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\adp\FCID_DVRD_2_FLU\Extramural Activities Group\Database Design - All\Data Mgmt. Course\SEARO Class - 2\Revised Aids\"/>
    </mc:Choice>
  </mc:AlternateContent>
  <bookViews>
    <workbookView xWindow="120" yWindow="135" windowWidth="11790" windowHeight="9540" activeTab="1"/>
  </bookViews>
  <sheets>
    <sheet name="Odds Ratio Test" sheetId="1" r:id="rId1"/>
    <sheet name="Risk Ratio Test" sheetId="2" r:id="rId2"/>
  </sheets>
  <calcPr calcId="152511"/>
</workbook>
</file>

<file path=xl/calcChain.xml><?xml version="1.0" encoding="utf-8"?>
<calcChain xmlns="http://schemas.openxmlformats.org/spreadsheetml/2006/main">
  <c r="D3" i="2" l="1"/>
  <c r="D2" i="2"/>
  <c r="C7" i="2" s="1"/>
  <c r="C8" i="2" s="1"/>
  <c r="C5" i="2"/>
  <c r="C6" i="2" s="1"/>
  <c r="C9" i="2" l="1"/>
  <c r="C12" i="2" s="1"/>
  <c r="C5" i="1"/>
  <c r="C6" i="1" s="1"/>
  <c r="C7" i="1"/>
  <c r="C8" i="1" s="1"/>
  <c r="C10" i="2" l="1"/>
  <c r="C11" i="2" s="1"/>
  <c r="C9" i="1"/>
  <c r="C12" i="1" s="1"/>
  <c r="C10" i="1"/>
  <c r="C11" i="1" s="1"/>
</calcChain>
</file>

<file path=xl/sharedStrings.xml><?xml version="1.0" encoding="utf-8"?>
<sst xmlns="http://schemas.openxmlformats.org/spreadsheetml/2006/main" count="53" uniqueCount="33">
  <si>
    <t>variance=</t>
  </si>
  <si>
    <t>SE=</t>
  </si>
  <si>
    <t>OR=</t>
  </si>
  <si>
    <t>ln(OR)</t>
  </si>
  <si>
    <r>
      <rPr>
        <sz val="11"/>
        <color theme="1"/>
        <rFont val="Symbol"/>
        <family val="1"/>
        <charset val="2"/>
      </rPr>
      <t>Ö</t>
    </r>
    <r>
      <rPr>
        <sz val="11"/>
        <color theme="1"/>
        <rFont val="Calibri"/>
        <family val="2"/>
      </rPr>
      <t>variance</t>
    </r>
  </si>
  <si>
    <t>(a/c)/(b/d)</t>
  </si>
  <si>
    <t>Diseased</t>
  </si>
  <si>
    <t>Exposed</t>
  </si>
  <si>
    <t>Non-Diseased</t>
  </si>
  <si>
    <t>Unexposed</t>
  </si>
  <si>
    <t>(1/a)+(1/b)+(1/c)+(1/d)</t>
  </si>
  <si>
    <t>ln (Upper 95% CI) =</t>
  </si>
  <si>
    <t>ln (Lower 95% CI) =</t>
  </si>
  <si>
    <t xml:space="preserve">Upper 95% OR CI = </t>
  </si>
  <si>
    <t xml:space="preserve">Lower 95% OR CI = </t>
  </si>
  <si>
    <t>RR=</t>
  </si>
  <si>
    <t>a</t>
  </si>
  <si>
    <t>b</t>
  </si>
  <si>
    <t>c</t>
  </si>
  <si>
    <t>d</t>
  </si>
  <si>
    <t>[a/(a+b)] / [c/(c+d)]</t>
  </si>
  <si>
    <t>ln(RR)</t>
  </si>
  <si>
    <t>Total</t>
  </si>
  <si>
    <t>(1/a)+(1/c)-[1/(a+b)]-[(1/(c+d)]</t>
  </si>
  <si>
    <t>ln RR +1.96*SE</t>
  </si>
  <si>
    <t>ln RR -1.96*SE</t>
  </si>
  <si>
    <t>ln OR +1.96*SE</t>
  </si>
  <si>
    <t>ln OR -1.96*SE</t>
  </si>
  <si>
    <t>Diseased(a)</t>
  </si>
  <si>
    <t>Non-Diseased(b)</t>
  </si>
  <si>
    <t>Exposed©</t>
  </si>
  <si>
    <t>Unexposed(d)</t>
  </si>
  <si>
    <t>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</si>
</sst>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1" xfId="0" applyBorder="1"/>
    <xf numFmtId="2" fontId="1" fillId="2" borderId="2" xfId="0" applyNumberFormat="1" applyFont="1" applyFill="1" applyBorder="1"/>
    <xf numFmtId="0" fontId="0" fillId="0" borderId="0" xfId="0" applyFont="1"/>
    <xf numFmtId="2" fontId="0" fillId="0" borderId="0" xfId="0" applyNumberFormat="1" applyFont="1" applyFill="1" applyBorder="1"/>
    <xf numFmtId="0" fontId="0" fillId="0" borderId="0" xfId="0" applyAlignment="1">
      <alignment horizontal="center"/>
    </xf>
    <xf numFmtId="2" fontId="1" fillId="2" borderId="2" xfId="0" applyNumberFormat="1" applyFont="1" applyFill="1" applyBorder="1" applyProtection="1"/>
    <xf numFmtId="0" fontId="1" fillId="0" borderId="0" xfId="0" applyFont="1" applyProtection="1"/>
    <xf numFmtId="0" fontId="0" fillId="0" borderId="0" xfId="0" applyProtection="1"/>
    <xf numFmtId="2" fontId="0" fillId="0" borderId="0" xfId="0" applyNumberFormat="1" applyProtection="1"/>
    <xf numFmtId="0" fontId="3" fillId="0" borderId="0" xfId="0" applyFont="1" applyProtection="1"/>
    <xf numFmtId="0" fontId="0" fillId="0" borderId="0" xfId="0" applyFont="1" applyProtection="1"/>
    <xf numFmtId="2" fontId="0" fillId="0" borderId="0" xfId="0" applyNumberFormat="1" applyFont="1" applyFill="1" applyBorder="1" applyProtection="1"/>
    <xf numFmtId="0" fontId="0" fillId="0" borderId="1" xfId="0" applyBorder="1" applyProtection="1">
      <protection locked="0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C2" sqref="C2"/>
    </sheetView>
  </sheetViews>
  <sheetFormatPr defaultRowHeight="15" x14ac:dyDescent="0.25"/>
  <cols>
    <col min="1" max="1" width="18.7109375" customWidth="1"/>
    <col min="2" max="3" width="20.7109375" customWidth="1"/>
    <col min="4" max="4" width="9.5703125" bestFit="1" customWidth="1"/>
    <col min="5" max="5" width="9.5703125" customWidth="1"/>
    <col min="6" max="8" width="15.7109375" style="8" customWidth="1"/>
  </cols>
  <sheetData>
    <row r="1" spans="1:8" x14ac:dyDescent="0.25">
      <c r="A1" s="4"/>
      <c r="B1" s="4" t="s">
        <v>28</v>
      </c>
      <c r="C1" s="4" t="s">
        <v>29</v>
      </c>
    </row>
    <row r="2" spans="1:8" x14ac:dyDescent="0.25">
      <c r="A2" s="4" t="s">
        <v>30</v>
      </c>
      <c r="B2" s="16">
        <v>50</v>
      </c>
      <c r="C2" s="16">
        <v>40</v>
      </c>
    </row>
    <row r="3" spans="1:8" x14ac:dyDescent="0.25">
      <c r="A3" s="4" t="s">
        <v>31</v>
      </c>
      <c r="B3" s="16">
        <v>20</v>
      </c>
      <c r="C3" s="16">
        <v>30</v>
      </c>
    </row>
    <row r="4" spans="1:8" ht="15.75" thickBot="1" x14ac:dyDescent="0.3">
      <c r="F4" s="17" t="s">
        <v>32</v>
      </c>
      <c r="G4" s="17"/>
      <c r="H4" s="17"/>
    </row>
    <row r="5" spans="1:8" ht="15.75" thickBot="1" x14ac:dyDescent="0.3">
      <c r="A5" s="3" t="s">
        <v>2</v>
      </c>
      <c r="B5" t="s">
        <v>5</v>
      </c>
      <c r="C5" s="5">
        <f>(B2/B3)/(C2/C3)</f>
        <v>1.875</v>
      </c>
      <c r="F5" s="18"/>
      <c r="G5" s="18" t="s">
        <v>6</v>
      </c>
      <c r="H5" s="18" t="s">
        <v>8</v>
      </c>
    </row>
    <row r="6" spans="1:8" x14ac:dyDescent="0.25">
      <c r="A6" t="s">
        <v>3</v>
      </c>
      <c r="C6" s="1">
        <f>LN(C5)</f>
        <v>0.62860865942237409</v>
      </c>
      <c r="F6" s="18" t="s">
        <v>7</v>
      </c>
      <c r="G6" s="18" t="s">
        <v>16</v>
      </c>
      <c r="H6" s="18" t="s">
        <v>17</v>
      </c>
    </row>
    <row r="7" spans="1:8" x14ac:dyDescent="0.25">
      <c r="A7" t="s">
        <v>0</v>
      </c>
      <c r="B7" t="s">
        <v>10</v>
      </c>
      <c r="C7" s="1">
        <f>1/B2+1/C2+1/B3+1/C3</f>
        <v>0.12833333333333333</v>
      </c>
      <c r="F7" s="18" t="s">
        <v>9</v>
      </c>
      <c r="G7" s="18" t="s">
        <v>18</v>
      </c>
      <c r="H7" s="18" t="s">
        <v>19</v>
      </c>
    </row>
    <row r="8" spans="1:8" x14ac:dyDescent="0.25">
      <c r="A8" t="s">
        <v>1</v>
      </c>
      <c r="B8" s="2" t="s">
        <v>4</v>
      </c>
      <c r="C8" s="1">
        <f>SQRT(C7)</f>
        <v>0.3582364210034113</v>
      </c>
    </row>
    <row r="9" spans="1:8" x14ac:dyDescent="0.25">
      <c r="A9" s="6" t="s">
        <v>11</v>
      </c>
      <c r="B9" t="s">
        <v>26</v>
      </c>
      <c r="C9" s="7">
        <f>C6+(1.96*C8)</f>
        <v>1.3307520445890604</v>
      </c>
    </row>
    <row r="10" spans="1:8" ht="15.75" thickBot="1" x14ac:dyDescent="0.3">
      <c r="A10" s="6" t="s">
        <v>12</v>
      </c>
      <c r="B10" t="s">
        <v>27</v>
      </c>
      <c r="C10" s="7">
        <f>C6-(1.96*C8)</f>
        <v>-7.3534725744312079E-2</v>
      </c>
    </row>
    <row r="11" spans="1:8" ht="15.75" thickBot="1" x14ac:dyDescent="0.3">
      <c r="A11" s="3" t="s">
        <v>14</v>
      </c>
      <c r="C11" s="5">
        <f>EXP(C10)</f>
        <v>0.929103881407495</v>
      </c>
    </row>
    <row r="12" spans="1:8" ht="15.75" thickBot="1" x14ac:dyDescent="0.3">
      <c r="A12" s="3" t="s">
        <v>13</v>
      </c>
      <c r="C12" s="5">
        <f>EXP(C9)</f>
        <v>3.7838879702818553</v>
      </c>
    </row>
  </sheetData>
  <sheetProtection algorithmName="SHA-512" hashValue="MSdtQED7txgyAR18VMyMdn+X4DkKNaEAooQ0OWBCC9NmjuzvOGNU70+KCr5RcMezO8RCBTLhV5/P0m/SU2Zr6Q==" saltValue="95mE5YWtbt7g476kB+Ihsg==" spinCount="100000" sheet="1" objects="1" scenarios="1" selectLockedCells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C2" sqref="C2"/>
    </sheetView>
  </sheetViews>
  <sheetFormatPr defaultRowHeight="15" x14ac:dyDescent="0.25"/>
  <cols>
    <col min="1" max="1" width="18.7109375" customWidth="1"/>
    <col min="2" max="2" width="28.7109375" bestFit="1" customWidth="1"/>
    <col min="3" max="3" width="28.7109375" customWidth="1"/>
    <col min="4" max="4" width="9.5703125" bestFit="1" customWidth="1"/>
    <col min="5" max="5" width="9.5703125" customWidth="1"/>
    <col min="6" max="6" width="15.7109375" customWidth="1"/>
    <col min="7" max="7" width="11.42578125" customWidth="1"/>
    <col min="8" max="8" width="13.7109375" customWidth="1"/>
  </cols>
  <sheetData>
    <row r="1" spans="1:8" x14ac:dyDescent="0.25">
      <c r="A1" s="4"/>
      <c r="B1" s="4" t="s">
        <v>6</v>
      </c>
      <c r="C1" s="4" t="s">
        <v>8</v>
      </c>
      <c r="D1" s="8" t="s">
        <v>22</v>
      </c>
    </row>
    <row r="2" spans="1:8" x14ac:dyDescent="0.25">
      <c r="A2" s="4" t="s">
        <v>7</v>
      </c>
      <c r="B2" s="16">
        <v>2</v>
      </c>
      <c r="C2" s="16">
        <v>41</v>
      </c>
      <c r="D2">
        <f>B2+C2</f>
        <v>43</v>
      </c>
    </row>
    <row r="3" spans="1:8" x14ac:dyDescent="0.25">
      <c r="A3" s="4" t="s">
        <v>9</v>
      </c>
      <c r="B3" s="16">
        <v>20</v>
      </c>
      <c r="C3" s="16">
        <v>29</v>
      </c>
      <c r="D3">
        <f>B3+C3</f>
        <v>49</v>
      </c>
    </row>
    <row r="4" spans="1:8" ht="15.75" thickBot="1" x14ac:dyDescent="0.3">
      <c r="F4" s="19" t="s">
        <v>32</v>
      </c>
      <c r="G4" s="19"/>
      <c r="H4" s="19"/>
    </row>
    <row r="5" spans="1:8" ht="15.75" thickBot="1" x14ac:dyDescent="0.3">
      <c r="A5" s="10" t="s">
        <v>15</v>
      </c>
      <c r="B5" s="11" t="s">
        <v>20</v>
      </c>
      <c r="C5" s="9">
        <f>(B2/(B2+C2)) / (B3/(B3+C3))</f>
        <v>0.11395348837209301</v>
      </c>
      <c r="F5" s="18"/>
      <c r="G5" s="18" t="s">
        <v>6</v>
      </c>
      <c r="H5" s="18" t="s">
        <v>8</v>
      </c>
    </row>
    <row r="6" spans="1:8" x14ac:dyDescent="0.25">
      <c r="A6" s="11" t="s">
        <v>21</v>
      </c>
      <c r="B6" s="11"/>
      <c r="C6" s="12">
        <f>LN(C5)</f>
        <v>-2.1719649105769814</v>
      </c>
      <c r="F6" s="18" t="s">
        <v>7</v>
      </c>
      <c r="G6" s="18" t="s">
        <v>16</v>
      </c>
      <c r="H6" s="18" t="s">
        <v>17</v>
      </c>
    </row>
    <row r="7" spans="1:8" x14ac:dyDescent="0.25">
      <c r="A7" s="11" t="s">
        <v>0</v>
      </c>
      <c r="B7" s="11" t="s">
        <v>23</v>
      </c>
      <c r="C7" s="12">
        <f>(1/B2)+(1/B3)-(1/D2)-(1/D3)</f>
        <v>0.50633602278120549</v>
      </c>
      <c r="F7" s="18" t="s">
        <v>9</v>
      </c>
      <c r="G7" s="18" t="s">
        <v>18</v>
      </c>
      <c r="H7" s="18" t="s">
        <v>19</v>
      </c>
    </row>
    <row r="8" spans="1:8" x14ac:dyDescent="0.25">
      <c r="A8" s="11" t="s">
        <v>1</v>
      </c>
      <c r="B8" s="13" t="s">
        <v>4</v>
      </c>
      <c r="C8" s="12">
        <f>SQRT(C7)</f>
        <v>0.71157292161886365</v>
      </c>
    </row>
    <row r="9" spans="1:8" x14ac:dyDescent="0.25">
      <c r="A9" s="14" t="s">
        <v>11</v>
      </c>
      <c r="B9" s="11" t="s">
        <v>24</v>
      </c>
      <c r="C9" s="15">
        <f>C6+(1.96*C8)</f>
        <v>-0.77728198420400862</v>
      </c>
    </row>
    <row r="10" spans="1:8" ht="15.75" thickBot="1" x14ac:dyDescent="0.3">
      <c r="A10" s="14" t="s">
        <v>12</v>
      </c>
      <c r="B10" s="11" t="s">
        <v>25</v>
      </c>
      <c r="C10" s="15">
        <f>C6-(1.96*C8)</f>
        <v>-3.5666478369499544</v>
      </c>
    </row>
    <row r="11" spans="1:8" ht="15.75" thickBot="1" x14ac:dyDescent="0.3">
      <c r="A11" s="10" t="s">
        <v>14</v>
      </c>
      <c r="B11" s="11"/>
      <c r="C11" s="9">
        <f>EXP(C10)</f>
        <v>2.8250395063184813E-2</v>
      </c>
    </row>
    <row r="12" spans="1:8" ht="15.75" thickBot="1" x14ac:dyDescent="0.3">
      <c r="A12" s="10" t="s">
        <v>13</v>
      </c>
      <c r="B12" s="11"/>
      <c r="C12" s="9">
        <f>EXP(C9)</f>
        <v>0.45965366088246234</v>
      </c>
    </row>
  </sheetData>
  <sheetProtection algorithmName="SHA-512" hashValue="Ivb4bWBzvcWTvheZQX2SE7zt7T19qjvFPxHZyV0wn+O28IsuElIjc9q4yqz0fyHeHKsOrP22Ay4TQhhc8N9OZQ==" saltValue="2+LXFGu4WfLgb8QyYNOzrQ==" spinCount="100000" sheet="1" objects="1" scenarios="1" selectLockedCell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Odds Ratio Test</vt:lpstr>
      <vt:lpstr>Risk Ratio Test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Sheena Sullivan</dc:creator>
  <cp:lastModifiedBy>Kennedy, Pamela J. (CDC/OID/NCIRD) (CTR)</cp:lastModifiedBy>
  <dcterms:created xsi:type="dcterms:W3CDTF">2012-10-08T06:21:18Z</dcterms:created>
  <dcterms:modified xsi:type="dcterms:W3CDTF">2016-03-03T14:11:18Z</dcterms:modified>
</cp:coreProperties>
</file>