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5.xml" ContentType="application/vnd.openxmlformats-officedocument.drawing+xml"/>
  <Override PartName="/xl/charts/chart11.xml" ContentType="application/vnd.openxmlformats-officedocument.drawingml.chart+xml"/>
  <Override PartName="/xl/drawings/drawing6.xml" ContentType="application/vnd.openxmlformats-officedocument.drawing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ristenallen/Documents/CSTE/Drug Poisoning Indicators/Phase II/"/>
    </mc:Choice>
  </mc:AlternateContent>
  <xr:revisionPtr revIDLastSave="0" documentId="13_ncr:1_{09B4243B-C1E8-8444-ABA6-EBFB78DB1644}" xr6:coauthVersionLast="36" xr6:coauthVersionMax="36" xr10:uidLastSave="{00000000-0000-0000-0000-000000000000}"/>
  <bookViews>
    <workbookView xWindow="100" yWindow="1660" windowWidth="27500" windowHeight="14000" firstSheet="2" activeTab="7" xr2:uid="{00000000-000D-0000-FFFF-FFFF00000000}"/>
  </bookViews>
  <sheets>
    <sheet name="Table 2.1" sheetId="1" r:id="rId1"/>
    <sheet name="Table 2.2" sheetId="2" r:id="rId2"/>
    <sheet name="Table 2.2 (2)" sheetId="6" r:id="rId3"/>
    <sheet name="Table 2.3" sheetId="3" r:id="rId4"/>
    <sheet name="Table 2.3 (2)" sheetId="8" r:id="rId5"/>
    <sheet name="Table 2.4" sheetId="4" r:id="rId6"/>
    <sheet name="Table 2.4 (diags)" sheetId="9" r:id="rId7"/>
    <sheet name="Table 2.4a (encounter)" sheetId="10" r:id="rId8"/>
    <sheet name="Table 2.4b (multi-opioid)" sheetId="11" r:id="rId9"/>
    <sheet name="2.4c manner" sheetId="7" r:id="rId10"/>
    <sheet name="Table 2.5" sheetId="5" r:id="rId11"/>
  </sheets>
  <calcPr calcId="162913"/>
</workbook>
</file>

<file path=xl/calcChain.xml><?xml version="1.0" encoding="utf-8"?>
<calcChain xmlns="http://schemas.openxmlformats.org/spreadsheetml/2006/main">
  <c r="J20" i="8" l="1"/>
  <c r="K20" i="8"/>
  <c r="L20" i="8"/>
  <c r="M20" i="8"/>
  <c r="N20" i="8"/>
  <c r="I20" i="8"/>
  <c r="J13" i="8"/>
  <c r="K13" i="8"/>
  <c r="L13" i="8"/>
  <c r="M13" i="8"/>
  <c r="N13" i="8"/>
  <c r="I13" i="8"/>
  <c r="J9" i="8"/>
  <c r="K9" i="8"/>
  <c r="L9" i="8"/>
  <c r="M9" i="8"/>
  <c r="N9" i="8"/>
  <c r="I9" i="8"/>
  <c r="I23" i="8"/>
  <c r="I19" i="8"/>
  <c r="K7" i="1"/>
  <c r="L7" i="1"/>
  <c r="M7" i="1"/>
  <c r="N7" i="1"/>
  <c r="O7" i="1"/>
  <c r="K8" i="1"/>
  <c r="L8" i="1"/>
  <c r="M8" i="1"/>
  <c r="N8" i="1"/>
  <c r="O8" i="1"/>
  <c r="K9" i="1"/>
  <c r="L9" i="1"/>
  <c r="M9" i="1"/>
  <c r="N9" i="1"/>
  <c r="O9" i="1"/>
  <c r="J9" i="1"/>
  <c r="J8" i="1"/>
  <c r="J7" i="1"/>
  <c r="K6" i="1"/>
  <c r="L6" i="1"/>
  <c r="M6" i="1"/>
  <c r="N6" i="1"/>
  <c r="O6" i="1"/>
  <c r="J6" i="1"/>
  <c r="K5" i="1"/>
  <c r="L5" i="1"/>
  <c r="M5" i="1"/>
  <c r="N5" i="1"/>
  <c r="O5" i="1"/>
  <c r="J5" i="1"/>
  <c r="K7" i="11" l="1"/>
  <c r="I8" i="11"/>
  <c r="M8" i="11"/>
  <c r="L6" i="11"/>
  <c r="C9" i="11"/>
  <c r="I6" i="11" s="1"/>
  <c r="D9" i="11"/>
  <c r="J8" i="11" s="1"/>
  <c r="E9" i="11"/>
  <c r="K8" i="11" s="1"/>
  <c r="F9" i="11"/>
  <c r="L7" i="11" s="1"/>
  <c r="G9" i="11"/>
  <c r="M6" i="11" s="1"/>
  <c r="B9" i="11"/>
  <c r="H7" i="11" s="1"/>
  <c r="U70" i="9"/>
  <c r="T70" i="9"/>
  <c r="S70" i="9"/>
  <c r="R70" i="9"/>
  <c r="Q70" i="9"/>
  <c r="P70" i="9"/>
  <c r="U69" i="9"/>
  <c r="T69" i="9"/>
  <c r="S69" i="9"/>
  <c r="R69" i="9"/>
  <c r="Q69" i="9"/>
  <c r="P69" i="9"/>
  <c r="U68" i="9"/>
  <c r="T68" i="9"/>
  <c r="S68" i="9"/>
  <c r="R68" i="9"/>
  <c r="Q68" i="9"/>
  <c r="P68" i="9"/>
  <c r="U67" i="9"/>
  <c r="T67" i="9"/>
  <c r="S67" i="9"/>
  <c r="R67" i="9"/>
  <c r="Q67" i="9"/>
  <c r="P67" i="9"/>
  <c r="U65" i="9"/>
  <c r="T65" i="9"/>
  <c r="S65" i="9"/>
  <c r="R65" i="9"/>
  <c r="Q65" i="9"/>
  <c r="P65" i="9"/>
  <c r="U64" i="9"/>
  <c r="T64" i="9"/>
  <c r="S64" i="9"/>
  <c r="R64" i="9"/>
  <c r="Q64" i="9"/>
  <c r="P64" i="9"/>
  <c r="U63" i="9"/>
  <c r="T63" i="9"/>
  <c r="S63" i="9"/>
  <c r="R63" i="9"/>
  <c r="Q63" i="9"/>
  <c r="P63" i="9"/>
  <c r="U62" i="9"/>
  <c r="T62" i="9"/>
  <c r="S62" i="9"/>
  <c r="R62" i="9"/>
  <c r="Q62" i="9"/>
  <c r="P62" i="9"/>
  <c r="U60" i="9"/>
  <c r="T60" i="9"/>
  <c r="S60" i="9"/>
  <c r="R60" i="9"/>
  <c r="Q60" i="9"/>
  <c r="P60" i="9"/>
  <c r="U59" i="9"/>
  <c r="T59" i="9"/>
  <c r="S59" i="9"/>
  <c r="R59" i="9"/>
  <c r="Q59" i="9"/>
  <c r="P59" i="9"/>
  <c r="U58" i="9"/>
  <c r="T58" i="9"/>
  <c r="S58" i="9"/>
  <c r="R58" i="9"/>
  <c r="Q58" i="9"/>
  <c r="P58" i="9"/>
  <c r="U57" i="9"/>
  <c r="T57" i="9"/>
  <c r="S57" i="9"/>
  <c r="R57" i="9"/>
  <c r="Q57" i="9"/>
  <c r="P57" i="9"/>
  <c r="U39" i="10"/>
  <c r="T39" i="10"/>
  <c r="S39" i="10"/>
  <c r="R39" i="10"/>
  <c r="Q39" i="10"/>
  <c r="P39" i="10"/>
  <c r="U37" i="10"/>
  <c r="T37" i="10"/>
  <c r="S37" i="10"/>
  <c r="R37" i="10"/>
  <c r="Q37" i="10"/>
  <c r="P37" i="10"/>
  <c r="Q35" i="10"/>
  <c r="R35" i="10"/>
  <c r="S35" i="10"/>
  <c r="T35" i="10"/>
  <c r="U35" i="10"/>
  <c r="P35" i="10"/>
  <c r="P51" i="9"/>
  <c r="Q51" i="9"/>
  <c r="R51" i="9"/>
  <c r="S51" i="9"/>
  <c r="T51" i="9"/>
  <c r="U51" i="9"/>
  <c r="P52" i="9"/>
  <c r="Q52" i="9"/>
  <c r="R52" i="9"/>
  <c r="S52" i="9"/>
  <c r="T52" i="9"/>
  <c r="U52" i="9"/>
  <c r="P53" i="9"/>
  <c r="Q53" i="9"/>
  <c r="R53" i="9"/>
  <c r="S53" i="9"/>
  <c r="T53" i="9"/>
  <c r="U53" i="9"/>
  <c r="Q50" i="9"/>
  <c r="R50" i="9"/>
  <c r="S50" i="9"/>
  <c r="T50" i="9"/>
  <c r="U50" i="9"/>
  <c r="P50" i="9"/>
  <c r="P45" i="9"/>
  <c r="Q45" i="9"/>
  <c r="R45" i="9"/>
  <c r="S45" i="9"/>
  <c r="T45" i="9"/>
  <c r="U45" i="9"/>
  <c r="P46" i="9"/>
  <c r="Q46" i="9"/>
  <c r="R46" i="9"/>
  <c r="S46" i="9"/>
  <c r="T46" i="9"/>
  <c r="U46" i="9"/>
  <c r="P47" i="9"/>
  <c r="Q47" i="9"/>
  <c r="R47" i="9"/>
  <c r="S47" i="9"/>
  <c r="T47" i="9"/>
  <c r="U47" i="9"/>
  <c r="Q44" i="9"/>
  <c r="R44" i="9"/>
  <c r="S44" i="9"/>
  <c r="T44" i="9"/>
  <c r="U44" i="9"/>
  <c r="P44" i="9"/>
  <c r="P39" i="9"/>
  <c r="Q39" i="9"/>
  <c r="R39" i="9"/>
  <c r="S39" i="9"/>
  <c r="T39" i="9"/>
  <c r="U39" i="9"/>
  <c r="P40" i="9"/>
  <c r="Q40" i="9"/>
  <c r="R40" i="9"/>
  <c r="S40" i="9"/>
  <c r="T40" i="9"/>
  <c r="U40" i="9"/>
  <c r="P41" i="9"/>
  <c r="Q41" i="9"/>
  <c r="R41" i="9"/>
  <c r="S41" i="9"/>
  <c r="T41" i="9"/>
  <c r="U41" i="9"/>
  <c r="Q38" i="9"/>
  <c r="R38" i="9"/>
  <c r="S38" i="9"/>
  <c r="T38" i="9"/>
  <c r="U38" i="9"/>
  <c r="P38" i="9"/>
  <c r="N23" i="8"/>
  <c r="L23" i="8"/>
  <c r="K23" i="8"/>
  <c r="J23" i="8"/>
  <c r="N19" i="8"/>
  <c r="L19" i="8"/>
  <c r="K19" i="8"/>
  <c r="J19" i="8"/>
  <c r="N16" i="8"/>
  <c r="M16" i="8"/>
  <c r="L16" i="8"/>
  <c r="K16" i="8"/>
  <c r="J16" i="8"/>
  <c r="I16" i="8"/>
  <c r="N12" i="8"/>
  <c r="M12" i="8"/>
  <c r="L12" i="8"/>
  <c r="K12" i="8"/>
  <c r="J12" i="8"/>
  <c r="I12" i="8"/>
  <c r="N8" i="8"/>
  <c r="M8" i="8"/>
  <c r="L8" i="8"/>
  <c r="K8" i="8"/>
  <c r="J8" i="8"/>
  <c r="I8" i="8"/>
  <c r="N74" i="6"/>
  <c r="M74" i="6"/>
  <c r="L74" i="6"/>
  <c r="K74" i="6"/>
  <c r="J74" i="6"/>
  <c r="I74" i="6"/>
  <c r="J71" i="6"/>
  <c r="K71" i="6"/>
  <c r="L71" i="6"/>
  <c r="M71" i="6"/>
  <c r="N71" i="6"/>
  <c r="J72" i="6"/>
  <c r="K72" i="6"/>
  <c r="L72" i="6"/>
  <c r="M72" i="6"/>
  <c r="N72" i="6"/>
  <c r="I72" i="6"/>
  <c r="I71" i="6"/>
  <c r="H59" i="6"/>
  <c r="G59" i="6"/>
  <c r="F59" i="6"/>
  <c r="E59" i="6"/>
  <c r="D59" i="6"/>
  <c r="C59" i="6"/>
  <c r="K6" i="11" l="1"/>
  <c r="L8" i="11"/>
  <c r="H8" i="11"/>
  <c r="J7" i="11"/>
  <c r="H6" i="11"/>
  <c r="J6" i="11"/>
  <c r="M7" i="11"/>
  <c r="I7" i="11"/>
  <c r="C20" i="2"/>
  <c r="D20" i="2"/>
  <c r="E20" i="2"/>
  <c r="F20" i="2"/>
  <c r="L6" i="2" s="1"/>
  <c r="G20" i="2"/>
  <c r="B20" i="2"/>
  <c r="H23" i="6"/>
  <c r="N11" i="6" s="1"/>
  <c r="G23" i="6"/>
  <c r="M21" i="6" s="1"/>
  <c r="F23" i="6"/>
  <c r="L21" i="6" s="1"/>
  <c r="E23" i="6"/>
  <c r="K22" i="6" s="1"/>
  <c r="D23" i="6"/>
  <c r="J17" i="6" s="1"/>
  <c r="C23" i="6"/>
  <c r="I15" i="6" s="1"/>
  <c r="M22" i="6"/>
  <c r="M20" i="6"/>
  <c r="L20" i="6"/>
  <c r="M19" i="6"/>
  <c r="L19" i="6"/>
  <c r="L18" i="6"/>
  <c r="K18" i="6"/>
  <c r="M17" i="6"/>
  <c r="L17" i="6"/>
  <c r="K17" i="6"/>
  <c r="M16" i="6"/>
  <c r="M15" i="6"/>
  <c r="L15" i="6"/>
  <c r="K15" i="6"/>
  <c r="M14" i="6"/>
  <c r="L14" i="6"/>
  <c r="K14" i="6"/>
  <c r="M13" i="6"/>
  <c r="L13" i="6"/>
  <c r="J13" i="6"/>
  <c r="M12" i="6"/>
  <c r="L12" i="6"/>
  <c r="K12" i="6"/>
  <c r="J12" i="6"/>
  <c r="L11" i="6"/>
  <c r="K11" i="6"/>
  <c r="J11" i="6"/>
  <c r="M10" i="6"/>
  <c r="L10" i="6"/>
  <c r="M9" i="6"/>
  <c r="L9" i="6"/>
  <c r="K9" i="6"/>
  <c r="M8" i="6"/>
  <c r="L8" i="6"/>
  <c r="K8" i="6"/>
  <c r="I8" i="6"/>
  <c r="N7" i="6"/>
  <c r="M7" i="6"/>
  <c r="L7" i="6"/>
  <c r="K7" i="6"/>
  <c r="J7" i="6"/>
  <c r="I7" i="6"/>
  <c r="M6" i="6"/>
  <c r="L6" i="6"/>
  <c r="K6" i="6"/>
  <c r="M5" i="6"/>
  <c r="L5" i="6"/>
  <c r="K5" i="6"/>
  <c r="I5" i="2"/>
  <c r="K5" i="2"/>
  <c r="I6" i="2"/>
  <c r="K6" i="2"/>
  <c r="I7" i="2"/>
  <c r="K7" i="2"/>
  <c r="M7" i="2"/>
  <c r="I8" i="2"/>
  <c r="J8" i="2"/>
  <c r="K8" i="2"/>
  <c r="I9" i="2"/>
  <c r="J9" i="2"/>
  <c r="K9" i="2"/>
  <c r="M9" i="2"/>
  <c r="I26" i="2"/>
  <c r="K26" i="2"/>
  <c r="M26" i="2"/>
  <c r="I27" i="2"/>
  <c r="K27" i="2"/>
  <c r="M27" i="2"/>
  <c r="I10" i="2"/>
  <c r="K10" i="2"/>
  <c r="M10" i="2"/>
  <c r="I11" i="2"/>
  <c r="J11" i="2"/>
  <c r="K11" i="2"/>
  <c r="M11" i="2"/>
  <c r="I12" i="2"/>
  <c r="K12" i="2"/>
  <c r="M12" i="2"/>
  <c r="I29" i="2"/>
  <c r="K29" i="2"/>
  <c r="M29" i="2"/>
  <c r="I13" i="2"/>
  <c r="K13" i="2"/>
  <c r="M13" i="2"/>
  <c r="I14" i="2"/>
  <c r="J14" i="2"/>
  <c r="K14" i="2"/>
  <c r="M14" i="2"/>
  <c r="I15" i="2"/>
  <c r="K15" i="2"/>
  <c r="M15" i="2"/>
  <c r="I16" i="2"/>
  <c r="K16" i="2"/>
  <c r="L16" i="2"/>
  <c r="M16" i="2"/>
  <c r="I17" i="2"/>
  <c r="K17" i="2"/>
  <c r="L17" i="2"/>
  <c r="M17" i="2"/>
  <c r="I18" i="2"/>
  <c r="J18" i="2"/>
  <c r="K18" i="2"/>
  <c r="M18" i="2"/>
  <c r="I19" i="2"/>
  <c r="K19" i="2"/>
  <c r="M19" i="2"/>
  <c r="I20" i="2"/>
  <c r="K20" i="2"/>
  <c r="M20" i="2"/>
  <c r="L15" i="2" l="1"/>
  <c r="L14" i="2"/>
  <c r="L13" i="2"/>
  <c r="L29" i="2"/>
  <c r="L12" i="2"/>
  <c r="L11" i="2"/>
  <c r="L5" i="2"/>
  <c r="K25" i="2"/>
  <c r="K28" i="2"/>
  <c r="L10" i="2"/>
  <c r="L22" i="2" s="1"/>
  <c r="L27" i="2"/>
  <c r="L26" i="2"/>
  <c r="L9" i="2"/>
  <c r="L8" i="2"/>
  <c r="H12" i="2"/>
  <c r="H25" i="2"/>
  <c r="H28" i="2"/>
  <c r="J26" i="2"/>
  <c r="J28" i="2"/>
  <c r="J25" i="2"/>
  <c r="L28" i="2"/>
  <c r="L25" i="2"/>
  <c r="L20" i="2"/>
  <c r="L19" i="2"/>
  <c r="L18" i="2"/>
  <c r="L7" i="2"/>
  <c r="M6" i="2"/>
  <c r="M28" i="2"/>
  <c r="M25" i="2"/>
  <c r="I28" i="2"/>
  <c r="I25" i="2"/>
  <c r="I22" i="2"/>
  <c r="K22" i="2"/>
  <c r="M22" i="2"/>
  <c r="J21" i="6"/>
  <c r="J17" i="2"/>
  <c r="J13" i="2"/>
  <c r="J10" i="2"/>
  <c r="J7" i="2"/>
  <c r="J6" i="2"/>
  <c r="J5" i="2"/>
  <c r="J9" i="6"/>
  <c r="N19" i="6"/>
  <c r="J23" i="6"/>
  <c r="J20" i="2"/>
  <c r="J16" i="2"/>
  <c r="J29" i="2"/>
  <c r="J27" i="2"/>
  <c r="N6" i="6"/>
  <c r="N14" i="6"/>
  <c r="N15" i="6"/>
  <c r="N18" i="6"/>
  <c r="N22" i="6"/>
  <c r="K23" i="6"/>
  <c r="J19" i="2"/>
  <c r="J15" i="2"/>
  <c r="J12" i="2"/>
  <c r="J5" i="6"/>
  <c r="N10" i="6"/>
  <c r="J16" i="6"/>
  <c r="L23" i="6"/>
  <c r="I12" i="6"/>
  <c r="K16" i="6"/>
  <c r="K21" i="6"/>
  <c r="I11" i="6"/>
  <c r="K19" i="6"/>
  <c r="I56" i="6"/>
  <c r="I52" i="6"/>
  <c r="I48" i="6"/>
  <c r="I44" i="6"/>
  <c r="I57" i="6"/>
  <c r="I53" i="6"/>
  <c r="I49" i="6"/>
  <c r="I45" i="6"/>
  <c r="I61" i="6" s="1"/>
  <c r="I58" i="6"/>
  <c r="I54" i="6"/>
  <c r="I50" i="6"/>
  <c r="I46" i="6"/>
  <c r="I23" i="6"/>
  <c r="I55" i="6"/>
  <c r="I51" i="6"/>
  <c r="I47" i="6"/>
  <c r="I59" i="6"/>
  <c r="J22" i="6"/>
  <c r="J57" i="6"/>
  <c r="J53" i="6"/>
  <c r="J49" i="6"/>
  <c r="J45" i="6"/>
  <c r="J58" i="6"/>
  <c r="J54" i="6"/>
  <c r="J50" i="6"/>
  <c r="J46" i="6"/>
  <c r="J56" i="6"/>
  <c r="J48" i="6"/>
  <c r="J55" i="6"/>
  <c r="J51" i="6"/>
  <c r="J47" i="6"/>
  <c r="J59" i="6"/>
  <c r="J52" i="6"/>
  <c r="J44" i="6"/>
  <c r="I16" i="6"/>
  <c r="K57" i="6"/>
  <c r="K53" i="6"/>
  <c r="K49" i="6"/>
  <c r="K45" i="6"/>
  <c r="K58" i="6"/>
  <c r="K54" i="6"/>
  <c r="K50" i="6"/>
  <c r="K46" i="6"/>
  <c r="K44" i="6"/>
  <c r="K55" i="6"/>
  <c r="K51" i="6"/>
  <c r="K47" i="6"/>
  <c r="K59" i="6"/>
  <c r="K56" i="6"/>
  <c r="K52" i="6"/>
  <c r="K48" i="6"/>
  <c r="I20" i="6"/>
  <c r="L49" i="6"/>
  <c r="L58" i="6"/>
  <c r="L54" i="6"/>
  <c r="L50" i="6"/>
  <c r="L46" i="6"/>
  <c r="L55" i="6"/>
  <c r="L51" i="6"/>
  <c r="L47" i="6"/>
  <c r="L53" i="6"/>
  <c r="L45" i="6"/>
  <c r="L56" i="6"/>
  <c r="L52" i="6"/>
  <c r="L48" i="6"/>
  <c r="L44" i="6"/>
  <c r="L57" i="6"/>
  <c r="L59" i="6"/>
  <c r="J20" i="6"/>
  <c r="M23" i="6"/>
  <c r="M58" i="6"/>
  <c r="M54" i="6"/>
  <c r="M50" i="6"/>
  <c r="M46" i="6"/>
  <c r="M55" i="6"/>
  <c r="M51" i="6"/>
  <c r="M47" i="6"/>
  <c r="M56" i="6"/>
  <c r="M52" i="6"/>
  <c r="M48" i="6"/>
  <c r="M44" i="6"/>
  <c r="M57" i="6"/>
  <c r="M53" i="6"/>
  <c r="M49" i="6"/>
  <c r="M45" i="6"/>
  <c r="M59" i="6"/>
  <c r="M25" i="6"/>
  <c r="J8" i="6"/>
  <c r="K10" i="6"/>
  <c r="M11" i="6"/>
  <c r="K13" i="6"/>
  <c r="J15" i="6"/>
  <c r="L16" i="6"/>
  <c r="L25" i="6" s="1"/>
  <c r="M18" i="6"/>
  <c r="K20" i="6"/>
  <c r="L22" i="6"/>
  <c r="N17" i="6"/>
  <c r="N50" i="6"/>
  <c r="N46" i="6"/>
  <c r="N55" i="6"/>
  <c r="N51" i="6"/>
  <c r="N47" i="6"/>
  <c r="N56" i="6"/>
  <c r="N52" i="6"/>
  <c r="N48" i="6"/>
  <c r="N44" i="6"/>
  <c r="N58" i="6"/>
  <c r="N57" i="6"/>
  <c r="N53" i="6"/>
  <c r="N49" i="6"/>
  <c r="N45" i="6"/>
  <c r="N54" i="6"/>
  <c r="N59" i="6"/>
  <c r="H10" i="2"/>
  <c r="H11" i="2"/>
  <c r="H16" i="2"/>
  <c r="H27" i="2"/>
  <c r="H7" i="2"/>
  <c r="H15" i="2"/>
  <c r="H26" i="2"/>
  <c r="H18" i="2"/>
  <c r="H17" i="2"/>
  <c r="H14" i="2"/>
  <c r="H9" i="2"/>
  <c r="H5" i="2"/>
  <c r="H13" i="2"/>
  <c r="H6" i="2"/>
  <c r="H20" i="2"/>
  <c r="H29" i="2"/>
  <c r="H19" i="2"/>
  <c r="N5" i="6"/>
  <c r="J19" i="6"/>
  <c r="N21" i="6"/>
  <c r="I6" i="6"/>
  <c r="I10" i="6"/>
  <c r="I14" i="6"/>
  <c r="I18" i="6"/>
  <c r="I22" i="6"/>
  <c r="N9" i="6"/>
  <c r="N13" i="6"/>
  <c r="J6" i="6"/>
  <c r="N8" i="6"/>
  <c r="J10" i="6"/>
  <c r="N12" i="6"/>
  <c r="J14" i="6"/>
  <c r="N16" i="6"/>
  <c r="J18" i="6"/>
  <c r="N20" i="6"/>
  <c r="N23" i="6"/>
  <c r="I19" i="6"/>
  <c r="I5" i="6"/>
  <c r="I9" i="6"/>
  <c r="I13" i="6"/>
  <c r="I17" i="6"/>
  <c r="I21" i="6"/>
  <c r="M5" i="2"/>
  <c r="M8" i="2"/>
  <c r="H8" i="2"/>
  <c r="H22" i="2" l="1"/>
  <c r="N61" i="6"/>
  <c r="K61" i="6"/>
  <c r="L61" i="6"/>
  <c r="J61" i="6"/>
  <c r="J22" i="2"/>
  <c r="M61" i="6"/>
  <c r="K25" i="6"/>
  <c r="N25" i="6"/>
  <c r="I25" i="6"/>
  <c r="J25" i="6"/>
</calcChain>
</file>

<file path=xl/sharedStrings.xml><?xml version="1.0" encoding="utf-8"?>
<sst xmlns="http://schemas.openxmlformats.org/spreadsheetml/2006/main" count="912" uniqueCount="198">
  <si>
    <t/>
  </si>
  <si>
    <t>Total</t>
  </si>
  <si>
    <t>Drug Code Class Description</t>
  </si>
  <si>
    <t>_____ Opioids</t>
  </si>
  <si>
    <t>_____ Cannabis</t>
  </si>
  <si>
    <t>_____Amphetamines (Includes methamphetamines, Ritalin)</t>
  </si>
  <si>
    <t>Indicator 2.3.1 Opioids - Case Definition Drug Overdose</t>
  </si>
  <si>
    <t>Indicator 2.3.1a Opioids - Case Definition Drug Overdose, Adverse Effect</t>
  </si>
  <si>
    <t>Indicator 2.3.2 Cannabis - Case Definition Drug Overdose</t>
  </si>
  <si>
    <t>Indicator 2.3.2a Cannabis - Case Definition Drug Overdose, Adverse Effect</t>
  </si>
  <si>
    <t>Indicator 2.3.2b Cannabis - Case Definition, Adverse Effect, Behavioral Health</t>
  </si>
  <si>
    <t>Indicator 2.3.3 Ampthetamines - Case Definition Drug Overdose</t>
  </si>
  <si>
    <t>Indicator 2.3.3a Ampthetamines - Case Definition Drug Overdose, Adverse Effect</t>
  </si>
  <si>
    <t>DDPI / PFS Indicator 2.4.1. Non-Fatal Drug Overdose Hospitalizations</t>
  </si>
  <si>
    <t>DDPI / PFS Indicator 2.4.3. Hospitalizations involving non-fatal heroin overdose</t>
  </si>
  <si>
    <t>DDPI / PFS Indicator 2.4.1 (First Five). Non-Fatal Drug Overdose Hospitalizations</t>
  </si>
  <si>
    <t>DDPI / PFS Indicator 2.4.1 (First Ten). Non-Fatal Drug Overdose Hospitalizations</t>
  </si>
  <si>
    <t>DDPI / PFS Indicator 2.4.4. Hospitalizations involving heroin alone</t>
  </si>
  <si>
    <t>DDPI / PFS Indicator 2.4.5. Hospitalizations involving heroin and other opiods</t>
  </si>
  <si>
    <t>DDPI / PFS Indicator 2.4.6. Hospitalizations involving other opioids alone</t>
  </si>
  <si>
    <t>DDPI / PFS Indicator 2.4.2. Hospitalizations involving non-fatal opioid overdose excluding heroin</t>
  </si>
  <si>
    <t>CO</t>
  </si>
  <si>
    <t>LA</t>
  </si>
  <si>
    <t>NM</t>
  </si>
  <si>
    <t>NY</t>
  </si>
  <si>
    <t>NC</t>
  </si>
  <si>
    <t>MT</t>
  </si>
  <si>
    <t>10-18%</t>
  </si>
  <si>
    <t>21-25%</t>
  </si>
  <si>
    <t>4-8%</t>
  </si>
  <si>
    <t>6-8%</t>
  </si>
  <si>
    <t>4-6%</t>
  </si>
  <si>
    <t>5-6%</t>
  </si>
  <si>
    <t>11-15%</t>
  </si>
  <si>
    <t>13-19%</t>
  </si>
  <si>
    <t>OTHER</t>
  </si>
  <si>
    <t>Indicator 2.3.1b Opioids - Case Definition  Adverse Effect, Behavioral Health (Addiction disorders)</t>
  </si>
  <si>
    <t>Cocaine</t>
  </si>
  <si>
    <t>Indicator 2.3.4 Cocaine - Case Definition Drug Overdose</t>
  </si>
  <si>
    <t>Indicator 2.3.4a Cocaine - Case Definition Drug Overdose, Adverse Effect</t>
  </si>
  <si>
    <t>Indicator 2.3.4b Cocaine - Case Definition  Adverse Effect, Behavioral Health (Addiction disorders)</t>
  </si>
  <si>
    <t>Indicator 2.3.4 Benzodiazapene - Case Definition Drug Overdose</t>
  </si>
  <si>
    <t>Indicator 2.3.4a Benzodiazapene - Case Definition Drug Overdose, Adverse Effect</t>
  </si>
  <si>
    <t>Indicators 2.3.1X Non-Heroin Opioids Alone - Case Definition Overdose</t>
  </si>
  <si>
    <t>Indicators 2.3.1X Non-Heroin Opioids Alone - Case Definition Overdose, Adverse Effect</t>
  </si>
  <si>
    <t>Indicators 2.3.1X Non-Heroin Opioids &amp; Heroin - Case Definition Overdose</t>
  </si>
  <si>
    <t>Indicators 2.3.1X Non-Heroin Opioids &amp; Heroin - Case Definition Overdose, Adverse Effect</t>
  </si>
  <si>
    <t>Indicators 2.3.1X Heroin Alone - Case Definition Overdose</t>
  </si>
  <si>
    <t>Indicators 2.3.1X Heroin Alone - Case Definition Overdose, Adverse Effect</t>
  </si>
  <si>
    <t>Table 2.4b: DDPI / PfS Case Definitions (Alternative Heroin and Other Opioids), By Quarter</t>
  </si>
  <si>
    <t>DDPI/PFS Indicator 2.4.1. Non-fatal drug overdose hospitalizations</t>
  </si>
  <si>
    <t>Unintentional</t>
  </si>
  <si>
    <t>Self-Harm</t>
  </si>
  <si>
    <t>Assault</t>
  </si>
  <si>
    <t>Undetermined</t>
  </si>
  <si>
    <t>Primary Dx of Drug Poisoing</t>
  </si>
  <si>
    <t>Secondary Dx of Drug Poisoing</t>
  </si>
  <si>
    <t>Cases Secondary Dx Drug Poisoning with  Dx Code Before Mechanism / Manner Code (Prin Dx,
External Cause Fields, Secondary Dx)</t>
  </si>
  <si>
    <t>Cases Secondary Dx Drug Poisoning with Dx Code Before Mechanism / Manner Code (Prin Dx,
Secondary Dx, External Cause)</t>
  </si>
  <si>
    <t>Table 2.5: Search Order</t>
  </si>
  <si>
    <t>Systemic antibiotics</t>
  </si>
  <si>
    <t>Other systemic anti- infectives and antiparasitics</t>
  </si>
  <si>
    <t>Narcotics and psychodysleptics [hallucinogens]</t>
  </si>
  <si>
    <t>Opioids</t>
  </si>
  <si>
    <t xml:space="preserve">     Opioids</t>
  </si>
  <si>
    <t xml:space="preserve">     Cannabis</t>
  </si>
  <si>
    <t>Anesthetics and therapeutic gases</t>
  </si>
  <si>
    <t>Psychotropic drugs, not elsewhere classified</t>
  </si>
  <si>
    <t>Hormones, synthetic substitutes, antagonists, NEC</t>
  </si>
  <si>
    <t>Nonopioid analgesics, antipyretics, antirheumatics</t>
  </si>
  <si>
    <t>Antiepileptic, sedative, antiparkinsonism drugs</t>
  </si>
  <si>
    <t xml:space="preserve">     Amphetamines </t>
  </si>
  <si>
    <t>Drugs affecting the autonomic nervous system</t>
  </si>
  <si>
    <t>Agents primarily affecting cardiovascular system</t>
  </si>
  <si>
    <t>Primarily systemic, hematological agents, NEC</t>
  </si>
  <si>
    <t>Agents primarily affecting gastrointestinal system</t>
  </si>
  <si>
    <t xml:space="preserve">Topical agents </t>
  </si>
  <si>
    <t>Diuretics and other drugs</t>
  </si>
  <si>
    <t>Agents acting on smooth/skeletal musc. &amp; resp sys</t>
  </si>
  <si>
    <t>OTHER (7 categories)</t>
  </si>
  <si>
    <t>All Diagnosis Codes DDPI / PfS Drug Poisoning Indicator Case Definitions</t>
  </si>
  <si>
    <t>First 5 Diagnosis Codes DDPI / PfS Drug Poisoning Indicator Case Definitions</t>
  </si>
  <si>
    <t>First 10 Diagnosis Codes DDPI / PfS Drug Poisoning Indicator Case Definitions</t>
  </si>
  <si>
    <t>Table 2.4a: DDPI / PfS Case Definitions (Initial Encounter and Missing Only)</t>
  </si>
  <si>
    <t>DDPI / PFS Indicator 2.4.2 (First Five). Hospitalizations involving non-fatal opioid overdose excluding heroin</t>
  </si>
  <si>
    <t>DDPI / PFS Indicator 2.4.3 (First Five). Hospitalizations involving non-fatal heroin overdose</t>
  </si>
  <si>
    <t xml:space="preserve">DDPI / PFS Indicator 2.4.2 (First Ten). Hospitalizations involving non-fatal opioid overdose excluding heroin
</t>
  </si>
  <si>
    <t xml:space="preserve">DDPI / PFS Indicator 2.4.3 (First Ten). Hospitalizations involving non-fatal heroin overdose
</t>
  </si>
  <si>
    <t xml:space="preserve">DDPI / PFS Indicator 2.4.2. Hospitalizations involving non-fatal opioid overdose excluding heroin
</t>
  </si>
  <si>
    <t>First Diagnosis Code DDPI / PfS Drug Poisoning Indicator Case Definitions</t>
  </si>
  <si>
    <t>Table 2.4c: All Diagnosis Codes DDPI / PfS Case Definitions by manner type</t>
  </si>
  <si>
    <t>Indicator 2.3.1 - Opioids</t>
  </si>
  <si>
    <t>Indicator 2.3.2 - Cannabis</t>
  </si>
  <si>
    <t>Indicator 2.3.3 - Ampthetamines</t>
  </si>
  <si>
    <t>Indicator 2.3.4 - Cocaine</t>
  </si>
  <si>
    <t>Indicator 2.3.5 - Benzodiazepines</t>
  </si>
  <si>
    <t>Indicator 2.3.1X - Opioid Combinations</t>
  </si>
  <si>
    <t>All drugs</t>
  </si>
  <si>
    <t>Non-heroin Opioids</t>
  </si>
  <si>
    <t>Heroin</t>
  </si>
  <si>
    <t>All Drugs</t>
  </si>
  <si>
    <t>Table 2.1: Variations on the CSTE Drug Poisoning Indicator Case Definition 1 from Phase 1 analysis</t>
  </si>
  <si>
    <t xml:space="preserve"> 2.1a. Prinicpal Diagnosis of Drug Poisoning</t>
  </si>
  <si>
    <t xml:space="preserve"> 2.1b. Principal Diagnosis is F11-F16,F18,F19 and Secondary
Diagnosis of Drug Poisoning</t>
  </si>
  <si>
    <t xml:space="preserve"> 2.1c. Prinicpal and Secondary Diagnosis of Drug Poisoning</t>
  </si>
  <si>
    <t xml:space="preserve"> 2.1d. Prinicpal Intoxication and No Drug Poisoning</t>
  </si>
  <si>
    <t xml:space="preserve"> 2.1e. Principal Obstetric and No Drug Poisoning</t>
  </si>
  <si>
    <t>Table 2.2: CSTE Case Definition with Adverse Effects, Number and percent of cases</t>
  </si>
  <si>
    <t>Number</t>
  </si>
  <si>
    <t>Percent</t>
  </si>
  <si>
    <t>Table 2.2: CSTE Case Definition with Adverse Effects, Number and Percent of cases</t>
  </si>
  <si>
    <t>Table 2.2b: Categories with More than 4% of Adverse Effect Poisonings, Percent of cases</t>
  </si>
  <si>
    <t>Case Definition Drug Overdose</t>
  </si>
  <si>
    <t>Case Definition Drug Overdose, Adverse Effect</t>
  </si>
  <si>
    <t>Cannabis</t>
  </si>
  <si>
    <t>Ampthetamines</t>
  </si>
  <si>
    <t>Benzodiazepines</t>
  </si>
  <si>
    <t>Number of Cases</t>
  </si>
  <si>
    <t xml:space="preserve">Proportionate Increase Over Previous Definition </t>
  </si>
  <si>
    <t>--</t>
  </si>
  <si>
    <t xml:space="preserve">     Non-Heroin Opioids Alone</t>
  </si>
  <si>
    <t xml:space="preserve">     Non-Heroin Opioids &amp; Heroin</t>
  </si>
  <si>
    <t xml:space="preserve">     Heroin Alone</t>
  </si>
  <si>
    <t>First diagnosis code</t>
  </si>
  <si>
    <t>First 10 diagnosis codes</t>
  </si>
  <si>
    <t>First 5 diagnosis codes</t>
  </si>
  <si>
    <t>All available diagnosis codes</t>
  </si>
  <si>
    <t>All drug overdoses</t>
  </si>
  <si>
    <t>Non-heroin opioid overdoses</t>
  </si>
  <si>
    <t>Heroin overdoses</t>
  </si>
  <si>
    <t xml:space="preserve">All drug overdoses - initial/subsequent/missing </t>
  </si>
  <si>
    <t xml:space="preserve">Heroin overdoses - initial/subsequent/missing </t>
  </si>
  <si>
    <t>Non-heroin opioid overdoses - initial/subsequent/missing</t>
  </si>
  <si>
    <t xml:space="preserve">All drug overdoses - initial/missing only </t>
  </si>
  <si>
    <t xml:space="preserve">Heroin overdoses - initial/missing only </t>
  </si>
  <si>
    <t xml:space="preserve">Non-heroin opioid overdoses - initial/missing only </t>
  </si>
  <si>
    <t xml:space="preserve">Non-heroin opioids - initial/missing only </t>
  </si>
  <si>
    <t>Non-heroin opioids - initial/subsequent/missing</t>
  </si>
  <si>
    <t>Percent of cases with a subsequent encounter</t>
  </si>
  <si>
    <t>Hospitalizations involving heroin alone</t>
  </si>
  <si>
    <t>Hospitalizations involving heroin and other opiods</t>
  </si>
  <si>
    <t>Hospitalizations involving other opioids alone</t>
  </si>
  <si>
    <t xml:space="preserve">Table 2.4b: DDPI / PfS Opioid Case Definition Alternatives </t>
  </si>
  <si>
    <t>Table 2.4. Number of cases identified by number of diagnosis codes examined</t>
  </si>
  <si>
    <t>Table 2.4. Percent of all cases identified by number of diagnosis codes examined</t>
  </si>
  <si>
    <t>Figure 2.4. Percent of all cases identified by number of diagnosis codes examined</t>
  </si>
  <si>
    <t>Table 2.4a. Number of overdose hospitalizations identified by encounter type</t>
  </si>
  <si>
    <t>Percent of overdose hospitalizations with a subsequent encounter code</t>
  </si>
  <si>
    <t xml:space="preserve">All drugs </t>
  </si>
  <si>
    <t xml:space="preserve">Non-heroin opioids </t>
  </si>
  <si>
    <t xml:space="preserve">Heroin </t>
  </si>
  <si>
    <t>Percent of cases by alternative opioid definition</t>
  </si>
  <si>
    <t>Heroin alone</t>
  </si>
  <si>
    <t>Heroin and other opiods</t>
  </si>
  <si>
    <t>Non-heroin opioids alone</t>
  </si>
  <si>
    <t>Uninten- tional</t>
  </si>
  <si>
    <t>Undeter-mined</t>
  </si>
  <si>
    <t xml:space="preserve">Table 2.4c. Number of overdose hospitalizations by manner/intent type </t>
  </si>
  <si>
    <t>Figure 2.4c. Portion of overdose hospitalizations by manner/intent type</t>
  </si>
  <si>
    <t>Secondary Dx Drug Poisoning with Dx Code Before Mechanism / Manner Code (Prin Dx,
Secondary Dx, External Cause)</t>
  </si>
  <si>
    <t>Primary Dx of Drug Poisoning</t>
  </si>
  <si>
    <t>Secondary Dx of Drug Poisoning (NOT primary)</t>
  </si>
  <si>
    <t>Table 2.5a. Number of poisoning hospitalizations with primary diagnosis vs. secondary diagnosis only</t>
  </si>
  <si>
    <t>Search Order</t>
  </si>
  <si>
    <t>Prin Dx, Secondary Dx, External Cause</t>
  </si>
  <si>
    <t>Prin Dx, External Cause, Secondary Dx</t>
  </si>
  <si>
    <t>Table 2.5b. Number of cases with a secondary dx code before mechanism/manner code, by search order</t>
  </si>
  <si>
    <t>Table 2.3.1X. The impact of including Adverse Effects in various opioid definitions</t>
  </si>
  <si>
    <t>Non-heroin opioids and heroin</t>
  </si>
  <si>
    <t>Case Definition Overdose</t>
  </si>
  <si>
    <t>Case Definition Overdose plus Adverse Effect</t>
  </si>
  <si>
    <t xml:space="preserve"> 2.1c. Any mention of Drug Poisoning</t>
  </si>
  <si>
    <t>systemic antibiotics</t>
  </si>
  <si>
    <t>systemic anti- infectives and antiparasitics</t>
  </si>
  <si>
    <t>hormones and their synthetic substitutes and antagonists, not elsewhere classified</t>
  </si>
  <si>
    <t>nonopioid analgesics, antipyretics and antirheumatics</t>
  </si>
  <si>
    <t>narcotics and psychodysleptics [hallucinogens]</t>
  </si>
  <si>
    <t>anesthetics and therapeutic gases</t>
  </si>
  <si>
    <t>antiepileptic, sedative- hypnotic and antiparkinsonism drugs</t>
  </si>
  <si>
    <t>psychotropic drugs, not elsewhere classified</t>
  </si>
  <si>
    <t>primarily affecting the autonomic nervous system</t>
  </si>
  <si>
    <t>systemic and hematological agents, not elsewhere classified</t>
  </si>
  <si>
    <t>agents primarily affecting the cardiovascular system</t>
  </si>
  <si>
    <t>agents primarily affecting the gastrointestinal system</t>
  </si>
  <si>
    <t>agents primarily acting on smooth and skeletal muscles and the respiratory system</t>
  </si>
  <si>
    <t>agents primarily affecting skin and mucous membrane and by
ophthalmological, otorhinorlaryngological and dental drugs</t>
  </si>
  <si>
    <t>diuretics and other and unspecified drugs, medicaments and biological substances</t>
  </si>
  <si>
    <t>Table 2.2</t>
  </si>
  <si>
    <t>Total:</t>
  </si>
  <si>
    <t>Table 2.2a: Adverse Effects, Select Specific Drugs, Number and Percent of cases</t>
  </si>
  <si>
    <t>Table 2.3.  Comparing Poisoning, Adverse Effects, and Behavioral Health Codes for Specific Drugs.</t>
  </si>
  <si>
    <t>w Adverse Effect</t>
  </si>
  <si>
    <t>w  Adverse Effect &amp; Addiction disorder</t>
  </si>
  <si>
    <t xml:space="preserve">Proportionate Increase Over Case Definition </t>
  </si>
  <si>
    <t>Amphetamines</t>
  </si>
  <si>
    <t>Case Definition Drug Overdose = 1</t>
  </si>
  <si>
    <t>Ratio w Adverse Effect</t>
  </si>
  <si>
    <t>Ratio w  Adverse Effect &amp; Addiction disorder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</si>
</sst>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####0"/>
    <numFmt numFmtId="165" formatCode="###,###,##0"/>
    <numFmt numFmtId="166" formatCode="###########0"/>
    <numFmt numFmtId="167" formatCode="0.0%"/>
    <numFmt numFmtId="168" formatCode="0.0"/>
  </numFmts>
  <fonts count="14" x14ac:knownFonts="1">
    <font>
      <sz val="9.5"/>
      <color rgb="FF000000"/>
      <name val="Arial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sz val="11"/>
      <color rgb="FF3F3F76"/>
      <name val="Courier New"/>
      <family val="2"/>
      <scheme val="minor"/>
    </font>
    <font>
      <sz val="9.5"/>
      <color rgb="FF000000"/>
      <name val="Arial"/>
      <family val="2"/>
    </font>
    <font>
      <sz val="9.5"/>
      <name val="Arial"/>
      <family val="2"/>
    </font>
    <font>
      <b/>
      <sz val="9.5"/>
      <color rgb="FF000000"/>
      <name val="Arial"/>
      <family val="2"/>
    </font>
    <font>
      <b/>
      <sz val="9.5"/>
      <name val="Arial"/>
      <family val="2"/>
    </font>
    <font>
      <sz val="9.5"/>
      <color rgb="FF3F3F76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9.5"/>
      <color theme="1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  <border>
      <left style="thin">
        <color rgb="FFC1C1C1"/>
      </left>
      <right/>
      <top style="thin">
        <color rgb="FFC1C1C1"/>
      </top>
      <bottom style="thin">
        <color rgb="FFC1C1C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/>
      <bottom/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/>
      <top/>
      <bottom style="thin">
        <color rgb="FFC1C1C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C1C1C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4" borderId="2" applyNumberFormat="0" applyAlignment="0" applyProtection="0"/>
    <xf numFmtId="0" fontId="4" fillId="0" borderId="0"/>
  </cellStyleXfs>
  <cellXfs count="189">
    <xf numFmtId="0" fontId="0" fillId="2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165" fontId="0" fillId="0" borderId="1" xfId="0" applyNumberFormat="1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166" fontId="0" fillId="0" borderId="0" xfId="0" applyNumberFormat="1" applyFont="1" applyFill="1" applyBorder="1" applyAlignment="1">
      <alignment horizontal="center"/>
    </xf>
    <xf numFmtId="166" fontId="4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1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2" fontId="0" fillId="2" borderId="0" xfId="0" applyNumberFormat="1" applyFont="1" applyFill="1" applyBorder="1" applyAlignment="1">
      <alignment horizontal="left"/>
    </xf>
    <xf numFmtId="2" fontId="0" fillId="0" borderId="0" xfId="0" applyNumberFormat="1" applyFont="1" applyFill="1" applyBorder="1" applyAlignment="1">
      <alignment horizontal="left"/>
    </xf>
    <xf numFmtId="2" fontId="0" fillId="7" borderId="0" xfId="0" applyNumberFormat="1" applyFont="1" applyFill="1" applyBorder="1" applyAlignment="1">
      <alignment horizontal="left"/>
    </xf>
    <xf numFmtId="2" fontId="0" fillId="8" borderId="0" xfId="0" applyNumberFormat="1" applyFont="1" applyFill="1" applyBorder="1" applyAlignment="1">
      <alignment horizontal="left"/>
    </xf>
    <xf numFmtId="2" fontId="0" fillId="9" borderId="0" xfId="0" applyNumberFormat="1" applyFont="1" applyFill="1" applyBorder="1" applyAlignment="1">
      <alignment horizontal="left"/>
    </xf>
    <xf numFmtId="2" fontId="0" fillId="10" borderId="0" xfId="0" applyNumberFormat="1" applyFont="1" applyFill="1" applyBorder="1" applyAlignment="1">
      <alignment horizontal="left"/>
    </xf>
    <xf numFmtId="0" fontId="4" fillId="9" borderId="0" xfId="0" applyFont="1" applyFill="1" applyBorder="1" applyAlignment="1">
      <alignment horizontal="left"/>
    </xf>
    <xf numFmtId="0" fontId="0" fillId="7" borderId="0" xfId="0" applyFont="1" applyFill="1" applyBorder="1" applyAlignment="1">
      <alignment horizontal="left"/>
    </xf>
    <xf numFmtId="0" fontId="4" fillId="7" borderId="0" xfId="0" applyFont="1" applyFill="1" applyBorder="1" applyAlignment="1">
      <alignment horizontal="left"/>
    </xf>
    <xf numFmtId="0" fontId="4" fillId="8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top"/>
    </xf>
    <xf numFmtId="0" fontId="6" fillId="0" borderId="5" xfId="0" applyFont="1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165" fontId="0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11" fillId="0" borderId="0" xfId="0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horizontal="center"/>
    </xf>
    <xf numFmtId="165" fontId="0" fillId="0" borderId="10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165" fontId="0" fillId="6" borderId="1" xfId="0" applyNumberFormat="1" applyFont="1" applyFill="1" applyBorder="1" applyAlignment="1">
      <alignment horizontal="center"/>
    </xf>
    <xf numFmtId="0" fontId="0" fillId="6" borderId="0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6" fillId="0" borderId="10" xfId="0" applyFont="1" applyFill="1" applyBorder="1" applyAlignment="1">
      <alignment horizontal="center"/>
    </xf>
    <xf numFmtId="165" fontId="4" fillId="3" borderId="1" xfId="3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/>
    </xf>
    <xf numFmtId="167" fontId="0" fillId="0" borderId="0" xfId="0" applyNumberFormat="1" applyFont="1" applyFill="1" applyBorder="1" applyAlignment="1">
      <alignment horizontal="center"/>
    </xf>
    <xf numFmtId="9" fontId="6" fillId="0" borderId="0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left" vertical="top"/>
    </xf>
    <xf numFmtId="166" fontId="0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6" fontId="4" fillId="0" borderId="3" xfId="0" applyNumberFormat="1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1" applyNumberFormat="1" applyFont="1" applyFill="1" applyBorder="1" applyAlignment="1">
      <alignment horizontal="center"/>
    </xf>
    <xf numFmtId="167" fontId="0" fillId="0" borderId="3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center"/>
    </xf>
    <xf numFmtId="167" fontId="0" fillId="0" borderId="12" xfId="0" applyNumberFormat="1" applyFont="1" applyFill="1" applyBorder="1" applyAlignment="1">
      <alignment horizontal="center"/>
    </xf>
    <xf numFmtId="9" fontId="6" fillId="0" borderId="13" xfId="0" applyNumberFormat="1" applyFont="1" applyFill="1" applyBorder="1" applyAlignment="1">
      <alignment horizontal="center"/>
    </xf>
    <xf numFmtId="0" fontId="0" fillId="0" borderId="13" xfId="0" applyFont="1" applyFill="1" applyBorder="1" applyAlignment="1">
      <alignment horizontal="left"/>
    </xf>
    <xf numFmtId="167" fontId="0" fillId="0" borderId="0" xfId="0" applyNumberFormat="1" applyFont="1" applyFill="1" applyBorder="1" applyAlignment="1">
      <alignment horizontal="left"/>
    </xf>
    <xf numFmtId="0" fontId="10" fillId="0" borderId="0" xfId="0" applyFont="1" applyFill="1" applyBorder="1" applyAlignment="1"/>
    <xf numFmtId="0" fontId="4" fillId="0" borderId="3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left" vertical="top"/>
    </xf>
    <xf numFmtId="0" fontId="6" fillId="0" borderId="15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0" fillId="5" borderId="3" xfId="0" applyFont="1" applyFill="1" applyBorder="1" applyAlignment="1">
      <alignment horizontal="left"/>
    </xf>
    <xf numFmtId="0" fontId="0" fillId="5" borderId="6" xfId="0" applyFont="1" applyFill="1" applyBorder="1" applyAlignment="1">
      <alignment horizontal="left"/>
    </xf>
    <xf numFmtId="9" fontId="0" fillId="5" borderId="12" xfId="0" applyNumberFormat="1" applyFont="1" applyFill="1" applyBorder="1" applyAlignment="1">
      <alignment horizontal="left"/>
    </xf>
    <xf numFmtId="9" fontId="0" fillId="5" borderId="3" xfId="0" applyNumberFormat="1" applyFont="1" applyFill="1" applyBorder="1" applyAlignment="1">
      <alignment horizontal="left"/>
    </xf>
    <xf numFmtId="0" fontId="1" fillId="0" borderId="15" xfId="0" applyFont="1" applyFill="1" applyBorder="1" applyAlignment="1">
      <alignment horizontal="center"/>
    </xf>
    <xf numFmtId="0" fontId="0" fillId="7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168" fontId="6" fillId="0" borderId="0" xfId="0" applyNumberFormat="1" applyFont="1" applyFill="1" applyBorder="1" applyAlignment="1">
      <alignment horizontal="center"/>
    </xf>
    <xf numFmtId="3" fontId="6" fillId="0" borderId="9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 vertical="center"/>
    </xf>
    <xf numFmtId="3" fontId="0" fillId="0" borderId="3" xfId="0" applyNumberFormat="1" applyFill="1" applyBorder="1" applyAlignment="1">
      <alignment horizontal="center"/>
    </xf>
    <xf numFmtId="3" fontId="0" fillId="0" borderId="3" xfId="0" applyNumberFormat="1" applyFont="1" applyFill="1" applyBorder="1" applyAlignment="1">
      <alignment horizontal="center"/>
    </xf>
    <xf numFmtId="168" fontId="0" fillId="0" borderId="3" xfId="0" applyNumberFormat="1" applyFont="1" applyFill="1" applyBorder="1" applyAlignment="1">
      <alignment horizontal="center"/>
    </xf>
    <xf numFmtId="168" fontId="0" fillId="5" borderId="3" xfId="0" applyNumberFormat="1" applyFont="1" applyFill="1" applyBorder="1" applyAlignment="1">
      <alignment horizontal="center"/>
    </xf>
    <xf numFmtId="0" fontId="6" fillId="0" borderId="3" xfId="0" applyFont="1" applyFill="1" applyBorder="1"/>
    <xf numFmtId="3" fontId="4" fillId="0" borderId="3" xfId="0" quotePrefix="1" applyNumberFormat="1" applyFont="1" applyFill="1" applyBorder="1" applyAlignment="1">
      <alignment horizontal="center"/>
    </xf>
    <xf numFmtId="168" fontId="4" fillId="0" borderId="3" xfId="0" quotePrefix="1" applyNumberFormat="1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wrapText="1"/>
    </xf>
    <xf numFmtId="0" fontId="0" fillId="0" borderId="7" xfId="0" applyFont="1" applyFill="1" applyBorder="1" applyAlignment="1">
      <alignment horizontal="left"/>
    </xf>
    <xf numFmtId="0" fontId="0" fillId="0" borderId="8" xfId="0" applyFont="1" applyFill="1" applyBorder="1" applyAlignment="1">
      <alignment horizontal="left"/>
    </xf>
    <xf numFmtId="3" fontId="0" fillId="0" borderId="6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left"/>
    </xf>
    <xf numFmtId="0" fontId="0" fillId="5" borderId="12" xfId="0" applyFont="1" applyFill="1" applyBorder="1" applyAlignment="1">
      <alignment horizontal="left"/>
    </xf>
    <xf numFmtId="168" fontId="0" fillId="0" borderId="12" xfId="0" applyNumberFormat="1" applyFont="1" applyFill="1" applyBorder="1" applyAlignment="1">
      <alignment horizontal="center"/>
    </xf>
    <xf numFmtId="168" fontId="6" fillId="0" borderId="17" xfId="0" applyNumberFormat="1" applyFont="1" applyFill="1" applyBorder="1" applyAlignment="1">
      <alignment horizontal="center"/>
    </xf>
    <xf numFmtId="168" fontId="0" fillId="5" borderId="12" xfId="0" applyNumberFormat="1" applyFont="1" applyFill="1" applyBorder="1" applyAlignment="1">
      <alignment horizontal="center"/>
    </xf>
    <xf numFmtId="165" fontId="4" fillId="3" borderId="0" xfId="3" applyNumberFormat="1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top" wrapText="1"/>
    </xf>
    <xf numFmtId="0" fontId="7" fillId="0" borderId="3" xfId="0" applyFont="1" applyFill="1" applyBorder="1"/>
    <xf numFmtId="3" fontId="4" fillId="3" borderId="3" xfId="3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Fill="1" applyBorder="1" applyAlignment="1">
      <alignment horizontal="center" vertical="center"/>
    </xf>
    <xf numFmtId="3" fontId="0" fillId="0" borderId="3" xfId="0" applyNumberFormat="1" applyFill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left" vertical="top"/>
    </xf>
    <xf numFmtId="3" fontId="4" fillId="5" borderId="3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0" fillId="5" borderId="3" xfId="0" applyNumberFormat="1" applyFont="1" applyFill="1" applyBorder="1" applyAlignment="1">
      <alignment horizontal="center" vertical="center"/>
    </xf>
    <xf numFmtId="3" fontId="9" fillId="5" borderId="3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/>
    <xf numFmtId="0" fontId="1" fillId="0" borderId="15" xfId="0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/>
    </xf>
    <xf numFmtId="0" fontId="4" fillId="0" borderId="18" xfId="0" applyFont="1" applyFill="1" applyBorder="1" applyAlignment="1">
      <alignment horizontal="left"/>
    </xf>
    <xf numFmtId="3" fontId="4" fillId="0" borderId="18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/>
    </xf>
    <xf numFmtId="3" fontId="0" fillId="0" borderId="19" xfId="0" applyNumberFormat="1" applyFont="1" applyFill="1" applyBorder="1" applyAlignment="1">
      <alignment horizontal="center"/>
    </xf>
    <xf numFmtId="0" fontId="4" fillId="0" borderId="20" xfId="0" applyFont="1" applyFill="1" applyBorder="1" applyAlignment="1">
      <alignment horizontal="left"/>
    </xf>
    <xf numFmtId="3" fontId="0" fillId="0" borderId="20" xfId="0" applyNumberFormat="1" applyFont="1" applyFill="1" applyBorder="1" applyAlignment="1">
      <alignment horizontal="center"/>
    </xf>
    <xf numFmtId="0" fontId="4" fillId="0" borderId="21" xfId="0" applyFont="1" applyFill="1" applyBorder="1" applyAlignment="1">
      <alignment horizontal="left"/>
    </xf>
    <xf numFmtId="3" fontId="4" fillId="0" borderId="21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165" fontId="4" fillId="0" borderId="0" xfId="3" applyNumberFormat="1" applyFont="1" applyFill="1" applyBorder="1" applyAlignment="1">
      <alignment horizontal="center"/>
    </xf>
    <xf numFmtId="165" fontId="4" fillId="0" borderId="3" xfId="3" applyNumberFormat="1" applyFont="1" applyFill="1" applyBorder="1" applyAlignment="1">
      <alignment horizontal="center"/>
    </xf>
    <xf numFmtId="165" fontId="0" fillId="0" borderId="3" xfId="0" applyNumberFormat="1" applyFont="1" applyFill="1" applyBorder="1" applyAlignment="1">
      <alignment horizontal="center"/>
    </xf>
    <xf numFmtId="0" fontId="0" fillId="0" borderId="15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center" vertical="center"/>
    </xf>
    <xf numFmtId="9" fontId="5" fillId="0" borderId="1" xfId="0" applyNumberFormat="1" applyFont="1" applyFill="1" applyBorder="1" applyAlignment="1">
      <alignment horizontal="center" vertical="center"/>
    </xf>
    <xf numFmtId="165" fontId="0" fillId="3" borderId="1" xfId="0" applyNumberFormat="1" applyFont="1" applyFill="1" applyBorder="1" applyAlignment="1">
      <alignment horizontal="right"/>
    </xf>
    <xf numFmtId="165" fontId="0" fillId="3" borderId="3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7" borderId="0" xfId="0" applyFont="1" applyFill="1" applyBorder="1" applyAlignment="1">
      <alignment horizontal="center" wrapText="1"/>
    </xf>
    <xf numFmtId="0" fontId="0" fillId="7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/>
    </xf>
    <xf numFmtId="0" fontId="6" fillId="0" borderId="18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</cellXfs>
  <cellStyles count="4">
    <cellStyle name="Comma" xfId="1" builtinId="3"/>
    <cellStyle name="Input" xfId="2" builtinId="20"/>
    <cellStyle name="Normal" xfId="0" builtinId="0"/>
    <cellStyle name="Normal 2" xfId="3" xr:uid="{00000000-0005-0000-0000-000003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'Table 2.1'!$J$3:$J$4</c:f>
              <c:strCache>
                <c:ptCount val="2"/>
                <c:pt idx="1">
                  <c:v>CO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'Table 2.1'!$I$5:$I$9</c:f>
              <c:strCache>
                <c:ptCount val="5"/>
                <c:pt idx="0">
                  <c:v> 2.1a. Prinicpal Diagnosis of Drug Poisoning</c:v>
                </c:pt>
                <c:pt idx="1">
                  <c:v> 2.1b. Principal Diagnosis is F11-F16,F18,F19 and Secondary
Diagnosis of Drug Poisoning</c:v>
                </c:pt>
                <c:pt idx="2">
                  <c:v> 2.1c. Any mention of Drug Poisoning</c:v>
                </c:pt>
                <c:pt idx="3">
                  <c:v> 2.1d. Prinicpal Intoxication and No Drug Poisoning</c:v>
                </c:pt>
                <c:pt idx="4">
                  <c:v> 2.1e. Principal Obstetric and No Drug Poisoning</c:v>
                </c:pt>
              </c:strCache>
            </c:strRef>
          </c:cat>
          <c:val>
            <c:numRef>
              <c:f>'Table 2.1'!$J$5:$J$9</c:f>
              <c:numCache>
                <c:formatCode>0%</c:formatCode>
                <c:ptCount val="5"/>
                <c:pt idx="0">
                  <c:v>1</c:v>
                </c:pt>
                <c:pt idx="1">
                  <c:v>9.4320278859954896E-3</c:v>
                </c:pt>
                <c:pt idx="2">
                  <c:v>1.3024400246052901</c:v>
                </c:pt>
                <c:pt idx="3">
                  <c:v>1.6608570842731187E-2</c:v>
                </c:pt>
                <c:pt idx="4">
                  <c:v>5.5566946893582117E-2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6F-456C-A410-2DB03B654A2C}"/>
            </c:ext>
          </c:extLst>
        </c:ser>
        <c:ser>
          <c:idx val="1"/>
          <c:order val="1"/>
          <c:tx>
            <c:strRef>
              <c:f>'Table 2.1'!$K$3:$K$4</c:f>
              <c:strCache>
                <c:ptCount val="2"/>
                <c:pt idx="1">
                  <c:v>LA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'Table 2.1'!$I$5:$I$9</c:f>
              <c:strCache>
                <c:ptCount val="5"/>
                <c:pt idx="0">
                  <c:v> 2.1a. Prinicpal Diagnosis of Drug Poisoning</c:v>
                </c:pt>
                <c:pt idx="1">
                  <c:v> 2.1b. Principal Diagnosis is F11-F16,F18,F19 and Secondary
Diagnosis of Drug Poisoning</c:v>
                </c:pt>
                <c:pt idx="2">
                  <c:v> 2.1c. Any mention of Drug Poisoning</c:v>
                </c:pt>
                <c:pt idx="3">
                  <c:v> 2.1d. Prinicpal Intoxication and No Drug Poisoning</c:v>
                </c:pt>
                <c:pt idx="4">
                  <c:v> 2.1e. Principal Obstetric and No Drug Poisoning</c:v>
                </c:pt>
              </c:strCache>
            </c:strRef>
          </c:cat>
          <c:val>
            <c:numRef>
              <c:f>'Table 2.1'!$K$5:$K$9</c:f>
              <c:numCache>
                <c:formatCode>0%</c:formatCode>
                <c:ptCount val="5"/>
                <c:pt idx="0">
                  <c:v>1</c:v>
                </c:pt>
                <c:pt idx="1">
                  <c:v>1.7642734623866698E-2</c:v>
                </c:pt>
                <c:pt idx="2">
                  <c:v>1.5118843420730212</c:v>
                </c:pt>
                <c:pt idx="3">
                  <c:v>3.8716000980151925E-2</c:v>
                </c:pt>
                <c:pt idx="4">
                  <c:v>5.3908355795148251E-2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6F-456C-A410-2DB03B654A2C}"/>
            </c:ext>
          </c:extLst>
        </c:ser>
        <c:ser>
          <c:idx val="2"/>
          <c:order val="2"/>
          <c:tx>
            <c:strRef>
              <c:f>'Table 2.1'!$L$3:$L$4</c:f>
              <c:strCache>
                <c:ptCount val="2"/>
                <c:pt idx="1">
                  <c:v>NM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'Table 2.1'!$I$5:$I$9</c:f>
              <c:strCache>
                <c:ptCount val="5"/>
                <c:pt idx="0">
                  <c:v> 2.1a. Prinicpal Diagnosis of Drug Poisoning</c:v>
                </c:pt>
                <c:pt idx="1">
                  <c:v> 2.1b. Principal Diagnosis is F11-F16,F18,F19 and Secondary
Diagnosis of Drug Poisoning</c:v>
                </c:pt>
                <c:pt idx="2">
                  <c:v> 2.1c. Any mention of Drug Poisoning</c:v>
                </c:pt>
                <c:pt idx="3">
                  <c:v> 2.1d. Prinicpal Intoxication and No Drug Poisoning</c:v>
                </c:pt>
                <c:pt idx="4">
                  <c:v> 2.1e. Principal Obstetric and No Drug Poisoning</c:v>
                </c:pt>
              </c:strCache>
            </c:strRef>
          </c:cat>
          <c:val>
            <c:numRef>
              <c:f>'Table 2.1'!$L$5:$L$9</c:f>
              <c:numCache>
                <c:formatCode>0%</c:formatCode>
                <c:ptCount val="5"/>
                <c:pt idx="0">
                  <c:v>1</c:v>
                </c:pt>
                <c:pt idx="1">
                  <c:v>8.9605734767025085E-3</c:v>
                </c:pt>
                <c:pt idx="2">
                  <c:v>1.4330943847072879</c:v>
                </c:pt>
                <c:pt idx="3">
                  <c:v>1.3142174432497013E-2</c:v>
                </c:pt>
                <c:pt idx="4">
                  <c:v>0.13918757467144563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6F-456C-A410-2DB03B654A2C}"/>
            </c:ext>
          </c:extLst>
        </c:ser>
        <c:ser>
          <c:idx val="3"/>
          <c:order val="3"/>
          <c:tx>
            <c:strRef>
              <c:f>'Table 2.1'!$M$3:$M$4</c:f>
              <c:strCache>
                <c:ptCount val="2"/>
                <c:pt idx="1">
                  <c:v>NY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'Table 2.1'!$I$5:$I$9</c:f>
              <c:strCache>
                <c:ptCount val="5"/>
                <c:pt idx="0">
                  <c:v> 2.1a. Prinicpal Diagnosis of Drug Poisoning</c:v>
                </c:pt>
                <c:pt idx="1">
                  <c:v> 2.1b. Principal Diagnosis is F11-F16,F18,F19 and Secondary
Diagnosis of Drug Poisoning</c:v>
                </c:pt>
                <c:pt idx="2">
                  <c:v> 2.1c. Any mention of Drug Poisoning</c:v>
                </c:pt>
                <c:pt idx="3">
                  <c:v> 2.1d. Prinicpal Intoxication and No Drug Poisoning</c:v>
                </c:pt>
                <c:pt idx="4">
                  <c:v> 2.1e. Principal Obstetric and No Drug Poisoning</c:v>
                </c:pt>
              </c:strCache>
            </c:strRef>
          </c:cat>
          <c:val>
            <c:numRef>
              <c:f>'Table 2.1'!$M$5:$M$9</c:f>
              <c:numCache>
                <c:formatCode>0%</c:formatCode>
                <c:ptCount val="5"/>
                <c:pt idx="0">
                  <c:v>1</c:v>
                </c:pt>
                <c:pt idx="1">
                  <c:v>1.4414748824548379E-2</c:v>
                </c:pt>
                <c:pt idx="2">
                  <c:v>1.4097995545657016</c:v>
                </c:pt>
                <c:pt idx="3">
                  <c:v>4.373917347191289E-2</c:v>
                </c:pt>
                <c:pt idx="4">
                  <c:v>6.0690423162583516E-2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6F-456C-A410-2DB03B654A2C}"/>
            </c:ext>
          </c:extLst>
        </c:ser>
        <c:ser>
          <c:idx val="4"/>
          <c:order val="4"/>
          <c:tx>
            <c:strRef>
              <c:f>'Table 2.1'!$N$3:$N$4</c:f>
              <c:strCache>
                <c:ptCount val="2"/>
                <c:pt idx="1">
                  <c:v>NC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'Table 2.1'!$I$5:$I$9</c:f>
              <c:strCache>
                <c:ptCount val="5"/>
                <c:pt idx="0">
                  <c:v> 2.1a. Prinicpal Diagnosis of Drug Poisoning</c:v>
                </c:pt>
                <c:pt idx="1">
                  <c:v> 2.1b. Principal Diagnosis is F11-F16,F18,F19 and Secondary
Diagnosis of Drug Poisoning</c:v>
                </c:pt>
                <c:pt idx="2">
                  <c:v> 2.1c. Any mention of Drug Poisoning</c:v>
                </c:pt>
                <c:pt idx="3">
                  <c:v> 2.1d. Prinicpal Intoxication and No Drug Poisoning</c:v>
                </c:pt>
                <c:pt idx="4">
                  <c:v> 2.1e. Principal Obstetric and No Drug Poisoning</c:v>
                </c:pt>
              </c:strCache>
            </c:strRef>
          </c:cat>
          <c:val>
            <c:numRef>
              <c:f>'Table 2.1'!$N$5:$N$9</c:f>
              <c:numCache>
                <c:formatCode>0%</c:formatCode>
                <c:ptCount val="5"/>
                <c:pt idx="0">
                  <c:v>1</c:v>
                </c:pt>
                <c:pt idx="1">
                  <c:v>1.2963930998431782E-2</c:v>
                </c:pt>
                <c:pt idx="2">
                  <c:v>1.4755880815473079</c:v>
                </c:pt>
                <c:pt idx="3">
                  <c:v>1.6832200731834814E-2</c:v>
                </c:pt>
                <c:pt idx="4">
                  <c:v>6.847882906429692E-2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A6F-456C-A410-2DB03B654A2C}"/>
            </c:ext>
          </c:extLst>
        </c:ser>
        <c:ser>
          <c:idx val="5"/>
          <c:order val="5"/>
          <c:tx>
            <c:strRef>
              <c:f>'Table 2.1'!$O$3:$O$4</c:f>
              <c:strCache>
                <c:ptCount val="2"/>
                <c:pt idx="1">
                  <c:v>MT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'Table 2.1'!$I$5:$I$9</c:f>
              <c:strCache>
                <c:ptCount val="5"/>
                <c:pt idx="0">
                  <c:v> 2.1a. Prinicpal Diagnosis of Drug Poisoning</c:v>
                </c:pt>
                <c:pt idx="1">
                  <c:v> 2.1b. Principal Diagnosis is F11-F16,F18,F19 and Secondary
Diagnosis of Drug Poisoning</c:v>
                </c:pt>
                <c:pt idx="2">
                  <c:v> 2.1c. Any mention of Drug Poisoning</c:v>
                </c:pt>
                <c:pt idx="3">
                  <c:v> 2.1d. Prinicpal Intoxication and No Drug Poisoning</c:v>
                </c:pt>
                <c:pt idx="4">
                  <c:v> 2.1e. Principal Obstetric and No Drug Poisoning</c:v>
                </c:pt>
              </c:strCache>
            </c:strRef>
          </c:cat>
          <c:val>
            <c:numRef>
              <c:f>'Table 2.1'!$O$5:$O$9</c:f>
              <c:numCache>
                <c:formatCode>0%</c:formatCode>
                <c:ptCount val="5"/>
                <c:pt idx="0">
                  <c:v>1</c:v>
                </c:pt>
                <c:pt idx="1">
                  <c:v>1.0235414534288639E-2</c:v>
                </c:pt>
                <c:pt idx="2">
                  <c:v>1.4493346980552713</c:v>
                </c:pt>
                <c:pt idx="3">
                  <c:v>1.5353121801432957E-2</c:v>
                </c:pt>
                <c:pt idx="4">
                  <c:v>8.0859774820880248E-2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A6F-456C-A410-2DB03B654A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7962136"/>
        <c:axId val="407962792"/>
      </c:barChart>
      <c:catAx>
        <c:axId val="4079621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962792"/>
        <c:crosses val="autoZero"/>
        <c:auto val="1"/>
        <c:lblAlgn val="ctr"/>
        <c:lblOffset val="100"/>
        <c:noMultiLvlLbl val="0"/>
      </c:catAx>
      <c:valAx>
        <c:axId val="407962792"/>
        <c:scaling>
          <c:orientation val="minMax"/>
          <c:max val="1.6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962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Figure 2.2.  Portion of cases with more than 4% of adverse effect poisonings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6321709786276721E-2"/>
          <c:y val="0.12770440251572326"/>
          <c:w val="0.57207907151140991"/>
          <c:h val="0.797730401624325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'Table 2.2 (2)'!$B$29</c:f>
              <c:strCache>
                <c:ptCount val="1"/>
                <c:pt idx="0">
                  <c:v>Systemic antibiotics</c:v>
                </c:pt>
              </c:strCache>
            </c:strRef>
          </c:tx>
          <c:invertIfNegative val="0"/>
          <c:cat>
            <c:strRef>
              <c:f>'Table 2.2 (2)'!$C$28:$H$28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2.2 (2)'!$C$29:$H$29</c:f>
              <c:numCache>
                <c:formatCode>0.0%</c:formatCode>
                <c:ptCount val="6"/>
                <c:pt idx="0">
                  <c:v>6.331000518403318E-2</c:v>
                </c:pt>
                <c:pt idx="1">
                  <c:v>7.0108825639799088E-2</c:v>
                </c:pt>
                <c:pt idx="2">
                  <c:v>8.025431861804222E-2</c:v>
                </c:pt>
                <c:pt idx="3">
                  <c:v>8.0032996494122502E-2</c:v>
                </c:pt>
                <c:pt idx="4">
                  <c:v>6.9417762671789562E-2</c:v>
                </c:pt>
                <c:pt idx="5">
                  <c:v>7.7332242225859243E-2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B-40AE-BE1B-C3289452CB15}"/>
            </c:ext>
          </c:extLst>
        </c:ser>
        <c:ser>
          <c:idx val="1"/>
          <c:order val="1"/>
          <c:tx>
            <c:strRef>
              <c:f>'Table 2.2 (2)'!$B$30</c:f>
              <c:strCache>
                <c:ptCount val="1"/>
                <c:pt idx="0">
                  <c:v>Hormones, synthetic substitutes, antagonists, NEC</c:v>
                </c:pt>
              </c:strCache>
            </c:strRef>
          </c:tx>
          <c:invertIfNegative val="0"/>
          <c:cat>
            <c:strRef>
              <c:f>'Table 2.2 (2)'!$C$28:$H$28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2.2 (2)'!$C$30:$H$30</c:f>
              <c:numCache>
                <c:formatCode>0.0%</c:formatCode>
                <c:ptCount val="6"/>
                <c:pt idx="0">
                  <c:v>0.14661093831000518</c:v>
                </c:pt>
                <c:pt idx="1">
                  <c:v>0.17791796220999762</c:v>
                </c:pt>
                <c:pt idx="2">
                  <c:v>0.16278790786948177</c:v>
                </c:pt>
                <c:pt idx="3">
                  <c:v>0.17143328521344608</c:v>
                </c:pt>
                <c:pt idx="4">
                  <c:v>0.18930101965420423</c:v>
                </c:pt>
                <c:pt idx="5">
                  <c:v>0.1260229132569558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B-40AE-BE1B-C3289452CB15}"/>
            </c:ext>
          </c:extLst>
        </c:ser>
        <c:ser>
          <c:idx val="2"/>
          <c:order val="2"/>
          <c:tx>
            <c:strRef>
              <c:f>'Table 2.2 (2)'!$B$31</c:f>
              <c:strCache>
                <c:ptCount val="1"/>
                <c:pt idx="0">
                  <c:v>Nonopioid analgesics, antipyretics, antirheumatics</c:v>
                </c:pt>
              </c:strCache>
            </c:strRef>
          </c:tx>
          <c:invertIfNegative val="0"/>
          <c:cat>
            <c:strRef>
              <c:f>'Table 2.2 (2)'!$C$28:$H$28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2.2 (2)'!$C$31:$H$31</c:f>
              <c:numCache>
                <c:formatCode>0.0%</c:formatCode>
                <c:ptCount val="6"/>
                <c:pt idx="0">
                  <c:v>3.803784344219803E-2</c:v>
                </c:pt>
                <c:pt idx="1">
                  <c:v>4.0121980387467115E-2</c:v>
                </c:pt>
                <c:pt idx="2">
                  <c:v>4.8584452975047987E-2</c:v>
                </c:pt>
                <c:pt idx="3">
                  <c:v>4.3712105588781192E-2</c:v>
                </c:pt>
                <c:pt idx="4">
                  <c:v>3.7966110043840207E-2</c:v>
                </c:pt>
                <c:pt idx="5">
                  <c:v>5.7283142389525366E-2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19B-40AE-BE1B-C3289452CB15}"/>
            </c:ext>
          </c:extLst>
        </c:ser>
        <c:ser>
          <c:idx val="3"/>
          <c:order val="3"/>
          <c:tx>
            <c:strRef>
              <c:f>'Table 2.2 (2)'!$B$32</c:f>
              <c:strCache>
                <c:ptCount val="1"/>
                <c:pt idx="0">
                  <c:v>Narcotics and psychodysleptics [hallucinogens]</c:v>
                </c:pt>
              </c:strCache>
            </c:strRef>
          </c:tx>
          <c:invertIfNegative val="0"/>
          <c:cat>
            <c:strRef>
              <c:f>'Table 2.2 (2)'!$C$28:$H$28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2.2 (2)'!$C$32:$H$32</c:f>
              <c:numCache>
                <c:formatCode>0.0%</c:formatCode>
                <c:ptCount val="6"/>
                <c:pt idx="0">
                  <c:v>0.17473431829963712</c:v>
                </c:pt>
                <c:pt idx="1">
                  <c:v>0.10093279119827793</c:v>
                </c:pt>
                <c:pt idx="2">
                  <c:v>0.11984165067178502</c:v>
                </c:pt>
                <c:pt idx="3">
                  <c:v>0.11143740977521138</c:v>
                </c:pt>
                <c:pt idx="4">
                  <c:v>0.12047436086892271</c:v>
                </c:pt>
                <c:pt idx="5">
                  <c:v>0.17716857610474632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19B-40AE-BE1B-C3289452CB15}"/>
            </c:ext>
          </c:extLst>
        </c:ser>
        <c:ser>
          <c:idx val="4"/>
          <c:order val="4"/>
          <c:tx>
            <c:strRef>
              <c:f>'Table 2.2 (2)'!$B$33</c:f>
              <c:strCache>
                <c:ptCount val="1"/>
                <c:pt idx="0">
                  <c:v>Antiepileptic, sedative, antiparkinsonism drugs</c:v>
                </c:pt>
              </c:strCache>
            </c:strRef>
          </c:tx>
          <c:invertIfNegative val="0"/>
          <c:cat>
            <c:strRef>
              <c:f>'Table 2.2 (2)'!$C$28:$H$28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2.2 (2)'!$C$33:$H$33</c:f>
              <c:numCache>
                <c:formatCode>0.0%</c:formatCode>
                <c:ptCount val="6"/>
                <c:pt idx="0">
                  <c:v>5.4011145671332299E-2</c:v>
                </c:pt>
                <c:pt idx="1">
                  <c:v>5.0855058598421432E-2</c:v>
                </c:pt>
                <c:pt idx="2">
                  <c:v>5.2183301343570056E-2</c:v>
                </c:pt>
                <c:pt idx="3">
                  <c:v>4.262322128273871E-2</c:v>
                </c:pt>
                <c:pt idx="4">
                  <c:v>5.5908575932220088E-2</c:v>
                </c:pt>
                <c:pt idx="5">
                  <c:v>5.4828150572831427E-2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19B-40AE-BE1B-C3289452CB15}"/>
            </c:ext>
          </c:extLst>
        </c:ser>
        <c:ser>
          <c:idx val="5"/>
          <c:order val="5"/>
          <c:tx>
            <c:strRef>
              <c:f>'Table 2.2 (2)'!$B$34</c:f>
              <c:strCache>
                <c:ptCount val="1"/>
                <c:pt idx="0">
                  <c:v>Primarily systemic, hematological agents, NEC</c:v>
                </c:pt>
              </c:strCache>
            </c:strRef>
          </c:tx>
          <c:invertIfNegative val="0"/>
          <c:cat>
            <c:strRef>
              <c:f>'Table 2.2 (2)'!$C$28:$H$28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2.2 (2)'!$C$34:$H$34</c:f>
              <c:numCache>
                <c:formatCode>0.0%</c:formatCode>
                <c:ptCount val="6"/>
                <c:pt idx="0">
                  <c:v>0.24053913945049249</c:v>
                </c:pt>
                <c:pt idx="1">
                  <c:v>0.24611337000717531</c:v>
                </c:pt>
                <c:pt idx="2">
                  <c:v>0.21077255278310941</c:v>
                </c:pt>
                <c:pt idx="3">
                  <c:v>0.24831511651886987</c:v>
                </c:pt>
                <c:pt idx="4">
                  <c:v>0.21328998571498942</c:v>
                </c:pt>
                <c:pt idx="5">
                  <c:v>0.20908346972176758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19B-40AE-BE1B-C3289452CB15}"/>
            </c:ext>
          </c:extLst>
        </c:ser>
        <c:ser>
          <c:idx val="6"/>
          <c:order val="6"/>
          <c:tx>
            <c:strRef>
              <c:f>'Table 2.2 (2)'!$B$35</c:f>
              <c:strCache>
                <c:ptCount val="1"/>
                <c:pt idx="0">
                  <c:v>Agents primarily affecting cardiovascular system</c:v>
                </c:pt>
              </c:strCache>
            </c:strRef>
          </c:tx>
          <c:invertIfNegative val="0"/>
          <c:cat>
            <c:strRef>
              <c:f>'Table 2.2 (2)'!$C$28:$H$28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2.2 (2)'!$C$35:$H$35</c:f>
              <c:numCache>
                <c:formatCode>0.0%</c:formatCode>
                <c:ptCount val="6"/>
                <c:pt idx="0">
                  <c:v>4.6656298600311043E-2</c:v>
                </c:pt>
                <c:pt idx="1">
                  <c:v>6.4876823726381247E-2</c:v>
                </c:pt>
                <c:pt idx="2">
                  <c:v>4.9184261036468328E-2</c:v>
                </c:pt>
                <c:pt idx="3">
                  <c:v>5.6984945349556608E-2</c:v>
                </c:pt>
                <c:pt idx="4">
                  <c:v>6.1881188118811881E-2</c:v>
                </c:pt>
                <c:pt idx="5">
                  <c:v>5.1554828150572829E-2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19B-40AE-BE1B-C3289452CB15}"/>
            </c:ext>
          </c:extLst>
        </c:ser>
        <c:ser>
          <c:idx val="7"/>
          <c:order val="7"/>
          <c:tx>
            <c:strRef>
              <c:f>'Table 2.2 (2)'!$B$36</c:f>
              <c:strCache>
                <c:ptCount val="1"/>
                <c:pt idx="0">
                  <c:v>Diuretics and other drugs</c:v>
                </c:pt>
              </c:strCache>
            </c:strRef>
          </c:tx>
          <c:invertIfNegative val="0"/>
          <c:cat>
            <c:strRef>
              <c:f>'Table 2.2 (2)'!$C$28:$H$28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2.2 (2)'!$C$36:$H$36</c:f>
              <c:numCache>
                <c:formatCode>0.0%</c:formatCode>
                <c:ptCount val="6"/>
                <c:pt idx="0">
                  <c:v>0.12603680663556246</c:v>
                </c:pt>
                <c:pt idx="1">
                  <c:v>0.14506099019373356</c:v>
                </c:pt>
                <c:pt idx="2">
                  <c:v>0.15487044145873322</c:v>
                </c:pt>
                <c:pt idx="3">
                  <c:v>0.12598886368323364</c:v>
                </c:pt>
                <c:pt idx="4">
                  <c:v>0.15105167233141226</c:v>
                </c:pt>
                <c:pt idx="5">
                  <c:v>0.11252045826513912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19B-40AE-BE1B-C3289452CB15}"/>
            </c:ext>
          </c:extLst>
        </c:ser>
        <c:ser>
          <c:idx val="8"/>
          <c:order val="8"/>
          <c:tx>
            <c:strRef>
              <c:f>'Table 2.2 (2)'!$B$37</c:f>
              <c:strCache>
                <c:ptCount val="1"/>
                <c:pt idx="0">
                  <c:v>OTHER (7 categories)</c:v>
                </c:pt>
              </c:strCache>
            </c:strRef>
          </c:tx>
          <c:invertIfNegative val="0"/>
          <c:cat>
            <c:strRef>
              <c:f>'Table 2.2 (2)'!$C$28:$H$28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2.2 (2)'!$C$37:$H$37</c:f>
              <c:numCache>
                <c:formatCode>0.0%</c:formatCode>
                <c:ptCount val="6"/>
                <c:pt idx="0">
                  <c:v>0.1081518921721099</c:v>
                </c:pt>
                <c:pt idx="1">
                  <c:v>0.10269672327194453</c:v>
                </c:pt>
                <c:pt idx="2">
                  <c:v>0.11912188099808062</c:v>
                </c:pt>
                <c:pt idx="3">
                  <c:v>0.11911734378222313</c:v>
                </c:pt>
                <c:pt idx="4">
                  <c:v>0.10014285010590611</c:v>
                </c:pt>
                <c:pt idx="5">
                  <c:v>0.132569558101473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19B-40AE-BE1B-C3289452CB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8480768"/>
        <c:axId val="168482304"/>
      </c:barChart>
      <c:catAx>
        <c:axId val="168480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68482304"/>
        <c:crosses val="autoZero"/>
        <c:auto val="1"/>
        <c:lblAlgn val="ctr"/>
        <c:lblOffset val="100"/>
        <c:noMultiLvlLbl val="0"/>
      </c:catAx>
      <c:valAx>
        <c:axId val="16848230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95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68480768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5780730897009965"/>
          <c:y val="0.19106670628435596"/>
          <c:w val="0.33997785160575861"/>
          <c:h val="0.73299212598425201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Opioids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 2.3 (2)'!$Q$38</c:f>
              <c:strCache>
                <c:ptCount val="1"/>
                <c:pt idx="0">
                  <c:v>Case Definition Drug Overdose =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'Table 2.3 (2)'!$R$37:$W$37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2.3 (2)'!$R$38:$W$38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10-4108-B249-41670173966D}"/>
            </c:ext>
          </c:extLst>
        </c:ser>
        <c:ser>
          <c:idx val="1"/>
          <c:order val="1"/>
          <c:tx>
            <c:strRef>
              <c:f>'Table 2.3 (2)'!$Q$39</c:f>
              <c:strCache>
                <c:ptCount val="1"/>
                <c:pt idx="0">
                  <c:v>Ratio w Adverse Effect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'Table 2.3 (2)'!$R$37:$W$37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2.3 (2)'!$R$39:$W$39</c:f>
              <c:numCache>
                <c:formatCode>General</c:formatCode>
                <c:ptCount val="6"/>
                <c:pt idx="0">
                  <c:v>3.994806693594922</c:v>
                </c:pt>
                <c:pt idx="1">
                  <c:v>2.9956413449564137</c:v>
                </c:pt>
                <c:pt idx="2">
                  <c:v>2.4175491679273828</c:v>
                </c:pt>
                <c:pt idx="3">
                  <c:v>3.1572390572390572</c:v>
                </c:pt>
                <c:pt idx="4">
                  <c:v>3.2274017983909133</c:v>
                </c:pt>
                <c:pt idx="5">
                  <c:v>2.6221374045801529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10-4108-B249-41670173966D}"/>
            </c:ext>
          </c:extLst>
        </c:ser>
        <c:ser>
          <c:idx val="2"/>
          <c:order val="2"/>
          <c:tx>
            <c:strRef>
              <c:f>'Table 2.3 (2)'!$Q$40</c:f>
              <c:strCache>
                <c:ptCount val="1"/>
                <c:pt idx="0">
                  <c:v>Ratio w  Adverse Effect &amp; Addiction disorder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'Table 2.3 (2)'!$R$37:$W$37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2.3 (2)'!$R$40:$W$40</c:f>
              <c:numCache>
                <c:formatCode>General</c:formatCode>
                <c:ptCount val="6"/>
                <c:pt idx="0">
                  <c:v>9.8874783612233124</c:v>
                </c:pt>
                <c:pt idx="1">
                  <c:v>8.6077210460772111</c:v>
                </c:pt>
                <c:pt idx="2">
                  <c:v>10.189107413010589</c:v>
                </c:pt>
                <c:pt idx="3">
                  <c:v>17.262626262626263</c:v>
                </c:pt>
                <c:pt idx="4">
                  <c:v>9.6273071462375768</c:v>
                </c:pt>
                <c:pt idx="5">
                  <c:v>9.4351145038167932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10-4108-B249-4167017396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7367760"/>
        <c:axId val="417367104"/>
      </c:barChart>
      <c:catAx>
        <c:axId val="417367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7367104"/>
        <c:crosses val="autoZero"/>
        <c:auto val="1"/>
        <c:lblAlgn val="ctr"/>
        <c:lblOffset val="100"/>
        <c:noMultiLvlLbl val="0"/>
      </c:catAx>
      <c:valAx>
        <c:axId val="417367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7367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Cannabis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 2.3 (2)'!$Q$43</c:f>
              <c:strCache>
                <c:ptCount val="1"/>
                <c:pt idx="0">
                  <c:v>Case Definition Drug Overdose =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'Table 2.3 (2)'!$R$42:$W$42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2.3 (2)'!$R$43:$W$43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8B-4810-9BDA-379B671B5D49}"/>
            </c:ext>
          </c:extLst>
        </c:ser>
        <c:ser>
          <c:idx val="1"/>
          <c:order val="1"/>
          <c:tx>
            <c:strRef>
              <c:f>'Table 2.3 (2)'!$Q$44</c:f>
              <c:strCache>
                <c:ptCount val="1"/>
                <c:pt idx="0">
                  <c:v>Ratio w Adverse Effect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'Table 2.3 (2)'!$R$42:$W$42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2.3 (2)'!$R$44:$W$44</c:f>
              <c:numCache>
                <c:formatCode>General</c:formatCode>
                <c:ptCount val="6"/>
                <c:pt idx="0">
                  <c:v>1.4550264550264551</c:v>
                </c:pt>
                <c:pt idx="1">
                  <c:v>1.2113821138211383</c:v>
                </c:pt>
                <c:pt idx="2">
                  <c:v>1.75</c:v>
                </c:pt>
                <c:pt idx="3">
                  <c:v>1.2052752293577982</c:v>
                </c:pt>
                <c:pt idx="4">
                  <c:v>1.240506329113924</c:v>
                </c:pt>
                <c:pt idx="5">
                  <c:v>1.263157894736842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8B-4810-9BDA-379B671B5D49}"/>
            </c:ext>
          </c:extLst>
        </c:ser>
        <c:ser>
          <c:idx val="2"/>
          <c:order val="2"/>
          <c:tx>
            <c:strRef>
              <c:f>'Table 2.3 (2)'!$Q$45</c:f>
              <c:strCache>
                <c:ptCount val="1"/>
                <c:pt idx="0">
                  <c:v>Ratio w  Adverse Effect &amp; Addiction disorder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'Table 2.3 (2)'!$R$42:$W$42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2.3 (2)'!$R$45:$W$45</c:f>
              <c:numCache>
                <c:formatCode>General</c:formatCode>
                <c:ptCount val="6"/>
                <c:pt idx="0">
                  <c:v>102.53439153439153</c:v>
                </c:pt>
                <c:pt idx="1">
                  <c:v>63.886178861788615</c:v>
                </c:pt>
                <c:pt idx="2">
                  <c:v>167.38888888888889</c:v>
                </c:pt>
                <c:pt idx="3">
                  <c:v>90.733944954128447</c:v>
                </c:pt>
                <c:pt idx="4">
                  <c:v>106.75</c:v>
                </c:pt>
                <c:pt idx="5">
                  <c:v>99.421052631578945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8B-4810-9BDA-379B671B5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0602560"/>
        <c:axId val="420604200"/>
      </c:barChart>
      <c:catAx>
        <c:axId val="420602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0604200"/>
        <c:crosses val="autoZero"/>
        <c:auto val="1"/>
        <c:lblAlgn val="ctr"/>
        <c:lblOffset val="100"/>
        <c:noMultiLvlLbl val="0"/>
      </c:catAx>
      <c:valAx>
        <c:axId val="420604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0602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Amphetamines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 2.3 (2)'!$Q$48</c:f>
              <c:strCache>
                <c:ptCount val="1"/>
                <c:pt idx="0">
                  <c:v>Case Definition Drug Overdose =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'Table 2.3 (2)'!$R$47:$W$47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2.3 (2)'!$R$48:$W$48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12-48AA-B65A-FE080A01CFE7}"/>
            </c:ext>
          </c:extLst>
        </c:ser>
        <c:ser>
          <c:idx val="1"/>
          <c:order val="1"/>
          <c:tx>
            <c:strRef>
              <c:f>'Table 2.3 (2)'!$Q$49</c:f>
              <c:strCache>
                <c:ptCount val="1"/>
                <c:pt idx="0">
                  <c:v>Ratio w Adverse Effect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'Table 2.3 (2)'!$R$47:$W$47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2.3 (2)'!$R$49:$W$49</c:f>
              <c:numCache>
                <c:formatCode>General</c:formatCode>
                <c:ptCount val="6"/>
                <c:pt idx="0">
                  <c:v>1.0888382687927107</c:v>
                </c:pt>
                <c:pt idx="1">
                  <c:v>1.1204819277108433</c:v>
                </c:pt>
                <c:pt idx="2">
                  <c:v>1.080568720379147</c:v>
                </c:pt>
                <c:pt idx="3">
                  <c:v>1.0992907801418439</c:v>
                </c:pt>
                <c:pt idx="4">
                  <c:v>1.1023255813953488</c:v>
                </c:pt>
                <c:pt idx="5">
                  <c:v>1.0625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12-48AA-B65A-FE080A01CF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4174992"/>
        <c:axId val="464168104"/>
      </c:barChart>
      <c:catAx>
        <c:axId val="464174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4168104"/>
        <c:crosses val="autoZero"/>
        <c:auto val="1"/>
        <c:lblAlgn val="ctr"/>
        <c:lblOffset val="100"/>
        <c:noMultiLvlLbl val="0"/>
      </c:catAx>
      <c:valAx>
        <c:axId val="464168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4174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Cocaine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 2.3 (2)'!$Q$52</c:f>
              <c:strCache>
                <c:ptCount val="1"/>
                <c:pt idx="0">
                  <c:v>Case Definition Drug Overdose =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'Table 2.3 (2)'!$R$51:$W$51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2.3 (2)'!$R$52:$W$52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5C-40A0-8409-FCDB5292EAB8}"/>
            </c:ext>
          </c:extLst>
        </c:ser>
        <c:ser>
          <c:idx val="1"/>
          <c:order val="1"/>
          <c:tx>
            <c:strRef>
              <c:f>'Table 2.3 (2)'!$Q$53</c:f>
              <c:strCache>
                <c:ptCount val="1"/>
                <c:pt idx="0">
                  <c:v>Ratio w Adverse Effect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'Table 2.3 (2)'!$R$51:$W$51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2.3 (2)'!$R$53:$W$53</c:f>
              <c:numCache>
                <c:formatCode>General</c:formatCode>
                <c:ptCount val="6"/>
                <c:pt idx="0">
                  <c:v>1.1085972850678734</c:v>
                </c:pt>
                <c:pt idx="1">
                  <c:v>1.1538461538461537</c:v>
                </c:pt>
                <c:pt idx="2">
                  <c:v>1.0806451612903225</c:v>
                </c:pt>
                <c:pt idx="3">
                  <c:v>1.0327087964433153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5C-40A0-8409-FCDB5292EAB8}"/>
            </c:ext>
          </c:extLst>
        </c:ser>
        <c:ser>
          <c:idx val="2"/>
          <c:order val="2"/>
          <c:tx>
            <c:strRef>
              <c:f>'Table 2.3 (2)'!$Q$54</c:f>
              <c:strCache>
                <c:ptCount val="1"/>
                <c:pt idx="0">
                  <c:v>Ratio w  Adverse Effect &amp; Addiction disorder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'Table 2.3 (2)'!$R$51:$W$51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2.3 (2)'!$R$54:$W$54</c:f>
              <c:numCache>
                <c:formatCode>General</c:formatCode>
                <c:ptCount val="6"/>
                <c:pt idx="0">
                  <c:v>16.79185520361991</c:v>
                </c:pt>
                <c:pt idx="1">
                  <c:v>31.431438127090303</c:v>
                </c:pt>
                <c:pt idx="2">
                  <c:v>20.048387096774192</c:v>
                </c:pt>
                <c:pt idx="3">
                  <c:v>20.804064782470626</c:v>
                </c:pt>
                <c:pt idx="4">
                  <c:v>0</c:v>
                </c:pt>
                <c:pt idx="5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5C-40A0-8409-FCDB5292E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2163936"/>
        <c:axId val="478581608"/>
      </c:barChart>
      <c:catAx>
        <c:axId val="412163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581608"/>
        <c:crosses val="autoZero"/>
        <c:auto val="1"/>
        <c:lblAlgn val="ctr"/>
        <c:lblOffset val="100"/>
        <c:noMultiLvlLbl val="0"/>
      </c:catAx>
      <c:valAx>
        <c:axId val="478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2163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Benzodiazepines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 2.3 (2)'!$Q$57</c:f>
              <c:strCache>
                <c:ptCount val="1"/>
                <c:pt idx="0">
                  <c:v>Case Definition Drug Overdose =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'Table 2.3 (2)'!$R$56:$W$56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2.3 (2)'!$R$57:$W$57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E5-4966-8CD6-ACBA84D85844}"/>
            </c:ext>
          </c:extLst>
        </c:ser>
        <c:ser>
          <c:idx val="1"/>
          <c:order val="1"/>
          <c:tx>
            <c:strRef>
              <c:f>'Table 2.3 (2)'!$Q$58</c:f>
              <c:strCache>
                <c:ptCount val="1"/>
                <c:pt idx="0">
                  <c:v>Ratio w Adverse Effect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'Table 2.3 (2)'!$R$56:$W$56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2.3 (2)'!$R$58:$W$58</c:f>
              <c:numCache>
                <c:formatCode>General</c:formatCode>
                <c:ptCount val="6"/>
                <c:pt idx="0">
                  <c:v>1.6353965183752417</c:v>
                </c:pt>
                <c:pt idx="1">
                  <c:v>1.4701923076923078</c:v>
                </c:pt>
                <c:pt idx="2">
                  <c:v>1.3542168674698796</c:v>
                </c:pt>
                <c:pt idx="3">
                  <c:v>1.4499720514253773</c:v>
                </c:pt>
                <c:pt idx="4">
                  <c:v>0</c:v>
                </c:pt>
                <c:pt idx="5">
                  <c:v>1.1957446808510639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E5-4966-8CD6-ACBA84D85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4171056"/>
        <c:axId val="464171384"/>
      </c:barChart>
      <c:catAx>
        <c:axId val="464171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4171384"/>
        <c:crosses val="autoZero"/>
        <c:auto val="1"/>
        <c:lblAlgn val="ctr"/>
        <c:lblOffset val="100"/>
        <c:noMultiLvlLbl val="0"/>
      </c:catAx>
      <c:valAx>
        <c:axId val="464171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4171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All Drug Overdoses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 2.4 (diags)'!$I$38</c:f>
              <c:strCache>
                <c:ptCount val="1"/>
                <c:pt idx="0">
                  <c:v>First diagnosis code</c:v>
                </c:pt>
              </c:strCache>
            </c:strRef>
          </c:tx>
          <c:invertIfNegative val="0"/>
          <c:cat>
            <c:strRef>
              <c:f>'Table 2.4 (diags)'!$P$37:$U$37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2.4 (diags)'!$P$38:$U$38</c:f>
              <c:numCache>
                <c:formatCode>0.0%</c:formatCode>
                <c:ptCount val="6"/>
                <c:pt idx="0">
                  <c:v>0.76877311464865739</c:v>
                </c:pt>
                <c:pt idx="1">
                  <c:v>0.66142625607779582</c:v>
                </c:pt>
                <c:pt idx="2">
                  <c:v>0.69585647159333619</c:v>
                </c:pt>
                <c:pt idx="3">
                  <c:v>0.7090434860817556</c:v>
                </c:pt>
                <c:pt idx="4">
                  <c:v>0.67807074889227859</c:v>
                </c:pt>
                <c:pt idx="5">
                  <c:v>0.68911174785100282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8B-4476-BFF1-68231388ABD1}"/>
            </c:ext>
          </c:extLst>
        </c:ser>
        <c:ser>
          <c:idx val="1"/>
          <c:order val="1"/>
          <c:tx>
            <c:strRef>
              <c:f>'Table 2.4 (diags)'!$I$39</c:f>
              <c:strCache>
                <c:ptCount val="1"/>
                <c:pt idx="0">
                  <c:v>First 5 diagnosis codes</c:v>
                </c:pt>
              </c:strCache>
            </c:strRef>
          </c:tx>
          <c:invertIfNegative val="0"/>
          <c:cat>
            <c:strRef>
              <c:f>'Table 2.4 (diags)'!$P$37:$U$37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2.4 (diags)'!$P$39:$U$39</c:f>
              <c:numCache>
                <c:formatCode>0.0%</c:formatCode>
                <c:ptCount val="6"/>
                <c:pt idx="0">
                  <c:v>0.84370477568740954</c:v>
                </c:pt>
                <c:pt idx="1">
                  <c:v>0.80826580226904376</c:v>
                </c:pt>
                <c:pt idx="2">
                  <c:v>0.85818026484408372</c:v>
                </c:pt>
                <c:pt idx="3">
                  <c:v>0.84647209605612272</c:v>
                </c:pt>
                <c:pt idx="4">
                  <c:v>0.8356940509915014</c:v>
                </c:pt>
                <c:pt idx="5">
                  <c:v>0.92191977077363896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8B-4476-BFF1-68231388ABD1}"/>
            </c:ext>
          </c:extLst>
        </c:ser>
        <c:ser>
          <c:idx val="2"/>
          <c:order val="2"/>
          <c:tx>
            <c:strRef>
              <c:f>'Table 2.4 (diags)'!$I$40</c:f>
              <c:strCache>
                <c:ptCount val="1"/>
                <c:pt idx="0">
                  <c:v>First 10 diagnosis codes</c:v>
                </c:pt>
              </c:strCache>
            </c:strRef>
          </c:tx>
          <c:invertIfNegative val="0"/>
          <c:cat>
            <c:strRef>
              <c:f>'Table 2.4 (diags)'!$P$37:$U$37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2.4 (diags)'!$P$40:$U$40</c:f>
              <c:numCache>
                <c:formatCode>0.0%</c:formatCode>
                <c:ptCount val="6"/>
                <c:pt idx="0">
                  <c:v>0.91944042450554753</c:v>
                </c:pt>
                <c:pt idx="1">
                  <c:v>0.92236628849270663</c:v>
                </c:pt>
                <c:pt idx="2">
                  <c:v>0.96454506621102098</c:v>
                </c:pt>
                <c:pt idx="3">
                  <c:v>0.93380402032648291</c:v>
                </c:pt>
                <c:pt idx="4">
                  <c:v>0.93811287862279369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8B-4476-BFF1-68231388ABD1}"/>
            </c:ext>
          </c:extLst>
        </c:ser>
        <c:ser>
          <c:idx val="3"/>
          <c:order val="3"/>
          <c:tx>
            <c:strRef>
              <c:f>'Table 2.4 (diags)'!$I$41</c:f>
              <c:strCache>
                <c:ptCount val="1"/>
                <c:pt idx="0">
                  <c:v>All available diagnosis codes</c:v>
                </c:pt>
              </c:strCache>
            </c:strRef>
          </c:tx>
          <c:invertIfNegative val="0"/>
          <c:cat>
            <c:strRef>
              <c:f>'Table 2.4 (diags)'!$P$37:$U$37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2.4 (diags)'!$P$41:$U$41</c:f>
              <c:numCache>
                <c:formatCode>0.0%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28B-4476-BFF1-68231388AB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3638144"/>
        <c:axId val="411355008"/>
      </c:barChart>
      <c:catAx>
        <c:axId val="2336381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11355008"/>
        <c:crosses val="autoZero"/>
        <c:auto val="1"/>
        <c:lblAlgn val="ctr"/>
        <c:lblOffset val="100"/>
        <c:noMultiLvlLbl val="0"/>
      </c:catAx>
      <c:valAx>
        <c:axId val="411355008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33638144"/>
        <c:crosses val="autoZero"/>
        <c:crossBetween val="between"/>
        <c:majorUnit val="0.2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Non-heroin Opioid Overdoses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 2.4 (diags)'!$I$44</c:f>
              <c:strCache>
                <c:ptCount val="1"/>
                <c:pt idx="0">
                  <c:v>First diagnosis code</c:v>
                </c:pt>
              </c:strCache>
            </c:strRef>
          </c:tx>
          <c:invertIfNegative val="0"/>
          <c:cat>
            <c:strRef>
              <c:f>'Table 2.4 (diags)'!$P$43:$U$43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2.4 (diags)'!$P$44:$U$44</c:f>
              <c:numCache>
                <c:formatCode>0.0%</c:formatCode>
                <c:ptCount val="6"/>
                <c:pt idx="0">
                  <c:v>0.55486111111111114</c:v>
                </c:pt>
                <c:pt idx="1">
                  <c:v>0.55351681957186549</c:v>
                </c:pt>
                <c:pt idx="2">
                  <c:v>0.54400000000000004</c:v>
                </c:pt>
                <c:pt idx="3">
                  <c:v>0.58510918179426463</c:v>
                </c:pt>
                <c:pt idx="4">
                  <c:v>0.54161781946072685</c:v>
                </c:pt>
                <c:pt idx="5">
                  <c:v>0.53719008264462809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7C-40E8-9112-DD64C303F86C}"/>
            </c:ext>
          </c:extLst>
        </c:ser>
        <c:ser>
          <c:idx val="1"/>
          <c:order val="1"/>
          <c:tx>
            <c:strRef>
              <c:f>'Table 2.4 (diags)'!$I$45</c:f>
              <c:strCache>
                <c:ptCount val="1"/>
                <c:pt idx="0">
                  <c:v>First 5 diagnosis codes</c:v>
                </c:pt>
              </c:strCache>
            </c:strRef>
          </c:tx>
          <c:invertIfNegative val="0"/>
          <c:cat>
            <c:strRef>
              <c:f>'Table 2.4 (diags)'!$P$43:$U$43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2.4 (diags)'!$P$45:$U$45</c:f>
              <c:numCache>
                <c:formatCode>0.0%</c:formatCode>
                <c:ptCount val="6"/>
                <c:pt idx="0">
                  <c:v>0.66180555555555554</c:v>
                </c:pt>
                <c:pt idx="1">
                  <c:v>0.73700305810397548</c:v>
                </c:pt>
                <c:pt idx="2">
                  <c:v>0.71599999999999997</c:v>
                </c:pt>
                <c:pt idx="3">
                  <c:v>0.74953959484346222</c:v>
                </c:pt>
                <c:pt idx="4">
                  <c:v>0.71512309495896831</c:v>
                </c:pt>
                <c:pt idx="5">
                  <c:v>0.83884297520661155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7C-40E8-9112-DD64C303F86C}"/>
            </c:ext>
          </c:extLst>
        </c:ser>
        <c:ser>
          <c:idx val="2"/>
          <c:order val="2"/>
          <c:tx>
            <c:strRef>
              <c:f>'Table 2.4 (diags)'!$I$46</c:f>
              <c:strCache>
                <c:ptCount val="1"/>
                <c:pt idx="0">
                  <c:v>First 10 diagnosis codes</c:v>
                </c:pt>
              </c:strCache>
            </c:strRef>
          </c:tx>
          <c:invertIfNegative val="0"/>
          <c:cat>
            <c:strRef>
              <c:f>'Table 2.4 (diags)'!$P$43:$U$43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2.4 (diags)'!$P$46:$U$46</c:f>
              <c:numCache>
                <c:formatCode>0.0%</c:formatCode>
                <c:ptCount val="6"/>
                <c:pt idx="0">
                  <c:v>0.82916666666666672</c:v>
                </c:pt>
                <c:pt idx="1">
                  <c:v>0.89755351681957185</c:v>
                </c:pt>
                <c:pt idx="2">
                  <c:v>0.92800000000000005</c:v>
                </c:pt>
                <c:pt idx="3">
                  <c:v>0.88634569850039469</c:v>
                </c:pt>
                <c:pt idx="4">
                  <c:v>0.89654161781946073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7C-40E8-9112-DD64C303F86C}"/>
            </c:ext>
          </c:extLst>
        </c:ser>
        <c:ser>
          <c:idx val="3"/>
          <c:order val="3"/>
          <c:tx>
            <c:strRef>
              <c:f>'Table 2.4 (diags)'!$I$47</c:f>
              <c:strCache>
                <c:ptCount val="1"/>
                <c:pt idx="0">
                  <c:v>All available diagnosis codes</c:v>
                </c:pt>
              </c:strCache>
            </c:strRef>
          </c:tx>
          <c:invertIfNegative val="0"/>
          <c:cat>
            <c:strRef>
              <c:f>'Table 2.4 (diags)'!$P$43:$U$43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2.4 (diags)'!$P$47:$U$47</c:f>
              <c:numCache>
                <c:formatCode>0.0%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7C-40E8-9112-DD64C303F8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9270400"/>
        <c:axId val="499271936"/>
      </c:barChart>
      <c:catAx>
        <c:axId val="49927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99271936"/>
        <c:crosses val="autoZero"/>
        <c:auto val="1"/>
        <c:lblAlgn val="ctr"/>
        <c:lblOffset val="100"/>
        <c:noMultiLvlLbl val="0"/>
      </c:catAx>
      <c:valAx>
        <c:axId val="499271936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99270400"/>
        <c:crosses val="autoZero"/>
        <c:crossBetween val="between"/>
        <c:majorUnit val="0.2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Heroin Overdoses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 2.4 (diags)'!$I$50</c:f>
              <c:strCache>
                <c:ptCount val="1"/>
                <c:pt idx="0">
                  <c:v>First diagnosis code</c:v>
                </c:pt>
              </c:strCache>
            </c:strRef>
          </c:tx>
          <c:invertIfNegative val="0"/>
          <c:cat>
            <c:strRef>
              <c:f>'Table 2.4 (diags)'!$P$49:$U$49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2.4 (diags)'!$P$50:$U$50</c:f>
              <c:numCache>
                <c:formatCode>0.0%</c:formatCode>
                <c:ptCount val="6"/>
                <c:pt idx="0">
                  <c:v>0.73394495412844041</c:v>
                </c:pt>
                <c:pt idx="1">
                  <c:v>0.73263888888888884</c:v>
                </c:pt>
                <c:pt idx="2">
                  <c:v>0.58088235294117652</c:v>
                </c:pt>
                <c:pt idx="3">
                  <c:v>0.71161254815630159</c:v>
                </c:pt>
                <c:pt idx="4">
                  <c:v>0.71786310517529217</c:v>
                </c:pt>
                <c:pt idx="5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BB-426E-B64C-1456BCBBBE55}"/>
            </c:ext>
          </c:extLst>
        </c:ser>
        <c:ser>
          <c:idx val="1"/>
          <c:order val="1"/>
          <c:tx>
            <c:strRef>
              <c:f>'Table 2.4 (diags)'!$I$51</c:f>
              <c:strCache>
                <c:ptCount val="1"/>
                <c:pt idx="0">
                  <c:v>First 5 diagnosis codes</c:v>
                </c:pt>
              </c:strCache>
            </c:strRef>
          </c:tx>
          <c:invertIfNegative val="0"/>
          <c:cat>
            <c:strRef>
              <c:f>'Table 2.4 (diags)'!$P$49:$U$49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2.4 (diags)'!$P$51:$U$51</c:f>
              <c:numCache>
                <c:formatCode>0.0%</c:formatCode>
                <c:ptCount val="6"/>
                <c:pt idx="0">
                  <c:v>0.86238532110091748</c:v>
                </c:pt>
                <c:pt idx="1">
                  <c:v>0.88194444444444442</c:v>
                </c:pt>
                <c:pt idx="2">
                  <c:v>0.74264705882352944</c:v>
                </c:pt>
                <c:pt idx="3">
                  <c:v>0.85085305448541548</c:v>
                </c:pt>
                <c:pt idx="4">
                  <c:v>0.84474123539232049</c:v>
                </c:pt>
                <c:pt idx="5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BB-426E-B64C-1456BCBBBE55}"/>
            </c:ext>
          </c:extLst>
        </c:ser>
        <c:ser>
          <c:idx val="2"/>
          <c:order val="2"/>
          <c:tx>
            <c:strRef>
              <c:f>'Table 2.4 (diags)'!$I$52</c:f>
              <c:strCache>
                <c:ptCount val="1"/>
                <c:pt idx="0">
                  <c:v>First 10 diagnosis codes</c:v>
                </c:pt>
              </c:strCache>
            </c:strRef>
          </c:tx>
          <c:invertIfNegative val="0"/>
          <c:cat>
            <c:strRef>
              <c:f>'Table 2.4 (diags)'!$P$49:$U$49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2.4 (diags)'!$P$52:$U$52</c:f>
              <c:numCache>
                <c:formatCode>0.0%</c:formatCode>
                <c:ptCount val="6"/>
                <c:pt idx="0">
                  <c:v>0.95412844036697253</c:v>
                </c:pt>
                <c:pt idx="1">
                  <c:v>0.96527777777777779</c:v>
                </c:pt>
                <c:pt idx="2">
                  <c:v>0.94117647058823528</c:v>
                </c:pt>
                <c:pt idx="3">
                  <c:v>0.94111172261970277</c:v>
                </c:pt>
                <c:pt idx="4">
                  <c:v>0.96661101836393992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BB-426E-B64C-1456BCBBBE55}"/>
            </c:ext>
          </c:extLst>
        </c:ser>
        <c:ser>
          <c:idx val="3"/>
          <c:order val="3"/>
          <c:tx>
            <c:strRef>
              <c:f>'Table 2.4 (diags)'!$I$53</c:f>
              <c:strCache>
                <c:ptCount val="1"/>
                <c:pt idx="0">
                  <c:v>All available diagnosis codes</c:v>
                </c:pt>
              </c:strCache>
            </c:strRef>
          </c:tx>
          <c:invertIfNegative val="0"/>
          <c:cat>
            <c:strRef>
              <c:f>'Table 2.4 (diags)'!$P$49:$U$49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2.4 (diags)'!$P$53:$U$53</c:f>
              <c:numCache>
                <c:formatCode>0.0%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BB-426E-B64C-1456BCBBBE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9312512"/>
        <c:axId val="499316224"/>
      </c:barChart>
      <c:catAx>
        <c:axId val="49931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99316224"/>
        <c:crosses val="autoZero"/>
        <c:auto val="1"/>
        <c:lblAlgn val="ctr"/>
        <c:lblOffset val="100"/>
        <c:noMultiLvlLbl val="0"/>
      </c:catAx>
      <c:valAx>
        <c:axId val="499316224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99312512"/>
        <c:crosses val="autoZero"/>
        <c:crossBetween val="between"/>
        <c:majorUnit val="0.2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Figure 2.4a.  Percent overdose hospitalizations with a "subsequent" encounter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834747457121876"/>
          <c:y val="0.18152644897882386"/>
          <c:w val="0.83102463992554942"/>
          <c:h val="0.615096285007384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2.4a (encounter)'!$I$52</c:f>
              <c:strCache>
                <c:ptCount val="1"/>
                <c:pt idx="0">
                  <c:v>All drugs </c:v>
                </c:pt>
              </c:strCache>
            </c:strRef>
          </c:tx>
          <c:invertIfNegative val="0"/>
          <c:cat>
            <c:strRef>
              <c:f>'Table 2.4a (encounter)'!$J$51:$O$51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2.4a (encounter)'!$J$52:$O$52</c:f>
              <c:numCache>
                <c:formatCode>0.0%</c:formatCode>
                <c:ptCount val="6"/>
                <c:pt idx="0">
                  <c:v>1.2863804470172054E-2</c:v>
                </c:pt>
                <c:pt idx="1">
                  <c:v>2.2204213938411668E-2</c:v>
                </c:pt>
                <c:pt idx="2">
                  <c:v>1.4950875694147801E-2</c:v>
                </c:pt>
                <c:pt idx="3">
                  <c:v>2.7071997121913927E-2</c:v>
                </c:pt>
                <c:pt idx="4">
                  <c:v>9.6607830318878474E-3</c:v>
                </c:pt>
                <c:pt idx="5">
                  <c:v>1.1461318051575931E-2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57-4E5A-9997-BF05F55561EA}"/>
            </c:ext>
          </c:extLst>
        </c:ser>
        <c:ser>
          <c:idx val="1"/>
          <c:order val="1"/>
          <c:tx>
            <c:strRef>
              <c:f>'Table 2.4a (encounter)'!$I$53</c:f>
              <c:strCache>
                <c:ptCount val="1"/>
                <c:pt idx="0">
                  <c:v>Non-heroin opioids </c:v>
                </c:pt>
              </c:strCache>
            </c:strRef>
          </c:tx>
          <c:invertIfNegative val="0"/>
          <c:cat>
            <c:strRef>
              <c:f>'Table 2.4a (encounter)'!$J$51:$O$51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2.4a (encounter)'!$J$53:$O$53</c:f>
              <c:numCache>
                <c:formatCode>0.0%</c:formatCode>
                <c:ptCount val="6"/>
                <c:pt idx="0">
                  <c:v>4.1666666666666666E-3</c:v>
                </c:pt>
                <c:pt idx="1">
                  <c:v>1.2996941896024464E-2</c:v>
                </c:pt>
                <c:pt idx="2">
                  <c:v>0.01</c:v>
                </c:pt>
                <c:pt idx="3">
                  <c:v>1.4732965009208104E-2</c:v>
                </c:pt>
                <c:pt idx="4">
                  <c:v>4.9824150058616649E-3</c:v>
                </c:pt>
                <c:pt idx="5">
                  <c:v>4.1322314049586778E-3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57-4E5A-9997-BF05F55561EA}"/>
            </c:ext>
          </c:extLst>
        </c:ser>
        <c:ser>
          <c:idx val="2"/>
          <c:order val="2"/>
          <c:tx>
            <c:strRef>
              <c:f>'Table 2.4a (encounter)'!$I$54</c:f>
              <c:strCache>
                <c:ptCount val="1"/>
                <c:pt idx="0">
                  <c:v>Heroin </c:v>
                </c:pt>
              </c:strCache>
            </c:strRef>
          </c:tx>
          <c:invertIfNegative val="0"/>
          <c:cat>
            <c:strRef>
              <c:f>'Table 2.4a (encounter)'!$J$51:$O$51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2.4a (encounter)'!$J$54:$O$54</c:f>
              <c:numCache>
                <c:formatCode>0.0%</c:formatCode>
                <c:ptCount val="6"/>
                <c:pt idx="0">
                  <c:v>9.1743119266055051E-3</c:v>
                </c:pt>
                <c:pt idx="1">
                  <c:v>3.472222222222222E-3</c:v>
                </c:pt>
                <c:pt idx="2">
                  <c:v>7.3529411764705881E-3</c:v>
                </c:pt>
                <c:pt idx="3">
                  <c:v>1.4859658778205834E-2</c:v>
                </c:pt>
                <c:pt idx="4">
                  <c:v>6.6777963272120202E-3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57-4E5A-9997-BF05F55561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5453696"/>
        <c:axId val="495455232"/>
      </c:barChart>
      <c:catAx>
        <c:axId val="4954536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95455232"/>
        <c:crosses val="autoZero"/>
        <c:auto val="1"/>
        <c:lblAlgn val="ctr"/>
        <c:lblOffset val="100"/>
        <c:noMultiLvlLbl val="0"/>
      </c:catAx>
      <c:valAx>
        <c:axId val="495455232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95453696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3.4430751557717333E-2"/>
          <c:y val="0.87338619130941963"/>
          <c:w val="0.92744505274790789"/>
          <c:h val="9.8836030912802561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Figure 2.4b. Percent of heroin, non-heroin opioid, and combination hospitalizations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 2.4b (multi-opioid)'!$A$21</c:f>
              <c:strCache>
                <c:ptCount val="1"/>
                <c:pt idx="0">
                  <c:v>Heroin alone</c:v>
                </c:pt>
              </c:strCache>
            </c:strRef>
          </c:tx>
          <c:invertIfNegative val="0"/>
          <c:cat>
            <c:strRef>
              <c:f>'Table 2.4b (multi-opioid)'!$B$20:$G$20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2.4b (multi-opioid)'!$B$21:$G$21</c:f>
              <c:numCache>
                <c:formatCode>0.0%</c:formatCode>
                <c:ptCount val="6"/>
                <c:pt idx="0">
                  <c:v>0.12545235223160434</c:v>
                </c:pt>
                <c:pt idx="1">
                  <c:v>0.16729323308270677</c:v>
                </c:pt>
                <c:pt idx="2">
                  <c:v>0.19654088050314467</c:v>
                </c:pt>
                <c:pt idx="3">
                  <c:v>0.30562477750089001</c:v>
                </c:pt>
                <c:pt idx="4">
                  <c:v>0.13587634006482174</c:v>
                </c:pt>
                <c:pt idx="5">
                  <c:v>3.968253968253968E-2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6F-40C9-970D-1F5EAAED17A5}"/>
            </c:ext>
          </c:extLst>
        </c:ser>
        <c:ser>
          <c:idx val="1"/>
          <c:order val="1"/>
          <c:tx>
            <c:strRef>
              <c:f>'Table 2.4b (multi-opioid)'!$A$22</c:f>
              <c:strCache>
                <c:ptCount val="1"/>
                <c:pt idx="0">
                  <c:v>Heroin and other opiods</c:v>
                </c:pt>
              </c:strCache>
            </c:strRef>
          </c:tx>
          <c:invertIfNegative val="0"/>
          <c:cat>
            <c:strRef>
              <c:f>'Table 2.4b (multi-opioid)'!$B$20:$G$20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2.4b (multi-opioid)'!$B$22:$G$22</c:f>
              <c:numCache>
                <c:formatCode>0.0%</c:formatCode>
                <c:ptCount val="6"/>
                <c:pt idx="0">
                  <c:v>6.0313630880579009E-3</c:v>
                </c:pt>
                <c:pt idx="1">
                  <c:v>1.3157894736842105E-2</c:v>
                </c:pt>
                <c:pt idx="2">
                  <c:v>1.7295597484276729E-2</c:v>
                </c:pt>
                <c:pt idx="3">
                  <c:v>1.77999288002848E-2</c:v>
                </c:pt>
                <c:pt idx="4">
                  <c:v>1.3462976813762155E-2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6F-40C9-970D-1F5EAAED17A5}"/>
            </c:ext>
          </c:extLst>
        </c:ser>
        <c:ser>
          <c:idx val="2"/>
          <c:order val="2"/>
          <c:tx>
            <c:strRef>
              <c:f>'Table 2.4b (multi-opioid)'!$A$23</c:f>
              <c:strCache>
                <c:ptCount val="1"/>
                <c:pt idx="0">
                  <c:v>Non-heroin opioids alone</c:v>
                </c:pt>
              </c:strCache>
            </c:strRef>
          </c:tx>
          <c:invertIfNegative val="0"/>
          <c:cat>
            <c:strRef>
              <c:f>'Table 2.4b (multi-opioid)'!$B$20:$G$20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'Table 2.4b (multi-opioid)'!$B$23:$G$23</c:f>
              <c:numCache>
                <c:formatCode>0.0%</c:formatCode>
                <c:ptCount val="6"/>
                <c:pt idx="0">
                  <c:v>0.8685162846803377</c:v>
                </c:pt>
                <c:pt idx="1">
                  <c:v>0.81954887218045114</c:v>
                </c:pt>
                <c:pt idx="2">
                  <c:v>0.78616352201257866</c:v>
                </c:pt>
                <c:pt idx="3">
                  <c:v>0.67657529369882519</c:v>
                </c:pt>
                <c:pt idx="4">
                  <c:v>0.85066068312141607</c:v>
                </c:pt>
                <c:pt idx="5">
                  <c:v>0.96031746031746035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6F-40C9-970D-1F5EAAED1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5373312"/>
        <c:axId val="495473408"/>
      </c:barChart>
      <c:catAx>
        <c:axId val="4953733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95473408"/>
        <c:crosses val="autoZero"/>
        <c:auto val="1"/>
        <c:lblAlgn val="ctr"/>
        <c:lblOffset val="100"/>
        <c:noMultiLvlLbl val="0"/>
      </c:catAx>
      <c:valAx>
        <c:axId val="495473408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95373312"/>
        <c:crosses val="autoZero"/>
        <c:crossBetween val="between"/>
        <c:majorUnit val="0.2"/>
      </c:valAx>
      <c:spPr>
        <a:ln>
          <a:solidFill>
            <a:schemeClr val="tx1"/>
          </a:solidFill>
        </a:ln>
      </c:spPr>
    </c:plotArea>
    <c:legend>
      <c:legendPos val="b"/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'2.4c manner'!$I$4</c:f>
              <c:strCache>
                <c:ptCount val="1"/>
                <c:pt idx="0">
                  <c:v>Unintentional</c:v>
                </c:pt>
              </c:strCache>
            </c:strRef>
          </c:tx>
          <c:invertIfNegative val="0"/>
          <c:cat>
            <c:strRef>
              <c:f>'2.4c manner'!$H$5:$H$10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manner'!$I$5:$I$10</c:f>
              <c:numCache>
                <c:formatCode>#,##0</c:formatCode>
                <c:ptCount val="6"/>
                <c:pt idx="0" formatCode="###,###,##0">
                  <c:v>2987</c:v>
                </c:pt>
                <c:pt idx="1">
                  <c:v>3686</c:v>
                </c:pt>
                <c:pt idx="2" formatCode="###,###,##0">
                  <c:v>1183</c:v>
                </c:pt>
                <c:pt idx="3" formatCode="General">
                  <c:v>12819</c:v>
                </c:pt>
                <c:pt idx="4" formatCode="###,###,##0">
                  <c:v>7489</c:v>
                </c:pt>
                <c:pt idx="5" formatCode="General">
                  <c:v>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96-4AAE-9697-B4587036E963}"/>
            </c:ext>
          </c:extLst>
        </c:ser>
        <c:ser>
          <c:idx val="1"/>
          <c:order val="1"/>
          <c:tx>
            <c:strRef>
              <c:f>'2.4c manner'!$J$4</c:f>
              <c:strCache>
                <c:ptCount val="1"/>
                <c:pt idx="0">
                  <c:v>Self-Harm</c:v>
                </c:pt>
              </c:strCache>
            </c:strRef>
          </c:tx>
          <c:invertIfNegative val="0"/>
          <c:cat>
            <c:strRef>
              <c:f>'2.4c manner'!$H$5:$H$10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manner'!$J$5:$J$10</c:f>
              <c:numCache>
                <c:formatCode>#,##0</c:formatCode>
                <c:ptCount val="6"/>
                <c:pt idx="0" formatCode="###,###,##0">
                  <c:v>2970</c:v>
                </c:pt>
                <c:pt idx="1">
                  <c:v>2114</c:v>
                </c:pt>
                <c:pt idx="2" formatCode="###,###,##0">
                  <c:v>1074</c:v>
                </c:pt>
                <c:pt idx="3" formatCode="General">
                  <c:v>8220</c:v>
                </c:pt>
                <c:pt idx="4" formatCode="###,###,##0">
                  <c:v>5541</c:v>
                </c:pt>
                <c:pt idx="5" formatCode="General">
                  <c:v>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96-4AAE-9697-B4587036E963}"/>
            </c:ext>
          </c:extLst>
        </c:ser>
        <c:ser>
          <c:idx val="2"/>
          <c:order val="2"/>
          <c:tx>
            <c:strRef>
              <c:f>'2.4c manner'!$K$4</c:f>
              <c:strCache>
                <c:ptCount val="1"/>
                <c:pt idx="0">
                  <c:v>Assault</c:v>
                </c:pt>
              </c:strCache>
            </c:strRef>
          </c:tx>
          <c:invertIfNegative val="0"/>
          <c:cat>
            <c:strRef>
              <c:f>'2.4c manner'!$H$5:$H$10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manner'!$K$5:$K$10</c:f>
              <c:numCache>
                <c:formatCode>General</c:formatCode>
                <c:ptCount val="6"/>
                <c:pt idx="0" formatCode="###,###,##0">
                  <c:v>19</c:v>
                </c:pt>
                <c:pt idx="1">
                  <c:v>9</c:v>
                </c:pt>
                <c:pt idx="2" formatCode="###,###,##0">
                  <c:v>5</c:v>
                </c:pt>
                <c:pt idx="3">
                  <c:v>60</c:v>
                </c:pt>
                <c:pt idx="4" formatCode="###,###,##0">
                  <c:v>44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96-4AAE-9697-B4587036E963}"/>
            </c:ext>
          </c:extLst>
        </c:ser>
        <c:ser>
          <c:idx val="3"/>
          <c:order val="3"/>
          <c:tx>
            <c:strRef>
              <c:f>'2.4c manner'!$L$4</c:f>
              <c:strCache>
                <c:ptCount val="1"/>
                <c:pt idx="0">
                  <c:v>Undetermined</c:v>
                </c:pt>
              </c:strCache>
            </c:strRef>
          </c:tx>
          <c:invertIfNegative val="0"/>
          <c:cat>
            <c:strRef>
              <c:f>'2.4c manner'!$H$5:$H$10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manner'!$L$5:$L$10</c:f>
              <c:numCache>
                <c:formatCode>General</c:formatCode>
                <c:ptCount val="6"/>
                <c:pt idx="0" formatCode="###,###,##0">
                  <c:v>243</c:v>
                </c:pt>
                <c:pt idx="1">
                  <c:v>361</c:v>
                </c:pt>
                <c:pt idx="2" formatCode="###,###,##0">
                  <c:v>79</c:v>
                </c:pt>
                <c:pt idx="3">
                  <c:v>1138</c:v>
                </c:pt>
                <c:pt idx="4" formatCode="###,###,##0">
                  <c:v>693</c:v>
                </c:pt>
                <c:pt idx="5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96-4AAE-9697-B4587036E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6406400"/>
        <c:axId val="167147776"/>
      </c:barChart>
      <c:catAx>
        <c:axId val="166406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7147776"/>
        <c:crosses val="autoZero"/>
        <c:auto val="1"/>
        <c:lblAlgn val="ctr"/>
        <c:lblOffset val="100"/>
        <c:noMultiLvlLbl val="0"/>
      </c:catAx>
      <c:valAx>
        <c:axId val="16714777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6640640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>
              <a:latin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'2.4c manner'!$I$14</c:f>
              <c:strCache>
                <c:ptCount val="1"/>
                <c:pt idx="0">
                  <c:v>Unintentional</c:v>
                </c:pt>
              </c:strCache>
            </c:strRef>
          </c:tx>
          <c:invertIfNegative val="0"/>
          <c:cat>
            <c:strRef>
              <c:f>'2.4c manner'!$H$15:$H$20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manner'!$I$15:$I$20</c:f>
              <c:numCache>
                <c:formatCode>#,##0</c:formatCode>
                <c:ptCount val="6"/>
                <c:pt idx="0" formatCode="###,###,##0">
                  <c:v>1040</c:v>
                </c:pt>
                <c:pt idx="1">
                  <c:v>1001</c:v>
                </c:pt>
                <c:pt idx="2" formatCode="###,###,##0">
                  <c:v>353</c:v>
                </c:pt>
                <c:pt idx="3" formatCode="General">
                  <c:v>2750</c:v>
                </c:pt>
                <c:pt idx="4" formatCode="###,###,##0">
                  <c:v>2522</c:v>
                </c:pt>
                <c:pt idx="5" formatCode="General">
                  <c:v>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26-4BA9-9C13-574229CB21B8}"/>
            </c:ext>
          </c:extLst>
        </c:ser>
        <c:ser>
          <c:idx val="1"/>
          <c:order val="1"/>
          <c:tx>
            <c:strRef>
              <c:f>'2.4c manner'!$J$14</c:f>
              <c:strCache>
                <c:ptCount val="1"/>
                <c:pt idx="0">
                  <c:v>Self-Harm</c:v>
                </c:pt>
              </c:strCache>
            </c:strRef>
          </c:tx>
          <c:invertIfNegative val="0"/>
          <c:cat>
            <c:strRef>
              <c:f>'2.4c manner'!$H$15:$H$20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manner'!$J$15:$J$20</c:f>
              <c:numCache>
                <c:formatCode>General</c:formatCode>
                <c:ptCount val="6"/>
                <c:pt idx="0" formatCode="###,###,##0">
                  <c:v>327</c:v>
                </c:pt>
                <c:pt idx="1">
                  <c:v>246</c:v>
                </c:pt>
                <c:pt idx="2" formatCode="###,###,##0">
                  <c:v>128</c:v>
                </c:pt>
                <c:pt idx="3">
                  <c:v>810</c:v>
                </c:pt>
                <c:pt idx="4" formatCode="###,###,##0">
                  <c:v>712</c:v>
                </c:pt>
                <c:pt idx="5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26-4BA9-9C13-574229CB21B8}"/>
            </c:ext>
          </c:extLst>
        </c:ser>
        <c:ser>
          <c:idx val="2"/>
          <c:order val="2"/>
          <c:tx>
            <c:strRef>
              <c:f>'2.4c manner'!$K$14</c:f>
              <c:strCache>
                <c:ptCount val="1"/>
                <c:pt idx="0">
                  <c:v>Assault</c:v>
                </c:pt>
              </c:strCache>
            </c:strRef>
          </c:tx>
          <c:invertIfNegative val="0"/>
          <c:cat>
            <c:strRef>
              <c:f>'2.4c manner'!$H$15:$H$20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manner'!$K$15:$K$20</c:f>
              <c:numCache>
                <c:formatCode>General</c:formatCode>
                <c:ptCount val="6"/>
                <c:pt idx="0" formatCode="###,###,##0">
                  <c:v>1</c:v>
                </c:pt>
                <c:pt idx="1">
                  <c:v>1</c:v>
                </c:pt>
                <c:pt idx="2" formatCode="###,###,##0">
                  <c:v>0</c:v>
                </c:pt>
                <c:pt idx="3">
                  <c:v>10</c:v>
                </c:pt>
                <c:pt idx="4" formatCode="###,###,##0">
                  <c:v>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26-4BA9-9C13-574229CB21B8}"/>
            </c:ext>
          </c:extLst>
        </c:ser>
        <c:ser>
          <c:idx val="3"/>
          <c:order val="3"/>
          <c:tx>
            <c:strRef>
              <c:f>'2.4c manner'!$L$14</c:f>
              <c:strCache>
                <c:ptCount val="1"/>
                <c:pt idx="0">
                  <c:v>Undetermined</c:v>
                </c:pt>
              </c:strCache>
            </c:strRef>
          </c:tx>
          <c:invertIfNegative val="0"/>
          <c:cat>
            <c:strRef>
              <c:f>'2.4c manner'!$H$15:$H$20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manner'!$L$15:$L$20</c:f>
              <c:numCache>
                <c:formatCode>General</c:formatCode>
                <c:ptCount val="6"/>
                <c:pt idx="0" formatCode="###,###,##0">
                  <c:v>72</c:v>
                </c:pt>
                <c:pt idx="1">
                  <c:v>60</c:v>
                </c:pt>
                <c:pt idx="2" formatCode="###,###,##0">
                  <c:v>19</c:v>
                </c:pt>
                <c:pt idx="3">
                  <c:v>231</c:v>
                </c:pt>
                <c:pt idx="4" formatCode="###,###,##0">
                  <c:v>173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26-4BA9-9C13-574229CB21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829888"/>
        <c:axId val="189831424"/>
      </c:barChart>
      <c:catAx>
        <c:axId val="1898298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9831424"/>
        <c:crosses val="autoZero"/>
        <c:auto val="1"/>
        <c:lblAlgn val="ctr"/>
        <c:lblOffset val="100"/>
        <c:noMultiLvlLbl val="0"/>
      </c:catAx>
      <c:valAx>
        <c:axId val="18983142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898298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'2.4c manner'!$I$24</c:f>
              <c:strCache>
                <c:ptCount val="1"/>
                <c:pt idx="0">
                  <c:v>Unintentional</c:v>
                </c:pt>
              </c:strCache>
            </c:strRef>
          </c:tx>
          <c:invertIfNegative val="0"/>
          <c:cat>
            <c:strRef>
              <c:f>'2.4c manner'!$H$25:$H$30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manner'!$I$25:$I$30</c:f>
              <c:numCache>
                <c:formatCode>General</c:formatCode>
                <c:ptCount val="6"/>
                <c:pt idx="0" formatCode="###,###,##0">
                  <c:v>181</c:v>
                </c:pt>
                <c:pt idx="1">
                  <c:v>235</c:v>
                </c:pt>
                <c:pt idx="2" formatCode="###,###,##0">
                  <c:v>106</c:v>
                </c:pt>
                <c:pt idx="3">
                  <c:v>1414</c:v>
                </c:pt>
                <c:pt idx="4" formatCode="###,###,##0">
                  <c:v>457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70-452F-BCBC-29BFE042947F}"/>
            </c:ext>
          </c:extLst>
        </c:ser>
        <c:ser>
          <c:idx val="1"/>
          <c:order val="1"/>
          <c:tx>
            <c:strRef>
              <c:f>'2.4c manner'!$J$24</c:f>
              <c:strCache>
                <c:ptCount val="1"/>
                <c:pt idx="0">
                  <c:v>Self-Harm</c:v>
                </c:pt>
              </c:strCache>
            </c:strRef>
          </c:tx>
          <c:invertIfNegative val="0"/>
          <c:cat>
            <c:strRef>
              <c:f>'2.4c manner'!$H$25:$H$30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manner'!$J$25:$J$30</c:f>
              <c:numCache>
                <c:formatCode>General</c:formatCode>
                <c:ptCount val="6"/>
                <c:pt idx="0" formatCode="###,###,##0">
                  <c:v>26</c:v>
                </c:pt>
                <c:pt idx="1">
                  <c:v>32</c:v>
                </c:pt>
                <c:pt idx="2" formatCode="###,###,##0">
                  <c:v>20</c:v>
                </c:pt>
                <c:pt idx="3">
                  <c:v>260</c:v>
                </c:pt>
                <c:pt idx="4" formatCode="###,###,##0">
                  <c:v>90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70-452F-BCBC-29BFE042947F}"/>
            </c:ext>
          </c:extLst>
        </c:ser>
        <c:ser>
          <c:idx val="2"/>
          <c:order val="2"/>
          <c:tx>
            <c:strRef>
              <c:f>'2.4c manner'!$K$24</c:f>
              <c:strCache>
                <c:ptCount val="1"/>
                <c:pt idx="0">
                  <c:v>Assault</c:v>
                </c:pt>
              </c:strCache>
            </c:strRef>
          </c:tx>
          <c:invertIfNegative val="0"/>
          <c:cat>
            <c:strRef>
              <c:f>'2.4c manner'!$H$25:$H$30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manner'!$K$25:$K$30</c:f>
              <c:numCache>
                <c:formatCode>General</c:formatCode>
                <c:ptCount val="6"/>
                <c:pt idx="0" formatCode="###,###,##0">
                  <c:v>1</c:v>
                </c:pt>
                <c:pt idx="1">
                  <c:v>0</c:v>
                </c:pt>
                <c:pt idx="2" formatCode="###,###,##0">
                  <c:v>0</c:v>
                </c:pt>
                <c:pt idx="3">
                  <c:v>1</c:v>
                </c:pt>
                <c:pt idx="4" formatCode="###,###,##0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70-452F-BCBC-29BFE042947F}"/>
            </c:ext>
          </c:extLst>
        </c:ser>
        <c:ser>
          <c:idx val="3"/>
          <c:order val="3"/>
          <c:tx>
            <c:strRef>
              <c:f>'2.4c manner'!$L$24</c:f>
              <c:strCache>
                <c:ptCount val="1"/>
                <c:pt idx="0">
                  <c:v>Undetermined</c:v>
                </c:pt>
              </c:strCache>
            </c:strRef>
          </c:tx>
          <c:invertIfNegative val="0"/>
          <c:cat>
            <c:strRef>
              <c:f>'2.4c manner'!$H$25:$H$30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manner'!$L$25:$L$30</c:f>
              <c:numCache>
                <c:formatCode>General</c:formatCode>
                <c:ptCount val="6"/>
                <c:pt idx="0" formatCode="###,###,##0">
                  <c:v>10</c:v>
                </c:pt>
                <c:pt idx="1">
                  <c:v>21</c:v>
                </c:pt>
                <c:pt idx="2" formatCode="###,###,##0">
                  <c:v>10</c:v>
                </c:pt>
                <c:pt idx="3">
                  <c:v>142</c:v>
                </c:pt>
                <c:pt idx="4" formatCode="###,###,##0">
                  <c:v>51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70-452F-BCBC-29BFE0429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4133632"/>
        <c:axId val="434135424"/>
      </c:barChart>
      <c:catAx>
        <c:axId val="4341336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34135424"/>
        <c:crosses val="autoZero"/>
        <c:auto val="1"/>
        <c:lblAlgn val="ctr"/>
        <c:lblOffset val="100"/>
        <c:noMultiLvlLbl val="0"/>
      </c:catAx>
      <c:valAx>
        <c:axId val="43413542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4341336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100" b="0">
                <a:latin typeface="Calibri" panose="020F0502020204030204" pitchFamily="34" charset="0"/>
                <a:cs typeface="Calibri" panose="020F0502020204030204" pitchFamily="34" charset="0"/>
              </a:rPr>
              <a:t>All Drug Overdoses by Manner/Intent</a:t>
            </a:r>
          </a:p>
        </c:rich>
      </c:tx>
      <c:overlay val="0"/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'2.4c manner'!$I$4</c:f>
              <c:strCache>
                <c:ptCount val="1"/>
                <c:pt idx="0">
                  <c:v>Unintentional</c:v>
                </c:pt>
              </c:strCache>
            </c:strRef>
          </c:tx>
          <c:invertIfNegative val="0"/>
          <c:cat>
            <c:strRef>
              <c:f>'2.4c manner'!$H$5:$H$10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manner'!$I$5:$I$10</c:f>
              <c:numCache>
                <c:formatCode>#,##0</c:formatCode>
                <c:ptCount val="6"/>
                <c:pt idx="0" formatCode="###,###,##0">
                  <c:v>2987</c:v>
                </c:pt>
                <c:pt idx="1">
                  <c:v>3686</c:v>
                </c:pt>
                <c:pt idx="2" formatCode="###,###,##0">
                  <c:v>1183</c:v>
                </c:pt>
                <c:pt idx="3" formatCode="General">
                  <c:v>12819</c:v>
                </c:pt>
                <c:pt idx="4" formatCode="###,###,##0">
                  <c:v>7489</c:v>
                </c:pt>
                <c:pt idx="5" formatCode="General">
                  <c:v>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26-42BA-9DDD-EB6B7E2E48DE}"/>
            </c:ext>
          </c:extLst>
        </c:ser>
        <c:ser>
          <c:idx val="1"/>
          <c:order val="1"/>
          <c:tx>
            <c:strRef>
              <c:f>'2.4c manner'!$J$4</c:f>
              <c:strCache>
                <c:ptCount val="1"/>
                <c:pt idx="0">
                  <c:v>Self-Harm</c:v>
                </c:pt>
              </c:strCache>
            </c:strRef>
          </c:tx>
          <c:invertIfNegative val="0"/>
          <c:cat>
            <c:strRef>
              <c:f>'2.4c manner'!$H$5:$H$10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manner'!$J$5:$J$10</c:f>
              <c:numCache>
                <c:formatCode>#,##0</c:formatCode>
                <c:ptCount val="6"/>
                <c:pt idx="0" formatCode="###,###,##0">
                  <c:v>2970</c:v>
                </c:pt>
                <c:pt idx="1">
                  <c:v>2114</c:v>
                </c:pt>
                <c:pt idx="2" formatCode="###,###,##0">
                  <c:v>1074</c:v>
                </c:pt>
                <c:pt idx="3" formatCode="General">
                  <c:v>8220</c:v>
                </c:pt>
                <c:pt idx="4" formatCode="###,###,##0">
                  <c:v>5541</c:v>
                </c:pt>
                <c:pt idx="5" formatCode="General">
                  <c:v>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26-42BA-9DDD-EB6B7E2E48DE}"/>
            </c:ext>
          </c:extLst>
        </c:ser>
        <c:ser>
          <c:idx val="2"/>
          <c:order val="2"/>
          <c:tx>
            <c:strRef>
              <c:f>'2.4c manner'!$K$4</c:f>
              <c:strCache>
                <c:ptCount val="1"/>
                <c:pt idx="0">
                  <c:v>Assault</c:v>
                </c:pt>
              </c:strCache>
            </c:strRef>
          </c:tx>
          <c:invertIfNegative val="0"/>
          <c:cat>
            <c:strRef>
              <c:f>'2.4c manner'!$H$5:$H$10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manner'!$K$5:$K$10</c:f>
              <c:numCache>
                <c:formatCode>General</c:formatCode>
                <c:ptCount val="6"/>
                <c:pt idx="0" formatCode="###,###,##0">
                  <c:v>19</c:v>
                </c:pt>
                <c:pt idx="1">
                  <c:v>9</c:v>
                </c:pt>
                <c:pt idx="2" formatCode="###,###,##0">
                  <c:v>5</c:v>
                </c:pt>
                <c:pt idx="3">
                  <c:v>60</c:v>
                </c:pt>
                <c:pt idx="4" formatCode="###,###,##0">
                  <c:v>44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A26-42BA-9DDD-EB6B7E2E48DE}"/>
            </c:ext>
          </c:extLst>
        </c:ser>
        <c:ser>
          <c:idx val="3"/>
          <c:order val="3"/>
          <c:tx>
            <c:strRef>
              <c:f>'2.4c manner'!$L$4</c:f>
              <c:strCache>
                <c:ptCount val="1"/>
                <c:pt idx="0">
                  <c:v>Undetermined</c:v>
                </c:pt>
              </c:strCache>
            </c:strRef>
          </c:tx>
          <c:invertIfNegative val="0"/>
          <c:cat>
            <c:strRef>
              <c:f>'2.4c manner'!$H$5:$H$10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manner'!$L$5:$L$10</c:f>
              <c:numCache>
                <c:formatCode>General</c:formatCode>
                <c:ptCount val="6"/>
                <c:pt idx="0" formatCode="###,###,##0">
                  <c:v>243</c:v>
                </c:pt>
                <c:pt idx="1">
                  <c:v>361</c:v>
                </c:pt>
                <c:pt idx="2" formatCode="###,###,##0">
                  <c:v>79</c:v>
                </c:pt>
                <c:pt idx="3">
                  <c:v>1138</c:v>
                </c:pt>
                <c:pt idx="4" formatCode="###,###,##0">
                  <c:v>693</c:v>
                </c:pt>
                <c:pt idx="5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A26-42BA-9DDD-EB6B7E2E48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4894464"/>
        <c:axId val="214937984"/>
      </c:barChart>
      <c:catAx>
        <c:axId val="214894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4937984"/>
        <c:crosses val="autoZero"/>
        <c:auto val="1"/>
        <c:lblAlgn val="ctr"/>
        <c:lblOffset val="100"/>
        <c:noMultiLvlLbl val="0"/>
      </c:catAx>
      <c:valAx>
        <c:axId val="21493798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4894464"/>
        <c:crosses val="autoZero"/>
        <c:crossBetween val="between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100" b="0">
                <a:latin typeface="Calibri" panose="020F0502020204030204" pitchFamily="34" charset="0"/>
                <a:cs typeface="Calibri" panose="020F0502020204030204" pitchFamily="34" charset="0"/>
              </a:rPr>
              <a:t>Non-heroin Opioid Overdoses by Manner/Intent</a:t>
            </a:r>
          </a:p>
        </c:rich>
      </c:tx>
      <c:overlay val="0"/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'2.4c manner'!$I$14</c:f>
              <c:strCache>
                <c:ptCount val="1"/>
                <c:pt idx="0">
                  <c:v>Unintentional</c:v>
                </c:pt>
              </c:strCache>
            </c:strRef>
          </c:tx>
          <c:invertIfNegative val="0"/>
          <c:cat>
            <c:strRef>
              <c:f>'2.4c manner'!$H$15:$H$20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manner'!$I$15:$I$20</c:f>
              <c:numCache>
                <c:formatCode>#,##0</c:formatCode>
                <c:ptCount val="6"/>
                <c:pt idx="0" formatCode="###,###,##0">
                  <c:v>1040</c:v>
                </c:pt>
                <c:pt idx="1">
                  <c:v>1001</c:v>
                </c:pt>
                <c:pt idx="2" formatCode="###,###,##0">
                  <c:v>353</c:v>
                </c:pt>
                <c:pt idx="3" formatCode="General">
                  <c:v>2750</c:v>
                </c:pt>
                <c:pt idx="4" formatCode="###,###,##0">
                  <c:v>2522</c:v>
                </c:pt>
                <c:pt idx="5" formatCode="General">
                  <c:v>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22-4824-B5D7-0E0933F6CF4F}"/>
            </c:ext>
          </c:extLst>
        </c:ser>
        <c:ser>
          <c:idx val="1"/>
          <c:order val="1"/>
          <c:tx>
            <c:strRef>
              <c:f>'2.4c manner'!$J$14</c:f>
              <c:strCache>
                <c:ptCount val="1"/>
                <c:pt idx="0">
                  <c:v>Self-Harm</c:v>
                </c:pt>
              </c:strCache>
            </c:strRef>
          </c:tx>
          <c:invertIfNegative val="0"/>
          <c:cat>
            <c:strRef>
              <c:f>'2.4c manner'!$H$15:$H$20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manner'!$J$15:$J$20</c:f>
              <c:numCache>
                <c:formatCode>General</c:formatCode>
                <c:ptCount val="6"/>
                <c:pt idx="0" formatCode="###,###,##0">
                  <c:v>327</c:v>
                </c:pt>
                <c:pt idx="1">
                  <c:v>246</c:v>
                </c:pt>
                <c:pt idx="2" formatCode="###,###,##0">
                  <c:v>128</c:v>
                </c:pt>
                <c:pt idx="3">
                  <c:v>810</c:v>
                </c:pt>
                <c:pt idx="4" formatCode="###,###,##0">
                  <c:v>712</c:v>
                </c:pt>
                <c:pt idx="5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22-4824-B5D7-0E0933F6CF4F}"/>
            </c:ext>
          </c:extLst>
        </c:ser>
        <c:ser>
          <c:idx val="2"/>
          <c:order val="2"/>
          <c:tx>
            <c:strRef>
              <c:f>'2.4c manner'!$K$14</c:f>
              <c:strCache>
                <c:ptCount val="1"/>
                <c:pt idx="0">
                  <c:v>Assault</c:v>
                </c:pt>
              </c:strCache>
            </c:strRef>
          </c:tx>
          <c:invertIfNegative val="0"/>
          <c:cat>
            <c:strRef>
              <c:f>'2.4c manner'!$H$15:$H$20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manner'!$K$15:$K$20</c:f>
              <c:numCache>
                <c:formatCode>General</c:formatCode>
                <c:ptCount val="6"/>
                <c:pt idx="0" formatCode="###,###,##0">
                  <c:v>1</c:v>
                </c:pt>
                <c:pt idx="1">
                  <c:v>1</c:v>
                </c:pt>
                <c:pt idx="2" formatCode="###,###,##0">
                  <c:v>0</c:v>
                </c:pt>
                <c:pt idx="3">
                  <c:v>10</c:v>
                </c:pt>
                <c:pt idx="4" formatCode="###,###,##0">
                  <c:v>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22-4824-B5D7-0E0933F6CF4F}"/>
            </c:ext>
          </c:extLst>
        </c:ser>
        <c:ser>
          <c:idx val="3"/>
          <c:order val="3"/>
          <c:tx>
            <c:strRef>
              <c:f>'2.4c manner'!$L$14</c:f>
              <c:strCache>
                <c:ptCount val="1"/>
                <c:pt idx="0">
                  <c:v>Undetermined</c:v>
                </c:pt>
              </c:strCache>
            </c:strRef>
          </c:tx>
          <c:invertIfNegative val="0"/>
          <c:cat>
            <c:strRef>
              <c:f>'2.4c manner'!$H$15:$H$20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manner'!$L$15:$L$20</c:f>
              <c:numCache>
                <c:formatCode>General</c:formatCode>
                <c:ptCount val="6"/>
                <c:pt idx="0" formatCode="###,###,##0">
                  <c:v>72</c:v>
                </c:pt>
                <c:pt idx="1">
                  <c:v>60</c:v>
                </c:pt>
                <c:pt idx="2" formatCode="###,###,##0">
                  <c:v>19</c:v>
                </c:pt>
                <c:pt idx="3">
                  <c:v>231</c:v>
                </c:pt>
                <c:pt idx="4" formatCode="###,###,##0">
                  <c:v>173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22-4824-B5D7-0E0933F6CF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4523904"/>
        <c:axId val="214525440"/>
      </c:barChart>
      <c:catAx>
        <c:axId val="2145239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4525440"/>
        <c:crosses val="autoZero"/>
        <c:auto val="1"/>
        <c:lblAlgn val="ctr"/>
        <c:lblOffset val="100"/>
        <c:noMultiLvlLbl val="0"/>
      </c:catAx>
      <c:valAx>
        <c:axId val="21452544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4523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100" b="0">
                <a:latin typeface="Calibri" panose="020F0502020204030204" pitchFamily="34" charset="0"/>
                <a:cs typeface="Calibri" panose="020F0502020204030204" pitchFamily="34" charset="0"/>
              </a:rPr>
              <a:t>Heroin Overdoses by Manner/Intent</a:t>
            </a:r>
          </a:p>
        </c:rich>
      </c:tx>
      <c:overlay val="0"/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'2.4c manner'!$I$24</c:f>
              <c:strCache>
                <c:ptCount val="1"/>
                <c:pt idx="0">
                  <c:v>Unintentional</c:v>
                </c:pt>
              </c:strCache>
            </c:strRef>
          </c:tx>
          <c:invertIfNegative val="0"/>
          <c:cat>
            <c:strRef>
              <c:f>'2.4c manner'!$H$25:$H$30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manner'!$I$25:$I$30</c:f>
              <c:numCache>
                <c:formatCode>General</c:formatCode>
                <c:ptCount val="6"/>
                <c:pt idx="0" formatCode="###,###,##0">
                  <c:v>181</c:v>
                </c:pt>
                <c:pt idx="1">
                  <c:v>235</c:v>
                </c:pt>
                <c:pt idx="2" formatCode="###,###,##0">
                  <c:v>106</c:v>
                </c:pt>
                <c:pt idx="3">
                  <c:v>1414</c:v>
                </c:pt>
                <c:pt idx="4" formatCode="###,###,##0">
                  <c:v>457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34-4C44-90A8-E3FC3DBB81A2}"/>
            </c:ext>
          </c:extLst>
        </c:ser>
        <c:ser>
          <c:idx val="1"/>
          <c:order val="1"/>
          <c:tx>
            <c:strRef>
              <c:f>'2.4c manner'!$J$24</c:f>
              <c:strCache>
                <c:ptCount val="1"/>
                <c:pt idx="0">
                  <c:v>Self-Harm</c:v>
                </c:pt>
              </c:strCache>
            </c:strRef>
          </c:tx>
          <c:invertIfNegative val="0"/>
          <c:cat>
            <c:strRef>
              <c:f>'2.4c manner'!$H$25:$H$30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manner'!$J$25:$J$30</c:f>
              <c:numCache>
                <c:formatCode>General</c:formatCode>
                <c:ptCount val="6"/>
                <c:pt idx="0" formatCode="###,###,##0">
                  <c:v>26</c:v>
                </c:pt>
                <c:pt idx="1">
                  <c:v>32</c:v>
                </c:pt>
                <c:pt idx="2" formatCode="###,###,##0">
                  <c:v>20</c:v>
                </c:pt>
                <c:pt idx="3">
                  <c:v>260</c:v>
                </c:pt>
                <c:pt idx="4" formatCode="###,###,##0">
                  <c:v>90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34-4C44-90A8-E3FC3DBB81A2}"/>
            </c:ext>
          </c:extLst>
        </c:ser>
        <c:ser>
          <c:idx val="2"/>
          <c:order val="2"/>
          <c:tx>
            <c:strRef>
              <c:f>'2.4c manner'!$K$24</c:f>
              <c:strCache>
                <c:ptCount val="1"/>
                <c:pt idx="0">
                  <c:v>Assault</c:v>
                </c:pt>
              </c:strCache>
            </c:strRef>
          </c:tx>
          <c:invertIfNegative val="0"/>
          <c:cat>
            <c:strRef>
              <c:f>'2.4c manner'!$H$25:$H$30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manner'!$K$25:$K$30</c:f>
              <c:numCache>
                <c:formatCode>General</c:formatCode>
                <c:ptCount val="6"/>
                <c:pt idx="0" formatCode="###,###,##0">
                  <c:v>1</c:v>
                </c:pt>
                <c:pt idx="1">
                  <c:v>0</c:v>
                </c:pt>
                <c:pt idx="2" formatCode="###,###,##0">
                  <c:v>0</c:v>
                </c:pt>
                <c:pt idx="3">
                  <c:v>1</c:v>
                </c:pt>
                <c:pt idx="4" formatCode="###,###,##0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34-4C44-90A8-E3FC3DBB81A2}"/>
            </c:ext>
          </c:extLst>
        </c:ser>
        <c:ser>
          <c:idx val="3"/>
          <c:order val="3"/>
          <c:tx>
            <c:strRef>
              <c:f>'2.4c manner'!$L$24</c:f>
              <c:strCache>
                <c:ptCount val="1"/>
                <c:pt idx="0">
                  <c:v>Undetermined</c:v>
                </c:pt>
              </c:strCache>
            </c:strRef>
          </c:tx>
          <c:invertIfNegative val="0"/>
          <c:cat>
            <c:strRef>
              <c:f>'2.4c manner'!$H$25:$H$30</c:f>
              <c:strCache>
                <c:ptCount val="6"/>
                <c:pt idx="0">
                  <c:v>CO</c:v>
                </c:pt>
                <c:pt idx="1">
                  <c:v>LA</c:v>
                </c:pt>
                <c:pt idx="2">
                  <c:v>NM</c:v>
                </c:pt>
                <c:pt idx="3">
                  <c:v>NY</c:v>
                </c:pt>
                <c:pt idx="4">
                  <c:v>NC</c:v>
                </c:pt>
                <c:pt idx="5">
                  <c:v>MT</c:v>
                </c:pt>
              </c:strCache>
            </c:strRef>
          </c:cat>
          <c:val>
            <c:numRef>
              <c:f>'2.4c manner'!$L$25:$L$30</c:f>
              <c:numCache>
                <c:formatCode>General</c:formatCode>
                <c:ptCount val="6"/>
                <c:pt idx="0" formatCode="###,###,##0">
                  <c:v>10</c:v>
                </c:pt>
                <c:pt idx="1">
                  <c:v>21</c:v>
                </c:pt>
                <c:pt idx="2" formatCode="###,###,##0">
                  <c:v>10</c:v>
                </c:pt>
                <c:pt idx="3">
                  <c:v>142</c:v>
                </c:pt>
                <c:pt idx="4" formatCode="###,###,##0">
                  <c:v>51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034-4C44-90A8-E3FC3DBB8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1916544"/>
        <c:axId val="412316416"/>
      </c:barChart>
      <c:catAx>
        <c:axId val="411916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12316416"/>
        <c:crosses val="autoZero"/>
        <c:auto val="1"/>
        <c:lblAlgn val="ctr"/>
        <c:lblOffset val="100"/>
        <c:noMultiLvlLbl val="0"/>
      </c:catAx>
      <c:valAx>
        <c:axId val="41231641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4119165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7" Type="http://schemas.openxmlformats.org/officeDocument/2006/relationships/image" Target="../media/image2.png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289560</xdr:colOff>
      <xdr:row>10</xdr:row>
      <xdr:rowOff>140970</xdr:rowOff>
    </xdr:from>
    <xdr:to>
      <xdr:col>9</xdr:col>
      <xdr:colOff>655320</xdr:colOff>
      <xdr:row>28</xdr:row>
      <xdr:rowOff>118110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447675</xdr:colOff>
      <xdr:row>52</xdr:row>
      <xdr:rowOff>57150</xdr:rowOff>
    </xdr:from>
    <xdr:to>
      <xdr:col>23</xdr:col>
      <xdr:colOff>85725</xdr:colOff>
      <xdr:row>78</xdr:row>
      <xdr:rowOff>133350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416858</xdr:colOff>
      <xdr:row>24</xdr:row>
      <xdr:rowOff>4482</xdr:rowOff>
    </xdr:from>
    <xdr:to>
      <xdr:col>14</xdr:col>
      <xdr:colOff>67234</xdr:colOff>
      <xdr:row>42</xdr:row>
      <xdr:rowOff>4482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354105</xdr:colOff>
      <xdr:row>42</xdr:row>
      <xdr:rowOff>112059</xdr:rowOff>
    </xdr:from>
    <xdr:to>
      <xdr:col>14</xdr:col>
      <xdr:colOff>4481</xdr:colOff>
      <xdr:row>60</xdr:row>
      <xdr:rowOff>112059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23</xdr:row>
      <xdr:rowOff>112059</xdr:rowOff>
    </xdr:from>
    <xdr:to>
      <xdr:col>5</xdr:col>
      <xdr:colOff>304800</xdr:colOff>
      <xdr:row>41</xdr:row>
      <xdr:rowOff>112059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42</xdr:row>
      <xdr:rowOff>49306</xdr:rowOff>
    </xdr:from>
    <xdr:to>
      <xdr:col>5</xdr:col>
      <xdr:colOff>304800</xdr:colOff>
      <xdr:row>60</xdr:row>
      <xdr:rowOff>49306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62</xdr:row>
      <xdr:rowOff>112059</xdr:rowOff>
    </xdr:from>
    <xdr:to>
      <xdr:col>5</xdr:col>
      <xdr:colOff>304800</xdr:colOff>
      <xdr:row>80</xdr:row>
      <xdr:rowOff>112059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19050</xdr:colOff>
      <xdr:row>3</xdr:row>
      <xdr:rowOff>66675</xdr:rowOff>
    </xdr:from>
    <xdr:to>
      <xdr:col>25</xdr:col>
      <xdr:colOff>247650</xdr:colOff>
      <xdr:row>18</xdr:row>
      <xdr:rowOff>66675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19050</xdr:colOff>
      <xdr:row>18</xdr:row>
      <xdr:rowOff>76200</xdr:rowOff>
    </xdr:from>
    <xdr:to>
      <xdr:col>25</xdr:col>
      <xdr:colOff>247650</xdr:colOff>
      <xdr:row>34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25</xdr:col>
      <xdr:colOff>257175</xdr:colOff>
      <xdr:row>18</xdr:row>
      <xdr:rowOff>76199</xdr:rowOff>
    </xdr:from>
    <xdr:to>
      <xdr:col>31</xdr:col>
      <xdr:colOff>257175</xdr:colOff>
      <xdr:row>34</xdr:row>
      <xdr:rowOff>104774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27</xdr:col>
      <xdr:colOff>38100</xdr:colOff>
      <xdr:row>5</xdr:row>
      <xdr:rowOff>152400</xdr:rowOff>
    </xdr:from>
    <xdr:to>
      <xdr:col>29</xdr:col>
      <xdr:colOff>456957</xdr:colOff>
      <xdr:row>13</xdr:row>
      <xdr:rowOff>104593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650700" y="752475"/>
          <a:ext cx="1942857" cy="14571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228600</xdr:colOff>
      <xdr:row>52</xdr:row>
      <xdr:rowOff>95250</xdr:rowOff>
    </xdr:from>
    <xdr:to>
      <xdr:col>20</xdr:col>
      <xdr:colOff>209550</xdr:colOff>
      <xdr:row>70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381000</xdr:colOff>
      <xdr:row>25</xdr:row>
      <xdr:rowOff>0</xdr:rowOff>
    </xdr:from>
    <xdr:to>
      <xdr:col>9</xdr:col>
      <xdr:colOff>523875</xdr:colOff>
      <xdr:row>43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219075</xdr:colOff>
      <xdr:row>1</xdr:row>
      <xdr:rowOff>28575</xdr:rowOff>
    </xdr:from>
    <xdr:to>
      <xdr:col>20</xdr:col>
      <xdr:colOff>523875</xdr:colOff>
      <xdr:row>18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200025</xdr:colOff>
      <xdr:row>18</xdr:row>
      <xdr:rowOff>38100</xdr:rowOff>
    </xdr:from>
    <xdr:to>
      <xdr:col>20</xdr:col>
      <xdr:colOff>504825</xdr:colOff>
      <xdr:row>35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9525</xdr:colOff>
      <xdr:row>37</xdr:row>
      <xdr:rowOff>0</xdr:rowOff>
    </xdr:from>
    <xdr:to>
      <xdr:col>21</xdr:col>
      <xdr:colOff>314325</xdr:colOff>
      <xdr:row>53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9525</xdr:colOff>
      <xdr:row>3</xdr:row>
      <xdr:rowOff>66675</xdr:rowOff>
    </xdr:from>
    <xdr:to>
      <xdr:col>29</xdr:col>
      <xdr:colOff>314325</xdr:colOff>
      <xdr:row>20</xdr:row>
      <xdr:rowOff>57150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22</xdr:col>
      <xdr:colOff>9525</xdr:colOff>
      <xdr:row>20</xdr:row>
      <xdr:rowOff>66675</xdr:rowOff>
    </xdr:from>
    <xdr:to>
      <xdr:col>29</xdr:col>
      <xdr:colOff>314325</xdr:colOff>
      <xdr:row>37</xdr:row>
      <xdr:rowOff>57150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29</xdr:col>
      <xdr:colOff>323850</xdr:colOff>
      <xdr:row>20</xdr:row>
      <xdr:rowOff>57150</xdr:rowOff>
    </xdr:from>
    <xdr:to>
      <xdr:col>37</xdr:col>
      <xdr:colOff>19050</xdr:colOff>
      <xdr:row>37</xdr:row>
      <xdr:rowOff>47625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31</xdr:col>
      <xdr:colOff>603430</xdr:colOff>
      <xdr:row>6</xdr:row>
      <xdr:rowOff>76199</xdr:rowOff>
    </xdr:from>
    <xdr:to>
      <xdr:col>34</xdr:col>
      <xdr:colOff>534249</xdr:colOff>
      <xdr:row>14</xdr:row>
      <xdr:rowOff>66675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1044080" y="1057274"/>
          <a:ext cx="1759619" cy="1285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showGridLines="0" topLeftCell="B1" zoomScaleNormal="100" workbookViewId="0">
      <selection activeCell="O22" sqref="O22"/>
    </sheetView>
  </sheetViews>
  <sheetFormatPr baseColWidth="10" defaultColWidth="11.5" defaultRowHeight="12" customHeight="1" x14ac:dyDescent="0.15"/>
  <cols>
    <col min="1" max="1" width="55.5" style="11" customWidth="1"/>
    <col min="2" max="6" width="8" style="11" bestFit="1" customWidth="1"/>
    <col min="7" max="7" width="6.5" style="11" bestFit="1" customWidth="1"/>
    <col min="8" max="16384" width="11.5" style="11"/>
  </cols>
  <sheetData>
    <row r="1" spans="1:15" ht="16" customHeight="1" x14ac:dyDescent="0.15"/>
    <row r="2" spans="1:15" ht="17.25" customHeight="1" x14ac:dyDescent="0.15">
      <c r="A2" s="163" t="s">
        <v>101</v>
      </c>
      <c r="B2" s="164"/>
      <c r="C2" s="164"/>
      <c r="D2" s="164"/>
      <c r="E2" s="164"/>
      <c r="F2" s="164"/>
      <c r="G2" s="164"/>
    </row>
    <row r="3" spans="1:15" ht="14" customHeight="1" x14ac:dyDescent="0.15">
      <c r="A3" s="161" t="s">
        <v>0</v>
      </c>
      <c r="C3" s="1"/>
      <c r="D3" s="1"/>
      <c r="E3" s="1"/>
      <c r="F3" s="1"/>
      <c r="G3" s="1"/>
      <c r="I3" s="161" t="s">
        <v>0</v>
      </c>
      <c r="K3" s="1"/>
      <c r="L3" s="1"/>
      <c r="M3" s="1"/>
      <c r="N3" s="1"/>
      <c r="O3" s="1"/>
    </row>
    <row r="4" spans="1:15" ht="14" customHeight="1" x14ac:dyDescent="0.15">
      <c r="A4" s="162"/>
      <c r="B4" s="70" t="s">
        <v>21</v>
      </c>
      <c r="C4" s="23" t="s">
        <v>22</v>
      </c>
      <c r="D4" s="23" t="s">
        <v>23</v>
      </c>
      <c r="E4" s="23" t="s">
        <v>24</v>
      </c>
      <c r="F4" s="23" t="s">
        <v>25</v>
      </c>
      <c r="G4" s="23" t="s">
        <v>26</v>
      </c>
      <c r="I4" s="162"/>
      <c r="J4" s="70" t="s">
        <v>21</v>
      </c>
      <c r="K4" s="54" t="s">
        <v>22</v>
      </c>
      <c r="L4" s="54" t="s">
        <v>23</v>
      </c>
      <c r="M4" s="54" t="s">
        <v>24</v>
      </c>
      <c r="N4" s="54" t="s">
        <v>25</v>
      </c>
      <c r="O4" s="54" t="s">
        <v>26</v>
      </c>
    </row>
    <row r="5" spans="1:15" ht="14" customHeight="1" x14ac:dyDescent="0.15">
      <c r="A5" s="35" t="s">
        <v>102</v>
      </c>
      <c r="B5" s="67">
        <v>4877</v>
      </c>
      <c r="C5" s="68">
        <v>4081</v>
      </c>
      <c r="D5" s="67">
        <v>1674</v>
      </c>
      <c r="E5" s="69">
        <v>16164</v>
      </c>
      <c r="F5" s="67">
        <v>9565</v>
      </c>
      <c r="G5" s="69">
        <v>977</v>
      </c>
      <c r="I5" s="35" t="s">
        <v>102</v>
      </c>
      <c r="J5" s="158">
        <f>B5/B5</f>
        <v>1</v>
      </c>
      <c r="K5" s="158">
        <f t="shared" ref="K5:O5" si="0">C5/C5</f>
        <v>1</v>
      </c>
      <c r="L5" s="158">
        <f t="shared" si="0"/>
        <v>1</v>
      </c>
      <c r="M5" s="158">
        <f t="shared" si="0"/>
        <v>1</v>
      </c>
      <c r="N5" s="158">
        <f t="shared" si="0"/>
        <v>1</v>
      </c>
      <c r="O5" s="158">
        <f t="shared" si="0"/>
        <v>1</v>
      </c>
    </row>
    <row r="6" spans="1:15" ht="29" customHeight="1" x14ac:dyDescent="0.15">
      <c r="A6" s="43" t="s">
        <v>103</v>
      </c>
      <c r="B6" s="67">
        <v>46</v>
      </c>
      <c r="C6" s="68">
        <v>72</v>
      </c>
      <c r="D6" s="67">
        <v>15</v>
      </c>
      <c r="E6" s="69">
        <v>233</v>
      </c>
      <c r="F6" s="67">
        <v>124</v>
      </c>
      <c r="G6" s="69">
        <v>10</v>
      </c>
      <c r="I6" s="43" t="s">
        <v>103</v>
      </c>
      <c r="J6" s="158">
        <f>B6/B5</f>
        <v>9.4320278859954896E-3</v>
      </c>
      <c r="K6" s="158">
        <f t="shared" ref="K6:O6" si="1">C6/C5</f>
        <v>1.7642734623866698E-2</v>
      </c>
      <c r="L6" s="158">
        <f t="shared" si="1"/>
        <v>8.9605734767025085E-3</v>
      </c>
      <c r="M6" s="158">
        <f t="shared" si="1"/>
        <v>1.4414748824548379E-2</v>
      </c>
      <c r="N6" s="158">
        <f t="shared" si="1"/>
        <v>1.2963930998431782E-2</v>
      </c>
      <c r="O6" s="158">
        <f t="shared" si="1"/>
        <v>1.0235414534288639E-2</v>
      </c>
    </row>
    <row r="7" spans="1:15" ht="14" customHeight="1" x14ac:dyDescent="0.15">
      <c r="A7" s="35" t="s">
        <v>104</v>
      </c>
      <c r="B7" s="67">
        <v>6352</v>
      </c>
      <c r="C7" s="68">
        <v>6170</v>
      </c>
      <c r="D7" s="67">
        <v>2399</v>
      </c>
      <c r="E7" s="69">
        <v>22788</v>
      </c>
      <c r="F7" s="67">
        <v>14114</v>
      </c>
      <c r="G7" s="69">
        <v>1416</v>
      </c>
      <c r="I7" s="35" t="s">
        <v>171</v>
      </c>
      <c r="J7" s="158">
        <f>B7/B5</f>
        <v>1.3024400246052901</v>
      </c>
      <c r="K7" s="158">
        <f t="shared" ref="K7:O7" si="2">C7/C5</f>
        <v>1.5118843420730212</v>
      </c>
      <c r="L7" s="158">
        <f t="shared" si="2"/>
        <v>1.4330943847072879</v>
      </c>
      <c r="M7" s="158">
        <f t="shared" si="2"/>
        <v>1.4097995545657016</v>
      </c>
      <c r="N7" s="158">
        <f t="shared" si="2"/>
        <v>1.4755880815473079</v>
      </c>
      <c r="O7" s="158">
        <f t="shared" si="2"/>
        <v>1.4493346980552713</v>
      </c>
    </row>
    <row r="8" spans="1:15" ht="14" customHeight="1" x14ac:dyDescent="0.15">
      <c r="A8" s="35" t="s">
        <v>105</v>
      </c>
      <c r="B8" s="67">
        <v>81</v>
      </c>
      <c r="C8" s="68">
        <v>158</v>
      </c>
      <c r="D8" s="67">
        <v>22</v>
      </c>
      <c r="E8" s="69">
        <v>707</v>
      </c>
      <c r="F8" s="67">
        <v>161</v>
      </c>
      <c r="G8" s="69">
        <v>15</v>
      </c>
      <c r="I8" s="35" t="s">
        <v>105</v>
      </c>
      <c r="J8" s="158">
        <f>B8/B5</f>
        <v>1.6608570842731187E-2</v>
      </c>
      <c r="K8" s="158">
        <f t="shared" ref="K8:O8" si="3">C8/C5</f>
        <v>3.8716000980151925E-2</v>
      </c>
      <c r="L8" s="158">
        <f t="shared" si="3"/>
        <v>1.3142174432497013E-2</v>
      </c>
      <c r="M8" s="158">
        <f t="shared" si="3"/>
        <v>4.373917347191289E-2</v>
      </c>
      <c r="N8" s="158">
        <f t="shared" si="3"/>
        <v>1.6832200731834814E-2</v>
      </c>
      <c r="O8" s="158">
        <f t="shared" si="3"/>
        <v>1.5353121801432957E-2</v>
      </c>
    </row>
    <row r="9" spans="1:15" ht="14" customHeight="1" x14ac:dyDescent="0.15">
      <c r="A9" s="35" t="s">
        <v>106</v>
      </c>
      <c r="B9" s="67">
        <v>271</v>
      </c>
      <c r="C9" s="68">
        <v>220</v>
      </c>
      <c r="D9" s="67">
        <v>233</v>
      </c>
      <c r="E9" s="69">
        <v>981</v>
      </c>
      <c r="F9" s="67">
        <v>655</v>
      </c>
      <c r="G9" s="69">
        <v>79</v>
      </c>
      <c r="I9" s="35" t="s">
        <v>106</v>
      </c>
      <c r="J9" s="158">
        <f>B9/B5</f>
        <v>5.5566946893582117E-2</v>
      </c>
      <c r="K9" s="158">
        <f t="shared" ref="K9:O9" si="4">C9/C5</f>
        <v>5.3908355795148251E-2</v>
      </c>
      <c r="L9" s="158">
        <f t="shared" si="4"/>
        <v>0.13918757467144563</v>
      </c>
      <c r="M9" s="158">
        <f t="shared" si="4"/>
        <v>6.0690423162583516E-2</v>
      </c>
      <c r="N9" s="158">
        <f t="shared" si="4"/>
        <v>6.847882906429692E-2</v>
      </c>
      <c r="O9" s="158">
        <f t="shared" si="4"/>
        <v>8.0859774820880248E-2</v>
      </c>
    </row>
    <row r="11" spans="1:15" ht="14" customHeight="1" x14ac:dyDescent="0.15">
      <c r="A11" s="165"/>
      <c r="B11" s="164"/>
      <c r="C11" s="164"/>
      <c r="D11" s="164"/>
      <c r="E11" s="164"/>
      <c r="F11" s="164"/>
      <c r="G11" s="164"/>
    </row>
  </sheetData>
  <mergeCells count="4">
    <mergeCell ref="A3:A4"/>
    <mergeCell ref="A2:G2"/>
    <mergeCell ref="A11:G11"/>
    <mergeCell ref="I3:I4"/>
  </mergeCells>
  <pageMargins left="0.05" right="0.05" top="0.5" bottom="0.5" header="0" footer="0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9"/>
  <sheetViews>
    <sheetView zoomScaleNormal="100" workbookViewId="0">
      <selection activeCell="A25" sqref="A25"/>
    </sheetView>
  </sheetViews>
  <sheetFormatPr baseColWidth="10" defaultColWidth="11.5" defaultRowHeight="12" customHeight="1" x14ac:dyDescent="0.15"/>
  <cols>
    <col min="1" max="1" width="72" customWidth="1"/>
    <col min="2" max="2" width="12" bestFit="1" customWidth="1"/>
  </cols>
  <sheetData>
    <row r="1" spans="1:15" ht="16" customHeight="1" x14ac:dyDescent="0.15">
      <c r="A1" s="163" t="s">
        <v>187</v>
      </c>
      <c r="B1" s="164"/>
      <c r="C1" s="11"/>
      <c r="D1" s="11"/>
      <c r="E1" s="11"/>
      <c r="F1" s="11"/>
      <c r="G1" s="11"/>
    </row>
    <row r="2" spans="1:15" ht="12" customHeight="1" x14ac:dyDescent="0.15">
      <c r="A2" s="11"/>
      <c r="B2" s="11"/>
      <c r="C2" s="11"/>
      <c r="D2" s="11"/>
      <c r="E2" s="11"/>
      <c r="F2" s="11"/>
      <c r="G2" s="11"/>
    </row>
    <row r="3" spans="1:15" ht="14" customHeight="1" x14ac:dyDescent="0.15">
      <c r="A3" s="12" t="s">
        <v>187</v>
      </c>
      <c r="B3" s="13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3" t="s">
        <v>21</v>
      </c>
      <c r="I3" s="1" t="s">
        <v>22</v>
      </c>
      <c r="J3" s="1" t="s">
        <v>23</v>
      </c>
      <c r="K3" s="1" t="s">
        <v>24</v>
      </c>
      <c r="L3" s="1" t="s">
        <v>25</v>
      </c>
      <c r="M3" s="1" t="s">
        <v>26</v>
      </c>
    </row>
    <row r="4" spans="1:15" ht="14" customHeight="1" x14ac:dyDescent="0.15">
      <c r="A4" s="14" t="s">
        <v>2</v>
      </c>
      <c r="B4" s="11"/>
      <c r="C4" s="1"/>
      <c r="D4" s="1"/>
      <c r="E4" s="1"/>
      <c r="F4" s="1"/>
      <c r="G4" s="1"/>
    </row>
    <row r="5" spans="1:15" ht="14" customHeight="1" x14ac:dyDescent="0.15">
      <c r="A5" s="15" t="s">
        <v>172</v>
      </c>
      <c r="B5" s="16">
        <v>1954</v>
      </c>
      <c r="C5" s="21">
        <v>2345</v>
      </c>
      <c r="D5" s="17">
        <v>669</v>
      </c>
      <c r="E5" s="18">
        <v>9702</v>
      </c>
      <c r="F5" s="19">
        <v>5637</v>
      </c>
      <c r="G5" s="18">
        <v>189</v>
      </c>
      <c r="H5" s="27">
        <f t="shared" ref="H5:H17" si="0">B5/B$20</f>
        <v>6.3431261158902769E-2</v>
      </c>
      <c r="I5" s="27">
        <f t="shared" ref="I5:I17" si="1">C5/C$20</f>
        <v>7.0201173512154227E-2</v>
      </c>
      <c r="J5" s="27">
        <f t="shared" ref="J5:J17" si="2">D5/D$20</f>
        <v>8.0447330447330448E-2</v>
      </c>
      <c r="K5" s="27">
        <f t="shared" ref="K5:K17" si="3">E5/E$20</f>
        <v>8.0061395256721291E-2</v>
      </c>
      <c r="L5" s="27">
        <f t="shared" ref="L5:L17" si="4">F5/F$20</f>
        <v>6.9457108356539093E-2</v>
      </c>
      <c r="M5" s="27">
        <f t="shared" ref="M5:M17" si="5">G5/G$20</f>
        <v>7.7459016393442617E-2</v>
      </c>
      <c r="N5" s="34" t="s">
        <v>30</v>
      </c>
    </row>
    <row r="6" spans="1:15" ht="14" customHeight="1" x14ac:dyDescent="0.15">
      <c r="A6" s="15" t="s">
        <v>173</v>
      </c>
      <c r="B6" s="16">
        <v>537</v>
      </c>
      <c r="C6" s="21">
        <v>817</v>
      </c>
      <c r="D6" s="17">
        <v>162</v>
      </c>
      <c r="E6" s="18">
        <v>2879</v>
      </c>
      <c r="F6" s="19">
        <v>1641</v>
      </c>
      <c r="G6" s="18">
        <v>51</v>
      </c>
      <c r="H6" s="24">
        <f t="shared" si="0"/>
        <v>1.7432235026781366E-2</v>
      </c>
      <c r="I6" s="24">
        <f t="shared" si="1"/>
        <v>2.4458148724703629E-2</v>
      </c>
      <c r="J6" s="24">
        <f t="shared" si="2"/>
        <v>1.948051948051948E-2</v>
      </c>
      <c r="K6" s="24">
        <f t="shared" si="3"/>
        <v>2.3757653776963577E-2</v>
      </c>
      <c r="L6" s="24">
        <f t="shared" si="4"/>
        <v>2.0219818132531604E-2</v>
      </c>
      <c r="M6" s="24">
        <f t="shared" si="5"/>
        <v>2.0901639344262295E-2</v>
      </c>
    </row>
    <row r="7" spans="1:15" ht="14" customHeight="1" x14ac:dyDescent="0.15">
      <c r="A7" s="15" t="s">
        <v>174</v>
      </c>
      <c r="B7" s="16">
        <v>4525</v>
      </c>
      <c r="C7" s="21">
        <v>5951</v>
      </c>
      <c r="D7" s="17">
        <v>1357</v>
      </c>
      <c r="E7" s="18">
        <v>20782</v>
      </c>
      <c r="F7" s="19">
        <v>15372</v>
      </c>
      <c r="G7" s="18">
        <v>308</v>
      </c>
      <c r="H7" s="28">
        <f t="shared" si="0"/>
        <v>0.14689173835416328</v>
      </c>
      <c r="I7" s="28">
        <f t="shared" si="1"/>
        <v>0.17815231708777393</v>
      </c>
      <c r="J7" s="28">
        <f t="shared" si="2"/>
        <v>0.16317941317941317</v>
      </c>
      <c r="K7" s="28">
        <f t="shared" si="3"/>
        <v>0.17149411628789754</v>
      </c>
      <c r="L7" s="28">
        <f t="shared" si="4"/>
        <v>0.18940831464550631</v>
      </c>
      <c r="M7" s="28">
        <f t="shared" si="5"/>
        <v>0.12622950819672132</v>
      </c>
      <c r="N7" s="34" t="s">
        <v>34</v>
      </c>
    </row>
    <row r="8" spans="1:15" ht="14" customHeight="1" x14ac:dyDescent="0.15">
      <c r="A8" s="15" t="s">
        <v>175</v>
      </c>
      <c r="B8" s="16">
        <v>1174</v>
      </c>
      <c r="C8" s="21">
        <v>1342</v>
      </c>
      <c r="D8" s="17">
        <v>405</v>
      </c>
      <c r="E8" s="18">
        <v>5299</v>
      </c>
      <c r="F8" s="19">
        <v>3083</v>
      </c>
      <c r="G8" s="18">
        <v>140</v>
      </c>
      <c r="H8" s="27">
        <f t="shared" si="0"/>
        <v>3.8110696315533189E-2</v>
      </c>
      <c r="I8" s="27">
        <f t="shared" si="1"/>
        <v>4.0174829361753081E-2</v>
      </c>
      <c r="J8" s="27">
        <f t="shared" si="2"/>
        <v>4.8701298701298704E-2</v>
      </c>
      <c r="K8" s="27">
        <f t="shared" si="3"/>
        <v>4.3727616312653692E-2</v>
      </c>
      <c r="L8" s="27">
        <f t="shared" si="4"/>
        <v>3.7987629069222997E-2</v>
      </c>
      <c r="M8" s="27">
        <f t="shared" si="5"/>
        <v>5.737704918032787E-2</v>
      </c>
      <c r="N8" s="34" t="s">
        <v>31</v>
      </c>
    </row>
    <row r="9" spans="1:15" ht="14" customHeight="1" x14ac:dyDescent="0.15">
      <c r="A9" s="15" t="s">
        <v>176</v>
      </c>
      <c r="B9" s="16">
        <v>5393</v>
      </c>
      <c r="C9" s="21">
        <v>3376</v>
      </c>
      <c r="D9" s="17">
        <v>999</v>
      </c>
      <c r="E9" s="18">
        <v>13509</v>
      </c>
      <c r="F9" s="19">
        <v>9783</v>
      </c>
      <c r="G9" s="18">
        <v>433</v>
      </c>
      <c r="H9" s="28">
        <f t="shared" si="0"/>
        <v>0.17506898230806686</v>
      </c>
      <c r="I9" s="28">
        <f t="shared" si="1"/>
        <v>0.10106574062986469</v>
      </c>
      <c r="J9" s="28">
        <f t="shared" si="2"/>
        <v>0.12012987012987013</v>
      </c>
      <c r="K9" s="28">
        <f t="shared" si="3"/>
        <v>0.11147695202257761</v>
      </c>
      <c r="L9" s="28">
        <f t="shared" si="4"/>
        <v>0.12054264521057689</v>
      </c>
      <c r="M9" s="28">
        <f t="shared" si="5"/>
        <v>0.17745901639344264</v>
      </c>
      <c r="N9" s="34" t="s">
        <v>27</v>
      </c>
    </row>
    <row r="10" spans="1:15" ht="14" customHeight="1" x14ac:dyDescent="0.15">
      <c r="A10" s="15" t="s">
        <v>177</v>
      </c>
      <c r="B10" s="16">
        <v>645</v>
      </c>
      <c r="C10" s="21">
        <v>406</v>
      </c>
      <c r="D10" s="17">
        <v>132</v>
      </c>
      <c r="E10" s="18">
        <v>1546</v>
      </c>
      <c r="F10" s="19">
        <v>883</v>
      </c>
      <c r="G10" s="18">
        <v>57</v>
      </c>
      <c r="H10" s="24">
        <f t="shared" si="0"/>
        <v>2.0938159389709464E-2</v>
      </c>
      <c r="I10" s="24">
        <f t="shared" si="1"/>
        <v>1.2154233025984913E-2</v>
      </c>
      <c r="J10" s="24">
        <f t="shared" si="2"/>
        <v>1.5873015873015872E-2</v>
      </c>
      <c r="K10" s="24">
        <f t="shared" si="3"/>
        <v>1.2757670281064845E-2</v>
      </c>
      <c r="L10" s="24">
        <f t="shared" si="4"/>
        <v>1.0880011828778431E-2</v>
      </c>
      <c r="M10" s="24">
        <f t="shared" si="5"/>
        <v>2.3360655737704919E-2</v>
      </c>
      <c r="O10" s="32" t="s">
        <v>28</v>
      </c>
    </row>
    <row r="11" spans="1:15" ht="14" customHeight="1" x14ac:dyDescent="0.15">
      <c r="A11" s="15" t="s">
        <v>178</v>
      </c>
      <c r="B11" s="16">
        <v>1667</v>
      </c>
      <c r="C11" s="21">
        <v>1701</v>
      </c>
      <c r="D11" s="17">
        <v>435</v>
      </c>
      <c r="E11" s="18">
        <v>5167</v>
      </c>
      <c r="F11" s="19">
        <v>4540</v>
      </c>
      <c r="G11" s="18">
        <v>134</v>
      </c>
      <c r="H11" s="27">
        <f t="shared" si="0"/>
        <v>5.4114591787047556E-2</v>
      </c>
      <c r="I11" s="27">
        <f t="shared" si="1"/>
        <v>5.0922045264040233E-2</v>
      </c>
      <c r="J11" s="27">
        <f t="shared" si="2"/>
        <v>5.2308802308802312E-2</v>
      </c>
      <c r="K11" s="27">
        <f t="shared" si="3"/>
        <v>4.2638345628888775E-2</v>
      </c>
      <c r="L11" s="27">
        <f t="shared" si="4"/>
        <v>5.5940264668917418E-2</v>
      </c>
      <c r="M11" s="27">
        <f t="shared" si="5"/>
        <v>5.4918032786885243E-2</v>
      </c>
      <c r="N11" s="34" t="s">
        <v>31</v>
      </c>
    </row>
    <row r="12" spans="1:15" ht="14" customHeight="1" x14ac:dyDescent="0.15">
      <c r="A12" s="15" t="s">
        <v>179</v>
      </c>
      <c r="B12" s="16">
        <v>849</v>
      </c>
      <c r="C12" s="21">
        <v>976</v>
      </c>
      <c r="D12" s="17">
        <v>256</v>
      </c>
      <c r="E12" s="18">
        <v>4325</v>
      </c>
      <c r="F12" s="19">
        <v>2382</v>
      </c>
      <c r="G12" s="18">
        <v>104</v>
      </c>
      <c r="H12" s="24">
        <f t="shared" si="0"/>
        <v>2.7560460964129199E-2</v>
      </c>
      <c r="I12" s="24">
        <f t="shared" si="1"/>
        <v>2.9218057717638607E-2</v>
      </c>
      <c r="J12" s="24">
        <f t="shared" si="2"/>
        <v>3.0784030784030785E-2</v>
      </c>
      <c r="K12" s="24">
        <f t="shared" si="3"/>
        <v>3.5690118994570148E-2</v>
      </c>
      <c r="L12" s="24">
        <f t="shared" si="4"/>
        <v>2.9350156484881342E-2</v>
      </c>
      <c r="M12" s="24">
        <f t="shared" si="5"/>
        <v>4.2622950819672129E-2</v>
      </c>
    </row>
    <row r="13" spans="1:15" ht="14" customHeight="1" x14ac:dyDescent="0.15">
      <c r="A13" s="15" t="s">
        <v>180</v>
      </c>
      <c r="B13" s="16">
        <v>751</v>
      </c>
      <c r="C13" s="21">
        <v>722</v>
      </c>
      <c r="D13" s="17">
        <v>221</v>
      </c>
      <c r="E13" s="18">
        <v>3123</v>
      </c>
      <c r="F13" s="19">
        <v>1994</v>
      </c>
      <c r="G13" s="18">
        <v>70</v>
      </c>
      <c r="H13" s="24">
        <f t="shared" si="0"/>
        <v>2.437915922739815E-2</v>
      </c>
      <c r="I13" s="24">
        <f t="shared" si="1"/>
        <v>2.1614177942761346E-2</v>
      </c>
      <c r="J13" s="24">
        <f t="shared" si="2"/>
        <v>2.6575276575276575E-2</v>
      </c>
      <c r="K13" s="24">
        <f t="shared" si="3"/>
        <v>2.5771154131801751E-2</v>
      </c>
      <c r="L13" s="24">
        <f t="shared" si="4"/>
        <v>2.4569358535202937E-2</v>
      </c>
      <c r="M13" s="24">
        <f t="shared" si="5"/>
        <v>2.8688524590163935E-2</v>
      </c>
    </row>
    <row r="14" spans="1:15" ht="14" customHeight="1" x14ac:dyDescent="0.15">
      <c r="A14" s="15" t="s">
        <v>181</v>
      </c>
      <c r="B14" s="16">
        <v>7424</v>
      </c>
      <c r="C14" s="21">
        <v>8232</v>
      </c>
      <c r="D14" s="17">
        <v>1757</v>
      </c>
      <c r="E14" s="18">
        <v>30102</v>
      </c>
      <c r="F14" s="19">
        <v>17320</v>
      </c>
      <c r="G14" s="18">
        <v>511</v>
      </c>
      <c r="H14" s="26">
        <f t="shared" si="0"/>
        <v>0.24099983768868691</v>
      </c>
      <c r="I14" s="26">
        <f t="shared" si="1"/>
        <v>0.24643755238893544</v>
      </c>
      <c r="J14" s="26">
        <f t="shared" si="2"/>
        <v>0.21127946127946129</v>
      </c>
      <c r="K14" s="26">
        <f t="shared" si="3"/>
        <v>0.24840322820220825</v>
      </c>
      <c r="L14" s="26">
        <f t="shared" si="4"/>
        <v>0.21341087754749993</v>
      </c>
      <c r="M14" s="26">
        <f t="shared" si="5"/>
        <v>0.20942622950819673</v>
      </c>
      <c r="N14" s="34" t="s">
        <v>28</v>
      </c>
    </row>
    <row r="15" spans="1:15" ht="14" customHeight="1" x14ac:dyDescent="0.15">
      <c r="A15" s="15" t="s">
        <v>182</v>
      </c>
      <c r="B15" s="16">
        <v>1440</v>
      </c>
      <c r="C15" s="21">
        <v>2170</v>
      </c>
      <c r="D15" s="17">
        <v>410</v>
      </c>
      <c r="E15" s="18">
        <v>6908</v>
      </c>
      <c r="F15" s="19">
        <v>5025</v>
      </c>
      <c r="G15" s="18">
        <v>126</v>
      </c>
      <c r="H15" s="27">
        <f t="shared" si="0"/>
        <v>4.6745658172374617E-2</v>
      </c>
      <c r="I15" s="27">
        <f t="shared" si="1"/>
        <v>6.4962279966471081E-2</v>
      </c>
      <c r="J15" s="27">
        <f t="shared" si="2"/>
        <v>4.9302549302549299E-2</v>
      </c>
      <c r="K15" s="27">
        <f t="shared" si="3"/>
        <v>5.7005165783697249E-2</v>
      </c>
      <c r="L15" s="27">
        <f t="shared" si="4"/>
        <v>6.1916262106015425E-2</v>
      </c>
      <c r="M15" s="27">
        <f t="shared" si="5"/>
        <v>5.1639344262295085E-2</v>
      </c>
      <c r="N15" s="34" t="s">
        <v>32</v>
      </c>
    </row>
    <row r="16" spans="1:15" ht="14" customHeight="1" x14ac:dyDescent="0.15">
      <c r="A16" s="15" t="s">
        <v>183</v>
      </c>
      <c r="B16" s="16">
        <v>205</v>
      </c>
      <c r="C16" s="21">
        <v>186</v>
      </c>
      <c r="D16" s="17">
        <v>61</v>
      </c>
      <c r="E16" s="18">
        <v>780</v>
      </c>
      <c r="F16" s="19">
        <v>453</v>
      </c>
      <c r="G16" s="18">
        <v>9</v>
      </c>
      <c r="H16" s="24">
        <f t="shared" si="0"/>
        <v>6.6547638370394414E-3</v>
      </c>
      <c r="I16" s="24">
        <f t="shared" si="1"/>
        <v>5.5681954256975212E-3</v>
      </c>
      <c r="J16" s="24">
        <f t="shared" si="2"/>
        <v>7.3352573352573353E-3</v>
      </c>
      <c r="K16" s="24">
        <f t="shared" si="3"/>
        <v>6.4365994949745009E-3</v>
      </c>
      <c r="L16" s="24">
        <f t="shared" si="4"/>
        <v>5.5817048226915397E-3</v>
      </c>
      <c r="M16" s="24">
        <f t="shared" si="5"/>
        <v>3.6885245901639345E-3</v>
      </c>
    </row>
    <row r="17" spans="1:15" ht="14" customHeight="1" x14ac:dyDescent="0.15">
      <c r="A17" s="15" t="s">
        <v>184</v>
      </c>
      <c r="B17" s="16">
        <v>256</v>
      </c>
      <c r="C17" s="21">
        <v>254</v>
      </c>
      <c r="D17" s="17">
        <v>139</v>
      </c>
      <c r="E17" s="18">
        <v>1444</v>
      </c>
      <c r="F17" s="19">
        <v>634</v>
      </c>
      <c r="G17" s="18">
        <v>22</v>
      </c>
      <c r="H17" s="24">
        <f t="shared" si="0"/>
        <v>8.310339230644375E-3</v>
      </c>
      <c r="I17" s="24">
        <f t="shared" si="1"/>
        <v>7.6038797748772605E-3</v>
      </c>
      <c r="J17" s="24">
        <f t="shared" si="2"/>
        <v>1.6714766714766714E-2</v>
      </c>
      <c r="K17" s="24">
        <f t="shared" si="3"/>
        <v>1.1915961116337409E-2</v>
      </c>
      <c r="L17" s="24">
        <f t="shared" si="4"/>
        <v>7.8119224229281159E-3</v>
      </c>
      <c r="M17" s="24">
        <f t="shared" si="5"/>
        <v>9.0163934426229515E-3</v>
      </c>
    </row>
    <row r="18" spans="1:15" ht="29" customHeight="1" x14ac:dyDescent="0.15">
      <c r="A18" s="20" t="s">
        <v>185</v>
      </c>
      <c r="B18" s="16">
        <v>95</v>
      </c>
      <c r="C18" s="21">
        <v>74</v>
      </c>
      <c r="D18" s="17">
        <v>22</v>
      </c>
      <c r="E18" s="18">
        <v>343</v>
      </c>
      <c r="F18" s="19">
        <v>145</v>
      </c>
      <c r="G18" s="18">
        <v>11</v>
      </c>
      <c r="H18" s="24">
        <f>B18/B$20</f>
        <v>3.0839149488719364E-3</v>
      </c>
      <c r="I18" s="24">
        <f t="shared" ref="I18:I20" si="6">C18/C$20</f>
        <v>2.2153035564603041E-3</v>
      </c>
      <c r="J18" s="24">
        <f t="shared" ref="J18:J20" si="7">D18/D$20</f>
        <v>2.6455026455026454E-3</v>
      </c>
      <c r="K18" s="24">
        <f t="shared" ref="K18:K20" si="8">E18/E$20</f>
        <v>2.8304533676618638E-3</v>
      </c>
      <c r="L18" s="24">
        <f t="shared" ref="L18:L20" si="9">F18/F$20</f>
        <v>1.7866384090293008E-3</v>
      </c>
      <c r="M18" s="24">
        <f t="shared" ref="M18:M20" si="10">G18/G$20</f>
        <v>4.5081967213114757E-3</v>
      </c>
    </row>
    <row r="19" spans="1:15" ht="14" customHeight="1" x14ac:dyDescent="0.15">
      <c r="A19" s="15" t="s">
        <v>186</v>
      </c>
      <c r="B19" s="16">
        <v>3890</v>
      </c>
      <c r="C19" s="21">
        <v>4852</v>
      </c>
      <c r="D19" s="17">
        <v>1291</v>
      </c>
      <c r="E19" s="18">
        <v>15273</v>
      </c>
      <c r="F19" s="19">
        <v>12266</v>
      </c>
      <c r="G19" s="18">
        <v>275</v>
      </c>
      <c r="H19" s="28">
        <f>B19/B$20</f>
        <v>0.12627820159065087</v>
      </c>
      <c r="I19" s="28">
        <f t="shared" si="6"/>
        <v>0.14525206562088372</v>
      </c>
      <c r="J19" s="28">
        <f t="shared" si="7"/>
        <v>0.15524290524290524</v>
      </c>
      <c r="K19" s="28">
        <f t="shared" si="8"/>
        <v>0.12603356934198148</v>
      </c>
      <c r="L19" s="28">
        <f t="shared" si="9"/>
        <v>0.15113728775967866</v>
      </c>
      <c r="M19" s="28">
        <f t="shared" si="10"/>
        <v>0.11270491803278689</v>
      </c>
      <c r="N19" s="34" t="s">
        <v>33</v>
      </c>
    </row>
    <row r="20" spans="1:15" ht="12" customHeight="1" x14ac:dyDescent="0.15">
      <c r="A20" s="11" t="s">
        <v>188</v>
      </c>
      <c r="B20" s="22">
        <f t="shared" ref="B20:G20" si="11">SUM(B5:B9,B10:B12,B13:B19)</f>
        <v>30805</v>
      </c>
      <c r="C20" s="22">
        <f t="shared" si="11"/>
        <v>33404</v>
      </c>
      <c r="D20" s="22">
        <f t="shared" si="11"/>
        <v>8316</v>
      </c>
      <c r="E20" s="22">
        <f t="shared" si="11"/>
        <v>121182</v>
      </c>
      <c r="F20" s="22">
        <f t="shared" si="11"/>
        <v>81158</v>
      </c>
      <c r="G20" s="22">
        <f t="shared" si="11"/>
        <v>2440</v>
      </c>
      <c r="H20" s="24">
        <f>B20/B$20</f>
        <v>1</v>
      </c>
      <c r="I20" s="24">
        <f t="shared" si="6"/>
        <v>1</v>
      </c>
      <c r="J20" s="24">
        <f t="shared" si="7"/>
        <v>1</v>
      </c>
      <c r="K20" s="24">
        <f t="shared" si="8"/>
        <v>1</v>
      </c>
      <c r="L20" s="24">
        <f t="shared" si="9"/>
        <v>1</v>
      </c>
      <c r="M20" s="24">
        <f t="shared" si="10"/>
        <v>1</v>
      </c>
    </row>
    <row r="21" spans="1:15" ht="14" customHeight="1" x14ac:dyDescent="0.15">
      <c r="A21" s="165"/>
      <c r="B21" s="164"/>
      <c r="C21" s="11"/>
      <c r="D21" s="11"/>
      <c r="E21" s="11"/>
      <c r="F21" s="11"/>
      <c r="G21" s="11"/>
    </row>
    <row r="22" spans="1:15" ht="12" customHeight="1" x14ac:dyDescent="0.15">
      <c r="G22" s="34" t="s">
        <v>35</v>
      </c>
      <c r="H22" s="24">
        <f t="shared" ref="H22:M22" si="12">H6+H10+H12+H13+H16+H17+H18</f>
        <v>0.10835903262457394</v>
      </c>
      <c r="I22" s="24">
        <f t="shared" si="12"/>
        <v>0.10283199616812359</v>
      </c>
      <c r="J22" s="24">
        <f t="shared" si="12"/>
        <v>0.11940836940836939</v>
      </c>
      <c r="K22" s="24">
        <f t="shared" si="12"/>
        <v>0.11915961116337412</v>
      </c>
      <c r="L22" s="24">
        <f t="shared" si="12"/>
        <v>0.10019961063604327</v>
      </c>
      <c r="M22" s="24">
        <f t="shared" si="12"/>
        <v>0.13278688524590165</v>
      </c>
    </row>
    <row r="25" spans="1:15" ht="14" customHeight="1" x14ac:dyDescent="0.15">
      <c r="A25" s="15" t="s">
        <v>176</v>
      </c>
      <c r="B25" s="16">
        <v>5393</v>
      </c>
      <c r="C25" s="21">
        <v>3376</v>
      </c>
      <c r="D25" s="17">
        <v>999</v>
      </c>
      <c r="E25" s="18">
        <v>13509</v>
      </c>
      <c r="F25" s="19">
        <v>9783</v>
      </c>
      <c r="G25" s="18">
        <v>433</v>
      </c>
      <c r="H25" s="28">
        <f t="shared" ref="H25" si="13">B25/B$20</f>
        <v>0.17506898230806686</v>
      </c>
      <c r="I25" s="28">
        <f t="shared" ref="I25" si="14">C25/C$20</f>
        <v>0.10106574062986469</v>
      </c>
      <c r="J25" s="28">
        <f t="shared" ref="J25" si="15">D25/D$20</f>
        <v>0.12012987012987013</v>
      </c>
      <c r="K25" s="28">
        <f t="shared" ref="K25" si="16">E25/E$20</f>
        <v>0.11147695202257761</v>
      </c>
      <c r="L25" s="28">
        <f t="shared" ref="L25" si="17">F25/F$20</f>
        <v>0.12054264521057689</v>
      </c>
      <c r="M25" s="28">
        <f t="shared" ref="M25" si="18">G25/G$20</f>
        <v>0.17745901639344264</v>
      </c>
      <c r="N25" s="34" t="s">
        <v>27</v>
      </c>
    </row>
    <row r="26" spans="1:15" ht="12" customHeight="1" x14ac:dyDescent="0.15">
      <c r="A26" s="15" t="s">
        <v>3</v>
      </c>
      <c r="B26" s="16">
        <v>5278</v>
      </c>
      <c r="C26" s="21">
        <v>3270</v>
      </c>
      <c r="D26" s="17">
        <v>967</v>
      </c>
      <c r="E26" s="18">
        <v>13205</v>
      </c>
      <c r="F26" s="19">
        <v>9652</v>
      </c>
      <c r="G26" s="18">
        <v>428</v>
      </c>
      <c r="H26" s="29">
        <f t="shared" ref="H26:M27" si="19">B26/B$20</f>
        <v>0.17133582210680084</v>
      </c>
      <c r="I26" s="29">
        <f t="shared" si="19"/>
        <v>9.7892467967908028E-2</v>
      </c>
      <c r="J26" s="29">
        <f t="shared" si="19"/>
        <v>0.11628186628186628</v>
      </c>
      <c r="K26" s="29">
        <f t="shared" si="19"/>
        <v>0.10896832862966448</v>
      </c>
      <c r="L26" s="29">
        <f t="shared" si="19"/>
        <v>0.11892850982035043</v>
      </c>
      <c r="M26" s="29">
        <f t="shared" si="19"/>
        <v>0.17540983606557378</v>
      </c>
      <c r="O26" s="33" t="s">
        <v>29</v>
      </c>
    </row>
    <row r="27" spans="1:15" ht="12" customHeight="1" x14ac:dyDescent="0.15">
      <c r="A27" s="15" t="s">
        <v>4</v>
      </c>
      <c r="B27" s="16">
        <v>87</v>
      </c>
      <c r="C27" s="21">
        <v>56</v>
      </c>
      <c r="D27" s="17">
        <v>27</v>
      </c>
      <c r="E27" s="18">
        <v>184</v>
      </c>
      <c r="F27" s="19">
        <v>78</v>
      </c>
      <c r="G27" s="18">
        <v>5</v>
      </c>
      <c r="H27" s="29">
        <f t="shared" si="19"/>
        <v>2.8242168479142996E-3</v>
      </c>
      <c r="I27" s="29">
        <f t="shared" si="19"/>
        <v>1.6764459346186086E-3</v>
      </c>
      <c r="J27" s="29">
        <f t="shared" si="19"/>
        <v>3.246753246753247E-3</v>
      </c>
      <c r="K27" s="29">
        <f t="shared" si="19"/>
        <v>1.5183773167632157E-3</v>
      </c>
      <c r="L27" s="29">
        <f t="shared" si="19"/>
        <v>9.610882476157618E-4</v>
      </c>
      <c r="M27" s="29">
        <f t="shared" si="19"/>
        <v>2.0491803278688526E-3</v>
      </c>
      <c r="O27" s="30" t="s">
        <v>27</v>
      </c>
    </row>
    <row r="28" spans="1:15" ht="14" customHeight="1" x14ac:dyDescent="0.15">
      <c r="A28" s="15" t="s">
        <v>179</v>
      </c>
      <c r="B28" s="16">
        <v>849</v>
      </c>
      <c r="C28" s="21">
        <v>976</v>
      </c>
      <c r="D28" s="17">
        <v>256</v>
      </c>
      <c r="E28" s="18">
        <v>4325</v>
      </c>
      <c r="F28" s="19">
        <v>2382</v>
      </c>
      <c r="G28" s="18">
        <v>104</v>
      </c>
      <c r="H28" s="24">
        <f t="shared" ref="H28" si="20">B28/B$20</f>
        <v>2.7560460964129199E-2</v>
      </c>
      <c r="I28" s="24">
        <f t="shared" ref="I28" si="21">C28/C$20</f>
        <v>2.9218057717638607E-2</v>
      </c>
      <c r="J28" s="24">
        <f t="shared" ref="J28" si="22">D28/D$20</f>
        <v>3.0784030784030785E-2</v>
      </c>
      <c r="K28" s="24">
        <f t="shared" ref="K28" si="23">E28/E$20</f>
        <v>3.5690118994570148E-2</v>
      </c>
      <c r="L28" s="24">
        <f t="shared" ref="L28" si="24">F28/F$20</f>
        <v>2.9350156484881342E-2</v>
      </c>
      <c r="M28" s="24">
        <f t="shared" ref="M28" si="25">G28/G$20</f>
        <v>4.2622950819672129E-2</v>
      </c>
    </row>
    <row r="29" spans="1:15" ht="12" customHeight="1" x14ac:dyDescent="0.15">
      <c r="A29" s="15" t="s">
        <v>5</v>
      </c>
      <c r="B29" s="16">
        <v>59</v>
      </c>
      <c r="C29" s="21">
        <v>44</v>
      </c>
      <c r="D29" s="17">
        <v>20</v>
      </c>
      <c r="E29" s="18">
        <v>43</v>
      </c>
      <c r="F29" s="19">
        <v>46</v>
      </c>
      <c r="G29" s="18">
        <v>4</v>
      </c>
      <c r="H29" s="29">
        <f t="shared" ref="H29:M29" si="26">B29/B$20</f>
        <v>1.9152734945625709E-3</v>
      </c>
      <c r="I29" s="29">
        <f t="shared" si="26"/>
        <v>1.3172075200574781E-3</v>
      </c>
      <c r="J29" s="29">
        <f t="shared" si="26"/>
        <v>2.4050024050024051E-3</v>
      </c>
      <c r="K29" s="29">
        <f t="shared" si="26"/>
        <v>3.5483817728705581E-4</v>
      </c>
      <c r="L29" s="29">
        <f t="shared" si="26"/>
        <v>5.6679563320929547E-4</v>
      </c>
      <c r="M29" s="29">
        <f t="shared" si="26"/>
        <v>1.639344262295082E-3</v>
      </c>
    </row>
  </sheetData>
  <mergeCells count="2">
    <mergeCell ref="A1:B1"/>
    <mergeCell ref="A21:B21"/>
  </mergeCells>
  <pageMargins left="0.05" right="0.05" top="0.5" bottom="0.5" header="0" footer="0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88"/>
  <sheetViews>
    <sheetView showGridLines="0" topLeftCell="A46" zoomScaleNormal="100" workbookViewId="0">
      <selection activeCell="N74" sqref="B67:N74"/>
    </sheetView>
  </sheetViews>
  <sheetFormatPr baseColWidth="10" defaultColWidth="11.5" defaultRowHeight="12" customHeight="1" x14ac:dyDescent="0.15"/>
  <cols>
    <col min="1" max="1" width="1.5" style="11" customWidth="1"/>
    <col min="2" max="2" width="47" style="11" customWidth="1"/>
    <col min="3" max="14" width="8.6640625" style="11" customWidth="1"/>
    <col min="15" max="15" width="1.5" style="11" customWidth="1"/>
    <col min="16" max="16384" width="11.5" style="11"/>
  </cols>
  <sheetData>
    <row r="1" spans="2:17" ht="16" customHeight="1" x14ac:dyDescent="0.15">
      <c r="B1" s="163" t="s">
        <v>107</v>
      </c>
      <c r="C1" s="164"/>
    </row>
    <row r="3" spans="2:17" ht="14" customHeight="1" x14ac:dyDescent="0.15">
      <c r="B3" s="12" t="s">
        <v>0</v>
      </c>
      <c r="C3" s="13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3" t="s">
        <v>21</v>
      </c>
      <c r="J3" s="1" t="s">
        <v>22</v>
      </c>
      <c r="K3" s="1" t="s">
        <v>23</v>
      </c>
      <c r="L3" s="1" t="s">
        <v>24</v>
      </c>
      <c r="M3" s="1" t="s">
        <v>25</v>
      </c>
      <c r="N3" s="1" t="s">
        <v>26</v>
      </c>
    </row>
    <row r="4" spans="2:17" ht="14" customHeight="1" x14ac:dyDescent="0.15">
      <c r="B4" s="14" t="s">
        <v>2</v>
      </c>
      <c r="D4" s="1"/>
      <c r="E4" s="1"/>
      <c r="F4" s="1"/>
      <c r="G4" s="1"/>
      <c r="H4" s="1"/>
    </row>
    <row r="5" spans="2:17" ht="14" customHeight="1" x14ac:dyDescent="0.15">
      <c r="B5" s="37" t="s">
        <v>60</v>
      </c>
      <c r="C5" s="16">
        <v>1954</v>
      </c>
      <c r="D5" s="21">
        <v>2345</v>
      </c>
      <c r="E5" s="17">
        <v>669</v>
      </c>
      <c r="F5" s="18">
        <v>9702</v>
      </c>
      <c r="G5" s="19">
        <v>5637</v>
      </c>
      <c r="H5" s="18">
        <v>189</v>
      </c>
      <c r="I5" s="71">
        <f>C5/C$23</f>
        <v>6.331000518403318E-2</v>
      </c>
      <c r="J5" s="71">
        <f t="shared" ref="J5:N20" si="0">D5/D$23</f>
        <v>7.0108825639799088E-2</v>
      </c>
      <c r="K5" s="71">
        <f t="shared" si="0"/>
        <v>8.025431861804222E-2</v>
      </c>
      <c r="L5" s="71">
        <f t="shared" si="0"/>
        <v>8.0032996494122502E-2</v>
      </c>
      <c r="M5" s="71">
        <f t="shared" si="0"/>
        <v>6.9417762671789562E-2</v>
      </c>
      <c r="N5" s="71">
        <f t="shared" si="0"/>
        <v>7.7332242225859243E-2</v>
      </c>
      <c r="P5" s="46" t="s">
        <v>30</v>
      </c>
    </row>
    <row r="6" spans="2:17" ht="14" customHeight="1" x14ac:dyDescent="0.15">
      <c r="B6" s="37" t="s">
        <v>61</v>
      </c>
      <c r="C6" s="16">
        <v>537</v>
      </c>
      <c r="D6" s="21">
        <v>817</v>
      </c>
      <c r="E6" s="17">
        <v>162</v>
      </c>
      <c r="F6" s="18">
        <v>2879</v>
      </c>
      <c r="G6" s="19">
        <v>1641</v>
      </c>
      <c r="H6" s="18">
        <v>51</v>
      </c>
      <c r="I6" s="71">
        <f t="shared" ref="I6:N23" si="1">C6/C$23</f>
        <v>1.7398911353032658E-2</v>
      </c>
      <c r="J6" s="71">
        <f t="shared" si="0"/>
        <v>2.4425974647213584E-2</v>
      </c>
      <c r="K6" s="71">
        <f t="shared" si="0"/>
        <v>1.9433781190019195E-2</v>
      </c>
      <c r="L6" s="71">
        <f t="shared" si="0"/>
        <v>2.3749226644669004E-2</v>
      </c>
      <c r="M6" s="71">
        <f t="shared" si="0"/>
        <v>2.0208364119994091E-2</v>
      </c>
      <c r="N6" s="71">
        <f t="shared" si="0"/>
        <v>2.0867430441898527E-2</v>
      </c>
    </row>
    <row r="7" spans="2:17" ht="14" customHeight="1" x14ac:dyDescent="0.15">
      <c r="B7" s="37" t="s">
        <v>68</v>
      </c>
      <c r="C7" s="16">
        <v>4525</v>
      </c>
      <c r="D7" s="21">
        <v>5951</v>
      </c>
      <c r="E7" s="17">
        <v>1357</v>
      </c>
      <c r="F7" s="18">
        <v>20782</v>
      </c>
      <c r="G7" s="19">
        <v>15372</v>
      </c>
      <c r="H7" s="18">
        <v>308</v>
      </c>
      <c r="I7" s="71">
        <f t="shared" si="1"/>
        <v>0.14661093831000518</v>
      </c>
      <c r="J7" s="71">
        <f t="shared" si="0"/>
        <v>0.17791796220999762</v>
      </c>
      <c r="K7" s="71">
        <f t="shared" si="0"/>
        <v>0.16278790786948177</v>
      </c>
      <c r="L7" s="71">
        <f t="shared" si="0"/>
        <v>0.17143328521344608</v>
      </c>
      <c r="M7" s="71">
        <f t="shared" si="0"/>
        <v>0.18930101965420423</v>
      </c>
      <c r="N7" s="71">
        <f t="shared" si="0"/>
        <v>0.1260229132569558</v>
      </c>
      <c r="P7" s="46" t="s">
        <v>34</v>
      </c>
    </row>
    <row r="8" spans="2:17" ht="14" customHeight="1" x14ac:dyDescent="0.15">
      <c r="B8" s="37" t="s">
        <v>69</v>
      </c>
      <c r="C8" s="16">
        <v>1174</v>
      </c>
      <c r="D8" s="21">
        <v>1342</v>
      </c>
      <c r="E8" s="17">
        <v>405</v>
      </c>
      <c r="F8" s="18">
        <v>5299</v>
      </c>
      <c r="G8" s="19">
        <v>3083</v>
      </c>
      <c r="H8" s="18">
        <v>140</v>
      </c>
      <c r="I8" s="71">
        <f t="shared" si="1"/>
        <v>3.803784344219803E-2</v>
      </c>
      <c r="J8" s="71">
        <f t="shared" si="0"/>
        <v>4.0121980387467115E-2</v>
      </c>
      <c r="K8" s="71">
        <f t="shared" si="0"/>
        <v>4.8584452975047987E-2</v>
      </c>
      <c r="L8" s="71">
        <f t="shared" si="0"/>
        <v>4.3712105588781192E-2</v>
      </c>
      <c r="M8" s="71">
        <f t="shared" si="0"/>
        <v>3.7966110043840207E-2</v>
      </c>
      <c r="N8" s="71">
        <f t="shared" si="0"/>
        <v>5.7283142389525366E-2</v>
      </c>
      <c r="P8" s="46" t="s">
        <v>31</v>
      </c>
    </row>
    <row r="9" spans="2:17" ht="14" customHeight="1" x14ac:dyDescent="0.15">
      <c r="B9" s="37" t="s">
        <v>62</v>
      </c>
      <c r="C9" s="16">
        <v>5393</v>
      </c>
      <c r="D9" s="21">
        <v>3376</v>
      </c>
      <c r="E9" s="17">
        <v>999</v>
      </c>
      <c r="F9" s="18">
        <v>13509</v>
      </c>
      <c r="G9" s="19">
        <v>9783</v>
      </c>
      <c r="H9" s="18">
        <v>433</v>
      </c>
      <c r="I9" s="71">
        <f t="shared" si="1"/>
        <v>0.17473431829963712</v>
      </c>
      <c r="J9" s="71">
        <f t="shared" si="0"/>
        <v>0.10093279119827793</v>
      </c>
      <c r="K9" s="71">
        <f t="shared" si="0"/>
        <v>0.11984165067178502</v>
      </c>
      <c r="L9" s="71">
        <f t="shared" si="0"/>
        <v>0.11143740977521138</v>
      </c>
      <c r="M9" s="71">
        <f t="shared" si="0"/>
        <v>0.12047436086892271</v>
      </c>
      <c r="N9" s="71">
        <f t="shared" si="0"/>
        <v>0.17716857610474632</v>
      </c>
      <c r="P9" s="46" t="s">
        <v>27</v>
      </c>
    </row>
    <row r="10" spans="2:17" ht="14" customHeight="1" x14ac:dyDescent="0.15">
      <c r="B10" s="37" t="s">
        <v>64</v>
      </c>
      <c r="C10" s="16">
        <v>5278</v>
      </c>
      <c r="D10" s="21">
        <v>3270</v>
      </c>
      <c r="E10" s="17">
        <v>967</v>
      </c>
      <c r="F10" s="18">
        <v>13205</v>
      </c>
      <c r="G10" s="19">
        <v>9652</v>
      </c>
      <c r="H10" s="18">
        <v>428</v>
      </c>
      <c r="I10" s="71">
        <f t="shared" si="1"/>
        <v>0.17100829445308449</v>
      </c>
      <c r="J10" s="71">
        <f t="shared" si="0"/>
        <v>9.7763692896436258E-2</v>
      </c>
      <c r="K10" s="71">
        <f t="shared" si="0"/>
        <v>0.11600287907869482</v>
      </c>
      <c r="L10" s="71">
        <f t="shared" si="0"/>
        <v>0.10892967622190142</v>
      </c>
      <c r="M10" s="71">
        <f t="shared" si="0"/>
        <v>0.11886113984532781</v>
      </c>
      <c r="N10" s="71">
        <f t="shared" si="0"/>
        <v>0.17512274959083471</v>
      </c>
      <c r="Q10" s="46" t="s">
        <v>29</v>
      </c>
    </row>
    <row r="11" spans="2:17" ht="14" customHeight="1" x14ac:dyDescent="0.15">
      <c r="B11" s="37" t="s">
        <v>65</v>
      </c>
      <c r="C11" s="16">
        <v>87</v>
      </c>
      <c r="D11" s="21">
        <v>56</v>
      </c>
      <c r="E11" s="17">
        <v>27</v>
      </c>
      <c r="F11" s="18">
        <v>184</v>
      </c>
      <c r="G11" s="19">
        <v>78</v>
      </c>
      <c r="H11" s="18">
        <v>5</v>
      </c>
      <c r="I11" s="71">
        <f t="shared" si="1"/>
        <v>2.8188180404354586E-3</v>
      </c>
      <c r="J11" s="71">
        <f t="shared" si="0"/>
        <v>1.6742406122937097E-3</v>
      </c>
      <c r="K11" s="71">
        <f t="shared" si="0"/>
        <v>3.2389635316698658E-3</v>
      </c>
      <c r="L11" s="71">
        <f t="shared" si="0"/>
        <v>1.5178387296349762E-3</v>
      </c>
      <c r="M11" s="71">
        <f t="shared" si="0"/>
        <v>9.6054381557558743E-4</v>
      </c>
      <c r="N11" s="71">
        <f t="shared" si="0"/>
        <v>2.0458265139116204E-3</v>
      </c>
      <c r="Q11" s="46" t="s">
        <v>27</v>
      </c>
    </row>
    <row r="12" spans="2:17" ht="14" customHeight="1" x14ac:dyDescent="0.15">
      <c r="B12" s="37" t="s">
        <v>66</v>
      </c>
      <c r="C12" s="16">
        <v>645</v>
      </c>
      <c r="D12" s="21">
        <v>406</v>
      </c>
      <c r="E12" s="17">
        <v>132</v>
      </c>
      <c r="F12" s="18">
        <v>1546</v>
      </c>
      <c r="G12" s="19">
        <v>883</v>
      </c>
      <c r="H12" s="18">
        <v>57</v>
      </c>
      <c r="I12" s="71">
        <f t="shared" si="1"/>
        <v>2.0898133748055988E-2</v>
      </c>
      <c r="J12" s="71">
        <f t="shared" si="0"/>
        <v>1.2138244439129395E-2</v>
      </c>
      <c r="K12" s="71">
        <f t="shared" si="0"/>
        <v>1.583493282149712E-2</v>
      </c>
      <c r="L12" s="71">
        <f t="shared" si="0"/>
        <v>1.2753144978346051E-2</v>
      </c>
      <c r="M12" s="71">
        <f t="shared" si="0"/>
        <v>1.087384857888774E-2</v>
      </c>
      <c r="N12" s="71">
        <f t="shared" si="0"/>
        <v>2.3322422258592473E-2</v>
      </c>
      <c r="Q12" s="46" t="s">
        <v>28</v>
      </c>
    </row>
    <row r="13" spans="2:17" ht="14" customHeight="1" x14ac:dyDescent="0.15">
      <c r="B13" s="37" t="s">
        <v>70</v>
      </c>
      <c r="C13" s="16">
        <v>1667</v>
      </c>
      <c r="D13" s="21">
        <v>1701</v>
      </c>
      <c r="E13" s="17">
        <v>435</v>
      </c>
      <c r="F13" s="18">
        <v>5167</v>
      </c>
      <c r="G13" s="19">
        <v>4540</v>
      </c>
      <c r="H13" s="18">
        <v>134</v>
      </c>
      <c r="I13" s="71">
        <f t="shared" si="1"/>
        <v>5.4011145671332299E-2</v>
      </c>
      <c r="J13" s="71">
        <f t="shared" si="0"/>
        <v>5.0855058598421432E-2</v>
      </c>
      <c r="K13" s="71">
        <f t="shared" si="0"/>
        <v>5.2183301343570056E-2</v>
      </c>
      <c r="L13" s="71">
        <f t="shared" si="0"/>
        <v>4.262322128273871E-2</v>
      </c>
      <c r="M13" s="71">
        <f t="shared" si="0"/>
        <v>5.5908575932220088E-2</v>
      </c>
      <c r="N13" s="71">
        <f t="shared" si="0"/>
        <v>5.4828150572831427E-2</v>
      </c>
      <c r="P13" s="46" t="s">
        <v>31</v>
      </c>
    </row>
    <row r="14" spans="2:17" ht="14" customHeight="1" x14ac:dyDescent="0.15">
      <c r="B14" s="37" t="s">
        <v>67</v>
      </c>
      <c r="C14" s="16">
        <v>849</v>
      </c>
      <c r="D14" s="21">
        <v>976</v>
      </c>
      <c r="E14" s="17">
        <v>256</v>
      </c>
      <c r="F14" s="18">
        <v>4325</v>
      </c>
      <c r="G14" s="19">
        <v>2382</v>
      </c>
      <c r="H14" s="18">
        <v>104</v>
      </c>
      <c r="I14" s="71">
        <f t="shared" si="1"/>
        <v>2.750777604976672E-2</v>
      </c>
      <c r="J14" s="71">
        <f t="shared" si="0"/>
        <v>2.9179622099976082E-2</v>
      </c>
      <c r="K14" s="71">
        <f t="shared" si="0"/>
        <v>3.0710172744721688E-2</v>
      </c>
      <c r="L14" s="71">
        <f t="shared" si="0"/>
        <v>3.5677459269952569E-2</v>
      </c>
      <c r="M14" s="71">
        <f t="shared" si="0"/>
        <v>2.9333530367962168E-2</v>
      </c>
      <c r="N14" s="71">
        <f t="shared" si="0"/>
        <v>4.2553191489361701E-2</v>
      </c>
    </row>
    <row r="15" spans="2:17" ht="14" customHeight="1" x14ac:dyDescent="0.15">
      <c r="B15" s="37" t="s">
        <v>71</v>
      </c>
      <c r="C15" s="16">
        <v>59</v>
      </c>
      <c r="D15" s="21">
        <v>44</v>
      </c>
      <c r="E15" s="17">
        <v>20</v>
      </c>
      <c r="F15" s="18">
        <v>43</v>
      </c>
      <c r="G15" s="19">
        <v>46</v>
      </c>
      <c r="H15" s="18">
        <v>4</v>
      </c>
      <c r="I15" s="71">
        <f t="shared" si="1"/>
        <v>1.9116122343182996E-3</v>
      </c>
      <c r="J15" s="71">
        <f t="shared" si="0"/>
        <v>1.3154747668022004E-3</v>
      </c>
      <c r="K15" s="71">
        <f t="shared" si="0"/>
        <v>2.3992322456813818E-3</v>
      </c>
      <c r="L15" s="71">
        <f t="shared" si="0"/>
        <v>3.5471231181686945E-4</v>
      </c>
      <c r="M15" s="71">
        <f t="shared" si="0"/>
        <v>5.6647455790355156E-4</v>
      </c>
      <c r="N15" s="71">
        <f t="shared" si="0"/>
        <v>1.6366612111292963E-3</v>
      </c>
    </row>
    <row r="16" spans="2:17" ht="14" customHeight="1" x14ac:dyDescent="0.15">
      <c r="B16" s="37" t="s">
        <v>72</v>
      </c>
      <c r="C16" s="16">
        <v>751</v>
      </c>
      <c r="D16" s="21">
        <v>722</v>
      </c>
      <c r="E16" s="17">
        <v>221</v>
      </c>
      <c r="F16" s="18">
        <v>3123</v>
      </c>
      <c r="G16" s="19">
        <v>1994</v>
      </c>
      <c r="H16" s="18">
        <v>70</v>
      </c>
      <c r="I16" s="71">
        <f t="shared" si="1"/>
        <v>2.4332555728356662E-2</v>
      </c>
      <c r="J16" s="71">
        <f t="shared" si="0"/>
        <v>2.158574503707247E-2</v>
      </c>
      <c r="K16" s="71">
        <f t="shared" si="0"/>
        <v>2.6511516314779271E-2</v>
      </c>
      <c r="L16" s="71">
        <f t="shared" si="0"/>
        <v>2.5762012786141472E-2</v>
      </c>
      <c r="M16" s="71">
        <f t="shared" si="0"/>
        <v>2.4555440618688733E-2</v>
      </c>
      <c r="N16" s="71">
        <f t="shared" si="0"/>
        <v>2.8641571194762683E-2</v>
      </c>
    </row>
    <row r="17" spans="2:16" ht="14" customHeight="1" x14ac:dyDescent="0.15">
      <c r="B17" s="37" t="s">
        <v>74</v>
      </c>
      <c r="C17" s="16">
        <v>7424</v>
      </c>
      <c r="D17" s="21">
        <v>8232</v>
      </c>
      <c r="E17" s="17">
        <v>1757</v>
      </c>
      <c r="F17" s="18">
        <v>30102</v>
      </c>
      <c r="G17" s="19">
        <v>17320</v>
      </c>
      <c r="H17" s="18">
        <v>511</v>
      </c>
      <c r="I17" s="71">
        <f t="shared" si="1"/>
        <v>0.24053913945049249</v>
      </c>
      <c r="J17" s="71">
        <f t="shared" si="0"/>
        <v>0.24611337000717531</v>
      </c>
      <c r="K17" s="71">
        <f t="shared" si="0"/>
        <v>0.21077255278310941</v>
      </c>
      <c r="L17" s="71">
        <f t="shared" si="0"/>
        <v>0.24831511651886987</v>
      </c>
      <c r="M17" s="71">
        <f t="shared" si="0"/>
        <v>0.21328998571498942</v>
      </c>
      <c r="N17" s="71">
        <f t="shared" si="0"/>
        <v>0.20908346972176758</v>
      </c>
      <c r="P17" s="46" t="s">
        <v>28</v>
      </c>
    </row>
    <row r="18" spans="2:16" ht="14" customHeight="1" x14ac:dyDescent="0.15">
      <c r="B18" s="37" t="s">
        <v>73</v>
      </c>
      <c r="C18" s="16">
        <v>1440</v>
      </c>
      <c r="D18" s="21">
        <v>2170</v>
      </c>
      <c r="E18" s="17">
        <v>410</v>
      </c>
      <c r="F18" s="18">
        <v>6908</v>
      </c>
      <c r="G18" s="19">
        <v>5025</v>
      </c>
      <c r="H18" s="18">
        <v>126</v>
      </c>
      <c r="I18" s="71">
        <f t="shared" si="1"/>
        <v>4.6656298600311043E-2</v>
      </c>
      <c r="J18" s="71">
        <f t="shared" si="0"/>
        <v>6.4876823726381247E-2</v>
      </c>
      <c r="K18" s="71">
        <f t="shared" si="0"/>
        <v>4.9184261036468328E-2</v>
      </c>
      <c r="L18" s="71">
        <f t="shared" si="0"/>
        <v>5.6984945349556608E-2</v>
      </c>
      <c r="M18" s="71">
        <f t="shared" si="0"/>
        <v>6.1881188118811881E-2</v>
      </c>
      <c r="N18" s="71">
        <f t="shared" si="0"/>
        <v>5.1554828150572829E-2</v>
      </c>
      <c r="P18" s="46" t="s">
        <v>32</v>
      </c>
    </row>
    <row r="19" spans="2:16" ht="14" customHeight="1" x14ac:dyDescent="0.15">
      <c r="B19" s="37" t="s">
        <v>75</v>
      </c>
      <c r="C19" s="16">
        <v>205</v>
      </c>
      <c r="D19" s="21">
        <v>186</v>
      </c>
      <c r="E19" s="17">
        <v>61</v>
      </c>
      <c r="F19" s="18">
        <v>780</v>
      </c>
      <c r="G19" s="19">
        <v>453</v>
      </c>
      <c r="H19" s="18">
        <v>9</v>
      </c>
      <c r="I19" s="71">
        <f t="shared" si="1"/>
        <v>6.6420425090720579E-3</v>
      </c>
      <c r="J19" s="71">
        <f t="shared" si="0"/>
        <v>5.5608706051183928E-3</v>
      </c>
      <c r="K19" s="71">
        <f t="shared" si="0"/>
        <v>7.3176583493282151E-3</v>
      </c>
      <c r="L19" s="71">
        <f t="shared" si="0"/>
        <v>6.4343163538873992E-3</v>
      </c>
      <c r="M19" s="71">
        <f t="shared" si="0"/>
        <v>5.5785429289197577E-3</v>
      </c>
      <c r="N19" s="71">
        <f t="shared" si="0"/>
        <v>3.6824877250409165E-3</v>
      </c>
    </row>
    <row r="20" spans="2:16" ht="14" customHeight="1" x14ac:dyDescent="0.15">
      <c r="B20" s="37" t="s">
        <v>78</v>
      </c>
      <c r="C20" s="16">
        <v>256</v>
      </c>
      <c r="D20" s="21">
        <v>254</v>
      </c>
      <c r="E20" s="17">
        <v>139</v>
      </c>
      <c r="F20" s="18">
        <v>1444</v>
      </c>
      <c r="G20" s="19">
        <v>634</v>
      </c>
      <c r="H20" s="18">
        <v>22</v>
      </c>
      <c r="I20" s="71">
        <f t="shared" si="1"/>
        <v>8.2944530844997408E-3</v>
      </c>
      <c r="J20" s="71">
        <f t="shared" si="0"/>
        <v>7.5938770629036118E-3</v>
      </c>
      <c r="K20" s="71">
        <f t="shared" si="0"/>
        <v>1.6674664107485606E-2</v>
      </c>
      <c r="L20" s="71">
        <f t="shared" si="0"/>
        <v>1.1911734378222313E-2</v>
      </c>
      <c r="M20" s="71">
        <f t="shared" si="0"/>
        <v>7.8074971676272108E-3</v>
      </c>
      <c r="N20" s="71">
        <f t="shared" si="0"/>
        <v>9.0016366612111296E-3</v>
      </c>
    </row>
    <row r="21" spans="2:16" ht="14" x14ac:dyDescent="0.15">
      <c r="B21" s="38" t="s">
        <v>76</v>
      </c>
      <c r="C21" s="16">
        <v>95</v>
      </c>
      <c r="D21" s="21">
        <v>74</v>
      </c>
      <c r="E21" s="17">
        <v>22</v>
      </c>
      <c r="F21" s="18">
        <v>343</v>
      </c>
      <c r="G21" s="19">
        <v>145</v>
      </c>
      <c r="H21" s="18">
        <v>11</v>
      </c>
      <c r="I21" s="71">
        <f t="shared" si="1"/>
        <v>3.0780196993260758E-3</v>
      </c>
      <c r="J21" s="71">
        <f t="shared" si="1"/>
        <v>2.2123893805309734E-3</v>
      </c>
      <c r="K21" s="71">
        <f t="shared" si="1"/>
        <v>2.6391554702495201E-3</v>
      </c>
      <c r="L21" s="71">
        <f t="shared" si="1"/>
        <v>2.8294493710043309E-3</v>
      </c>
      <c r="M21" s="71">
        <f t="shared" si="1"/>
        <v>1.7856263238264125E-3</v>
      </c>
      <c r="N21" s="71">
        <f t="shared" si="1"/>
        <v>4.5008183306055648E-3</v>
      </c>
    </row>
    <row r="22" spans="2:16" ht="14" customHeight="1" x14ac:dyDescent="0.15">
      <c r="B22" s="37" t="s">
        <v>77</v>
      </c>
      <c r="C22" s="16">
        <v>3890</v>
      </c>
      <c r="D22" s="21">
        <v>4852</v>
      </c>
      <c r="E22" s="17">
        <v>1291</v>
      </c>
      <c r="F22" s="18">
        <v>15273</v>
      </c>
      <c r="G22" s="19">
        <v>12266</v>
      </c>
      <c r="H22" s="18">
        <v>275</v>
      </c>
      <c r="I22" s="71">
        <f t="shared" si="1"/>
        <v>0.12603680663556246</v>
      </c>
      <c r="J22" s="71">
        <f t="shared" si="1"/>
        <v>0.14506099019373356</v>
      </c>
      <c r="K22" s="71">
        <f t="shared" si="1"/>
        <v>0.15487044145873322</v>
      </c>
      <c r="L22" s="71">
        <f t="shared" si="1"/>
        <v>0.12598886368323364</v>
      </c>
      <c r="M22" s="71">
        <f t="shared" si="1"/>
        <v>0.15105167233141226</v>
      </c>
      <c r="N22" s="71">
        <f t="shared" si="1"/>
        <v>0.11252045826513912</v>
      </c>
      <c r="P22" s="46" t="s">
        <v>33</v>
      </c>
    </row>
    <row r="23" spans="2:16" ht="12" customHeight="1" x14ac:dyDescent="0.15">
      <c r="C23" s="22">
        <f>SUM(C5:C9,C12:C22)</f>
        <v>30864</v>
      </c>
      <c r="D23" s="22">
        <f t="shared" ref="D23:H23" si="2">SUM(D5:D9,D12:D22)</f>
        <v>33448</v>
      </c>
      <c r="E23" s="22">
        <f t="shared" si="2"/>
        <v>8336</v>
      </c>
      <c r="F23" s="22">
        <f t="shared" si="2"/>
        <v>121225</v>
      </c>
      <c r="G23" s="22">
        <f t="shared" si="2"/>
        <v>81204</v>
      </c>
      <c r="H23" s="22">
        <f t="shared" si="2"/>
        <v>2444</v>
      </c>
      <c r="I23" s="72">
        <f t="shared" si="1"/>
        <v>1</v>
      </c>
      <c r="J23" s="72">
        <f t="shared" si="1"/>
        <v>1</v>
      </c>
      <c r="K23" s="72">
        <f t="shared" si="1"/>
        <v>1</v>
      </c>
      <c r="L23" s="72">
        <f t="shared" si="1"/>
        <v>1</v>
      </c>
      <c r="M23" s="72">
        <f t="shared" si="1"/>
        <v>1</v>
      </c>
      <c r="N23" s="72">
        <f t="shared" si="1"/>
        <v>1</v>
      </c>
    </row>
    <row r="24" spans="2:16" ht="14" customHeight="1" x14ac:dyDescent="0.15">
      <c r="B24" s="165"/>
      <c r="C24" s="164"/>
    </row>
    <row r="25" spans="2:16" ht="12" customHeight="1" x14ac:dyDescent="0.15">
      <c r="H25" s="46" t="s">
        <v>35</v>
      </c>
      <c r="I25" s="25">
        <f>I6+I12+I14+I15+I16+I19+I20+I21</f>
        <v>0.11006350440642819</v>
      </c>
      <c r="J25" s="25">
        <f t="shared" ref="J25:N25" si="3">J6+J12+J14+J15+J16+J19+J20+J21</f>
        <v>0.10401219803874673</v>
      </c>
      <c r="K25" s="25">
        <f t="shared" si="3"/>
        <v>0.121521113243762</v>
      </c>
      <c r="L25" s="25">
        <f t="shared" si="3"/>
        <v>0.11947205609404001</v>
      </c>
      <c r="M25" s="25">
        <f t="shared" si="3"/>
        <v>0.10070932466380966</v>
      </c>
      <c r="N25" s="25">
        <f t="shared" si="3"/>
        <v>0.13420621931260229</v>
      </c>
    </row>
    <row r="28" spans="2:16" ht="12" customHeight="1" x14ac:dyDescent="0.15">
      <c r="C28" s="13" t="s">
        <v>21</v>
      </c>
      <c r="D28" s="1" t="s">
        <v>22</v>
      </c>
      <c r="E28" s="1" t="s">
        <v>23</v>
      </c>
      <c r="F28" s="1" t="s">
        <v>24</v>
      </c>
      <c r="G28" s="1" t="s">
        <v>25</v>
      </c>
      <c r="H28" s="1" t="s">
        <v>26</v>
      </c>
    </row>
    <row r="29" spans="2:16" ht="12" customHeight="1" x14ac:dyDescent="0.15">
      <c r="B29" s="37" t="s">
        <v>60</v>
      </c>
      <c r="C29" s="71">
        <v>6.331000518403318E-2</v>
      </c>
      <c r="D29" s="71">
        <v>7.0108825639799088E-2</v>
      </c>
      <c r="E29" s="71">
        <v>8.025431861804222E-2</v>
      </c>
      <c r="F29" s="71">
        <v>8.0032996494122502E-2</v>
      </c>
      <c r="G29" s="71">
        <v>6.9417762671789562E-2</v>
      </c>
      <c r="H29" s="71">
        <v>7.7332242225859243E-2</v>
      </c>
    </row>
    <row r="30" spans="2:16" ht="12" customHeight="1" x14ac:dyDescent="0.15">
      <c r="B30" s="37" t="s">
        <v>68</v>
      </c>
      <c r="C30" s="71">
        <v>0.14661093831000518</v>
      </c>
      <c r="D30" s="71">
        <v>0.17791796220999762</v>
      </c>
      <c r="E30" s="71">
        <v>0.16278790786948177</v>
      </c>
      <c r="F30" s="71">
        <v>0.17143328521344608</v>
      </c>
      <c r="G30" s="71">
        <v>0.18930101965420423</v>
      </c>
      <c r="H30" s="71">
        <v>0.1260229132569558</v>
      </c>
    </row>
    <row r="31" spans="2:16" ht="12" customHeight="1" x14ac:dyDescent="0.15">
      <c r="B31" s="37" t="s">
        <v>69</v>
      </c>
      <c r="C31" s="71">
        <v>3.803784344219803E-2</v>
      </c>
      <c r="D31" s="71">
        <v>4.0121980387467115E-2</v>
      </c>
      <c r="E31" s="71">
        <v>4.8584452975047987E-2</v>
      </c>
      <c r="F31" s="71">
        <v>4.3712105588781192E-2</v>
      </c>
      <c r="G31" s="71">
        <v>3.7966110043840207E-2</v>
      </c>
      <c r="H31" s="71">
        <v>5.7283142389525366E-2</v>
      </c>
    </row>
    <row r="32" spans="2:16" ht="12" customHeight="1" x14ac:dyDescent="0.15">
      <c r="B32" s="37" t="s">
        <v>62</v>
      </c>
      <c r="C32" s="71">
        <v>0.17473431829963712</v>
      </c>
      <c r="D32" s="71">
        <v>0.10093279119827793</v>
      </c>
      <c r="E32" s="71">
        <v>0.11984165067178502</v>
      </c>
      <c r="F32" s="71">
        <v>0.11143740977521138</v>
      </c>
      <c r="G32" s="71">
        <v>0.12047436086892271</v>
      </c>
      <c r="H32" s="71">
        <v>0.17716857610474632</v>
      </c>
    </row>
    <row r="33" spans="2:14" ht="12" customHeight="1" x14ac:dyDescent="0.15">
      <c r="B33" s="37" t="s">
        <v>70</v>
      </c>
      <c r="C33" s="71">
        <v>5.4011145671332299E-2</v>
      </c>
      <c r="D33" s="71">
        <v>5.0855058598421432E-2</v>
      </c>
      <c r="E33" s="71">
        <v>5.2183301343570056E-2</v>
      </c>
      <c r="F33" s="71">
        <v>4.262322128273871E-2</v>
      </c>
      <c r="G33" s="71">
        <v>5.5908575932220088E-2</v>
      </c>
      <c r="H33" s="71">
        <v>5.4828150572831427E-2</v>
      </c>
    </row>
    <row r="34" spans="2:14" ht="12" customHeight="1" x14ac:dyDescent="0.15">
      <c r="B34" s="37" t="s">
        <v>74</v>
      </c>
      <c r="C34" s="71">
        <v>0.24053913945049249</v>
      </c>
      <c r="D34" s="71">
        <v>0.24611337000717531</v>
      </c>
      <c r="E34" s="71">
        <v>0.21077255278310941</v>
      </c>
      <c r="F34" s="71">
        <v>0.24831511651886987</v>
      </c>
      <c r="G34" s="71">
        <v>0.21328998571498942</v>
      </c>
      <c r="H34" s="71">
        <v>0.20908346972176758</v>
      </c>
    </row>
    <row r="35" spans="2:14" ht="12" customHeight="1" x14ac:dyDescent="0.15">
      <c r="B35" s="37" t="s">
        <v>73</v>
      </c>
      <c r="C35" s="71">
        <v>4.6656298600311043E-2</v>
      </c>
      <c r="D35" s="71">
        <v>6.4876823726381247E-2</v>
      </c>
      <c r="E35" s="71">
        <v>4.9184261036468328E-2</v>
      </c>
      <c r="F35" s="71">
        <v>5.6984945349556608E-2</v>
      </c>
      <c r="G35" s="71">
        <v>6.1881188118811881E-2</v>
      </c>
      <c r="H35" s="71">
        <v>5.1554828150572829E-2</v>
      </c>
    </row>
    <row r="36" spans="2:14" ht="12" customHeight="1" x14ac:dyDescent="0.15">
      <c r="B36" s="37" t="s">
        <v>77</v>
      </c>
      <c r="C36" s="71">
        <v>0.12603680663556246</v>
      </c>
      <c r="D36" s="71">
        <v>0.14506099019373356</v>
      </c>
      <c r="E36" s="71">
        <v>0.15487044145873322</v>
      </c>
      <c r="F36" s="71">
        <v>0.12598886368323364</v>
      </c>
      <c r="G36" s="71">
        <v>0.15105167233141226</v>
      </c>
      <c r="H36" s="71">
        <v>0.11252045826513912</v>
      </c>
    </row>
    <row r="37" spans="2:14" ht="12" customHeight="1" x14ac:dyDescent="0.15">
      <c r="B37" s="46" t="s">
        <v>79</v>
      </c>
      <c r="C37" s="71">
        <v>0.1081518921721099</v>
      </c>
      <c r="D37" s="71">
        <v>0.10269672327194453</v>
      </c>
      <c r="E37" s="71">
        <v>0.11912188099808062</v>
      </c>
      <c r="F37" s="71">
        <v>0.11911734378222313</v>
      </c>
      <c r="G37" s="71">
        <v>0.10014285010590611</v>
      </c>
      <c r="H37" s="71">
        <v>0.132569558101473</v>
      </c>
    </row>
    <row r="40" spans="2:14" ht="15" customHeight="1" x14ac:dyDescent="0.15"/>
    <row r="41" spans="2:14" ht="15" customHeight="1" x14ac:dyDescent="0.15">
      <c r="B41" s="168" t="s">
        <v>110</v>
      </c>
      <c r="C41" s="164"/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64"/>
    </row>
    <row r="42" spans="2:14" ht="12" customHeight="1" x14ac:dyDescent="0.15">
      <c r="B42" s="60" t="s">
        <v>0</v>
      </c>
      <c r="E42" s="166" t="s">
        <v>108</v>
      </c>
      <c r="F42" s="166"/>
      <c r="I42" s="84"/>
      <c r="K42" s="166" t="s">
        <v>109</v>
      </c>
      <c r="L42" s="166"/>
    </row>
    <row r="43" spans="2:14" ht="12" customHeight="1" x14ac:dyDescent="0.15">
      <c r="B43" s="93" t="s">
        <v>2</v>
      </c>
      <c r="C43" s="94" t="s">
        <v>21</v>
      </c>
      <c r="D43" s="23" t="s">
        <v>22</v>
      </c>
      <c r="E43" s="23" t="s">
        <v>23</v>
      </c>
      <c r="F43" s="23" t="s">
        <v>24</v>
      </c>
      <c r="G43" s="23" t="s">
        <v>25</v>
      </c>
      <c r="H43" s="23" t="s">
        <v>26</v>
      </c>
      <c r="I43" s="95" t="s">
        <v>21</v>
      </c>
      <c r="J43" s="23" t="s">
        <v>22</v>
      </c>
      <c r="K43" s="23" t="s">
        <v>23</v>
      </c>
      <c r="L43" s="23" t="s">
        <v>24</v>
      </c>
      <c r="M43" s="23" t="s">
        <v>25</v>
      </c>
      <c r="N43" s="23" t="s">
        <v>26</v>
      </c>
    </row>
    <row r="44" spans="2:14" ht="12" customHeight="1" x14ac:dyDescent="0.15">
      <c r="B44" s="73" t="s">
        <v>60</v>
      </c>
      <c r="C44" s="74">
        <v>1954</v>
      </c>
      <c r="D44" s="75">
        <v>2345</v>
      </c>
      <c r="E44" s="76">
        <v>669</v>
      </c>
      <c r="F44" s="77">
        <v>9702</v>
      </c>
      <c r="G44" s="78">
        <v>5637</v>
      </c>
      <c r="H44" s="81">
        <v>189</v>
      </c>
      <c r="I44" s="82">
        <f>C44/C$23</f>
        <v>6.331000518403318E-2</v>
      </c>
      <c r="J44" s="79">
        <f t="shared" ref="J44:J59" si="4">D44/D$23</f>
        <v>7.0108825639799088E-2</v>
      </c>
      <c r="K44" s="79">
        <f t="shared" ref="K44:K59" si="5">E44/E$23</f>
        <v>8.025431861804222E-2</v>
      </c>
      <c r="L44" s="79">
        <f t="shared" ref="L44:L59" si="6">F44/F$23</f>
        <v>8.0032996494122502E-2</v>
      </c>
      <c r="M44" s="79">
        <f t="shared" ref="M44:M59" si="7">G44/G$23</f>
        <v>6.9417762671789562E-2</v>
      </c>
      <c r="N44" s="79">
        <f t="shared" ref="N44:N59" si="8">H44/H$23</f>
        <v>7.7332242225859243E-2</v>
      </c>
    </row>
    <row r="45" spans="2:14" ht="12" customHeight="1" x14ac:dyDescent="0.15">
      <c r="B45" s="73" t="s">
        <v>61</v>
      </c>
      <c r="C45" s="74">
        <v>537</v>
      </c>
      <c r="D45" s="75">
        <v>817</v>
      </c>
      <c r="E45" s="76">
        <v>162</v>
      </c>
      <c r="F45" s="77">
        <v>2879</v>
      </c>
      <c r="G45" s="78">
        <v>1641</v>
      </c>
      <c r="H45" s="81">
        <v>51</v>
      </c>
      <c r="I45" s="82">
        <f t="shared" ref="I45:I59" si="9">C45/C$23</f>
        <v>1.7398911353032658E-2</v>
      </c>
      <c r="J45" s="79">
        <f t="shared" si="4"/>
        <v>2.4425974647213584E-2</v>
      </c>
      <c r="K45" s="79">
        <f t="shared" si="5"/>
        <v>1.9433781190019195E-2</v>
      </c>
      <c r="L45" s="79">
        <f t="shared" si="6"/>
        <v>2.3749226644669004E-2</v>
      </c>
      <c r="M45" s="79">
        <f t="shared" si="7"/>
        <v>2.0208364119994091E-2</v>
      </c>
      <c r="N45" s="79">
        <f t="shared" si="8"/>
        <v>2.0867430441898527E-2</v>
      </c>
    </row>
    <row r="46" spans="2:14" ht="12" customHeight="1" x14ac:dyDescent="0.15">
      <c r="B46" s="73" t="s">
        <v>68</v>
      </c>
      <c r="C46" s="74">
        <v>4525</v>
      </c>
      <c r="D46" s="75">
        <v>5951</v>
      </c>
      <c r="E46" s="76">
        <v>1357</v>
      </c>
      <c r="F46" s="77">
        <v>20782</v>
      </c>
      <c r="G46" s="78">
        <v>15372</v>
      </c>
      <c r="H46" s="81">
        <v>308</v>
      </c>
      <c r="I46" s="82">
        <f t="shared" si="9"/>
        <v>0.14661093831000518</v>
      </c>
      <c r="J46" s="79">
        <f t="shared" si="4"/>
        <v>0.17791796220999762</v>
      </c>
      <c r="K46" s="79">
        <f t="shared" si="5"/>
        <v>0.16278790786948177</v>
      </c>
      <c r="L46" s="79">
        <f t="shared" si="6"/>
        <v>0.17143328521344608</v>
      </c>
      <c r="M46" s="79">
        <f t="shared" si="7"/>
        <v>0.18930101965420423</v>
      </c>
      <c r="N46" s="79">
        <f t="shared" si="8"/>
        <v>0.1260229132569558</v>
      </c>
    </row>
    <row r="47" spans="2:14" ht="12" customHeight="1" x14ac:dyDescent="0.15">
      <c r="B47" s="73" t="s">
        <v>69</v>
      </c>
      <c r="C47" s="74">
        <v>1174</v>
      </c>
      <c r="D47" s="75">
        <v>1342</v>
      </c>
      <c r="E47" s="76">
        <v>405</v>
      </c>
      <c r="F47" s="77">
        <v>5299</v>
      </c>
      <c r="G47" s="78">
        <v>3083</v>
      </c>
      <c r="H47" s="81">
        <v>140</v>
      </c>
      <c r="I47" s="82">
        <f t="shared" si="9"/>
        <v>3.803784344219803E-2</v>
      </c>
      <c r="J47" s="79">
        <f t="shared" si="4"/>
        <v>4.0121980387467115E-2</v>
      </c>
      <c r="K47" s="79">
        <f t="shared" si="5"/>
        <v>4.8584452975047987E-2</v>
      </c>
      <c r="L47" s="79">
        <f t="shared" si="6"/>
        <v>4.3712105588781192E-2</v>
      </c>
      <c r="M47" s="79">
        <f t="shared" si="7"/>
        <v>3.7966110043840207E-2</v>
      </c>
      <c r="N47" s="79">
        <f t="shared" si="8"/>
        <v>5.7283142389525366E-2</v>
      </c>
    </row>
    <row r="48" spans="2:14" ht="12" customHeight="1" x14ac:dyDescent="0.15">
      <c r="B48" s="73" t="s">
        <v>62</v>
      </c>
      <c r="C48" s="74">
        <v>5393</v>
      </c>
      <c r="D48" s="75">
        <v>3376</v>
      </c>
      <c r="E48" s="76">
        <v>999</v>
      </c>
      <c r="F48" s="77">
        <v>13509</v>
      </c>
      <c r="G48" s="78">
        <v>9783</v>
      </c>
      <c r="H48" s="81">
        <v>433</v>
      </c>
      <c r="I48" s="82">
        <f t="shared" si="9"/>
        <v>0.17473431829963712</v>
      </c>
      <c r="J48" s="79">
        <f t="shared" si="4"/>
        <v>0.10093279119827793</v>
      </c>
      <c r="K48" s="79">
        <f t="shared" si="5"/>
        <v>0.11984165067178502</v>
      </c>
      <c r="L48" s="79">
        <f t="shared" si="6"/>
        <v>0.11143740977521138</v>
      </c>
      <c r="M48" s="79">
        <f t="shared" si="7"/>
        <v>0.12047436086892271</v>
      </c>
      <c r="N48" s="79">
        <f t="shared" si="8"/>
        <v>0.17716857610474632</v>
      </c>
    </row>
    <row r="49" spans="2:14" ht="12" customHeight="1" x14ac:dyDescent="0.15">
      <c r="B49" s="73" t="s">
        <v>66</v>
      </c>
      <c r="C49" s="74">
        <v>645</v>
      </c>
      <c r="D49" s="75">
        <v>406</v>
      </c>
      <c r="E49" s="76">
        <v>132</v>
      </c>
      <c r="F49" s="77">
        <v>1546</v>
      </c>
      <c r="G49" s="78">
        <v>883</v>
      </c>
      <c r="H49" s="81">
        <v>57</v>
      </c>
      <c r="I49" s="82">
        <f t="shared" si="9"/>
        <v>2.0898133748055988E-2</v>
      </c>
      <c r="J49" s="79">
        <f t="shared" si="4"/>
        <v>1.2138244439129395E-2</v>
      </c>
      <c r="K49" s="79">
        <f t="shared" si="5"/>
        <v>1.583493282149712E-2</v>
      </c>
      <c r="L49" s="79">
        <f t="shared" si="6"/>
        <v>1.2753144978346051E-2</v>
      </c>
      <c r="M49" s="79">
        <f t="shared" si="7"/>
        <v>1.087384857888774E-2</v>
      </c>
      <c r="N49" s="79">
        <f t="shared" si="8"/>
        <v>2.3322422258592473E-2</v>
      </c>
    </row>
    <row r="50" spans="2:14" ht="12" customHeight="1" x14ac:dyDescent="0.15">
      <c r="B50" s="73" t="s">
        <v>70</v>
      </c>
      <c r="C50" s="74">
        <v>1667</v>
      </c>
      <c r="D50" s="75">
        <v>1701</v>
      </c>
      <c r="E50" s="76">
        <v>435</v>
      </c>
      <c r="F50" s="77">
        <v>5167</v>
      </c>
      <c r="G50" s="78">
        <v>4540</v>
      </c>
      <c r="H50" s="81">
        <v>134</v>
      </c>
      <c r="I50" s="82">
        <f t="shared" si="9"/>
        <v>5.4011145671332299E-2</v>
      </c>
      <c r="J50" s="79">
        <f t="shared" si="4"/>
        <v>5.0855058598421432E-2</v>
      </c>
      <c r="K50" s="79">
        <f t="shared" si="5"/>
        <v>5.2183301343570056E-2</v>
      </c>
      <c r="L50" s="79">
        <f t="shared" si="6"/>
        <v>4.262322128273871E-2</v>
      </c>
      <c r="M50" s="79">
        <f t="shared" si="7"/>
        <v>5.5908575932220088E-2</v>
      </c>
      <c r="N50" s="79">
        <f t="shared" si="8"/>
        <v>5.4828150572831427E-2</v>
      </c>
    </row>
    <row r="51" spans="2:14" ht="12" customHeight="1" x14ac:dyDescent="0.15">
      <c r="B51" s="73" t="s">
        <v>67</v>
      </c>
      <c r="C51" s="74">
        <v>849</v>
      </c>
      <c r="D51" s="75">
        <v>976</v>
      </c>
      <c r="E51" s="76">
        <v>256</v>
      </c>
      <c r="F51" s="77">
        <v>4325</v>
      </c>
      <c r="G51" s="78">
        <v>2382</v>
      </c>
      <c r="H51" s="81">
        <v>104</v>
      </c>
      <c r="I51" s="82">
        <f t="shared" si="9"/>
        <v>2.750777604976672E-2</v>
      </c>
      <c r="J51" s="79">
        <f t="shared" si="4"/>
        <v>2.9179622099976082E-2</v>
      </c>
      <c r="K51" s="79">
        <f t="shared" si="5"/>
        <v>3.0710172744721688E-2</v>
      </c>
      <c r="L51" s="79">
        <f t="shared" si="6"/>
        <v>3.5677459269952569E-2</v>
      </c>
      <c r="M51" s="79">
        <f t="shared" si="7"/>
        <v>2.9333530367962168E-2</v>
      </c>
      <c r="N51" s="79">
        <f t="shared" si="8"/>
        <v>4.2553191489361701E-2</v>
      </c>
    </row>
    <row r="52" spans="2:14" ht="12" customHeight="1" x14ac:dyDescent="0.15">
      <c r="B52" s="73" t="s">
        <v>72</v>
      </c>
      <c r="C52" s="74">
        <v>751</v>
      </c>
      <c r="D52" s="75">
        <v>722</v>
      </c>
      <c r="E52" s="76">
        <v>221</v>
      </c>
      <c r="F52" s="77">
        <v>3123</v>
      </c>
      <c r="G52" s="78">
        <v>1994</v>
      </c>
      <c r="H52" s="81">
        <v>70</v>
      </c>
      <c r="I52" s="82">
        <f t="shared" si="9"/>
        <v>2.4332555728356662E-2</v>
      </c>
      <c r="J52" s="79">
        <f t="shared" si="4"/>
        <v>2.158574503707247E-2</v>
      </c>
      <c r="K52" s="79">
        <f t="shared" si="5"/>
        <v>2.6511516314779271E-2</v>
      </c>
      <c r="L52" s="79">
        <f t="shared" si="6"/>
        <v>2.5762012786141472E-2</v>
      </c>
      <c r="M52" s="79">
        <f t="shared" si="7"/>
        <v>2.4555440618688733E-2</v>
      </c>
      <c r="N52" s="79">
        <f t="shared" si="8"/>
        <v>2.8641571194762683E-2</v>
      </c>
    </row>
    <row r="53" spans="2:14" ht="12" customHeight="1" x14ac:dyDescent="0.15">
      <c r="B53" s="73" t="s">
        <v>74</v>
      </c>
      <c r="C53" s="74">
        <v>7424</v>
      </c>
      <c r="D53" s="75">
        <v>8232</v>
      </c>
      <c r="E53" s="76">
        <v>1757</v>
      </c>
      <c r="F53" s="77">
        <v>30102</v>
      </c>
      <c r="G53" s="78">
        <v>17320</v>
      </c>
      <c r="H53" s="81">
        <v>511</v>
      </c>
      <c r="I53" s="82">
        <f t="shared" si="9"/>
        <v>0.24053913945049249</v>
      </c>
      <c r="J53" s="79">
        <f t="shared" si="4"/>
        <v>0.24611337000717531</v>
      </c>
      <c r="K53" s="79">
        <f t="shared" si="5"/>
        <v>0.21077255278310941</v>
      </c>
      <c r="L53" s="79">
        <f t="shared" si="6"/>
        <v>0.24831511651886987</v>
      </c>
      <c r="M53" s="79">
        <f t="shared" si="7"/>
        <v>0.21328998571498942</v>
      </c>
      <c r="N53" s="79">
        <f t="shared" si="8"/>
        <v>0.20908346972176758</v>
      </c>
    </row>
    <row r="54" spans="2:14" ht="12" customHeight="1" x14ac:dyDescent="0.15">
      <c r="B54" s="73" t="s">
        <v>73</v>
      </c>
      <c r="C54" s="74">
        <v>1440</v>
      </c>
      <c r="D54" s="75">
        <v>2170</v>
      </c>
      <c r="E54" s="76">
        <v>410</v>
      </c>
      <c r="F54" s="77">
        <v>6908</v>
      </c>
      <c r="G54" s="78">
        <v>5025</v>
      </c>
      <c r="H54" s="81">
        <v>126</v>
      </c>
      <c r="I54" s="82">
        <f t="shared" si="9"/>
        <v>4.6656298600311043E-2</v>
      </c>
      <c r="J54" s="79">
        <f t="shared" si="4"/>
        <v>6.4876823726381247E-2</v>
      </c>
      <c r="K54" s="79">
        <f t="shared" si="5"/>
        <v>4.9184261036468328E-2</v>
      </c>
      <c r="L54" s="79">
        <f t="shared" si="6"/>
        <v>5.6984945349556608E-2</v>
      </c>
      <c r="M54" s="79">
        <f t="shared" si="7"/>
        <v>6.1881188118811881E-2</v>
      </c>
      <c r="N54" s="79">
        <f t="shared" si="8"/>
        <v>5.1554828150572829E-2</v>
      </c>
    </row>
    <row r="55" spans="2:14" ht="12" customHeight="1" x14ac:dyDescent="0.15">
      <c r="B55" s="73" t="s">
        <v>75</v>
      </c>
      <c r="C55" s="74">
        <v>205</v>
      </c>
      <c r="D55" s="75">
        <v>186</v>
      </c>
      <c r="E55" s="76">
        <v>61</v>
      </c>
      <c r="F55" s="77">
        <v>780</v>
      </c>
      <c r="G55" s="78">
        <v>453</v>
      </c>
      <c r="H55" s="81">
        <v>9</v>
      </c>
      <c r="I55" s="82">
        <f t="shared" si="9"/>
        <v>6.6420425090720579E-3</v>
      </c>
      <c r="J55" s="79">
        <f t="shared" si="4"/>
        <v>5.5608706051183928E-3</v>
      </c>
      <c r="K55" s="79">
        <f t="shared" si="5"/>
        <v>7.3176583493282151E-3</v>
      </c>
      <c r="L55" s="79">
        <f t="shared" si="6"/>
        <v>6.4343163538873992E-3</v>
      </c>
      <c r="M55" s="79">
        <f t="shared" si="7"/>
        <v>5.5785429289197577E-3</v>
      </c>
      <c r="N55" s="79">
        <f t="shared" si="8"/>
        <v>3.6824877250409165E-3</v>
      </c>
    </row>
    <row r="56" spans="2:14" ht="12" customHeight="1" x14ac:dyDescent="0.15">
      <c r="B56" s="73" t="s">
        <v>78</v>
      </c>
      <c r="C56" s="74">
        <v>256</v>
      </c>
      <c r="D56" s="75">
        <v>254</v>
      </c>
      <c r="E56" s="76">
        <v>139</v>
      </c>
      <c r="F56" s="77">
        <v>1444</v>
      </c>
      <c r="G56" s="78">
        <v>634</v>
      </c>
      <c r="H56" s="81">
        <v>22</v>
      </c>
      <c r="I56" s="82">
        <f t="shared" si="9"/>
        <v>8.2944530844997408E-3</v>
      </c>
      <c r="J56" s="79">
        <f t="shared" si="4"/>
        <v>7.5938770629036118E-3</v>
      </c>
      <c r="K56" s="79">
        <f t="shared" si="5"/>
        <v>1.6674664107485606E-2</v>
      </c>
      <c r="L56" s="79">
        <f t="shared" si="6"/>
        <v>1.1911734378222313E-2</v>
      </c>
      <c r="M56" s="79">
        <f t="shared" si="7"/>
        <v>7.8074971676272108E-3</v>
      </c>
      <c r="N56" s="79">
        <f t="shared" si="8"/>
        <v>9.0016366612111296E-3</v>
      </c>
    </row>
    <row r="57" spans="2:14" ht="12" customHeight="1" x14ac:dyDescent="0.15">
      <c r="B57" s="80" t="s">
        <v>76</v>
      </c>
      <c r="C57" s="74">
        <v>95</v>
      </c>
      <c r="D57" s="75">
        <v>74</v>
      </c>
      <c r="E57" s="76">
        <v>22</v>
      </c>
      <c r="F57" s="77">
        <v>343</v>
      </c>
      <c r="G57" s="78">
        <v>145</v>
      </c>
      <c r="H57" s="81">
        <v>11</v>
      </c>
      <c r="I57" s="82">
        <f t="shared" si="9"/>
        <v>3.0780196993260758E-3</v>
      </c>
      <c r="J57" s="79">
        <f t="shared" si="4"/>
        <v>2.2123893805309734E-3</v>
      </c>
      <c r="K57" s="79">
        <f t="shared" si="5"/>
        <v>2.6391554702495201E-3</v>
      </c>
      <c r="L57" s="79">
        <f t="shared" si="6"/>
        <v>2.8294493710043309E-3</v>
      </c>
      <c r="M57" s="79">
        <f t="shared" si="7"/>
        <v>1.7856263238264125E-3</v>
      </c>
      <c r="N57" s="79">
        <f t="shared" si="8"/>
        <v>4.5008183306055648E-3</v>
      </c>
    </row>
    <row r="58" spans="2:14" ht="12" customHeight="1" x14ac:dyDescent="0.15">
      <c r="B58" s="73" t="s">
        <v>77</v>
      </c>
      <c r="C58" s="74">
        <v>3890</v>
      </c>
      <c r="D58" s="75">
        <v>4852</v>
      </c>
      <c r="E58" s="76">
        <v>1291</v>
      </c>
      <c r="F58" s="77">
        <v>15273</v>
      </c>
      <c r="G58" s="78">
        <v>12266</v>
      </c>
      <c r="H58" s="81">
        <v>275</v>
      </c>
      <c r="I58" s="82">
        <f t="shared" si="9"/>
        <v>0.12603680663556246</v>
      </c>
      <c r="J58" s="79">
        <f t="shared" si="4"/>
        <v>0.14506099019373356</v>
      </c>
      <c r="K58" s="79">
        <f t="shared" si="5"/>
        <v>0.15487044145873322</v>
      </c>
      <c r="L58" s="79">
        <f t="shared" si="6"/>
        <v>0.12598886368323364</v>
      </c>
      <c r="M58" s="79">
        <f t="shared" si="7"/>
        <v>0.15105167233141226</v>
      </c>
      <c r="N58" s="79">
        <f t="shared" si="8"/>
        <v>0.11252045826513912</v>
      </c>
    </row>
    <row r="59" spans="2:14" ht="12" customHeight="1" x14ac:dyDescent="0.15">
      <c r="C59" s="22">
        <f t="shared" ref="C59:H59" si="10">SUM(C44:C48,C49:C58)</f>
        <v>30805</v>
      </c>
      <c r="D59" s="22">
        <f t="shared" si="10"/>
        <v>33404</v>
      </c>
      <c r="E59" s="22">
        <f t="shared" si="10"/>
        <v>8316</v>
      </c>
      <c r="F59" s="22">
        <f t="shared" si="10"/>
        <v>121182</v>
      </c>
      <c r="G59" s="22">
        <f t="shared" si="10"/>
        <v>81158</v>
      </c>
      <c r="H59" s="22">
        <f t="shared" si="10"/>
        <v>2440</v>
      </c>
      <c r="I59" s="83">
        <f t="shared" si="9"/>
        <v>0.99808838776568165</v>
      </c>
      <c r="J59" s="72">
        <f t="shared" si="4"/>
        <v>0.99868452523319784</v>
      </c>
      <c r="K59" s="72">
        <f t="shared" si="5"/>
        <v>0.99760076775431861</v>
      </c>
      <c r="L59" s="72">
        <f t="shared" si="6"/>
        <v>0.99964528768818317</v>
      </c>
      <c r="M59" s="72">
        <f t="shared" si="7"/>
        <v>0.9994335254420964</v>
      </c>
      <c r="N59" s="72">
        <f t="shared" si="8"/>
        <v>0.99836333878887074</v>
      </c>
    </row>
    <row r="60" spans="2:14" ht="6" customHeight="1" x14ac:dyDescent="0.15">
      <c r="B60" s="165"/>
      <c r="C60" s="164"/>
    </row>
    <row r="61" spans="2:14" ht="12" customHeight="1" x14ac:dyDescent="0.15">
      <c r="H61" s="46" t="s">
        <v>35</v>
      </c>
      <c r="I61" s="25">
        <f>I45+I49+I51+I52+I55+I56+I57</f>
        <v>0.1081518921721099</v>
      </c>
      <c r="J61" s="25">
        <f t="shared" ref="J61:N61" si="11">J45+J49+J51+J52+J55+J56+J57</f>
        <v>0.10269672327194453</v>
      </c>
      <c r="K61" s="25">
        <f t="shared" si="11"/>
        <v>0.11912188099808062</v>
      </c>
      <c r="L61" s="25">
        <f t="shared" si="11"/>
        <v>0.11911734378222313</v>
      </c>
      <c r="M61" s="25">
        <f t="shared" si="11"/>
        <v>0.10014285010590611</v>
      </c>
      <c r="N61" s="25">
        <f t="shared" si="11"/>
        <v>0.132569558101473</v>
      </c>
    </row>
    <row r="63" spans="2:14" ht="12" customHeight="1" x14ac:dyDescent="0.15">
      <c r="I63" s="11">
        <v>0.1081518921721099</v>
      </c>
      <c r="J63" s="11">
        <v>0.10269672327194453</v>
      </c>
      <c r="K63" s="11">
        <v>0.11912188099808062</v>
      </c>
      <c r="L63" s="11">
        <v>0.11911734378222313</v>
      </c>
      <c r="M63" s="11">
        <v>0.10014285010590611</v>
      </c>
      <c r="N63" s="11">
        <v>0.132569558101473</v>
      </c>
    </row>
    <row r="67" spans="2:15" ht="15" customHeight="1" x14ac:dyDescent="0.15">
      <c r="B67" s="86" t="s">
        <v>189</v>
      </c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</row>
    <row r="68" spans="2:15" ht="12" customHeight="1" x14ac:dyDescent="0.15">
      <c r="B68" s="60" t="s">
        <v>0</v>
      </c>
      <c r="E68" s="166" t="s">
        <v>108</v>
      </c>
      <c r="F68" s="166"/>
      <c r="I68" s="84"/>
      <c r="K68" s="166" t="s">
        <v>109</v>
      </c>
      <c r="L68" s="166"/>
    </row>
    <row r="69" spans="2:15" ht="12" customHeight="1" x14ac:dyDescent="0.15">
      <c r="B69" s="93" t="s">
        <v>2</v>
      </c>
      <c r="C69" s="94" t="s">
        <v>21</v>
      </c>
      <c r="D69" s="23" t="s">
        <v>22</v>
      </c>
      <c r="E69" s="23" t="s">
        <v>23</v>
      </c>
      <c r="F69" s="23" t="s">
        <v>24</v>
      </c>
      <c r="G69" s="23" t="s">
        <v>25</v>
      </c>
      <c r="H69" s="23" t="s">
        <v>26</v>
      </c>
      <c r="I69" s="95" t="s">
        <v>21</v>
      </c>
      <c r="J69" s="23" t="s">
        <v>22</v>
      </c>
      <c r="K69" s="23" t="s">
        <v>23</v>
      </c>
      <c r="L69" s="23" t="s">
        <v>24</v>
      </c>
      <c r="M69" s="23" t="s">
        <v>25</v>
      </c>
      <c r="N69" s="23" t="s">
        <v>26</v>
      </c>
      <c r="O69" s="23"/>
    </row>
    <row r="70" spans="2:15" ht="12" customHeight="1" x14ac:dyDescent="0.15">
      <c r="B70" s="96" t="s">
        <v>62</v>
      </c>
      <c r="C70" s="96">
        <v>5393</v>
      </c>
      <c r="D70" s="96">
        <v>3376</v>
      </c>
      <c r="E70" s="96">
        <v>999</v>
      </c>
      <c r="F70" s="96">
        <v>13509</v>
      </c>
      <c r="G70" s="96">
        <v>9783</v>
      </c>
      <c r="H70" s="97">
        <v>433</v>
      </c>
      <c r="I70" s="98">
        <v>1</v>
      </c>
      <c r="J70" s="99">
        <v>1</v>
      </c>
      <c r="K70" s="99">
        <v>1</v>
      </c>
      <c r="L70" s="99">
        <v>1</v>
      </c>
      <c r="M70" s="99">
        <v>1</v>
      </c>
      <c r="N70" s="99">
        <v>1</v>
      </c>
    </row>
    <row r="71" spans="2:15" ht="12" customHeight="1" x14ac:dyDescent="0.15">
      <c r="B71" s="89" t="s">
        <v>64</v>
      </c>
      <c r="C71" s="91">
        <v>5278</v>
      </c>
      <c r="D71" s="91">
        <v>3270</v>
      </c>
      <c r="E71" s="91">
        <v>967</v>
      </c>
      <c r="F71" s="91">
        <v>13205</v>
      </c>
      <c r="G71" s="91">
        <v>9652</v>
      </c>
      <c r="H71" s="92">
        <v>428</v>
      </c>
      <c r="I71" s="82">
        <f>C71/C70</f>
        <v>0.97867606156128317</v>
      </c>
      <c r="J71" s="79">
        <f t="shared" ref="J71:N71" si="12">D71/D70</f>
        <v>0.96860189573459721</v>
      </c>
      <c r="K71" s="79">
        <f t="shared" si="12"/>
        <v>0.96796796796796791</v>
      </c>
      <c r="L71" s="79">
        <f t="shared" si="12"/>
        <v>0.97749648382559773</v>
      </c>
      <c r="M71" s="79">
        <f t="shared" si="12"/>
        <v>0.98660942451190836</v>
      </c>
      <c r="N71" s="79">
        <f t="shared" si="12"/>
        <v>0.98845265588914555</v>
      </c>
    </row>
    <row r="72" spans="2:15" ht="12" customHeight="1" x14ac:dyDescent="0.15">
      <c r="B72" s="89" t="s">
        <v>65</v>
      </c>
      <c r="C72" s="91">
        <v>87</v>
      </c>
      <c r="D72" s="91">
        <v>56</v>
      </c>
      <c r="E72" s="91">
        <v>27</v>
      </c>
      <c r="F72" s="91">
        <v>184</v>
      </c>
      <c r="G72" s="91">
        <v>78</v>
      </c>
      <c r="H72" s="92">
        <v>5</v>
      </c>
      <c r="I72" s="82">
        <f>C72/C70</f>
        <v>1.6132022992768405E-2</v>
      </c>
      <c r="J72" s="79">
        <f t="shared" ref="J72:N72" si="13">D72/D70</f>
        <v>1.6587677725118485E-2</v>
      </c>
      <c r="K72" s="79">
        <f t="shared" si="13"/>
        <v>2.7027027027027029E-2</v>
      </c>
      <c r="L72" s="79">
        <f t="shared" si="13"/>
        <v>1.3620549263453994E-2</v>
      </c>
      <c r="M72" s="79">
        <f t="shared" si="13"/>
        <v>7.9730144127568223E-3</v>
      </c>
      <c r="N72" s="79">
        <f t="shared" si="13"/>
        <v>1.1547344110854504E-2</v>
      </c>
    </row>
    <row r="73" spans="2:15" ht="12" customHeight="1" x14ac:dyDescent="0.15">
      <c r="B73" s="96" t="s">
        <v>67</v>
      </c>
      <c r="C73" s="96">
        <v>849</v>
      </c>
      <c r="D73" s="96">
        <v>976</v>
      </c>
      <c r="E73" s="96">
        <v>256</v>
      </c>
      <c r="F73" s="96">
        <v>4325</v>
      </c>
      <c r="G73" s="96">
        <v>2382</v>
      </c>
      <c r="H73" s="97">
        <v>104</v>
      </c>
      <c r="I73" s="98">
        <v>1</v>
      </c>
      <c r="J73" s="99">
        <v>1</v>
      </c>
      <c r="K73" s="99">
        <v>1</v>
      </c>
      <c r="L73" s="99">
        <v>1</v>
      </c>
      <c r="M73" s="99">
        <v>1</v>
      </c>
      <c r="N73" s="99">
        <v>1</v>
      </c>
    </row>
    <row r="74" spans="2:15" ht="12" customHeight="1" x14ac:dyDescent="0.15">
      <c r="B74" s="89" t="s">
        <v>71</v>
      </c>
      <c r="C74" s="91">
        <v>59</v>
      </c>
      <c r="D74" s="91">
        <v>44</v>
      </c>
      <c r="E74" s="91">
        <v>20</v>
      </c>
      <c r="F74" s="91">
        <v>43</v>
      </c>
      <c r="G74" s="91">
        <v>46</v>
      </c>
      <c r="H74" s="92">
        <v>4</v>
      </c>
      <c r="I74" s="82">
        <f>C74/C73</f>
        <v>6.9493521790341573E-2</v>
      </c>
      <c r="J74" s="79">
        <f t="shared" ref="J74" si="14">D74/D73</f>
        <v>4.5081967213114756E-2</v>
      </c>
      <c r="K74" s="79">
        <f t="shared" ref="K74" si="15">E74/E73</f>
        <v>7.8125E-2</v>
      </c>
      <c r="L74" s="79">
        <f t="shared" ref="L74" si="16">F74/F73</f>
        <v>9.9421965317919078E-3</v>
      </c>
      <c r="M74" s="79">
        <f t="shared" ref="M74" si="17">G74/G73</f>
        <v>1.9311502938706968E-2</v>
      </c>
      <c r="N74" s="79">
        <f t="shared" ref="N74" si="18">H74/H73</f>
        <v>3.8461538461538464E-2</v>
      </c>
    </row>
    <row r="77" spans="2:15" ht="15" customHeight="1" x14ac:dyDescent="0.15">
      <c r="B77" s="167" t="s">
        <v>111</v>
      </c>
      <c r="C77" s="167"/>
      <c r="D77" s="167"/>
      <c r="E77" s="167"/>
      <c r="F77" s="167"/>
      <c r="G77" s="167"/>
      <c r="H77" s="167"/>
      <c r="I77" s="86"/>
      <c r="J77" s="64"/>
      <c r="K77" s="64"/>
      <c r="L77" s="64"/>
      <c r="M77" s="64"/>
      <c r="N77" s="64"/>
    </row>
    <row r="78" spans="2:15" ht="12" customHeight="1" x14ac:dyDescent="0.15">
      <c r="C78" s="100" t="s">
        <v>21</v>
      </c>
      <c r="D78" s="23" t="s">
        <v>22</v>
      </c>
      <c r="E78" s="23" t="s">
        <v>23</v>
      </c>
      <c r="F78" s="23" t="s">
        <v>24</v>
      </c>
      <c r="G78" s="23" t="s">
        <v>25</v>
      </c>
      <c r="H78" s="23" t="s">
        <v>26</v>
      </c>
    </row>
    <row r="79" spans="2:15" ht="12" customHeight="1" x14ac:dyDescent="0.15">
      <c r="B79" s="73" t="s">
        <v>60</v>
      </c>
      <c r="C79" s="79">
        <v>6.331000518403318E-2</v>
      </c>
      <c r="D79" s="79">
        <v>7.0108825639799088E-2</v>
      </c>
      <c r="E79" s="79">
        <v>8.025431861804222E-2</v>
      </c>
      <c r="F79" s="79">
        <v>8.0032996494122502E-2</v>
      </c>
      <c r="G79" s="79">
        <v>6.9417762671789562E-2</v>
      </c>
      <c r="H79" s="79">
        <v>7.7332242225859243E-2</v>
      </c>
    </row>
    <row r="80" spans="2:15" ht="12" customHeight="1" x14ac:dyDescent="0.15">
      <c r="B80" s="73" t="s">
        <v>68</v>
      </c>
      <c r="C80" s="79">
        <v>0.14661093831000518</v>
      </c>
      <c r="D80" s="79">
        <v>0.17791796220999762</v>
      </c>
      <c r="E80" s="79">
        <v>0.16278790786948177</v>
      </c>
      <c r="F80" s="79">
        <v>0.17143328521344608</v>
      </c>
      <c r="G80" s="79">
        <v>0.18930101965420423</v>
      </c>
      <c r="H80" s="79">
        <v>0.1260229132569558</v>
      </c>
    </row>
    <row r="81" spans="2:8" ht="12" customHeight="1" x14ac:dyDescent="0.15">
      <c r="B81" s="73" t="s">
        <v>69</v>
      </c>
      <c r="C81" s="79">
        <v>3.803784344219803E-2</v>
      </c>
      <c r="D81" s="79">
        <v>4.0121980387467115E-2</v>
      </c>
      <c r="E81" s="79">
        <v>4.8584452975047987E-2</v>
      </c>
      <c r="F81" s="79">
        <v>4.3712105588781192E-2</v>
      </c>
      <c r="G81" s="79">
        <v>3.7966110043840207E-2</v>
      </c>
      <c r="H81" s="79">
        <v>5.7283142389525366E-2</v>
      </c>
    </row>
    <row r="82" spans="2:8" ht="12" customHeight="1" x14ac:dyDescent="0.15">
      <c r="B82" s="73" t="s">
        <v>62</v>
      </c>
      <c r="C82" s="79">
        <v>0.17473431829963712</v>
      </c>
      <c r="D82" s="79">
        <v>0.10093279119827793</v>
      </c>
      <c r="E82" s="79">
        <v>0.11984165067178502</v>
      </c>
      <c r="F82" s="79">
        <v>0.11143740977521138</v>
      </c>
      <c r="G82" s="79">
        <v>0.12047436086892271</v>
      </c>
      <c r="H82" s="79">
        <v>0.17716857610474632</v>
      </c>
    </row>
    <row r="83" spans="2:8" ht="12" customHeight="1" x14ac:dyDescent="0.15">
      <c r="B83" s="73" t="s">
        <v>70</v>
      </c>
      <c r="C83" s="79">
        <v>5.4011145671332299E-2</v>
      </c>
      <c r="D83" s="79">
        <v>5.0855058598421432E-2</v>
      </c>
      <c r="E83" s="79">
        <v>5.2183301343570056E-2</v>
      </c>
      <c r="F83" s="79">
        <v>4.262322128273871E-2</v>
      </c>
      <c r="G83" s="79">
        <v>5.5908575932220088E-2</v>
      </c>
      <c r="H83" s="79">
        <v>5.4828150572831427E-2</v>
      </c>
    </row>
    <row r="84" spans="2:8" ht="12" customHeight="1" x14ac:dyDescent="0.15">
      <c r="B84" s="73" t="s">
        <v>74</v>
      </c>
      <c r="C84" s="79">
        <v>0.24053913945049249</v>
      </c>
      <c r="D84" s="79">
        <v>0.24611337000717531</v>
      </c>
      <c r="E84" s="79">
        <v>0.21077255278310941</v>
      </c>
      <c r="F84" s="79">
        <v>0.24831511651886987</v>
      </c>
      <c r="G84" s="79">
        <v>0.21328998571498942</v>
      </c>
      <c r="H84" s="79">
        <v>0.20908346972176758</v>
      </c>
    </row>
    <row r="85" spans="2:8" ht="12" customHeight="1" x14ac:dyDescent="0.15">
      <c r="B85" s="73" t="s">
        <v>73</v>
      </c>
      <c r="C85" s="79">
        <v>4.6656298600311043E-2</v>
      </c>
      <c r="D85" s="79">
        <v>6.4876823726381247E-2</v>
      </c>
      <c r="E85" s="79">
        <v>4.9184261036468328E-2</v>
      </c>
      <c r="F85" s="79">
        <v>5.6984945349556608E-2</v>
      </c>
      <c r="G85" s="79">
        <v>6.1881188118811881E-2</v>
      </c>
      <c r="H85" s="79">
        <v>5.1554828150572829E-2</v>
      </c>
    </row>
    <row r="86" spans="2:8" ht="12" customHeight="1" x14ac:dyDescent="0.15">
      <c r="B86" s="73" t="s">
        <v>77</v>
      </c>
      <c r="C86" s="79">
        <v>0.12603680663556246</v>
      </c>
      <c r="D86" s="79">
        <v>0.14506099019373356</v>
      </c>
      <c r="E86" s="79">
        <v>0.15487044145873322</v>
      </c>
      <c r="F86" s="79">
        <v>0.12598886368323364</v>
      </c>
      <c r="G86" s="79">
        <v>0.15105167233141226</v>
      </c>
      <c r="H86" s="79">
        <v>0.11252045826513912</v>
      </c>
    </row>
    <row r="87" spans="2:8" ht="12" customHeight="1" x14ac:dyDescent="0.15">
      <c r="B87" s="88" t="s">
        <v>79</v>
      </c>
      <c r="C87" s="79">
        <v>0.1081518921721099</v>
      </c>
      <c r="D87" s="79">
        <v>0.10269672327194453</v>
      </c>
      <c r="E87" s="79">
        <v>0.11912188099808062</v>
      </c>
      <c r="F87" s="79">
        <v>0.11911734378222313</v>
      </c>
      <c r="G87" s="79">
        <v>0.10014285010590611</v>
      </c>
      <c r="H87" s="79">
        <v>0.132569558101473</v>
      </c>
    </row>
    <row r="88" spans="2:8" ht="12" customHeight="1" x14ac:dyDescent="0.15">
      <c r="C88" s="85"/>
      <c r="D88" s="85"/>
      <c r="E88" s="85"/>
      <c r="F88" s="85"/>
      <c r="G88" s="85"/>
      <c r="H88" s="85"/>
    </row>
  </sheetData>
  <mergeCells count="9">
    <mergeCell ref="E68:F68"/>
    <mergeCell ref="K68:L68"/>
    <mergeCell ref="B77:H77"/>
    <mergeCell ref="B1:C1"/>
    <mergeCell ref="B24:C24"/>
    <mergeCell ref="B60:C60"/>
    <mergeCell ref="B41:N41"/>
    <mergeCell ref="E42:F42"/>
    <mergeCell ref="K42:L42"/>
  </mergeCells>
  <pageMargins left="0.05" right="0.05" top="0.5" bottom="0.5" header="0" footer="0"/>
  <pageSetup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7"/>
  <sheetViews>
    <sheetView topLeftCell="A22" zoomScaleNormal="100" workbookViewId="0">
      <selection activeCell="A38" sqref="A38:G45"/>
    </sheetView>
  </sheetViews>
  <sheetFormatPr baseColWidth="10" defaultColWidth="11.5" defaultRowHeight="12" customHeight="1" x14ac:dyDescent="0.15"/>
  <cols>
    <col min="1" max="1" width="102" style="11" bestFit="1" customWidth="1"/>
    <col min="2" max="6" width="8" style="11" bestFit="1" customWidth="1"/>
    <col min="7" max="7" width="7" style="11" bestFit="1" customWidth="1"/>
    <col min="8" max="16384" width="11.5" style="11"/>
  </cols>
  <sheetData>
    <row r="1" spans="1:7" ht="16" customHeight="1" x14ac:dyDescent="0.15">
      <c r="A1" s="163" t="s">
        <v>91</v>
      </c>
      <c r="B1" s="164"/>
      <c r="C1" s="164"/>
      <c r="D1" s="164"/>
      <c r="E1" s="164"/>
      <c r="F1" s="164"/>
      <c r="G1" s="164"/>
    </row>
    <row r="3" spans="1:7" ht="14" customHeight="1" x14ac:dyDescent="0.15">
      <c r="A3" s="12"/>
      <c r="B3" s="53" t="s">
        <v>21</v>
      </c>
      <c r="C3" s="23" t="s">
        <v>22</v>
      </c>
      <c r="D3" s="23" t="s">
        <v>23</v>
      </c>
      <c r="E3" s="23" t="s">
        <v>24</v>
      </c>
      <c r="F3" s="23" t="s">
        <v>25</v>
      </c>
      <c r="G3" s="23" t="s">
        <v>26</v>
      </c>
    </row>
    <row r="4" spans="1:7" ht="14" customHeight="1" x14ac:dyDescent="0.15">
      <c r="A4" s="14" t="s">
        <v>6</v>
      </c>
      <c r="B4" s="6">
        <v>1733</v>
      </c>
      <c r="C4" s="18">
        <v>1606</v>
      </c>
      <c r="D4" s="3">
        <v>661</v>
      </c>
      <c r="E4" s="1">
        <v>5940</v>
      </c>
      <c r="F4" s="1">
        <v>4226</v>
      </c>
      <c r="G4" s="1">
        <v>262</v>
      </c>
    </row>
    <row r="5" spans="1:7" ht="14" customHeight="1" x14ac:dyDescent="0.15">
      <c r="A5" s="14" t="s">
        <v>7</v>
      </c>
      <c r="B5" s="6">
        <v>6923</v>
      </c>
      <c r="C5" s="18">
        <v>4811</v>
      </c>
      <c r="D5" s="3">
        <v>1598</v>
      </c>
      <c r="E5" s="1">
        <v>18754</v>
      </c>
      <c r="F5" s="1">
        <v>13639</v>
      </c>
      <c r="G5" s="1">
        <v>687</v>
      </c>
    </row>
    <row r="6" spans="1:7" ht="13.5" customHeight="1" x14ac:dyDescent="0.15">
      <c r="A6" s="43" t="s">
        <v>36</v>
      </c>
      <c r="B6" s="6">
        <v>17135</v>
      </c>
      <c r="C6" s="18">
        <v>13824</v>
      </c>
      <c r="D6" s="3">
        <v>6735</v>
      </c>
      <c r="E6" s="1">
        <v>102540</v>
      </c>
      <c r="F6" s="1">
        <v>40685</v>
      </c>
      <c r="G6" s="1">
        <v>2472</v>
      </c>
    </row>
    <row r="8" spans="1:7" ht="16" customHeight="1" x14ac:dyDescent="0.15">
      <c r="A8" s="163" t="s">
        <v>92</v>
      </c>
      <c r="B8" s="164"/>
      <c r="C8" s="164"/>
      <c r="D8" s="164"/>
      <c r="E8" s="164"/>
      <c r="F8" s="164"/>
      <c r="G8" s="164"/>
    </row>
    <row r="10" spans="1:7" ht="14" customHeight="1" x14ac:dyDescent="0.15">
      <c r="A10" s="12"/>
      <c r="B10" s="53" t="s">
        <v>21</v>
      </c>
      <c r="C10" s="23" t="s">
        <v>22</v>
      </c>
      <c r="D10" s="23" t="s">
        <v>23</v>
      </c>
      <c r="E10" s="23" t="s">
        <v>24</v>
      </c>
      <c r="F10" s="23" t="s">
        <v>25</v>
      </c>
      <c r="G10" s="23" t="s">
        <v>26</v>
      </c>
    </row>
    <row r="11" spans="1:7" ht="14" customHeight="1" x14ac:dyDescent="0.15">
      <c r="A11" s="14" t="s">
        <v>8</v>
      </c>
      <c r="B11" s="2">
        <v>189</v>
      </c>
      <c r="C11" s="18">
        <v>246</v>
      </c>
      <c r="D11" s="3">
        <v>36</v>
      </c>
      <c r="E11" s="1">
        <v>872</v>
      </c>
      <c r="F11" s="1">
        <v>316</v>
      </c>
      <c r="G11" s="1">
        <v>19</v>
      </c>
    </row>
    <row r="12" spans="1:7" ht="14" customHeight="1" x14ac:dyDescent="0.15">
      <c r="A12" s="14" t="s">
        <v>9</v>
      </c>
      <c r="B12" s="2">
        <v>275</v>
      </c>
      <c r="C12" s="18">
        <v>298</v>
      </c>
      <c r="D12" s="3">
        <v>63</v>
      </c>
      <c r="E12" s="1">
        <v>1051</v>
      </c>
      <c r="F12" s="1">
        <v>392</v>
      </c>
      <c r="G12" s="1">
        <v>24</v>
      </c>
    </row>
    <row r="13" spans="1:7" ht="14" customHeight="1" x14ac:dyDescent="0.15">
      <c r="A13" s="14" t="s">
        <v>10</v>
      </c>
      <c r="B13" s="2">
        <v>19379</v>
      </c>
      <c r="C13" s="18">
        <v>15716</v>
      </c>
      <c r="D13" s="3">
        <v>6026</v>
      </c>
      <c r="E13" s="1">
        <v>79120</v>
      </c>
      <c r="F13" s="1">
        <v>33733</v>
      </c>
      <c r="G13" s="1">
        <v>1889</v>
      </c>
    </row>
    <row r="15" spans="1:7" ht="16" customHeight="1" x14ac:dyDescent="0.15">
      <c r="A15" s="163" t="s">
        <v>93</v>
      </c>
      <c r="B15" s="164"/>
      <c r="C15" s="164"/>
      <c r="D15" s="164"/>
      <c r="E15" s="164"/>
      <c r="F15" s="164"/>
      <c r="G15" s="164"/>
    </row>
    <row r="17" spans="1:7" ht="14" customHeight="1" x14ac:dyDescent="0.15">
      <c r="A17" s="12"/>
      <c r="B17" s="53" t="s">
        <v>21</v>
      </c>
      <c r="C17" s="23" t="s">
        <v>22</v>
      </c>
      <c r="D17" s="23" t="s">
        <v>23</v>
      </c>
      <c r="E17" s="23" t="s">
        <v>24</v>
      </c>
      <c r="F17" s="23" t="s">
        <v>25</v>
      </c>
      <c r="G17" s="23" t="s">
        <v>26</v>
      </c>
    </row>
    <row r="18" spans="1:7" ht="14" customHeight="1" x14ac:dyDescent="0.15">
      <c r="A18" s="14" t="s">
        <v>11</v>
      </c>
      <c r="B18" s="2">
        <v>439</v>
      </c>
      <c r="C18" s="18">
        <v>332</v>
      </c>
      <c r="D18" s="3">
        <v>211</v>
      </c>
      <c r="E18" s="1">
        <v>423</v>
      </c>
      <c r="F18" s="1">
        <v>430</v>
      </c>
      <c r="G18" s="1">
        <v>64</v>
      </c>
    </row>
    <row r="19" spans="1:7" ht="14" customHeight="1" x14ac:dyDescent="0.15">
      <c r="A19" s="14" t="s">
        <v>12</v>
      </c>
      <c r="B19" s="2">
        <v>478</v>
      </c>
      <c r="C19" s="18">
        <v>372</v>
      </c>
      <c r="D19" s="3">
        <v>228</v>
      </c>
      <c r="E19" s="1">
        <v>465</v>
      </c>
      <c r="F19" s="1">
        <v>474</v>
      </c>
      <c r="G19" s="1">
        <v>68</v>
      </c>
    </row>
    <row r="21" spans="1:7" ht="12" customHeight="1" x14ac:dyDescent="0.15">
      <c r="A21" s="163" t="s">
        <v>94</v>
      </c>
      <c r="B21" s="164"/>
      <c r="C21" s="164"/>
      <c r="D21" s="164"/>
      <c r="E21" s="164"/>
      <c r="F21" s="164"/>
      <c r="G21" s="164"/>
    </row>
    <row r="23" spans="1:7" ht="12" customHeight="1" x14ac:dyDescent="0.15">
      <c r="A23" s="59"/>
      <c r="B23" s="53" t="s">
        <v>21</v>
      </c>
      <c r="C23" s="23" t="s">
        <v>22</v>
      </c>
      <c r="D23" s="23" t="s">
        <v>23</v>
      </c>
      <c r="E23" s="23" t="s">
        <v>24</v>
      </c>
      <c r="F23" s="23" t="s">
        <v>25</v>
      </c>
      <c r="G23" s="23" t="s">
        <v>26</v>
      </c>
    </row>
    <row r="24" spans="1:7" ht="12" customHeight="1" x14ac:dyDescent="0.15">
      <c r="A24" s="61" t="s">
        <v>38</v>
      </c>
      <c r="B24" s="159">
        <v>221</v>
      </c>
      <c r="C24" s="18">
        <v>299</v>
      </c>
      <c r="D24" s="3">
        <v>62</v>
      </c>
      <c r="E24" s="1">
        <v>3149</v>
      </c>
      <c r="F24" s="63"/>
      <c r="G24" s="1">
        <v>2</v>
      </c>
    </row>
    <row r="25" spans="1:7" ht="12" customHeight="1" x14ac:dyDescent="0.15">
      <c r="A25" s="61" t="s">
        <v>39</v>
      </c>
      <c r="B25" s="159">
        <v>245</v>
      </c>
      <c r="C25" s="18">
        <v>345</v>
      </c>
      <c r="D25" s="3">
        <v>67</v>
      </c>
      <c r="E25" s="1">
        <v>3252</v>
      </c>
      <c r="F25" s="63"/>
      <c r="G25" s="1">
        <v>2</v>
      </c>
    </row>
    <row r="26" spans="1:7" ht="12" customHeight="1" x14ac:dyDescent="0.15">
      <c r="A26" s="61" t="s">
        <v>40</v>
      </c>
      <c r="B26" s="159">
        <v>3711</v>
      </c>
      <c r="C26" s="18">
        <v>9398</v>
      </c>
      <c r="D26" s="3">
        <v>1243</v>
      </c>
      <c r="E26" s="1">
        <v>65512</v>
      </c>
      <c r="F26" s="63"/>
      <c r="G26" s="1">
        <v>46</v>
      </c>
    </row>
    <row r="28" spans="1:7" ht="12" customHeight="1" x14ac:dyDescent="0.15">
      <c r="A28" s="163" t="s">
        <v>95</v>
      </c>
      <c r="B28" s="164"/>
      <c r="C28" s="164"/>
      <c r="D28" s="164"/>
      <c r="E28" s="164"/>
      <c r="F28" s="164"/>
      <c r="G28" s="164"/>
    </row>
    <row r="30" spans="1:7" ht="12" customHeight="1" x14ac:dyDescent="0.15">
      <c r="A30" s="60"/>
      <c r="B30" s="23" t="s">
        <v>21</v>
      </c>
      <c r="C30" s="23" t="s">
        <v>22</v>
      </c>
      <c r="D30" s="23" t="s">
        <v>23</v>
      </c>
      <c r="E30" s="23" t="s">
        <v>24</v>
      </c>
      <c r="F30" s="23" t="s">
        <v>25</v>
      </c>
      <c r="G30" s="23" t="s">
        <v>26</v>
      </c>
    </row>
    <row r="31" spans="1:7" ht="12" customHeight="1" x14ac:dyDescent="0.15">
      <c r="A31" s="61" t="s">
        <v>41</v>
      </c>
      <c r="B31" s="159">
        <v>1034</v>
      </c>
      <c r="C31" s="18">
        <v>1040</v>
      </c>
      <c r="D31" s="3">
        <v>415</v>
      </c>
      <c r="E31" s="1">
        <v>3578</v>
      </c>
      <c r="F31" s="63"/>
      <c r="G31" s="1">
        <v>235</v>
      </c>
    </row>
    <row r="32" spans="1:7" ht="12" customHeight="1" x14ac:dyDescent="0.15">
      <c r="A32" s="61" t="s">
        <v>42</v>
      </c>
      <c r="B32" s="159">
        <v>1691</v>
      </c>
      <c r="C32" s="18">
        <v>1529</v>
      </c>
      <c r="D32" s="3">
        <v>562</v>
      </c>
      <c r="E32" s="1">
        <v>5188</v>
      </c>
      <c r="F32" s="63"/>
      <c r="G32" s="1">
        <v>281</v>
      </c>
    </row>
    <row r="36" spans="1:7" ht="12" customHeight="1" x14ac:dyDescent="0.15">
      <c r="A36" s="163" t="s">
        <v>96</v>
      </c>
      <c r="B36" s="164"/>
      <c r="C36" s="164"/>
      <c r="D36" s="164"/>
      <c r="E36" s="164"/>
      <c r="F36" s="164"/>
    </row>
    <row r="38" spans="1:7" ht="12" customHeight="1" x14ac:dyDescent="0.15">
      <c r="A38" s="169" t="s">
        <v>0</v>
      </c>
    </row>
    <row r="39" spans="1:7" ht="12" customHeight="1" x14ac:dyDescent="0.15">
      <c r="A39" s="169"/>
      <c r="B39" s="23" t="s">
        <v>21</v>
      </c>
      <c r="C39" s="23" t="s">
        <v>22</v>
      </c>
      <c r="D39" s="23" t="s">
        <v>23</v>
      </c>
      <c r="E39" s="23" t="s">
        <v>24</v>
      </c>
      <c r="F39" s="23" t="s">
        <v>25</v>
      </c>
      <c r="G39" s="23" t="s">
        <v>26</v>
      </c>
    </row>
    <row r="40" spans="1:7" ht="12" customHeight="1" x14ac:dyDescent="0.15">
      <c r="A40" s="35" t="s">
        <v>43</v>
      </c>
      <c r="B40" s="159">
        <v>299</v>
      </c>
      <c r="C40" s="62"/>
      <c r="D40" s="2">
        <v>516</v>
      </c>
      <c r="E40" s="63"/>
      <c r="F40" s="2">
        <v>3552</v>
      </c>
      <c r="G40" s="62"/>
    </row>
    <row r="41" spans="1:7" ht="12" customHeight="1" x14ac:dyDescent="0.15">
      <c r="A41" s="35" t="s">
        <v>44</v>
      </c>
      <c r="B41" s="159">
        <v>853</v>
      </c>
      <c r="C41" s="62"/>
      <c r="D41" s="2">
        <v>1158</v>
      </c>
      <c r="E41" s="63"/>
      <c r="F41" s="2">
        <v>9306</v>
      </c>
      <c r="G41" s="62"/>
    </row>
    <row r="42" spans="1:7" ht="12" customHeight="1" x14ac:dyDescent="0.15">
      <c r="A42" s="35" t="s">
        <v>45</v>
      </c>
      <c r="B42" s="159">
        <v>1</v>
      </c>
      <c r="C42" s="62"/>
      <c r="D42" s="2">
        <v>11</v>
      </c>
      <c r="E42" s="63"/>
      <c r="F42" s="2">
        <v>60</v>
      </c>
      <c r="G42" s="62"/>
    </row>
    <row r="43" spans="1:7" ht="12" customHeight="1" x14ac:dyDescent="0.15">
      <c r="A43" s="35" t="s">
        <v>46</v>
      </c>
      <c r="B43" s="159">
        <v>1</v>
      </c>
      <c r="C43" s="62"/>
      <c r="D43" s="2">
        <v>11</v>
      </c>
      <c r="E43" s="63"/>
      <c r="F43" s="2">
        <v>60</v>
      </c>
      <c r="G43" s="62"/>
    </row>
    <row r="44" spans="1:7" ht="12" customHeight="1" x14ac:dyDescent="0.15">
      <c r="A44" s="35" t="s">
        <v>47</v>
      </c>
      <c r="B44" s="159">
        <v>38</v>
      </c>
      <c r="C44" s="62"/>
      <c r="D44" s="2">
        <v>134</v>
      </c>
      <c r="E44" s="63"/>
      <c r="F44" s="2">
        <v>614</v>
      </c>
      <c r="G44" s="62"/>
    </row>
    <row r="45" spans="1:7" ht="12" customHeight="1" x14ac:dyDescent="0.15">
      <c r="A45" s="35" t="s">
        <v>48</v>
      </c>
      <c r="B45" s="159">
        <v>38</v>
      </c>
      <c r="C45" s="62"/>
      <c r="D45" s="2">
        <v>134</v>
      </c>
      <c r="E45" s="63"/>
      <c r="F45" s="2">
        <v>614</v>
      </c>
      <c r="G45" s="62"/>
    </row>
    <row r="47" spans="1:7" ht="12" customHeight="1" x14ac:dyDescent="0.15">
      <c r="A47" s="165"/>
      <c r="B47" s="164"/>
      <c r="C47" s="164"/>
      <c r="D47" s="164"/>
      <c r="E47" s="164"/>
      <c r="F47" s="164"/>
    </row>
  </sheetData>
  <mergeCells count="8">
    <mergeCell ref="A38:A39"/>
    <mergeCell ref="A47:F47"/>
    <mergeCell ref="A21:G21"/>
    <mergeCell ref="A1:G1"/>
    <mergeCell ref="A8:G8"/>
    <mergeCell ref="A15:G15"/>
    <mergeCell ref="A28:G28"/>
    <mergeCell ref="A36:F36"/>
  </mergeCells>
  <pageMargins left="0.05" right="0.05" top="0.5" bottom="0.5" header="0" footer="0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W58"/>
  <sheetViews>
    <sheetView showGridLines="0" topLeftCell="B1" zoomScale="85" zoomScaleNormal="85" workbookViewId="0">
      <selection activeCell="R24" sqref="R24"/>
    </sheetView>
  </sheetViews>
  <sheetFormatPr baseColWidth="10" defaultColWidth="11.5" defaultRowHeight="12" customHeight="1" x14ac:dyDescent="0.15"/>
  <cols>
    <col min="1" max="1" width="1.6640625" style="11" customWidth="1"/>
    <col min="2" max="2" width="36.5" style="11" customWidth="1"/>
    <col min="3" max="7" width="8" style="11" bestFit="1" customWidth="1"/>
    <col min="8" max="14" width="8" style="11" customWidth="1"/>
    <col min="15" max="15" width="1.6640625" style="11" customWidth="1"/>
    <col min="16" max="16" width="16.1640625" style="11" customWidth="1"/>
    <col min="17" max="17" width="48.5" style="11" customWidth="1"/>
    <col min="18" max="16384" width="11.5" style="11"/>
  </cols>
  <sheetData>
    <row r="3" spans="2:20" ht="15" customHeight="1" x14ac:dyDescent="0.15">
      <c r="B3" s="171" t="s">
        <v>190</v>
      </c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</row>
    <row r="4" spans="2:20" ht="15" customHeight="1" x14ac:dyDescent="0.15">
      <c r="C4" s="166" t="s">
        <v>117</v>
      </c>
      <c r="D4" s="166"/>
      <c r="E4" s="166"/>
      <c r="F4" s="166"/>
      <c r="G4" s="166"/>
      <c r="H4" s="166"/>
      <c r="I4" s="170" t="s">
        <v>193</v>
      </c>
      <c r="J4" s="166"/>
      <c r="K4" s="166"/>
      <c r="L4" s="166"/>
      <c r="M4" s="166"/>
      <c r="N4" s="166"/>
    </row>
    <row r="5" spans="2:20" ht="12" customHeight="1" x14ac:dyDescent="0.15">
      <c r="C5" s="23" t="s">
        <v>21</v>
      </c>
      <c r="D5" s="23" t="s">
        <v>22</v>
      </c>
      <c r="E5" s="23" t="s">
        <v>23</v>
      </c>
      <c r="F5" s="23" t="s">
        <v>24</v>
      </c>
      <c r="G5" s="23" t="s">
        <v>25</v>
      </c>
      <c r="H5" s="23" t="s">
        <v>26</v>
      </c>
      <c r="I5" s="117" t="s">
        <v>21</v>
      </c>
      <c r="J5" s="23" t="s">
        <v>22</v>
      </c>
      <c r="K5" s="23" t="s">
        <v>23</v>
      </c>
      <c r="L5" s="23" t="s">
        <v>24</v>
      </c>
      <c r="M5" s="23" t="s">
        <v>25</v>
      </c>
      <c r="N5" s="23" t="s">
        <v>26</v>
      </c>
    </row>
    <row r="6" spans="2:20" ht="14" customHeight="1" x14ac:dyDescent="0.15">
      <c r="B6" s="113" t="s">
        <v>63</v>
      </c>
      <c r="C6" s="90"/>
      <c r="D6" s="114"/>
      <c r="E6" s="114"/>
      <c r="F6" s="114"/>
      <c r="G6" s="114"/>
      <c r="H6" s="114"/>
      <c r="I6" s="118"/>
      <c r="J6" s="114"/>
      <c r="K6" s="114"/>
      <c r="L6" s="114"/>
      <c r="M6" s="114"/>
      <c r="N6" s="115"/>
    </row>
    <row r="7" spans="2:20" ht="14" customHeight="1" x14ac:dyDescent="0.15">
      <c r="B7" s="73" t="s">
        <v>112</v>
      </c>
      <c r="C7" s="105">
        <v>1733</v>
      </c>
      <c r="D7" s="106">
        <v>1606</v>
      </c>
      <c r="E7" s="107">
        <v>661</v>
      </c>
      <c r="F7" s="107">
        <v>5940</v>
      </c>
      <c r="G7" s="107">
        <v>4226</v>
      </c>
      <c r="H7" s="116">
        <v>262</v>
      </c>
      <c r="I7" s="119"/>
      <c r="J7" s="96"/>
      <c r="K7" s="96"/>
      <c r="L7" s="96"/>
      <c r="M7" s="96"/>
      <c r="N7" s="96"/>
    </row>
    <row r="8" spans="2:20" ht="14" customHeight="1" x14ac:dyDescent="0.15">
      <c r="B8" s="73" t="s">
        <v>191</v>
      </c>
      <c r="C8" s="105">
        <v>6923</v>
      </c>
      <c r="D8" s="106">
        <v>4811</v>
      </c>
      <c r="E8" s="107">
        <v>1598</v>
      </c>
      <c r="F8" s="107">
        <v>18754</v>
      </c>
      <c r="G8" s="107">
        <v>13639</v>
      </c>
      <c r="H8" s="116">
        <v>687</v>
      </c>
      <c r="I8" s="120">
        <f>C8/C7</f>
        <v>3.994806693594922</v>
      </c>
      <c r="J8" s="108">
        <f t="shared" ref="J8" si="0">D8/D7</f>
        <v>2.9956413449564137</v>
      </c>
      <c r="K8" s="108">
        <f t="shared" ref="K8" si="1">E8/E7</f>
        <v>2.4175491679273828</v>
      </c>
      <c r="L8" s="108">
        <f t="shared" ref="L8" si="2">F8/F7</f>
        <v>3.1572390572390572</v>
      </c>
      <c r="M8" s="108">
        <f t="shared" ref="M8" si="3">G8/G7</f>
        <v>3.2274017983909133</v>
      </c>
      <c r="N8" s="108">
        <f t="shared" ref="N8" si="4">H8/H7</f>
        <v>2.6221374045801529</v>
      </c>
      <c r="Q8" s="163" t="s">
        <v>96</v>
      </c>
      <c r="R8" s="164"/>
      <c r="S8" s="164"/>
    </row>
    <row r="9" spans="2:20" ht="13.5" customHeight="1" x14ac:dyDescent="0.15">
      <c r="B9" s="80" t="s">
        <v>192</v>
      </c>
      <c r="C9" s="105">
        <v>17135</v>
      </c>
      <c r="D9" s="106">
        <v>13824</v>
      </c>
      <c r="E9" s="107">
        <v>6735</v>
      </c>
      <c r="F9" s="107">
        <v>102540</v>
      </c>
      <c r="G9" s="107">
        <v>40685</v>
      </c>
      <c r="H9" s="116">
        <v>2472</v>
      </c>
      <c r="I9" s="120">
        <f>C9/C7</f>
        <v>9.8874783612233124</v>
      </c>
      <c r="J9" s="120">
        <f t="shared" ref="J9:N9" si="5">D9/D7</f>
        <v>8.6077210460772111</v>
      </c>
      <c r="K9" s="120">
        <f t="shared" si="5"/>
        <v>10.189107413010589</v>
      </c>
      <c r="L9" s="120">
        <f t="shared" si="5"/>
        <v>17.262626262626263</v>
      </c>
      <c r="M9" s="120">
        <f t="shared" si="5"/>
        <v>9.6273071462375768</v>
      </c>
      <c r="N9" s="120">
        <f t="shared" si="5"/>
        <v>9.4351145038167932</v>
      </c>
    </row>
    <row r="10" spans="2:20" ht="14" customHeight="1" x14ac:dyDescent="0.15">
      <c r="B10" s="45" t="s">
        <v>114</v>
      </c>
      <c r="C10" s="104"/>
      <c r="D10" s="102"/>
      <c r="E10" s="102"/>
      <c r="F10" s="102"/>
      <c r="G10" s="102"/>
      <c r="H10" s="102"/>
      <c r="I10" s="121"/>
      <c r="J10" s="103"/>
      <c r="K10" s="103"/>
      <c r="L10" s="103"/>
      <c r="M10" s="103"/>
      <c r="N10" s="103"/>
      <c r="P10" s="171" t="s">
        <v>167</v>
      </c>
      <c r="Q10" s="171"/>
      <c r="R10" s="171"/>
    </row>
    <row r="11" spans="2:20" ht="14" customHeight="1" x14ac:dyDescent="0.15">
      <c r="B11" s="73" t="s">
        <v>112</v>
      </c>
      <c r="C11" s="107">
        <v>189</v>
      </c>
      <c r="D11" s="106">
        <v>246</v>
      </c>
      <c r="E11" s="107">
        <v>36</v>
      </c>
      <c r="F11" s="107">
        <v>872</v>
      </c>
      <c r="G11" s="107">
        <v>316</v>
      </c>
      <c r="H11" s="116">
        <v>19</v>
      </c>
      <c r="I11" s="122"/>
      <c r="J11" s="109"/>
      <c r="K11" s="109"/>
      <c r="L11" s="109"/>
      <c r="M11" s="109"/>
      <c r="N11" s="109"/>
      <c r="P11" s="156"/>
      <c r="Q11" s="157"/>
      <c r="R11" s="94" t="s">
        <v>23</v>
      </c>
      <c r="S11" s="23" t="s">
        <v>25</v>
      </c>
      <c r="T11" s="54" t="s">
        <v>21</v>
      </c>
    </row>
    <row r="12" spans="2:20" ht="14" customHeight="1" x14ac:dyDescent="0.15">
      <c r="B12" s="73" t="s">
        <v>191</v>
      </c>
      <c r="C12" s="107">
        <v>275</v>
      </c>
      <c r="D12" s="106">
        <v>298</v>
      </c>
      <c r="E12" s="107">
        <v>63</v>
      </c>
      <c r="F12" s="107">
        <v>1051</v>
      </c>
      <c r="G12" s="107">
        <v>392</v>
      </c>
      <c r="H12" s="116">
        <v>24</v>
      </c>
      <c r="I12" s="120">
        <f t="shared" ref="I12" si="6">C12/C11</f>
        <v>1.4550264550264551</v>
      </c>
      <c r="J12" s="108">
        <f t="shared" ref="J12" si="7">D12/D11</f>
        <v>1.2113821138211383</v>
      </c>
      <c r="K12" s="108">
        <f t="shared" ref="K12" si="8">E12/E11</f>
        <v>1.75</v>
      </c>
      <c r="L12" s="108">
        <f t="shared" ref="L12" si="9">F12/F11</f>
        <v>1.2052752293577982</v>
      </c>
      <c r="M12" s="108">
        <f t="shared" ref="M12" si="10">G12/G11</f>
        <v>1.240506329113924</v>
      </c>
      <c r="N12" s="108">
        <f t="shared" ref="N12" si="11">H12/H11</f>
        <v>1.263157894736842</v>
      </c>
      <c r="P12" s="172" t="s">
        <v>154</v>
      </c>
      <c r="Q12" s="73" t="s">
        <v>169</v>
      </c>
      <c r="R12" s="155">
        <v>516</v>
      </c>
      <c r="S12" s="155">
        <v>3552</v>
      </c>
      <c r="T12" s="160">
        <v>299</v>
      </c>
    </row>
    <row r="13" spans="2:20" ht="14" customHeight="1" x14ac:dyDescent="0.15">
      <c r="B13" s="80" t="s">
        <v>192</v>
      </c>
      <c r="C13" s="107">
        <v>19379</v>
      </c>
      <c r="D13" s="106">
        <v>15716</v>
      </c>
      <c r="E13" s="107">
        <v>6026</v>
      </c>
      <c r="F13" s="107">
        <v>79120</v>
      </c>
      <c r="G13" s="107">
        <v>33733</v>
      </c>
      <c r="H13" s="116">
        <v>1889</v>
      </c>
      <c r="I13" s="120">
        <f>C13/C11</f>
        <v>102.53439153439153</v>
      </c>
      <c r="J13" s="120">
        <f t="shared" ref="J13:N13" si="12">D13/D11</f>
        <v>63.886178861788615</v>
      </c>
      <c r="K13" s="120">
        <f t="shared" si="12"/>
        <v>167.38888888888889</v>
      </c>
      <c r="L13" s="120">
        <f t="shared" si="12"/>
        <v>90.733944954128447</v>
      </c>
      <c r="M13" s="120">
        <f t="shared" si="12"/>
        <v>106.75</v>
      </c>
      <c r="N13" s="120">
        <f t="shared" si="12"/>
        <v>99.421052631578945</v>
      </c>
      <c r="P13" s="173"/>
      <c r="Q13" s="73" t="s">
        <v>170</v>
      </c>
      <c r="R13" s="155">
        <v>1158</v>
      </c>
      <c r="S13" s="155">
        <v>9306</v>
      </c>
      <c r="T13" s="160">
        <v>853</v>
      </c>
    </row>
    <row r="14" spans="2:20" ht="14" customHeight="1" x14ac:dyDescent="0.15">
      <c r="B14" s="45" t="s">
        <v>115</v>
      </c>
      <c r="C14" s="104"/>
      <c r="D14" s="102"/>
      <c r="E14" s="102"/>
      <c r="F14" s="102"/>
      <c r="G14" s="102"/>
      <c r="H14" s="102"/>
      <c r="I14" s="121"/>
      <c r="J14" s="103"/>
      <c r="K14" s="103"/>
      <c r="L14" s="103"/>
      <c r="M14" s="103"/>
      <c r="N14" s="103"/>
      <c r="P14" s="172" t="s">
        <v>168</v>
      </c>
      <c r="Q14" s="73" t="s">
        <v>169</v>
      </c>
      <c r="R14" s="155">
        <v>11</v>
      </c>
      <c r="S14" s="155">
        <v>60</v>
      </c>
      <c r="T14" s="160">
        <v>1</v>
      </c>
    </row>
    <row r="15" spans="2:20" ht="14" customHeight="1" x14ac:dyDescent="0.15">
      <c r="B15" s="73" t="s">
        <v>112</v>
      </c>
      <c r="C15" s="107">
        <v>439</v>
      </c>
      <c r="D15" s="106">
        <v>332</v>
      </c>
      <c r="E15" s="107">
        <v>211</v>
      </c>
      <c r="F15" s="107">
        <v>423</v>
      </c>
      <c r="G15" s="107">
        <v>430</v>
      </c>
      <c r="H15" s="116">
        <v>64</v>
      </c>
      <c r="I15" s="122"/>
      <c r="J15" s="109"/>
      <c r="K15" s="109"/>
      <c r="L15" s="109"/>
      <c r="M15" s="109"/>
      <c r="N15" s="109"/>
      <c r="P15" s="173"/>
      <c r="Q15" s="73" t="s">
        <v>170</v>
      </c>
      <c r="R15" s="155">
        <v>11</v>
      </c>
      <c r="S15" s="155">
        <v>60</v>
      </c>
      <c r="T15" s="160">
        <v>1</v>
      </c>
    </row>
    <row r="16" spans="2:20" ht="14" customHeight="1" x14ac:dyDescent="0.15">
      <c r="B16" s="73" t="s">
        <v>191</v>
      </c>
      <c r="C16" s="107">
        <v>478</v>
      </c>
      <c r="D16" s="106">
        <v>372</v>
      </c>
      <c r="E16" s="107">
        <v>228</v>
      </c>
      <c r="F16" s="107">
        <v>465</v>
      </c>
      <c r="G16" s="107">
        <v>474</v>
      </c>
      <c r="H16" s="116">
        <v>68</v>
      </c>
      <c r="I16" s="120">
        <f t="shared" ref="I16:N16" si="13">C16/C15</f>
        <v>1.0888382687927107</v>
      </c>
      <c r="J16" s="108">
        <f t="shared" si="13"/>
        <v>1.1204819277108433</v>
      </c>
      <c r="K16" s="108">
        <f t="shared" si="13"/>
        <v>1.080568720379147</v>
      </c>
      <c r="L16" s="108">
        <f t="shared" si="13"/>
        <v>1.0992907801418439</v>
      </c>
      <c r="M16" s="108">
        <f t="shared" si="13"/>
        <v>1.1023255813953488</v>
      </c>
      <c r="N16" s="108">
        <f t="shared" si="13"/>
        <v>1.0625</v>
      </c>
      <c r="P16" s="172" t="s">
        <v>152</v>
      </c>
      <c r="Q16" s="73" t="s">
        <v>169</v>
      </c>
      <c r="R16" s="155">
        <v>134</v>
      </c>
      <c r="S16" s="155">
        <v>614</v>
      </c>
      <c r="T16" s="160">
        <v>38</v>
      </c>
    </row>
    <row r="17" spans="2:20" ht="13.75" customHeight="1" x14ac:dyDescent="0.15">
      <c r="B17" s="45" t="s">
        <v>37</v>
      </c>
      <c r="C17" s="104"/>
      <c r="D17" s="102"/>
      <c r="E17" s="102"/>
      <c r="F17" s="102"/>
      <c r="G17" s="102"/>
      <c r="H17" s="102"/>
      <c r="I17" s="121"/>
      <c r="J17" s="103"/>
      <c r="K17" s="103"/>
      <c r="L17" s="103"/>
      <c r="M17" s="103"/>
      <c r="N17" s="103"/>
      <c r="P17" s="173"/>
      <c r="Q17" s="73" t="s">
        <v>170</v>
      </c>
      <c r="R17" s="155">
        <v>134</v>
      </c>
      <c r="S17" s="155">
        <v>614</v>
      </c>
      <c r="T17" s="160">
        <v>38</v>
      </c>
    </row>
    <row r="18" spans="2:20" ht="15" customHeight="1" x14ac:dyDescent="0.15">
      <c r="B18" s="73" t="s">
        <v>112</v>
      </c>
      <c r="C18" s="160">
        <v>221</v>
      </c>
      <c r="D18" s="106">
        <v>299</v>
      </c>
      <c r="E18" s="107">
        <v>62</v>
      </c>
      <c r="F18" s="107">
        <v>3149</v>
      </c>
      <c r="G18" s="111" t="s">
        <v>119</v>
      </c>
      <c r="H18" s="116">
        <v>2</v>
      </c>
      <c r="I18" s="122"/>
      <c r="J18" s="109"/>
      <c r="K18" s="109"/>
      <c r="L18" s="109"/>
      <c r="M18" s="109"/>
      <c r="N18" s="109"/>
    </row>
    <row r="19" spans="2:20" ht="12" customHeight="1" x14ac:dyDescent="0.15">
      <c r="B19" s="73" t="s">
        <v>191</v>
      </c>
      <c r="C19" s="160">
        <v>245</v>
      </c>
      <c r="D19" s="106">
        <v>345</v>
      </c>
      <c r="E19" s="107">
        <v>67</v>
      </c>
      <c r="F19" s="107">
        <v>3252</v>
      </c>
      <c r="G19" s="111" t="s">
        <v>119</v>
      </c>
      <c r="H19" s="116">
        <v>2</v>
      </c>
      <c r="I19" s="108">
        <f t="shared" ref="I19:J19" si="14">C19/C18</f>
        <v>1.1085972850678734</v>
      </c>
      <c r="J19" s="108">
        <f t="shared" si="14"/>
        <v>1.1538461538461537</v>
      </c>
      <c r="K19" s="108">
        <f t="shared" ref="K19" si="15">E19/E18</f>
        <v>1.0806451612903225</v>
      </c>
      <c r="L19" s="108">
        <f t="shared" ref="L19" si="16">F19/F18</f>
        <v>1.0327087964433153</v>
      </c>
      <c r="M19" s="112" t="s">
        <v>119</v>
      </c>
      <c r="N19" s="108">
        <f t="shared" ref="N19" si="17">H19/H18</f>
        <v>1</v>
      </c>
    </row>
    <row r="20" spans="2:20" ht="12" customHeight="1" x14ac:dyDescent="0.15">
      <c r="B20" s="80" t="s">
        <v>192</v>
      </c>
      <c r="C20" s="160">
        <v>3711</v>
      </c>
      <c r="D20" s="106">
        <v>9398</v>
      </c>
      <c r="E20" s="107">
        <v>1243</v>
      </c>
      <c r="F20" s="107">
        <v>65512</v>
      </c>
      <c r="G20" s="111" t="s">
        <v>119</v>
      </c>
      <c r="H20" s="116">
        <v>46</v>
      </c>
      <c r="I20" s="108">
        <f>C20/C18</f>
        <v>16.79185520361991</v>
      </c>
      <c r="J20" s="108">
        <f t="shared" ref="J20:N20" si="18">D20/D18</f>
        <v>31.431438127090303</v>
      </c>
      <c r="K20" s="108">
        <f t="shared" si="18"/>
        <v>20.048387096774192</v>
      </c>
      <c r="L20" s="108">
        <f t="shared" si="18"/>
        <v>20.804064782470626</v>
      </c>
      <c r="M20" s="108" t="e">
        <f t="shared" si="18"/>
        <v>#VALUE!</v>
      </c>
      <c r="N20" s="108">
        <f t="shared" si="18"/>
        <v>23</v>
      </c>
    </row>
    <row r="21" spans="2:20" ht="12" customHeight="1" x14ac:dyDescent="0.15">
      <c r="B21" s="45" t="s">
        <v>116</v>
      </c>
      <c r="C21" s="102"/>
      <c r="D21" s="102"/>
      <c r="E21" s="102"/>
      <c r="F21" s="102"/>
      <c r="G21" s="102"/>
      <c r="H21" s="102"/>
      <c r="I21" s="121"/>
      <c r="J21" s="103"/>
      <c r="K21" s="103"/>
      <c r="L21" s="103"/>
      <c r="M21" s="103"/>
      <c r="N21" s="103"/>
    </row>
    <row r="22" spans="2:20" ht="15" customHeight="1" x14ac:dyDescent="0.15">
      <c r="B22" s="110" t="s">
        <v>112</v>
      </c>
      <c r="C22" s="160">
        <v>1034</v>
      </c>
      <c r="D22" s="106">
        <v>1040</v>
      </c>
      <c r="E22" s="107">
        <v>415</v>
      </c>
      <c r="F22" s="107">
        <v>3578</v>
      </c>
      <c r="G22" s="111" t="s">
        <v>119</v>
      </c>
      <c r="H22" s="116">
        <v>235</v>
      </c>
      <c r="I22" s="122"/>
      <c r="J22" s="109"/>
      <c r="K22" s="109"/>
      <c r="L22" s="109"/>
      <c r="M22" s="109"/>
      <c r="N22" s="109"/>
      <c r="Q22" s="73" t="s">
        <v>112</v>
      </c>
      <c r="R22" s="107">
        <v>661</v>
      </c>
      <c r="S22" s="107">
        <v>4226</v>
      </c>
    </row>
    <row r="23" spans="2:20" ht="12" customHeight="1" x14ac:dyDescent="0.15">
      <c r="B23" s="73" t="s">
        <v>191</v>
      </c>
      <c r="C23" s="160">
        <v>1691</v>
      </c>
      <c r="D23" s="106">
        <v>1529</v>
      </c>
      <c r="E23" s="107">
        <v>562</v>
      </c>
      <c r="F23" s="107">
        <v>5188</v>
      </c>
      <c r="G23" s="111" t="s">
        <v>119</v>
      </c>
      <c r="H23" s="116">
        <v>281</v>
      </c>
      <c r="I23" s="108">
        <f t="shared" ref="I23:N23" si="19">C23/C22</f>
        <v>1.6353965183752417</v>
      </c>
      <c r="J23" s="108">
        <f t="shared" si="19"/>
        <v>1.4701923076923078</v>
      </c>
      <c r="K23" s="108">
        <f t="shared" si="19"/>
        <v>1.3542168674698796</v>
      </c>
      <c r="L23" s="108">
        <f t="shared" si="19"/>
        <v>1.4499720514253773</v>
      </c>
      <c r="M23" s="112" t="s">
        <v>119</v>
      </c>
      <c r="N23" s="108">
        <f t="shared" si="19"/>
        <v>1.1957446808510639</v>
      </c>
      <c r="Q23" s="46" t="s">
        <v>120</v>
      </c>
      <c r="R23" s="2">
        <v>516</v>
      </c>
      <c r="S23" s="2">
        <v>3552</v>
      </c>
    </row>
    <row r="24" spans="2:20" ht="12" customHeight="1" x14ac:dyDescent="0.15">
      <c r="Q24" s="46" t="s">
        <v>121</v>
      </c>
      <c r="R24" s="2">
        <v>11</v>
      </c>
      <c r="S24" s="2">
        <v>60</v>
      </c>
    </row>
    <row r="25" spans="2:20" ht="12" customHeight="1" x14ac:dyDescent="0.15">
      <c r="Q25" s="46" t="s">
        <v>122</v>
      </c>
      <c r="R25" s="2">
        <v>134</v>
      </c>
      <c r="S25" s="2">
        <v>614</v>
      </c>
    </row>
    <row r="26" spans="2:20" ht="12" customHeight="1" x14ac:dyDescent="0.15">
      <c r="Q26" s="73" t="s">
        <v>113</v>
      </c>
      <c r="R26" s="107">
        <v>1598</v>
      </c>
      <c r="S26" s="107">
        <v>13639</v>
      </c>
    </row>
    <row r="27" spans="2:20" ht="12" customHeight="1" x14ac:dyDescent="0.15">
      <c r="Q27" s="46" t="s">
        <v>120</v>
      </c>
      <c r="R27" s="2">
        <v>1158</v>
      </c>
      <c r="S27" s="2">
        <v>9306</v>
      </c>
    </row>
    <row r="28" spans="2:20" ht="12" customHeight="1" x14ac:dyDescent="0.15">
      <c r="Q28" s="46" t="s">
        <v>121</v>
      </c>
      <c r="R28" s="2">
        <v>11</v>
      </c>
      <c r="S28" s="2">
        <v>60</v>
      </c>
    </row>
    <row r="29" spans="2:20" ht="12" customHeight="1" x14ac:dyDescent="0.15">
      <c r="Q29" s="46" t="s">
        <v>122</v>
      </c>
      <c r="R29" s="2">
        <v>134</v>
      </c>
      <c r="S29" s="2">
        <v>614</v>
      </c>
    </row>
    <row r="34" spans="2:23" ht="12" customHeight="1" x14ac:dyDescent="0.15">
      <c r="Q34" s="11" t="s">
        <v>190</v>
      </c>
    </row>
    <row r="35" spans="2:23" ht="12" customHeight="1" x14ac:dyDescent="0.15">
      <c r="R35" s="11" t="s">
        <v>118</v>
      </c>
    </row>
    <row r="36" spans="2:23" ht="12" customHeight="1" x14ac:dyDescent="0.15">
      <c r="R36" s="11" t="s">
        <v>21</v>
      </c>
      <c r="S36" s="11" t="s">
        <v>22</v>
      </c>
      <c r="T36" s="11" t="s">
        <v>23</v>
      </c>
      <c r="U36" s="11" t="s">
        <v>24</v>
      </c>
      <c r="V36" s="11" t="s">
        <v>25</v>
      </c>
      <c r="W36" s="11" t="s">
        <v>26</v>
      </c>
    </row>
    <row r="37" spans="2:23" ht="12" customHeight="1" x14ac:dyDescent="0.15">
      <c r="Q37" s="11" t="s">
        <v>63</v>
      </c>
      <c r="R37" s="11" t="s">
        <v>21</v>
      </c>
      <c r="S37" s="11" t="s">
        <v>22</v>
      </c>
      <c r="T37" s="11" t="s">
        <v>23</v>
      </c>
      <c r="U37" s="11" t="s">
        <v>24</v>
      </c>
      <c r="V37" s="11" t="s">
        <v>25</v>
      </c>
      <c r="W37" s="11" t="s">
        <v>26</v>
      </c>
    </row>
    <row r="38" spans="2:23" ht="12" customHeight="1" x14ac:dyDescent="0.15">
      <c r="B38" s="165"/>
      <c r="C38" s="165"/>
      <c r="D38" s="165"/>
      <c r="E38" s="165"/>
      <c r="F38" s="165"/>
      <c r="G38" s="165"/>
      <c r="Q38" s="11" t="s">
        <v>195</v>
      </c>
      <c r="R38" s="11">
        <v>1</v>
      </c>
      <c r="S38" s="11">
        <v>1</v>
      </c>
      <c r="T38" s="11">
        <v>1</v>
      </c>
      <c r="U38" s="11">
        <v>1</v>
      </c>
      <c r="V38" s="11">
        <v>1</v>
      </c>
      <c r="W38" s="11">
        <v>1</v>
      </c>
    </row>
    <row r="39" spans="2:23" ht="12" customHeight="1" x14ac:dyDescent="0.15">
      <c r="Q39" s="11" t="s">
        <v>196</v>
      </c>
      <c r="R39" s="11">
        <v>3.994806693594922</v>
      </c>
      <c r="S39" s="11">
        <v>2.9956413449564137</v>
      </c>
      <c r="T39" s="11">
        <v>2.4175491679273828</v>
      </c>
      <c r="U39" s="11">
        <v>3.1572390572390572</v>
      </c>
      <c r="V39" s="11">
        <v>3.2274017983909133</v>
      </c>
      <c r="W39" s="11">
        <v>2.6221374045801529</v>
      </c>
    </row>
    <row r="40" spans="2:23" ht="12" customHeight="1" x14ac:dyDescent="0.15">
      <c r="Q40" s="11" t="s">
        <v>197</v>
      </c>
      <c r="R40" s="11">
        <v>9.8874783612233124</v>
      </c>
      <c r="S40" s="11">
        <v>8.6077210460772111</v>
      </c>
      <c r="T40" s="11">
        <v>10.189107413010589</v>
      </c>
      <c r="U40" s="11">
        <v>17.262626262626263</v>
      </c>
      <c r="V40" s="11">
        <v>9.6273071462375768</v>
      </c>
      <c r="W40" s="11">
        <v>9.4351145038167932</v>
      </c>
    </row>
    <row r="41" spans="2:23" ht="12" customHeight="1" x14ac:dyDescent="0.15">
      <c r="R41" s="11" t="s">
        <v>21</v>
      </c>
      <c r="S41" s="11" t="s">
        <v>22</v>
      </c>
      <c r="T41" s="11" t="s">
        <v>23</v>
      </c>
      <c r="U41" s="11" t="s">
        <v>24</v>
      </c>
      <c r="V41" s="11" t="s">
        <v>25</v>
      </c>
      <c r="W41" s="11" t="s">
        <v>26</v>
      </c>
    </row>
    <row r="42" spans="2:23" ht="12" customHeight="1" x14ac:dyDescent="0.15">
      <c r="Q42" s="11" t="s">
        <v>114</v>
      </c>
      <c r="R42" s="11" t="s">
        <v>21</v>
      </c>
      <c r="S42" s="11" t="s">
        <v>22</v>
      </c>
      <c r="T42" s="11" t="s">
        <v>23</v>
      </c>
      <c r="U42" s="11" t="s">
        <v>24</v>
      </c>
      <c r="V42" s="11" t="s">
        <v>25</v>
      </c>
      <c r="W42" s="11" t="s">
        <v>26</v>
      </c>
    </row>
    <row r="43" spans="2:23" ht="12" customHeight="1" x14ac:dyDescent="0.15">
      <c r="Q43" s="11" t="s">
        <v>195</v>
      </c>
      <c r="R43" s="11">
        <v>1</v>
      </c>
      <c r="S43" s="11">
        <v>1</v>
      </c>
      <c r="T43" s="11">
        <v>1</v>
      </c>
      <c r="U43" s="11">
        <v>1</v>
      </c>
      <c r="V43" s="11">
        <v>1</v>
      </c>
      <c r="W43" s="11">
        <v>1</v>
      </c>
    </row>
    <row r="44" spans="2:23" ht="12" customHeight="1" x14ac:dyDescent="0.15">
      <c r="Q44" s="11" t="s">
        <v>196</v>
      </c>
      <c r="R44" s="11">
        <v>1.4550264550264551</v>
      </c>
      <c r="S44" s="11">
        <v>1.2113821138211383</v>
      </c>
      <c r="T44" s="11">
        <v>1.75</v>
      </c>
      <c r="U44" s="11">
        <v>1.2052752293577982</v>
      </c>
      <c r="V44" s="11">
        <v>1.240506329113924</v>
      </c>
      <c r="W44" s="11">
        <v>1.263157894736842</v>
      </c>
    </row>
    <row r="45" spans="2:23" ht="12" customHeight="1" x14ac:dyDescent="0.15">
      <c r="Q45" s="11" t="s">
        <v>197</v>
      </c>
      <c r="R45" s="11">
        <v>102.53439153439153</v>
      </c>
      <c r="S45" s="11">
        <v>63.886178861788615</v>
      </c>
      <c r="T45" s="11">
        <v>167.38888888888889</v>
      </c>
      <c r="U45" s="11">
        <v>90.733944954128447</v>
      </c>
      <c r="V45" s="11">
        <v>106.75</v>
      </c>
      <c r="W45" s="11">
        <v>99.421052631578945</v>
      </c>
    </row>
    <row r="46" spans="2:23" ht="12" customHeight="1" x14ac:dyDescent="0.15">
      <c r="R46" s="11" t="s">
        <v>21</v>
      </c>
      <c r="S46" s="11" t="s">
        <v>22</v>
      </c>
      <c r="T46" s="11" t="s">
        <v>23</v>
      </c>
      <c r="U46" s="11" t="s">
        <v>24</v>
      </c>
      <c r="V46" s="11" t="s">
        <v>25</v>
      </c>
      <c r="W46" s="11" t="s">
        <v>26</v>
      </c>
    </row>
    <row r="47" spans="2:23" ht="12" customHeight="1" x14ac:dyDescent="0.15">
      <c r="Q47" s="11" t="s">
        <v>194</v>
      </c>
      <c r="R47" s="11" t="s">
        <v>21</v>
      </c>
      <c r="S47" s="11" t="s">
        <v>22</v>
      </c>
      <c r="T47" s="11" t="s">
        <v>23</v>
      </c>
      <c r="U47" s="11" t="s">
        <v>24</v>
      </c>
      <c r="V47" s="11" t="s">
        <v>25</v>
      </c>
      <c r="W47" s="11" t="s">
        <v>26</v>
      </c>
    </row>
    <row r="48" spans="2:23" ht="12" customHeight="1" x14ac:dyDescent="0.15">
      <c r="Q48" s="11" t="s">
        <v>195</v>
      </c>
      <c r="R48" s="11">
        <v>1</v>
      </c>
      <c r="S48" s="11">
        <v>1</v>
      </c>
      <c r="T48" s="11">
        <v>1</v>
      </c>
      <c r="U48" s="11">
        <v>1</v>
      </c>
      <c r="V48" s="11">
        <v>1</v>
      </c>
      <c r="W48" s="11">
        <v>1</v>
      </c>
    </row>
    <row r="49" spans="17:23" ht="12" customHeight="1" x14ac:dyDescent="0.15">
      <c r="Q49" s="11" t="s">
        <v>196</v>
      </c>
      <c r="R49" s="11">
        <v>1.0888382687927107</v>
      </c>
      <c r="S49" s="11">
        <v>1.1204819277108433</v>
      </c>
      <c r="T49" s="11">
        <v>1.080568720379147</v>
      </c>
      <c r="U49" s="11">
        <v>1.0992907801418439</v>
      </c>
      <c r="V49" s="11">
        <v>1.1023255813953488</v>
      </c>
      <c r="W49" s="11">
        <v>1.0625</v>
      </c>
    </row>
    <row r="50" spans="17:23" ht="12" customHeight="1" x14ac:dyDescent="0.15">
      <c r="R50" s="11" t="s">
        <v>21</v>
      </c>
      <c r="S50" s="11" t="s">
        <v>22</v>
      </c>
      <c r="T50" s="11" t="s">
        <v>23</v>
      </c>
      <c r="U50" s="11" t="s">
        <v>24</v>
      </c>
      <c r="V50" s="11" t="s">
        <v>25</v>
      </c>
      <c r="W50" s="11" t="s">
        <v>26</v>
      </c>
    </row>
    <row r="51" spans="17:23" ht="12" customHeight="1" x14ac:dyDescent="0.15">
      <c r="Q51" s="11" t="s">
        <v>37</v>
      </c>
      <c r="R51" s="11" t="s">
        <v>21</v>
      </c>
      <c r="S51" s="11" t="s">
        <v>22</v>
      </c>
      <c r="T51" s="11" t="s">
        <v>23</v>
      </c>
      <c r="U51" s="11" t="s">
        <v>24</v>
      </c>
      <c r="V51" s="11" t="s">
        <v>25</v>
      </c>
      <c r="W51" s="11" t="s">
        <v>26</v>
      </c>
    </row>
    <row r="52" spans="17:23" ht="12" customHeight="1" x14ac:dyDescent="0.15">
      <c r="Q52" s="11" t="s">
        <v>195</v>
      </c>
      <c r="R52" s="11">
        <v>1</v>
      </c>
      <c r="S52" s="11">
        <v>1</v>
      </c>
      <c r="T52" s="11">
        <v>1</v>
      </c>
      <c r="U52" s="11">
        <v>1</v>
      </c>
      <c r="V52" s="11">
        <v>1</v>
      </c>
      <c r="W52" s="11">
        <v>1</v>
      </c>
    </row>
    <row r="53" spans="17:23" ht="12" customHeight="1" x14ac:dyDescent="0.15">
      <c r="Q53" s="11" t="s">
        <v>196</v>
      </c>
      <c r="R53" s="11">
        <v>1.1085972850678734</v>
      </c>
      <c r="S53" s="11">
        <v>1.1538461538461537</v>
      </c>
      <c r="T53" s="11">
        <v>1.0806451612903225</v>
      </c>
      <c r="U53" s="11">
        <v>1.0327087964433153</v>
      </c>
      <c r="V53" s="11" t="s">
        <v>119</v>
      </c>
      <c r="W53" s="11">
        <v>1</v>
      </c>
    </row>
    <row r="54" spans="17:23" ht="12" customHeight="1" x14ac:dyDescent="0.15">
      <c r="Q54" s="11" t="s">
        <v>197</v>
      </c>
      <c r="R54" s="11">
        <v>16.79185520361991</v>
      </c>
      <c r="S54" s="11">
        <v>31.431438127090303</v>
      </c>
      <c r="T54" s="11">
        <v>20.048387096774192</v>
      </c>
      <c r="U54" s="11">
        <v>20.804064782470626</v>
      </c>
      <c r="V54" s="11" t="e">
        <v>#VALUE!</v>
      </c>
      <c r="W54" s="11">
        <v>23</v>
      </c>
    </row>
    <row r="55" spans="17:23" ht="12" customHeight="1" x14ac:dyDescent="0.15">
      <c r="R55" s="11" t="s">
        <v>21</v>
      </c>
      <c r="S55" s="11" t="s">
        <v>22</v>
      </c>
      <c r="T55" s="11" t="s">
        <v>23</v>
      </c>
      <c r="U55" s="11" t="s">
        <v>24</v>
      </c>
      <c r="V55" s="11" t="s">
        <v>25</v>
      </c>
      <c r="W55" s="11" t="s">
        <v>26</v>
      </c>
    </row>
    <row r="56" spans="17:23" ht="12" customHeight="1" x14ac:dyDescent="0.15">
      <c r="Q56" s="11" t="s">
        <v>116</v>
      </c>
      <c r="R56" s="11" t="s">
        <v>21</v>
      </c>
      <c r="S56" s="11" t="s">
        <v>22</v>
      </c>
      <c r="T56" s="11" t="s">
        <v>23</v>
      </c>
      <c r="U56" s="11" t="s">
        <v>24</v>
      </c>
      <c r="V56" s="11" t="s">
        <v>25</v>
      </c>
      <c r="W56" s="11" t="s">
        <v>26</v>
      </c>
    </row>
    <row r="57" spans="17:23" ht="12" customHeight="1" x14ac:dyDescent="0.15">
      <c r="Q57" s="11" t="s">
        <v>195</v>
      </c>
      <c r="R57" s="11">
        <v>1</v>
      </c>
      <c r="S57" s="11">
        <v>1</v>
      </c>
      <c r="T57" s="11">
        <v>1</v>
      </c>
      <c r="U57" s="11">
        <v>1</v>
      </c>
      <c r="V57" s="11">
        <v>1</v>
      </c>
      <c r="W57" s="11">
        <v>1</v>
      </c>
    </row>
    <row r="58" spans="17:23" ht="12" customHeight="1" x14ac:dyDescent="0.15">
      <c r="Q58" s="11" t="s">
        <v>196</v>
      </c>
      <c r="R58" s="11">
        <v>1.6353965183752417</v>
      </c>
      <c r="S58" s="11">
        <v>1.4701923076923078</v>
      </c>
      <c r="T58" s="11">
        <v>1.3542168674698796</v>
      </c>
      <c r="U58" s="11">
        <v>1.4499720514253773</v>
      </c>
      <c r="V58" s="11" t="s">
        <v>119</v>
      </c>
      <c r="W58" s="11">
        <v>1.1957446808510639</v>
      </c>
    </row>
  </sheetData>
  <mergeCells count="9">
    <mergeCell ref="B38:G38"/>
    <mergeCell ref="C4:H4"/>
    <mergeCell ref="I4:N4"/>
    <mergeCell ref="B3:N3"/>
    <mergeCell ref="P10:R10"/>
    <mergeCell ref="P12:P13"/>
    <mergeCell ref="P14:P15"/>
    <mergeCell ref="Q8:S8"/>
    <mergeCell ref="P16:P17"/>
  </mergeCells>
  <pageMargins left="0.05" right="0.05" top="0.5" bottom="0.5" header="0" footer="0"/>
  <pageSetup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4"/>
  <sheetViews>
    <sheetView topLeftCell="A67" zoomScaleNormal="100" workbookViewId="0">
      <selection activeCell="A5" sqref="A5"/>
    </sheetView>
  </sheetViews>
  <sheetFormatPr baseColWidth="10" defaultColWidth="11.5" defaultRowHeight="12" customHeight="1" x14ac:dyDescent="0.15"/>
  <cols>
    <col min="1" max="1" width="112" style="11" bestFit="1" customWidth="1"/>
    <col min="2" max="2" width="11.5" style="11" customWidth="1"/>
    <col min="3" max="7" width="11.5" style="1"/>
    <col min="8" max="16384" width="11.5" style="11"/>
  </cols>
  <sheetData>
    <row r="1" spans="1:7" ht="16" customHeight="1" x14ac:dyDescent="0.15">
      <c r="A1" s="163" t="s">
        <v>89</v>
      </c>
      <c r="B1" s="164"/>
    </row>
    <row r="2" spans="1:7" ht="16" customHeight="1" x14ac:dyDescent="0.15">
      <c r="A2" s="45"/>
    </row>
    <row r="3" spans="1:7" ht="16" customHeight="1" x14ac:dyDescent="0.15">
      <c r="A3" s="48"/>
      <c r="B3" s="23" t="s">
        <v>21</v>
      </c>
      <c r="C3" s="23" t="s">
        <v>22</v>
      </c>
      <c r="D3" s="23" t="s">
        <v>23</v>
      </c>
      <c r="E3" s="23" t="s">
        <v>24</v>
      </c>
      <c r="F3" s="23" t="s">
        <v>25</v>
      </c>
      <c r="G3" s="23" t="s">
        <v>26</v>
      </c>
    </row>
    <row r="4" spans="1:7" ht="16" customHeight="1" x14ac:dyDescent="0.15">
      <c r="A4" s="49" t="s">
        <v>50</v>
      </c>
      <c r="B4" s="66">
        <v>4781</v>
      </c>
      <c r="C4" s="7">
        <v>4081</v>
      </c>
      <c r="D4" s="51">
        <v>1629</v>
      </c>
      <c r="E4" s="7">
        <v>15767</v>
      </c>
      <c r="F4" s="51">
        <v>9335</v>
      </c>
      <c r="G4" s="52">
        <v>962</v>
      </c>
    </row>
    <row r="5" spans="1:7" ht="16" customHeight="1" x14ac:dyDescent="0.15">
      <c r="A5" s="50" t="s">
        <v>20</v>
      </c>
      <c r="B5" s="66">
        <v>799</v>
      </c>
      <c r="C5" s="7">
        <v>724</v>
      </c>
      <c r="D5" s="51">
        <v>272</v>
      </c>
      <c r="E5" s="7">
        <v>2224</v>
      </c>
      <c r="F5" s="51">
        <v>1848</v>
      </c>
      <c r="G5" s="52">
        <v>130</v>
      </c>
    </row>
    <row r="6" spans="1:7" ht="16" customHeight="1" x14ac:dyDescent="0.15">
      <c r="A6" s="49" t="s">
        <v>14</v>
      </c>
      <c r="B6" s="66">
        <v>160</v>
      </c>
      <c r="C6" s="7">
        <v>211</v>
      </c>
      <c r="D6" s="51">
        <v>79</v>
      </c>
      <c r="E6" s="7">
        <v>1293</v>
      </c>
      <c r="F6" s="51">
        <v>430</v>
      </c>
      <c r="G6" s="52">
        <v>7</v>
      </c>
    </row>
    <row r="7" spans="1:7" ht="16" customHeight="1" x14ac:dyDescent="0.15">
      <c r="A7" s="45"/>
    </row>
    <row r="8" spans="1:7" ht="16" customHeight="1" x14ac:dyDescent="0.15">
      <c r="A8" s="45"/>
    </row>
    <row r="9" spans="1:7" ht="16" customHeight="1" x14ac:dyDescent="0.15">
      <c r="A9" s="45"/>
    </row>
    <row r="10" spans="1:7" ht="12" customHeight="1" x14ac:dyDescent="0.15">
      <c r="A10" s="163" t="s">
        <v>80</v>
      </c>
      <c r="B10" s="164"/>
    </row>
    <row r="11" spans="1:7" ht="12" customHeight="1" x14ac:dyDescent="0.15">
      <c r="A11" s="45"/>
    </row>
    <row r="12" spans="1:7" ht="14" customHeight="1" x14ac:dyDescent="0.15">
      <c r="A12" s="12"/>
      <c r="B12" s="53" t="s">
        <v>21</v>
      </c>
      <c r="C12" s="23" t="s">
        <v>22</v>
      </c>
      <c r="D12" s="23" t="s">
        <v>23</v>
      </c>
      <c r="E12" s="23" t="s">
        <v>24</v>
      </c>
      <c r="F12" s="23" t="s">
        <v>25</v>
      </c>
      <c r="G12" s="23" t="s">
        <v>26</v>
      </c>
    </row>
    <row r="13" spans="1:7" ht="14" customHeight="1" x14ac:dyDescent="0.15">
      <c r="A13" s="14" t="s">
        <v>13</v>
      </c>
      <c r="B13" s="6">
        <v>6219</v>
      </c>
      <c r="C13" s="40">
        <v>6170</v>
      </c>
      <c r="D13" s="41">
        <v>2341</v>
      </c>
      <c r="E13" s="5">
        <v>22237</v>
      </c>
      <c r="F13" s="41">
        <v>13767</v>
      </c>
      <c r="G13" s="42">
        <v>1396</v>
      </c>
    </row>
    <row r="14" spans="1:7" ht="13.5" customHeight="1" x14ac:dyDescent="0.15">
      <c r="A14" s="43" t="s">
        <v>20</v>
      </c>
      <c r="B14" s="6">
        <v>1440</v>
      </c>
      <c r="C14" s="40">
        <v>1308</v>
      </c>
      <c r="D14" s="41">
        <v>500</v>
      </c>
      <c r="E14" s="5">
        <v>3801</v>
      </c>
      <c r="F14" s="41">
        <v>3412</v>
      </c>
      <c r="G14" s="42">
        <v>242</v>
      </c>
    </row>
    <row r="15" spans="1:7" ht="14" customHeight="1" x14ac:dyDescent="0.15">
      <c r="A15" s="14" t="s">
        <v>14</v>
      </c>
      <c r="B15" s="6">
        <v>218</v>
      </c>
      <c r="C15" s="40">
        <v>288</v>
      </c>
      <c r="D15" s="41">
        <v>136</v>
      </c>
      <c r="E15" s="5">
        <v>1817</v>
      </c>
      <c r="F15" s="41">
        <v>599</v>
      </c>
      <c r="G15" s="42">
        <v>10</v>
      </c>
    </row>
    <row r="16" spans="1:7" ht="12" customHeight="1" x14ac:dyDescent="0.15">
      <c r="B16" s="7"/>
      <c r="C16" s="7"/>
      <c r="D16" s="7"/>
      <c r="E16" s="8"/>
      <c r="F16" s="6"/>
      <c r="G16" s="10"/>
    </row>
    <row r="17" spans="1:7" ht="14" customHeight="1" x14ac:dyDescent="0.15">
      <c r="A17" s="165"/>
      <c r="B17" s="179"/>
      <c r="C17" s="7"/>
      <c r="D17" s="7"/>
      <c r="E17" s="8"/>
      <c r="F17" s="6"/>
      <c r="G17" s="10"/>
    </row>
    <row r="19" spans="1:7" ht="16" customHeight="1" x14ac:dyDescent="0.15">
      <c r="A19" s="163" t="s">
        <v>81</v>
      </c>
      <c r="B19" s="164"/>
    </row>
    <row r="21" spans="1:7" ht="14" customHeight="1" x14ac:dyDescent="0.15">
      <c r="A21" s="12"/>
      <c r="B21" s="53" t="s">
        <v>21</v>
      </c>
      <c r="C21" s="23" t="s">
        <v>22</v>
      </c>
      <c r="D21" s="23" t="s">
        <v>23</v>
      </c>
      <c r="E21" s="23" t="s">
        <v>24</v>
      </c>
      <c r="F21" s="23" t="s">
        <v>25</v>
      </c>
      <c r="G21" s="23" t="s">
        <v>26</v>
      </c>
    </row>
    <row r="22" spans="1:7" ht="14" customHeight="1" x14ac:dyDescent="0.15">
      <c r="A22" s="14" t="s">
        <v>15</v>
      </c>
      <c r="B22" s="41">
        <v>5247</v>
      </c>
      <c r="C22" s="40">
        <v>4987</v>
      </c>
      <c r="D22" s="4">
        <v>2009</v>
      </c>
      <c r="E22" s="5">
        <v>18823</v>
      </c>
      <c r="F22" s="41">
        <v>11505</v>
      </c>
      <c r="G22" s="42">
        <v>1287</v>
      </c>
    </row>
    <row r="23" spans="1:7" ht="13.5" customHeight="1" x14ac:dyDescent="0.15">
      <c r="A23" s="43" t="s">
        <v>84</v>
      </c>
      <c r="B23" s="41">
        <v>953</v>
      </c>
      <c r="C23" s="40">
        <v>964</v>
      </c>
      <c r="D23" s="4">
        <v>358</v>
      </c>
      <c r="E23" s="5">
        <v>2849</v>
      </c>
      <c r="F23" s="41">
        <v>2440</v>
      </c>
      <c r="G23" s="42">
        <v>203</v>
      </c>
    </row>
    <row r="24" spans="1:7" ht="13.5" customHeight="1" x14ac:dyDescent="0.15">
      <c r="A24" s="43" t="s">
        <v>85</v>
      </c>
      <c r="B24" s="41">
        <v>188</v>
      </c>
      <c r="C24" s="40">
        <v>254</v>
      </c>
      <c r="D24" s="4">
        <v>101</v>
      </c>
      <c r="E24" s="5">
        <v>1546</v>
      </c>
      <c r="F24" s="41">
        <v>506</v>
      </c>
      <c r="G24" s="42">
        <v>7</v>
      </c>
    </row>
    <row r="26" spans="1:7" ht="14" customHeight="1" x14ac:dyDescent="0.15">
      <c r="A26" s="165"/>
      <c r="B26" s="164"/>
    </row>
    <row r="28" spans="1:7" ht="16" customHeight="1" x14ac:dyDescent="0.15">
      <c r="A28" s="163" t="s">
        <v>82</v>
      </c>
      <c r="B28" s="164"/>
    </row>
    <row r="30" spans="1:7" ht="14" customHeight="1" x14ac:dyDescent="0.15">
      <c r="A30" s="12"/>
      <c r="B30" s="53" t="s">
        <v>21</v>
      </c>
      <c r="C30" s="23" t="s">
        <v>22</v>
      </c>
      <c r="D30" s="23" t="s">
        <v>23</v>
      </c>
      <c r="E30" s="23" t="s">
        <v>24</v>
      </c>
      <c r="F30" s="23" t="s">
        <v>25</v>
      </c>
      <c r="G30" s="23" t="s">
        <v>26</v>
      </c>
    </row>
    <row r="31" spans="1:7" ht="14" customHeight="1" x14ac:dyDescent="0.15">
      <c r="A31" s="14" t="s">
        <v>16</v>
      </c>
      <c r="B31" s="41">
        <v>5718</v>
      </c>
      <c r="C31" s="40">
        <v>5691</v>
      </c>
      <c r="D31" s="4">
        <v>2258</v>
      </c>
      <c r="E31" s="5">
        <v>20765</v>
      </c>
      <c r="F31" s="41">
        <v>12915</v>
      </c>
      <c r="G31" s="42">
        <v>1396</v>
      </c>
    </row>
    <row r="32" spans="1:7" ht="13.5" customHeight="1" x14ac:dyDescent="0.15">
      <c r="A32" s="43" t="s">
        <v>86</v>
      </c>
      <c r="B32" s="41">
        <v>1194</v>
      </c>
      <c r="C32" s="40">
        <v>1174</v>
      </c>
      <c r="D32" s="4">
        <v>464</v>
      </c>
      <c r="E32" s="5">
        <v>3369</v>
      </c>
      <c r="F32" s="41">
        <v>3059</v>
      </c>
      <c r="G32" s="42">
        <v>242</v>
      </c>
    </row>
    <row r="33" spans="1:10" ht="13.5" customHeight="1" x14ac:dyDescent="0.15">
      <c r="A33" s="43" t="s">
        <v>87</v>
      </c>
      <c r="B33" s="41">
        <v>208</v>
      </c>
      <c r="C33" s="40">
        <v>278</v>
      </c>
      <c r="D33" s="4">
        <v>128</v>
      </c>
      <c r="E33" s="5">
        <v>1710</v>
      </c>
      <c r="F33" s="41">
        <v>579</v>
      </c>
      <c r="G33" s="42">
        <v>10</v>
      </c>
    </row>
    <row r="35" spans="1:10" ht="14" customHeight="1" x14ac:dyDescent="0.15">
      <c r="A35" s="174"/>
      <c r="B35" s="175"/>
      <c r="C35" s="101"/>
      <c r="D35" s="101"/>
      <c r="E35" s="101"/>
      <c r="F35" s="101"/>
      <c r="G35" s="101"/>
      <c r="H35" s="31"/>
      <c r="I35" s="31"/>
      <c r="J35" s="31"/>
    </row>
    <row r="37" spans="1:10" ht="16" customHeight="1" x14ac:dyDescent="0.15">
      <c r="A37" s="163" t="s">
        <v>83</v>
      </c>
      <c r="B37" s="164"/>
    </row>
    <row r="39" spans="1:10" ht="14" customHeight="1" x14ac:dyDescent="0.15">
      <c r="A39" s="12"/>
      <c r="B39" s="53" t="s">
        <v>21</v>
      </c>
      <c r="C39" s="23" t="s">
        <v>22</v>
      </c>
      <c r="D39" s="23" t="s">
        <v>23</v>
      </c>
      <c r="E39" s="23" t="s">
        <v>24</v>
      </c>
      <c r="F39" s="23" t="s">
        <v>25</v>
      </c>
      <c r="G39" s="23" t="s">
        <v>26</v>
      </c>
    </row>
    <row r="40" spans="1:10" ht="14" customHeight="1" x14ac:dyDescent="0.15">
      <c r="A40" s="14" t="s">
        <v>13</v>
      </c>
      <c r="B40" s="41">
        <v>6139</v>
      </c>
      <c r="C40" s="40">
        <v>6033</v>
      </c>
      <c r="D40" s="5">
        <v>2306</v>
      </c>
      <c r="E40" s="5">
        <v>21635</v>
      </c>
      <c r="F40" s="5">
        <v>13634</v>
      </c>
      <c r="G40" s="5">
        <v>1380</v>
      </c>
    </row>
    <row r="41" spans="1:10" ht="13.5" customHeight="1" x14ac:dyDescent="0.15">
      <c r="A41" s="43" t="s">
        <v>88</v>
      </c>
      <c r="B41" s="41">
        <v>1434</v>
      </c>
      <c r="C41" s="40">
        <v>1291</v>
      </c>
      <c r="D41" s="5">
        <v>495</v>
      </c>
      <c r="E41" s="5">
        <v>3745</v>
      </c>
      <c r="F41" s="5">
        <v>3395</v>
      </c>
      <c r="G41" s="5">
        <v>241</v>
      </c>
    </row>
    <row r="42" spans="1:10" ht="14" customHeight="1" x14ac:dyDescent="0.15">
      <c r="A42" s="14" t="s">
        <v>14</v>
      </c>
      <c r="B42" s="41">
        <v>216</v>
      </c>
      <c r="C42" s="40">
        <v>287</v>
      </c>
      <c r="D42" s="5">
        <v>135</v>
      </c>
      <c r="E42" s="5">
        <v>1790</v>
      </c>
      <c r="F42" s="5">
        <v>595</v>
      </c>
      <c r="G42" s="5">
        <v>10</v>
      </c>
    </row>
    <row r="43" spans="1:10" ht="12" customHeight="1" x14ac:dyDescent="0.15">
      <c r="B43" s="124"/>
      <c r="C43" s="124"/>
      <c r="D43" s="124"/>
      <c r="E43" s="124"/>
      <c r="F43" s="124"/>
      <c r="G43" s="124"/>
    </row>
    <row r="44" spans="1:10" ht="14" customHeight="1" x14ac:dyDescent="0.15">
      <c r="A44" s="165"/>
      <c r="B44" s="164"/>
    </row>
    <row r="46" spans="1:10" ht="16" customHeight="1" x14ac:dyDescent="0.15">
      <c r="A46" s="163" t="s">
        <v>49</v>
      </c>
      <c r="B46" s="164"/>
    </row>
    <row r="48" spans="1:10" ht="14" customHeight="1" x14ac:dyDescent="0.15">
      <c r="A48" s="12"/>
      <c r="B48" s="44" t="s">
        <v>21</v>
      </c>
      <c r="C48" s="23" t="s">
        <v>22</v>
      </c>
      <c r="D48" s="23" t="s">
        <v>23</v>
      </c>
      <c r="E48" s="23" t="s">
        <v>24</v>
      </c>
      <c r="F48" s="23" t="s">
        <v>25</v>
      </c>
      <c r="G48" s="23" t="s">
        <v>26</v>
      </c>
    </row>
    <row r="49" spans="1:7" ht="14" customHeight="1" x14ac:dyDescent="0.15">
      <c r="A49" s="14" t="s">
        <v>17</v>
      </c>
      <c r="B49" s="2">
        <v>208</v>
      </c>
      <c r="C49" s="18">
        <v>267</v>
      </c>
      <c r="D49" s="1">
        <v>125</v>
      </c>
      <c r="E49" s="1">
        <v>1717</v>
      </c>
      <c r="F49" s="1">
        <v>545</v>
      </c>
      <c r="G49" s="1">
        <v>10</v>
      </c>
    </row>
    <row r="50" spans="1:7" ht="14" customHeight="1" x14ac:dyDescent="0.15">
      <c r="A50" s="14" t="s">
        <v>18</v>
      </c>
      <c r="B50" s="2">
        <v>10</v>
      </c>
      <c r="C50" s="18">
        <v>21</v>
      </c>
      <c r="D50" s="1">
        <v>11</v>
      </c>
      <c r="E50" s="1">
        <v>100</v>
      </c>
      <c r="F50" s="1">
        <v>54</v>
      </c>
      <c r="G50" s="1">
        <v>0</v>
      </c>
    </row>
    <row r="51" spans="1:7" ht="14" customHeight="1" x14ac:dyDescent="0.15">
      <c r="A51" s="14" t="s">
        <v>19</v>
      </c>
      <c r="B51" s="2">
        <v>1440</v>
      </c>
      <c r="C51" s="18">
        <v>1308</v>
      </c>
      <c r="D51" s="1">
        <v>500</v>
      </c>
      <c r="E51" s="1">
        <v>3801</v>
      </c>
      <c r="F51" s="1">
        <v>3412</v>
      </c>
      <c r="G51" s="1">
        <v>242</v>
      </c>
    </row>
    <row r="52" spans="1:7" ht="12" customHeight="1" x14ac:dyDescent="0.15">
      <c r="B52" s="124"/>
      <c r="C52" s="124"/>
      <c r="D52" s="124"/>
      <c r="E52" s="124"/>
      <c r="F52" s="124"/>
      <c r="G52" s="124"/>
    </row>
    <row r="54" spans="1:7" ht="14" customHeight="1" x14ac:dyDescent="0.15">
      <c r="A54" s="165"/>
      <c r="B54" s="164"/>
    </row>
    <row r="56" spans="1:7" ht="12" customHeight="1" x14ac:dyDescent="0.15">
      <c r="A56" s="163" t="s">
        <v>90</v>
      </c>
      <c r="B56" s="164"/>
      <c r="C56" s="164"/>
      <c r="D56" s="164"/>
      <c r="E56" s="164"/>
      <c r="F56" s="164"/>
      <c r="G56" s="164"/>
    </row>
    <row r="57" spans="1:7" ht="12" customHeight="1" x14ac:dyDescent="0.15">
      <c r="C57" s="11"/>
      <c r="D57" s="11"/>
      <c r="E57" s="11"/>
      <c r="F57" s="11"/>
      <c r="G57" s="11"/>
    </row>
    <row r="58" spans="1:7" ht="12" customHeight="1" x14ac:dyDescent="0.15">
      <c r="A58" s="169" t="s">
        <v>0</v>
      </c>
      <c r="B58" s="178" t="s">
        <v>21</v>
      </c>
      <c r="C58" s="178"/>
      <c r="D58" s="178"/>
      <c r="E58" s="178"/>
      <c r="G58" s="11"/>
    </row>
    <row r="59" spans="1:7" ht="12" customHeight="1" x14ac:dyDescent="0.15">
      <c r="A59" s="169"/>
      <c r="B59" s="36">
        <v>1</v>
      </c>
      <c r="C59" s="36">
        <v>2</v>
      </c>
      <c r="D59" s="36">
        <v>3</v>
      </c>
      <c r="E59" s="36">
        <v>4</v>
      </c>
      <c r="F59" s="36" t="s">
        <v>1</v>
      </c>
      <c r="G59" s="11"/>
    </row>
    <row r="60" spans="1:7" ht="12" customHeight="1" x14ac:dyDescent="0.15">
      <c r="A60" s="35" t="s">
        <v>13</v>
      </c>
      <c r="B60" s="2">
        <v>2987</v>
      </c>
      <c r="C60" s="2">
        <v>2970</v>
      </c>
      <c r="D60" s="2">
        <v>19</v>
      </c>
      <c r="E60" s="2">
        <v>243</v>
      </c>
      <c r="F60" s="2">
        <v>6219</v>
      </c>
      <c r="G60" s="11"/>
    </row>
    <row r="61" spans="1:7" ht="12" customHeight="1" x14ac:dyDescent="0.15">
      <c r="A61" s="35" t="s">
        <v>20</v>
      </c>
      <c r="B61" s="2">
        <v>1040</v>
      </c>
      <c r="C61" s="2">
        <v>327</v>
      </c>
      <c r="D61" s="2">
        <v>1</v>
      </c>
      <c r="E61" s="2">
        <v>72</v>
      </c>
      <c r="F61" s="2">
        <v>1440</v>
      </c>
      <c r="G61" s="11"/>
    </row>
    <row r="62" spans="1:7" ht="12" customHeight="1" x14ac:dyDescent="0.15">
      <c r="A62" s="35" t="s">
        <v>14</v>
      </c>
      <c r="B62" s="2">
        <v>181</v>
      </c>
      <c r="C62" s="2">
        <v>26</v>
      </c>
      <c r="D62" s="2">
        <v>1</v>
      </c>
      <c r="E62" s="2">
        <v>10</v>
      </c>
      <c r="F62" s="2">
        <v>218</v>
      </c>
      <c r="G62" s="11"/>
    </row>
    <row r="65" spans="1:6" ht="12" customHeight="1" x14ac:dyDescent="0.15">
      <c r="A65" s="48"/>
      <c r="B65" s="177" t="s">
        <v>22</v>
      </c>
      <c r="C65" s="177"/>
      <c r="D65" s="177"/>
      <c r="E65" s="21"/>
    </row>
    <row r="66" spans="1:6" ht="12" customHeight="1" x14ac:dyDescent="0.15">
      <c r="A66" s="48"/>
      <c r="B66" s="48" t="s">
        <v>51</v>
      </c>
      <c r="C66" s="48" t="s">
        <v>52</v>
      </c>
      <c r="D66" s="48" t="s">
        <v>53</v>
      </c>
      <c r="E66" s="48" t="s">
        <v>54</v>
      </c>
    </row>
    <row r="67" spans="1:6" ht="12" customHeight="1" x14ac:dyDescent="0.15">
      <c r="A67" s="49" t="s">
        <v>50</v>
      </c>
      <c r="B67" s="57">
        <v>3686</v>
      </c>
      <c r="C67" s="57">
        <v>2114</v>
      </c>
      <c r="D67" s="21">
        <v>9</v>
      </c>
      <c r="E67" s="21">
        <v>361</v>
      </c>
    </row>
    <row r="68" spans="1:6" ht="12" customHeight="1" x14ac:dyDescent="0.15">
      <c r="A68" s="50" t="s">
        <v>20</v>
      </c>
      <c r="B68" s="57">
        <v>1001</v>
      </c>
      <c r="C68" s="21">
        <v>246</v>
      </c>
      <c r="D68" s="21">
        <v>1</v>
      </c>
      <c r="E68" s="21">
        <v>60</v>
      </c>
    </row>
    <row r="69" spans="1:6" ht="12" customHeight="1" x14ac:dyDescent="0.15">
      <c r="A69" s="49" t="s">
        <v>14</v>
      </c>
      <c r="B69" s="21">
        <v>235</v>
      </c>
      <c r="C69" s="21">
        <v>32</v>
      </c>
      <c r="D69" s="21">
        <v>0</v>
      </c>
      <c r="E69" s="21">
        <v>21</v>
      </c>
    </row>
    <row r="70" spans="1:6" ht="12" customHeight="1" x14ac:dyDescent="0.15">
      <c r="A70" s="56"/>
      <c r="B70" s="46"/>
      <c r="C70" s="21"/>
      <c r="D70" s="21"/>
      <c r="E70" s="21"/>
    </row>
    <row r="71" spans="1:6" ht="12" customHeight="1" x14ac:dyDescent="0.15">
      <c r="A71" s="176" t="s">
        <v>0</v>
      </c>
      <c r="B71" s="166" t="s">
        <v>23</v>
      </c>
      <c r="C71" s="166"/>
      <c r="D71" s="166"/>
      <c r="E71" s="166"/>
    </row>
    <row r="72" spans="1:6" ht="12" customHeight="1" x14ac:dyDescent="0.15">
      <c r="A72" s="176"/>
      <c r="B72" s="23">
        <v>1</v>
      </c>
      <c r="C72" s="23">
        <v>2</v>
      </c>
      <c r="D72" s="23">
        <v>3</v>
      </c>
      <c r="E72" s="23">
        <v>4</v>
      </c>
      <c r="F72" s="65" t="s">
        <v>1</v>
      </c>
    </row>
    <row r="73" spans="1:6" ht="12" customHeight="1" x14ac:dyDescent="0.15">
      <c r="A73" s="55" t="s">
        <v>13</v>
      </c>
      <c r="B73" s="39">
        <v>1183</v>
      </c>
      <c r="C73" s="39">
        <v>1074</v>
      </c>
      <c r="D73" s="39">
        <v>5</v>
      </c>
      <c r="E73" s="39">
        <v>79</v>
      </c>
      <c r="F73" s="58">
        <v>2341</v>
      </c>
    </row>
    <row r="74" spans="1:6" ht="12" customHeight="1" x14ac:dyDescent="0.15">
      <c r="A74" s="55" t="s">
        <v>20</v>
      </c>
      <c r="B74" s="39">
        <v>353</v>
      </c>
      <c r="C74" s="39">
        <v>128</v>
      </c>
      <c r="D74" s="39">
        <v>0</v>
      </c>
      <c r="E74" s="39">
        <v>19</v>
      </c>
      <c r="F74" s="58">
        <v>500</v>
      </c>
    </row>
    <row r="75" spans="1:6" ht="12" customHeight="1" x14ac:dyDescent="0.15">
      <c r="A75" s="55" t="s">
        <v>14</v>
      </c>
      <c r="B75" s="39">
        <v>106</v>
      </c>
      <c r="C75" s="39">
        <v>20</v>
      </c>
      <c r="D75" s="39">
        <v>0</v>
      </c>
      <c r="E75" s="39">
        <v>10</v>
      </c>
      <c r="F75" s="58">
        <v>136</v>
      </c>
    </row>
    <row r="76" spans="1:6" ht="12" customHeight="1" x14ac:dyDescent="0.15">
      <c r="A76" s="56"/>
      <c r="B76" s="46"/>
      <c r="C76" s="21"/>
      <c r="D76" s="21"/>
      <c r="E76" s="21"/>
    </row>
    <row r="77" spans="1:6" ht="12" customHeight="1" x14ac:dyDescent="0.15">
      <c r="A77" s="48"/>
      <c r="B77" s="177" t="s">
        <v>24</v>
      </c>
      <c r="C77" s="177"/>
      <c r="D77" s="177"/>
      <c r="E77" s="21"/>
    </row>
    <row r="78" spans="1:6" ht="12" customHeight="1" x14ac:dyDescent="0.15">
      <c r="A78" s="48"/>
      <c r="B78" s="48" t="s">
        <v>51</v>
      </c>
      <c r="C78" s="48" t="s">
        <v>52</v>
      </c>
      <c r="D78" s="48" t="s">
        <v>53</v>
      </c>
      <c r="E78" s="48" t="s">
        <v>54</v>
      </c>
    </row>
    <row r="79" spans="1:6" ht="12" customHeight="1" x14ac:dyDescent="0.15">
      <c r="A79" s="49" t="s">
        <v>50</v>
      </c>
      <c r="B79" s="21">
        <v>12819</v>
      </c>
      <c r="C79" s="21">
        <v>8220</v>
      </c>
      <c r="D79" s="21">
        <v>60</v>
      </c>
      <c r="E79" s="21">
        <v>1138</v>
      </c>
    </row>
    <row r="80" spans="1:6" ht="12" customHeight="1" x14ac:dyDescent="0.15">
      <c r="A80" s="50" t="s">
        <v>20</v>
      </c>
      <c r="B80" s="21">
        <v>2750</v>
      </c>
      <c r="C80" s="21">
        <v>810</v>
      </c>
      <c r="D80" s="21">
        <v>10</v>
      </c>
      <c r="E80" s="21">
        <v>231</v>
      </c>
    </row>
    <row r="81" spans="1:6" ht="12" customHeight="1" x14ac:dyDescent="0.15">
      <c r="A81" s="49" t="s">
        <v>14</v>
      </c>
      <c r="B81" s="21">
        <v>1414</v>
      </c>
      <c r="C81" s="21">
        <v>260</v>
      </c>
      <c r="D81" s="21">
        <v>1</v>
      </c>
      <c r="E81" s="21">
        <v>142</v>
      </c>
    </row>
    <row r="82" spans="1:6" ht="12" customHeight="1" x14ac:dyDescent="0.15">
      <c r="A82" s="56"/>
      <c r="B82" s="46"/>
      <c r="C82" s="21"/>
      <c r="D82" s="21"/>
      <c r="E82" s="21"/>
    </row>
    <row r="83" spans="1:6" ht="12" customHeight="1" x14ac:dyDescent="0.15">
      <c r="A83" s="176" t="s">
        <v>0</v>
      </c>
      <c r="B83" s="166" t="s">
        <v>25</v>
      </c>
      <c r="C83" s="166"/>
      <c r="D83" s="166"/>
      <c r="E83" s="166"/>
    </row>
    <row r="84" spans="1:6" ht="12" customHeight="1" x14ac:dyDescent="0.15">
      <c r="A84" s="176"/>
      <c r="B84" s="23">
        <v>1</v>
      </c>
      <c r="C84" s="23">
        <v>2</v>
      </c>
      <c r="D84" s="23">
        <v>3</v>
      </c>
      <c r="E84" s="23">
        <v>4</v>
      </c>
      <c r="F84" s="65" t="s">
        <v>1</v>
      </c>
    </row>
    <row r="85" spans="1:6" ht="12" customHeight="1" x14ac:dyDescent="0.15">
      <c r="A85" s="55" t="s">
        <v>13</v>
      </c>
      <c r="B85" s="39">
        <v>7489</v>
      </c>
      <c r="C85" s="39">
        <v>5541</v>
      </c>
      <c r="D85" s="39">
        <v>44</v>
      </c>
      <c r="E85" s="39">
        <v>693</v>
      </c>
      <c r="F85" s="58">
        <v>13767</v>
      </c>
    </row>
    <row r="86" spans="1:6" ht="12" customHeight="1" x14ac:dyDescent="0.15">
      <c r="A86" s="55" t="s">
        <v>20</v>
      </c>
      <c r="B86" s="39">
        <v>2522</v>
      </c>
      <c r="C86" s="39">
        <v>712</v>
      </c>
      <c r="D86" s="39">
        <v>5</v>
      </c>
      <c r="E86" s="39">
        <v>173</v>
      </c>
      <c r="F86" s="58">
        <v>3412</v>
      </c>
    </row>
    <row r="87" spans="1:6" ht="12" customHeight="1" x14ac:dyDescent="0.15">
      <c r="A87" s="55" t="s">
        <v>14</v>
      </c>
      <c r="B87" s="39">
        <v>457</v>
      </c>
      <c r="C87" s="39">
        <v>90</v>
      </c>
      <c r="D87" s="39">
        <v>1</v>
      </c>
      <c r="E87" s="39">
        <v>51</v>
      </c>
      <c r="F87" s="58">
        <v>599</v>
      </c>
    </row>
    <row r="88" spans="1:6" ht="12" customHeight="1" x14ac:dyDescent="0.15">
      <c r="A88" s="56"/>
      <c r="B88" s="46"/>
      <c r="C88" s="21"/>
      <c r="D88" s="21"/>
      <c r="E88" s="21"/>
    </row>
    <row r="89" spans="1:6" ht="12" customHeight="1" x14ac:dyDescent="0.15">
      <c r="A89" s="56"/>
      <c r="B89" s="46"/>
      <c r="C89" s="23" t="s">
        <v>26</v>
      </c>
      <c r="D89" s="21"/>
      <c r="E89" s="21"/>
    </row>
    <row r="90" spans="1:6" ht="12" customHeight="1" x14ac:dyDescent="0.15">
      <c r="A90" s="48"/>
      <c r="B90" s="47" t="s">
        <v>51</v>
      </c>
      <c r="C90" s="47" t="s">
        <v>52</v>
      </c>
      <c r="D90" s="47" t="s">
        <v>53</v>
      </c>
      <c r="E90" s="47" t="s">
        <v>54</v>
      </c>
    </row>
    <row r="91" spans="1:6" ht="12" customHeight="1" x14ac:dyDescent="0.15">
      <c r="A91" s="49" t="s">
        <v>50</v>
      </c>
      <c r="B91" s="21">
        <v>449</v>
      </c>
      <c r="C91" s="21">
        <v>894</v>
      </c>
      <c r="D91" s="21">
        <v>3</v>
      </c>
      <c r="E91" s="21">
        <v>50</v>
      </c>
    </row>
    <row r="92" spans="1:6" ht="12" customHeight="1" x14ac:dyDescent="0.15">
      <c r="A92" s="50" t="s">
        <v>20</v>
      </c>
      <c r="B92" s="21">
        <v>143</v>
      </c>
      <c r="C92" s="21">
        <v>88</v>
      </c>
      <c r="D92" s="21">
        <v>0</v>
      </c>
      <c r="E92" s="21">
        <v>11</v>
      </c>
    </row>
    <row r="93" spans="1:6" ht="12" customHeight="1" x14ac:dyDescent="0.15">
      <c r="A93" s="49" t="s">
        <v>14</v>
      </c>
      <c r="B93" s="21">
        <v>9</v>
      </c>
      <c r="C93" s="21">
        <v>1</v>
      </c>
      <c r="D93" s="21">
        <v>0</v>
      </c>
      <c r="E93" s="21">
        <v>0</v>
      </c>
    </row>
    <row r="94" spans="1:6" ht="12" customHeight="1" x14ac:dyDescent="0.15">
      <c r="A94" s="46"/>
      <c r="B94" s="46"/>
      <c r="C94" s="21"/>
      <c r="D94" s="21"/>
      <c r="E94" s="21"/>
    </row>
  </sheetData>
  <mergeCells count="20">
    <mergeCell ref="A1:B1"/>
    <mergeCell ref="A71:A72"/>
    <mergeCell ref="B71:E71"/>
    <mergeCell ref="B77:D77"/>
    <mergeCell ref="B65:D65"/>
    <mergeCell ref="A56:G56"/>
    <mergeCell ref="A58:A59"/>
    <mergeCell ref="B58:E58"/>
    <mergeCell ref="A44:B44"/>
    <mergeCell ref="A46:B46"/>
    <mergeCell ref="A54:B54"/>
    <mergeCell ref="A10:B10"/>
    <mergeCell ref="A17:B17"/>
    <mergeCell ref="A19:B19"/>
    <mergeCell ref="A26:B26"/>
    <mergeCell ref="A28:B28"/>
    <mergeCell ref="A35:B35"/>
    <mergeCell ref="A37:B37"/>
    <mergeCell ref="A83:A84"/>
    <mergeCell ref="B83:E83"/>
  </mergeCells>
  <pageMargins left="0.05" right="0.05" top="0.5" bottom="0.5" header="0" footer="0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U88"/>
  <sheetViews>
    <sheetView showGridLines="0" zoomScaleNormal="100" workbookViewId="0">
      <selection sqref="A1:XFD1048576"/>
    </sheetView>
  </sheetViews>
  <sheetFormatPr baseColWidth="10" defaultColWidth="11.5" defaultRowHeight="12" customHeight="1" x14ac:dyDescent="0.15"/>
  <cols>
    <col min="1" max="1" width="98.33203125" style="11" customWidth="1"/>
    <col min="2" max="2" width="7.6640625" style="11" customWidth="1"/>
    <col min="3" max="7" width="7.6640625" style="1" customWidth="1"/>
    <col min="8" max="8" width="11.5" style="11"/>
    <col min="9" max="9" width="28" style="11" bestFit="1" customWidth="1"/>
    <col min="10" max="21" width="9.6640625" style="11" customWidth="1"/>
    <col min="22" max="16384" width="11.5" style="11"/>
  </cols>
  <sheetData>
    <row r="3" spans="1:20" ht="25.5" customHeight="1" x14ac:dyDescent="0.25">
      <c r="A3" s="163" t="s">
        <v>89</v>
      </c>
      <c r="B3" s="164"/>
      <c r="T3" s="135" t="s">
        <v>145</v>
      </c>
    </row>
    <row r="4" spans="1:20" ht="16" customHeight="1" x14ac:dyDescent="0.15">
      <c r="A4" s="45"/>
    </row>
    <row r="5" spans="1:20" ht="16" customHeight="1" x14ac:dyDescent="0.15">
      <c r="A5" s="48"/>
      <c r="B5" s="23" t="s">
        <v>21</v>
      </c>
      <c r="C5" s="23" t="s">
        <v>22</v>
      </c>
      <c r="D5" s="23" t="s">
        <v>23</v>
      </c>
      <c r="E5" s="23" t="s">
        <v>24</v>
      </c>
      <c r="F5" s="23" t="s">
        <v>25</v>
      </c>
      <c r="G5" s="23" t="s">
        <v>26</v>
      </c>
    </row>
    <row r="6" spans="1:20" ht="16" customHeight="1" x14ac:dyDescent="0.15">
      <c r="A6" s="49" t="s">
        <v>50</v>
      </c>
      <c r="B6" s="66">
        <v>4781</v>
      </c>
      <c r="C6" s="7">
        <v>4081</v>
      </c>
      <c r="D6" s="51">
        <v>1629</v>
      </c>
      <c r="E6" s="7">
        <v>15767</v>
      </c>
      <c r="F6" s="51">
        <v>9335</v>
      </c>
      <c r="G6" s="52">
        <v>962</v>
      </c>
    </row>
    <row r="7" spans="1:20" ht="16" customHeight="1" x14ac:dyDescent="0.15">
      <c r="A7" s="50" t="s">
        <v>20</v>
      </c>
      <c r="B7" s="66">
        <v>799</v>
      </c>
      <c r="C7" s="7">
        <v>724</v>
      </c>
      <c r="D7" s="51">
        <v>272</v>
      </c>
      <c r="E7" s="7">
        <v>2224</v>
      </c>
      <c r="F7" s="51">
        <v>1848</v>
      </c>
      <c r="G7" s="52">
        <v>130</v>
      </c>
    </row>
    <row r="8" spans="1:20" ht="16" customHeight="1" x14ac:dyDescent="0.15">
      <c r="A8" s="49" t="s">
        <v>14</v>
      </c>
      <c r="B8" s="66">
        <v>160</v>
      </c>
      <c r="C8" s="7">
        <v>211</v>
      </c>
      <c r="D8" s="51">
        <v>79</v>
      </c>
      <c r="E8" s="7">
        <v>1293</v>
      </c>
      <c r="F8" s="51">
        <v>430</v>
      </c>
      <c r="G8" s="52">
        <v>7</v>
      </c>
    </row>
    <row r="9" spans="1:20" ht="16" customHeight="1" x14ac:dyDescent="0.15">
      <c r="A9" s="45"/>
    </row>
    <row r="10" spans="1:20" ht="16" customHeight="1" x14ac:dyDescent="0.15">
      <c r="A10" s="45"/>
    </row>
    <row r="11" spans="1:20" ht="16" customHeight="1" x14ac:dyDescent="0.15">
      <c r="A11" s="45"/>
    </row>
    <row r="12" spans="1:20" ht="12" customHeight="1" x14ac:dyDescent="0.15">
      <c r="A12" s="163" t="s">
        <v>80</v>
      </c>
      <c r="B12" s="164"/>
    </row>
    <row r="13" spans="1:20" ht="12" customHeight="1" x14ac:dyDescent="0.15">
      <c r="A13" s="45"/>
    </row>
    <row r="14" spans="1:20" ht="14" customHeight="1" x14ac:dyDescent="0.15">
      <c r="A14" s="12"/>
      <c r="B14" s="53" t="s">
        <v>21</v>
      </c>
      <c r="C14" s="23" t="s">
        <v>22</v>
      </c>
      <c r="D14" s="23" t="s">
        <v>23</v>
      </c>
      <c r="E14" s="23" t="s">
        <v>24</v>
      </c>
      <c r="F14" s="23" t="s">
        <v>25</v>
      </c>
      <c r="G14" s="23" t="s">
        <v>26</v>
      </c>
    </row>
    <row r="15" spans="1:20" ht="14" customHeight="1" x14ac:dyDescent="0.15">
      <c r="A15" s="14" t="s">
        <v>13</v>
      </c>
      <c r="B15" s="6">
        <v>6219</v>
      </c>
      <c r="C15" s="40">
        <v>6170</v>
      </c>
      <c r="D15" s="41">
        <v>2341</v>
      </c>
      <c r="E15" s="5">
        <v>22237</v>
      </c>
      <c r="F15" s="41">
        <v>13767</v>
      </c>
      <c r="G15" s="42">
        <v>1396</v>
      </c>
    </row>
    <row r="16" spans="1:20" ht="13.5" customHeight="1" x14ac:dyDescent="0.15">
      <c r="A16" s="43" t="s">
        <v>20</v>
      </c>
      <c r="B16" s="6">
        <v>1440</v>
      </c>
      <c r="C16" s="40">
        <v>1308</v>
      </c>
      <c r="D16" s="41">
        <v>500</v>
      </c>
      <c r="E16" s="5">
        <v>3801</v>
      </c>
      <c r="F16" s="41">
        <v>3412</v>
      </c>
      <c r="G16" s="42">
        <v>242</v>
      </c>
    </row>
    <row r="17" spans="1:7" ht="14" customHeight="1" x14ac:dyDescent="0.15">
      <c r="A17" s="14" t="s">
        <v>14</v>
      </c>
      <c r="B17" s="6">
        <v>218</v>
      </c>
      <c r="C17" s="40">
        <v>288</v>
      </c>
      <c r="D17" s="41">
        <v>136</v>
      </c>
      <c r="E17" s="5">
        <v>1817</v>
      </c>
      <c r="F17" s="41">
        <v>599</v>
      </c>
      <c r="G17" s="42">
        <v>10</v>
      </c>
    </row>
    <row r="18" spans="1:7" ht="12" customHeight="1" x14ac:dyDescent="0.15">
      <c r="B18" s="7"/>
      <c r="C18" s="7"/>
      <c r="D18" s="7"/>
      <c r="E18" s="8"/>
      <c r="F18" s="6"/>
      <c r="G18" s="10"/>
    </row>
    <row r="19" spans="1:7" ht="14" customHeight="1" x14ac:dyDescent="0.15">
      <c r="A19" s="165"/>
      <c r="B19" s="179"/>
      <c r="C19" s="7"/>
      <c r="D19" s="7"/>
      <c r="E19" s="8"/>
      <c r="F19" s="6"/>
      <c r="G19" s="10"/>
    </row>
    <row r="21" spans="1:7" ht="16" customHeight="1" x14ac:dyDescent="0.15">
      <c r="A21" s="163" t="s">
        <v>81</v>
      </c>
      <c r="B21" s="164"/>
    </row>
    <row r="23" spans="1:7" ht="14" customHeight="1" x14ac:dyDescent="0.15">
      <c r="A23" s="12"/>
      <c r="B23" s="53" t="s">
        <v>21</v>
      </c>
      <c r="C23" s="23" t="s">
        <v>22</v>
      </c>
      <c r="D23" s="23" t="s">
        <v>23</v>
      </c>
      <c r="E23" s="23" t="s">
        <v>24</v>
      </c>
      <c r="F23" s="23" t="s">
        <v>25</v>
      </c>
      <c r="G23" s="23" t="s">
        <v>26</v>
      </c>
    </row>
    <row r="24" spans="1:7" ht="14" customHeight="1" x14ac:dyDescent="0.15">
      <c r="A24" s="14" t="s">
        <v>15</v>
      </c>
      <c r="B24" s="41">
        <v>5247</v>
      </c>
      <c r="C24" s="40">
        <v>4987</v>
      </c>
      <c r="D24" s="4">
        <v>2009</v>
      </c>
      <c r="E24" s="5">
        <v>18823</v>
      </c>
      <c r="F24" s="41">
        <v>11505</v>
      </c>
      <c r="G24" s="42">
        <v>1287</v>
      </c>
    </row>
    <row r="25" spans="1:7" ht="13.5" customHeight="1" x14ac:dyDescent="0.15">
      <c r="A25" s="43" t="s">
        <v>84</v>
      </c>
      <c r="B25" s="41">
        <v>953</v>
      </c>
      <c r="C25" s="40">
        <v>964</v>
      </c>
      <c r="D25" s="4">
        <v>358</v>
      </c>
      <c r="E25" s="5">
        <v>2849</v>
      </c>
      <c r="F25" s="41">
        <v>2440</v>
      </c>
      <c r="G25" s="42">
        <v>203</v>
      </c>
    </row>
    <row r="26" spans="1:7" ht="13.5" customHeight="1" x14ac:dyDescent="0.15">
      <c r="A26" s="43" t="s">
        <v>85</v>
      </c>
      <c r="B26" s="41">
        <v>188</v>
      </c>
      <c r="C26" s="40">
        <v>254</v>
      </c>
      <c r="D26" s="4">
        <v>101</v>
      </c>
      <c r="E26" s="5">
        <v>1546</v>
      </c>
      <c r="F26" s="41">
        <v>506</v>
      </c>
      <c r="G26" s="42">
        <v>7</v>
      </c>
    </row>
    <row r="28" spans="1:7" ht="14" customHeight="1" x14ac:dyDescent="0.15">
      <c r="A28" s="165"/>
      <c r="B28" s="164"/>
    </row>
    <row r="30" spans="1:7" ht="16" customHeight="1" x14ac:dyDescent="0.15">
      <c r="A30" s="163" t="s">
        <v>82</v>
      </c>
      <c r="B30" s="164"/>
    </row>
    <row r="32" spans="1:7" ht="14" customHeight="1" x14ac:dyDescent="0.15">
      <c r="A32" s="12"/>
      <c r="B32" s="53" t="s">
        <v>21</v>
      </c>
      <c r="C32" s="23" t="s">
        <v>22</v>
      </c>
      <c r="D32" s="23" t="s">
        <v>23</v>
      </c>
      <c r="E32" s="23" t="s">
        <v>24</v>
      </c>
      <c r="F32" s="23" t="s">
        <v>25</v>
      </c>
      <c r="G32" s="23" t="s">
        <v>26</v>
      </c>
    </row>
    <row r="33" spans="1:21" ht="14" customHeight="1" x14ac:dyDescent="0.15">
      <c r="A33" s="14" t="s">
        <v>16</v>
      </c>
      <c r="B33" s="41">
        <v>5718</v>
      </c>
      <c r="C33" s="40">
        <v>5691</v>
      </c>
      <c r="D33" s="4">
        <v>2258</v>
      </c>
      <c r="E33" s="5">
        <v>20765</v>
      </c>
      <c r="F33" s="41">
        <v>12915</v>
      </c>
      <c r="G33" s="42">
        <v>1396</v>
      </c>
    </row>
    <row r="34" spans="1:21" ht="13.5" customHeight="1" x14ac:dyDescent="0.15">
      <c r="A34" s="43" t="s">
        <v>86</v>
      </c>
      <c r="B34" s="41">
        <v>1194</v>
      </c>
      <c r="C34" s="40">
        <v>1174</v>
      </c>
      <c r="D34" s="4">
        <v>464</v>
      </c>
      <c r="E34" s="5">
        <v>3369</v>
      </c>
      <c r="F34" s="41">
        <v>3059</v>
      </c>
      <c r="G34" s="42">
        <v>242</v>
      </c>
    </row>
    <row r="35" spans="1:21" ht="13.5" customHeight="1" x14ac:dyDescent="0.15">
      <c r="A35" s="43" t="s">
        <v>87</v>
      </c>
      <c r="B35" s="41">
        <v>208</v>
      </c>
      <c r="C35" s="40">
        <v>278</v>
      </c>
      <c r="D35" s="4">
        <v>128</v>
      </c>
      <c r="E35" s="5">
        <v>1710</v>
      </c>
      <c r="F35" s="41">
        <v>579</v>
      </c>
      <c r="G35" s="42">
        <v>10</v>
      </c>
    </row>
    <row r="37" spans="1:21" ht="12" customHeight="1" x14ac:dyDescent="0.15">
      <c r="J37" s="23" t="s">
        <v>21</v>
      </c>
      <c r="K37" s="23" t="s">
        <v>22</v>
      </c>
      <c r="L37" s="23" t="s">
        <v>23</v>
      </c>
      <c r="M37" s="23" t="s">
        <v>24</v>
      </c>
      <c r="N37" s="23" t="s">
        <v>25</v>
      </c>
      <c r="O37" s="23" t="s">
        <v>26</v>
      </c>
      <c r="P37" s="23" t="s">
        <v>21</v>
      </c>
      <c r="Q37" s="23" t="s">
        <v>22</v>
      </c>
      <c r="R37" s="23" t="s">
        <v>23</v>
      </c>
      <c r="S37" s="23" t="s">
        <v>24</v>
      </c>
      <c r="T37" s="23" t="s">
        <v>25</v>
      </c>
      <c r="U37" s="23" t="s">
        <v>26</v>
      </c>
    </row>
    <row r="38" spans="1:21" s="1" customFormat="1" ht="12" customHeight="1" x14ac:dyDescent="0.15">
      <c r="A38" s="48"/>
      <c r="H38" s="11"/>
      <c r="I38" s="49" t="s">
        <v>123</v>
      </c>
      <c r="J38" s="123">
        <v>4781</v>
      </c>
      <c r="K38" s="7">
        <v>4081</v>
      </c>
      <c r="L38" s="6">
        <v>1629</v>
      </c>
      <c r="M38" s="7">
        <v>15767</v>
      </c>
      <c r="N38" s="6">
        <v>9335</v>
      </c>
      <c r="O38" s="52">
        <v>962</v>
      </c>
      <c r="P38" s="71">
        <f>J38/J$41</f>
        <v>0.76877311464865739</v>
      </c>
      <c r="Q38" s="71">
        <f t="shared" ref="Q38:U38" si="0">K38/K$41</f>
        <v>0.66142625607779582</v>
      </c>
      <c r="R38" s="71">
        <f t="shared" si="0"/>
        <v>0.69585647159333619</v>
      </c>
      <c r="S38" s="71">
        <f t="shared" si="0"/>
        <v>0.7090434860817556</v>
      </c>
      <c r="T38" s="71">
        <f t="shared" si="0"/>
        <v>0.67807074889227859</v>
      </c>
      <c r="U38" s="71">
        <f t="shared" si="0"/>
        <v>0.68911174785100282</v>
      </c>
    </row>
    <row r="39" spans="1:21" s="1" customFormat="1" ht="12" customHeight="1" x14ac:dyDescent="0.15">
      <c r="A39" s="49" t="s">
        <v>123</v>
      </c>
      <c r="H39" s="56" t="s">
        <v>127</v>
      </c>
      <c r="I39" s="56" t="s">
        <v>125</v>
      </c>
      <c r="J39" s="4">
        <v>5247</v>
      </c>
      <c r="K39" s="40">
        <v>4987</v>
      </c>
      <c r="L39" s="4">
        <v>2009</v>
      </c>
      <c r="M39" s="5">
        <v>18823</v>
      </c>
      <c r="N39" s="4">
        <v>11505</v>
      </c>
      <c r="O39" s="42">
        <v>1287</v>
      </c>
      <c r="P39" s="71">
        <f t="shared" ref="P39:P41" si="1">J39/J$41</f>
        <v>0.84370477568740954</v>
      </c>
      <c r="Q39" s="71">
        <f t="shared" ref="Q39:Q41" si="2">K39/K$41</f>
        <v>0.80826580226904376</v>
      </c>
      <c r="R39" s="71">
        <f t="shared" ref="R39:R41" si="3">L39/L$41</f>
        <v>0.85818026484408372</v>
      </c>
      <c r="S39" s="71">
        <f t="shared" ref="S39:S41" si="4">M39/M$41</f>
        <v>0.84647209605612272</v>
      </c>
      <c r="T39" s="71">
        <f t="shared" ref="T39:T41" si="5">N39/N$41</f>
        <v>0.8356940509915014</v>
      </c>
      <c r="U39" s="71">
        <f t="shared" ref="U39:U41" si="6">O39/O$41</f>
        <v>0.92191977077363896</v>
      </c>
    </row>
    <row r="40" spans="1:21" s="1" customFormat="1" ht="12" customHeight="1" x14ac:dyDescent="0.15">
      <c r="A40" s="46" t="s">
        <v>125</v>
      </c>
      <c r="H40" s="11"/>
      <c r="I40" s="56" t="s">
        <v>124</v>
      </c>
      <c r="J40" s="4">
        <v>5718</v>
      </c>
      <c r="K40" s="40">
        <v>5691</v>
      </c>
      <c r="L40" s="4">
        <v>2258</v>
      </c>
      <c r="M40" s="5">
        <v>20765</v>
      </c>
      <c r="N40" s="4">
        <v>12915</v>
      </c>
      <c r="O40" s="42">
        <v>1396</v>
      </c>
      <c r="P40" s="71">
        <f t="shared" si="1"/>
        <v>0.91944042450554753</v>
      </c>
      <c r="Q40" s="71">
        <f t="shared" si="2"/>
        <v>0.92236628849270663</v>
      </c>
      <c r="R40" s="71">
        <f t="shared" si="3"/>
        <v>0.96454506621102098</v>
      </c>
      <c r="S40" s="71">
        <f t="shared" si="4"/>
        <v>0.93380402032648291</v>
      </c>
      <c r="T40" s="71">
        <f t="shared" si="5"/>
        <v>0.93811287862279369</v>
      </c>
      <c r="U40" s="71">
        <f t="shared" si="6"/>
        <v>1</v>
      </c>
    </row>
    <row r="41" spans="1:21" ht="12" customHeight="1" x14ac:dyDescent="0.15">
      <c r="A41" s="46" t="s">
        <v>124</v>
      </c>
      <c r="C41" s="11"/>
      <c r="D41" s="11"/>
      <c r="E41" s="11"/>
      <c r="F41" s="11"/>
      <c r="G41" s="11"/>
      <c r="I41" s="56" t="s">
        <v>126</v>
      </c>
      <c r="J41" s="6">
        <v>6219</v>
      </c>
      <c r="K41" s="40">
        <v>6170</v>
      </c>
      <c r="L41" s="4">
        <v>2341</v>
      </c>
      <c r="M41" s="5">
        <v>22237</v>
      </c>
      <c r="N41" s="4">
        <v>13767</v>
      </c>
      <c r="O41" s="42">
        <v>1396</v>
      </c>
      <c r="P41" s="71">
        <f t="shared" si="1"/>
        <v>1</v>
      </c>
      <c r="Q41" s="71">
        <f t="shared" si="2"/>
        <v>1</v>
      </c>
      <c r="R41" s="71">
        <f t="shared" si="3"/>
        <v>1</v>
      </c>
      <c r="S41" s="71">
        <f t="shared" si="4"/>
        <v>1</v>
      </c>
      <c r="T41" s="71">
        <f t="shared" si="5"/>
        <v>1</v>
      </c>
      <c r="U41" s="71">
        <f t="shared" si="6"/>
        <v>1</v>
      </c>
    </row>
    <row r="42" spans="1:21" ht="12" customHeight="1" x14ac:dyDescent="0.15">
      <c r="A42" s="46" t="s">
        <v>126</v>
      </c>
      <c r="C42" s="11"/>
      <c r="D42" s="11"/>
      <c r="E42" s="11"/>
      <c r="F42" s="11"/>
      <c r="G42" s="11"/>
    </row>
    <row r="43" spans="1:21" ht="12" customHeight="1" x14ac:dyDescent="0.15">
      <c r="J43" s="23" t="s">
        <v>21</v>
      </c>
      <c r="K43" s="23" t="s">
        <v>22</v>
      </c>
      <c r="L43" s="23" t="s">
        <v>23</v>
      </c>
      <c r="M43" s="23" t="s">
        <v>24</v>
      </c>
      <c r="N43" s="23" t="s">
        <v>25</v>
      </c>
      <c r="O43" s="23" t="s">
        <v>26</v>
      </c>
      <c r="P43" s="23" t="s">
        <v>21</v>
      </c>
      <c r="Q43" s="23" t="s">
        <v>22</v>
      </c>
      <c r="R43" s="23" t="s">
        <v>23</v>
      </c>
      <c r="S43" s="23" t="s">
        <v>24</v>
      </c>
      <c r="T43" s="23" t="s">
        <v>25</v>
      </c>
      <c r="U43" s="23" t="s">
        <v>26</v>
      </c>
    </row>
    <row r="44" spans="1:21" ht="12" customHeight="1" x14ac:dyDescent="0.15">
      <c r="I44" s="49" t="s">
        <v>123</v>
      </c>
      <c r="J44" s="123">
        <v>799</v>
      </c>
      <c r="K44" s="7">
        <v>724</v>
      </c>
      <c r="L44" s="6">
        <v>272</v>
      </c>
      <c r="M44" s="7">
        <v>2224</v>
      </c>
      <c r="N44" s="6">
        <v>1848</v>
      </c>
      <c r="O44" s="52">
        <v>130</v>
      </c>
      <c r="P44" s="71">
        <f>J44/J$47</f>
        <v>0.55486111111111114</v>
      </c>
      <c r="Q44" s="71">
        <f t="shared" ref="Q44:U44" si="7">K44/K$47</f>
        <v>0.55351681957186549</v>
      </c>
      <c r="R44" s="71">
        <f t="shared" si="7"/>
        <v>0.54400000000000004</v>
      </c>
      <c r="S44" s="71">
        <f t="shared" si="7"/>
        <v>0.58510918179426463</v>
      </c>
      <c r="T44" s="71">
        <f t="shared" si="7"/>
        <v>0.54161781946072685</v>
      </c>
      <c r="U44" s="71">
        <f t="shared" si="7"/>
        <v>0.53719008264462809</v>
      </c>
    </row>
    <row r="45" spans="1:21" ht="12" customHeight="1" x14ac:dyDescent="0.15">
      <c r="H45" s="56" t="s">
        <v>128</v>
      </c>
      <c r="I45" s="56" t="s">
        <v>125</v>
      </c>
      <c r="J45" s="4">
        <v>953</v>
      </c>
      <c r="K45" s="40">
        <v>964</v>
      </c>
      <c r="L45" s="4">
        <v>358</v>
      </c>
      <c r="M45" s="5">
        <v>2849</v>
      </c>
      <c r="N45" s="4">
        <v>2440</v>
      </c>
      <c r="O45" s="42">
        <v>203</v>
      </c>
      <c r="P45" s="71">
        <f t="shared" ref="P45:P47" si="8">J45/J$47</f>
        <v>0.66180555555555554</v>
      </c>
      <c r="Q45" s="71">
        <f t="shared" ref="Q45:Q47" si="9">K45/K$47</f>
        <v>0.73700305810397548</v>
      </c>
      <c r="R45" s="71">
        <f t="shared" ref="R45:R47" si="10">L45/L$47</f>
        <v>0.71599999999999997</v>
      </c>
      <c r="S45" s="71">
        <f t="shared" ref="S45:S47" si="11">M45/M$47</f>
        <v>0.74953959484346222</v>
      </c>
      <c r="T45" s="71">
        <f t="shared" ref="T45:T47" si="12">N45/N$47</f>
        <v>0.71512309495896831</v>
      </c>
      <c r="U45" s="71">
        <f t="shared" ref="U45:U47" si="13">O45/O$47</f>
        <v>0.83884297520661155</v>
      </c>
    </row>
    <row r="46" spans="1:21" ht="12" customHeight="1" x14ac:dyDescent="0.15">
      <c r="I46" s="56" t="s">
        <v>124</v>
      </c>
      <c r="J46" s="4">
        <v>1194</v>
      </c>
      <c r="K46" s="40">
        <v>1174</v>
      </c>
      <c r="L46" s="4">
        <v>464</v>
      </c>
      <c r="M46" s="5">
        <v>3369</v>
      </c>
      <c r="N46" s="4">
        <v>3059</v>
      </c>
      <c r="O46" s="42">
        <v>242</v>
      </c>
      <c r="P46" s="71">
        <f t="shared" si="8"/>
        <v>0.82916666666666672</v>
      </c>
      <c r="Q46" s="71">
        <f t="shared" si="9"/>
        <v>0.89755351681957185</v>
      </c>
      <c r="R46" s="71">
        <f t="shared" si="10"/>
        <v>0.92800000000000005</v>
      </c>
      <c r="S46" s="71">
        <f t="shared" si="11"/>
        <v>0.88634569850039469</v>
      </c>
      <c r="T46" s="71">
        <f t="shared" si="12"/>
        <v>0.89654161781946073</v>
      </c>
      <c r="U46" s="71">
        <f t="shared" si="13"/>
        <v>1</v>
      </c>
    </row>
    <row r="47" spans="1:21" ht="12" customHeight="1" x14ac:dyDescent="0.15">
      <c r="I47" s="56" t="s">
        <v>126</v>
      </c>
      <c r="J47" s="6">
        <v>1440</v>
      </c>
      <c r="K47" s="40">
        <v>1308</v>
      </c>
      <c r="L47" s="4">
        <v>500</v>
      </c>
      <c r="M47" s="5">
        <v>3801</v>
      </c>
      <c r="N47" s="4">
        <v>3412</v>
      </c>
      <c r="O47" s="42">
        <v>242</v>
      </c>
      <c r="P47" s="71">
        <f t="shared" si="8"/>
        <v>1</v>
      </c>
      <c r="Q47" s="71">
        <f t="shared" si="9"/>
        <v>1</v>
      </c>
      <c r="R47" s="71">
        <f t="shared" si="10"/>
        <v>1</v>
      </c>
      <c r="S47" s="71">
        <f t="shared" si="11"/>
        <v>1</v>
      </c>
      <c r="T47" s="71">
        <f t="shared" si="12"/>
        <v>1</v>
      </c>
      <c r="U47" s="71">
        <f t="shared" si="13"/>
        <v>1</v>
      </c>
    </row>
    <row r="49" spans="7:21" ht="12" customHeight="1" x14ac:dyDescent="0.15">
      <c r="J49" s="23" t="s">
        <v>21</v>
      </c>
      <c r="K49" s="23" t="s">
        <v>22</v>
      </c>
      <c r="L49" s="23" t="s">
        <v>23</v>
      </c>
      <c r="M49" s="23" t="s">
        <v>24</v>
      </c>
      <c r="N49" s="23" t="s">
        <v>25</v>
      </c>
      <c r="O49" s="23" t="s">
        <v>26</v>
      </c>
      <c r="P49" s="23" t="s">
        <v>21</v>
      </c>
      <c r="Q49" s="23" t="s">
        <v>22</v>
      </c>
      <c r="R49" s="23" t="s">
        <v>23</v>
      </c>
      <c r="S49" s="23" t="s">
        <v>24</v>
      </c>
      <c r="T49" s="23" t="s">
        <v>25</v>
      </c>
      <c r="U49" s="23" t="s">
        <v>26</v>
      </c>
    </row>
    <row r="50" spans="7:21" ht="12" customHeight="1" x14ac:dyDescent="0.15">
      <c r="I50" s="49" t="s">
        <v>123</v>
      </c>
      <c r="J50" s="123">
        <v>160</v>
      </c>
      <c r="K50" s="7">
        <v>211</v>
      </c>
      <c r="L50" s="6">
        <v>79</v>
      </c>
      <c r="M50" s="7">
        <v>1293</v>
      </c>
      <c r="N50" s="6">
        <v>430</v>
      </c>
      <c r="O50" s="52">
        <v>7</v>
      </c>
      <c r="P50" s="71">
        <f>J50/J$53</f>
        <v>0.73394495412844041</v>
      </c>
      <c r="Q50" s="71">
        <f t="shared" ref="Q50:U50" si="14">K50/K$53</f>
        <v>0.73263888888888884</v>
      </c>
      <c r="R50" s="71">
        <f t="shared" si="14"/>
        <v>0.58088235294117652</v>
      </c>
      <c r="S50" s="71">
        <f t="shared" si="14"/>
        <v>0.71161254815630159</v>
      </c>
      <c r="T50" s="71">
        <f t="shared" si="14"/>
        <v>0.71786310517529217</v>
      </c>
      <c r="U50" s="71">
        <f t="shared" si="14"/>
        <v>0.7</v>
      </c>
    </row>
    <row r="51" spans="7:21" ht="12" customHeight="1" x14ac:dyDescent="0.15">
      <c r="H51" s="56" t="s">
        <v>129</v>
      </c>
      <c r="I51" s="56" t="s">
        <v>125</v>
      </c>
      <c r="J51" s="4">
        <v>188</v>
      </c>
      <c r="K51" s="40">
        <v>254</v>
      </c>
      <c r="L51" s="4">
        <v>101</v>
      </c>
      <c r="M51" s="5">
        <v>1546</v>
      </c>
      <c r="N51" s="4">
        <v>506</v>
      </c>
      <c r="O51" s="42">
        <v>7</v>
      </c>
      <c r="P51" s="71">
        <f t="shared" ref="P51:P53" si="15">J51/J$53</f>
        <v>0.86238532110091748</v>
      </c>
      <c r="Q51" s="71">
        <f t="shared" ref="Q51:Q53" si="16">K51/K$53</f>
        <v>0.88194444444444442</v>
      </c>
      <c r="R51" s="71">
        <f t="shared" ref="R51:R53" si="17">L51/L$53</f>
        <v>0.74264705882352944</v>
      </c>
      <c r="S51" s="71">
        <f t="shared" ref="S51:S53" si="18">M51/M$53</f>
        <v>0.85085305448541548</v>
      </c>
      <c r="T51" s="71">
        <f t="shared" ref="T51:T53" si="19">N51/N$53</f>
        <v>0.84474123539232049</v>
      </c>
      <c r="U51" s="71">
        <f t="shared" ref="U51:U53" si="20">O51/O$53</f>
        <v>0.7</v>
      </c>
    </row>
    <row r="52" spans="7:21" ht="12" customHeight="1" x14ac:dyDescent="0.15">
      <c r="I52" s="56" t="s">
        <v>124</v>
      </c>
      <c r="J52" s="4">
        <v>208</v>
      </c>
      <c r="K52" s="40">
        <v>278</v>
      </c>
      <c r="L52" s="4">
        <v>128</v>
      </c>
      <c r="M52" s="5">
        <v>1710</v>
      </c>
      <c r="N52" s="4">
        <v>579</v>
      </c>
      <c r="O52" s="42">
        <v>10</v>
      </c>
      <c r="P52" s="71">
        <f t="shared" si="15"/>
        <v>0.95412844036697253</v>
      </c>
      <c r="Q52" s="71">
        <f t="shared" si="16"/>
        <v>0.96527777777777779</v>
      </c>
      <c r="R52" s="71">
        <f t="shared" si="17"/>
        <v>0.94117647058823528</v>
      </c>
      <c r="S52" s="71">
        <f t="shared" si="18"/>
        <v>0.94111172261970277</v>
      </c>
      <c r="T52" s="71">
        <f t="shared" si="19"/>
        <v>0.96661101836393992</v>
      </c>
      <c r="U52" s="71">
        <f t="shared" si="20"/>
        <v>1</v>
      </c>
    </row>
    <row r="53" spans="7:21" ht="12" customHeight="1" x14ac:dyDescent="0.15">
      <c r="I53" s="56" t="s">
        <v>126</v>
      </c>
      <c r="J53" s="6">
        <v>218</v>
      </c>
      <c r="K53" s="40">
        <v>288</v>
      </c>
      <c r="L53" s="4">
        <v>136</v>
      </c>
      <c r="M53" s="5">
        <v>1817</v>
      </c>
      <c r="N53" s="4">
        <v>599</v>
      </c>
      <c r="O53" s="42">
        <v>10</v>
      </c>
      <c r="P53" s="71">
        <f t="shared" si="15"/>
        <v>1</v>
      </c>
      <c r="Q53" s="71">
        <f t="shared" si="16"/>
        <v>1</v>
      </c>
      <c r="R53" s="71">
        <f t="shared" si="17"/>
        <v>1</v>
      </c>
      <c r="S53" s="71">
        <f t="shared" si="18"/>
        <v>1</v>
      </c>
      <c r="T53" s="71">
        <f t="shared" si="19"/>
        <v>1</v>
      </c>
      <c r="U53" s="71">
        <f t="shared" si="20"/>
        <v>1</v>
      </c>
    </row>
    <row r="54" spans="7:21" ht="12" customHeight="1" x14ac:dyDescent="0.15">
      <c r="H54" s="56" t="s">
        <v>143</v>
      </c>
    </row>
    <row r="56" spans="7:21" ht="12" customHeight="1" x14ac:dyDescent="0.15">
      <c r="J56" s="23" t="s">
        <v>21</v>
      </c>
      <c r="K56" s="23" t="s">
        <v>22</v>
      </c>
      <c r="L56" s="23" t="s">
        <v>23</v>
      </c>
      <c r="M56" s="23" t="s">
        <v>24</v>
      </c>
      <c r="N56" s="23" t="s">
        <v>25</v>
      </c>
      <c r="O56" s="23" t="s">
        <v>26</v>
      </c>
      <c r="P56" s="23" t="s">
        <v>21</v>
      </c>
      <c r="Q56" s="23" t="s">
        <v>22</v>
      </c>
      <c r="R56" s="23" t="s">
        <v>23</v>
      </c>
      <c r="S56" s="23" t="s">
        <v>24</v>
      </c>
      <c r="T56" s="23" t="s">
        <v>25</v>
      </c>
      <c r="U56" s="23" t="s">
        <v>26</v>
      </c>
    </row>
    <row r="57" spans="7:21" ht="12" customHeight="1" x14ac:dyDescent="0.15">
      <c r="H57" s="180" t="s">
        <v>127</v>
      </c>
      <c r="I57" s="128" t="s">
        <v>123</v>
      </c>
      <c r="J57" s="129">
        <v>4781</v>
      </c>
      <c r="K57" s="105">
        <v>4081</v>
      </c>
      <c r="L57" s="105">
        <v>1629</v>
      </c>
      <c r="M57" s="105">
        <v>15767</v>
      </c>
      <c r="N57" s="105">
        <v>9335</v>
      </c>
      <c r="O57" s="130">
        <v>962</v>
      </c>
      <c r="P57" s="79">
        <f>J57/J$41</f>
        <v>0.76877311464865739</v>
      </c>
      <c r="Q57" s="79">
        <f t="shared" ref="Q57:Q60" si="21">K57/K$41</f>
        <v>0.66142625607779582</v>
      </c>
      <c r="R57" s="79">
        <f t="shared" ref="R57:R60" si="22">L57/L$41</f>
        <v>0.69585647159333619</v>
      </c>
      <c r="S57" s="79">
        <f t="shared" ref="S57:S60" si="23">M57/M$41</f>
        <v>0.7090434860817556</v>
      </c>
      <c r="T57" s="79">
        <f t="shared" ref="T57:T60" si="24">N57/N$41</f>
        <v>0.67807074889227859</v>
      </c>
      <c r="U57" s="79">
        <f t="shared" ref="U57:U60" si="25">O57/O$41</f>
        <v>0.68911174785100282</v>
      </c>
    </row>
    <row r="58" spans="7:21" ht="12" customHeight="1" x14ac:dyDescent="0.15">
      <c r="G58" s="56"/>
      <c r="H58" s="180"/>
      <c r="I58" s="88" t="s">
        <v>125</v>
      </c>
      <c r="J58" s="131">
        <v>5247</v>
      </c>
      <c r="K58" s="132">
        <v>4987</v>
      </c>
      <c r="L58" s="131">
        <v>2009</v>
      </c>
      <c r="M58" s="131">
        <v>18823</v>
      </c>
      <c r="N58" s="131">
        <v>11505</v>
      </c>
      <c r="O58" s="133">
        <v>1287</v>
      </c>
      <c r="P58" s="79">
        <f t="shared" ref="P58:P60" si="26">J58/J$41</f>
        <v>0.84370477568740954</v>
      </c>
      <c r="Q58" s="79">
        <f t="shared" si="21"/>
        <v>0.80826580226904376</v>
      </c>
      <c r="R58" s="79">
        <f t="shared" si="22"/>
        <v>0.85818026484408372</v>
      </c>
      <c r="S58" s="79">
        <f t="shared" si="23"/>
        <v>0.84647209605612272</v>
      </c>
      <c r="T58" s="79">
        <f t="shared" si="24"/>
        <v>0.8356940509915014</v>
      </c>
      <c r="U58" s="79">
        <f t="shared" si="25"/>
        <v>0.92191977077363896</v>
      </c>
    </row>
    <row r="59" spans="7:21" ht="12" customHeight="1" x14ac:dyDescent="0.15">
      <c r="H59" s="180"/>
      <c r="I59" s="88" t="s">
        <v>124</v>
      </c>
      <c r="J59" s="131">
        <v>5718</v>
      </c>
      <c r="K59" s="132">
        <v>5691</v>
      </c>
      <c r="L59" s="131">
        <v>2258</v>
      </c>
      <c r="M59" s="131">
        <v>20765</v>
      </c>
      <c r="N59" s="131">
        <v>12915</v>
      </c>
      <c r="O59" s="133">
        <v>1396</v>
      </c>
      <c r="P59" s="79">
        <f t="shared" si="26"/>
        <v>0.91944042450554753</v>
      </c>
      <c r="Q59" s="79">
        <f t="shared" si="21"/>
        <v>0.92236628849270663</v>
      </c>
      <c r="R59" s="79">
        <f t="shared" si="22"/>
        <v>0.96454506621102098</v>
      </c>
      <c r="S59" s="79">
        <f t="shared" si="23"/>
        <v>0.93380402032648291</v>
      </c>
      <c r="T59" s="79">
        <f t="shared" si="24"/>
        <v>0.93811287862279369</v>
      </c>
      <c r="U59" s="79">
        <f t="shared" si="25"/>
        <v>1</v>
      </c>
    </row>
    <row r="60" spans="7:21" ht="12" customHeight="1" x14ac:dyDescent="0.15">
      <c r="G60" s="11"/>
      <c r="H60" s="180"/>
      <c r="I60" s="88" t="s">
        <v>126</v>
      </c>
      <c r="J60" s="105">
        <v>6219</v>
      </c>
      <c r="K60" s="132">
        <v>6170</v>
      </c>
      <c r="L60" s="131">
        <v>2341</v>
      </c>
      <c r="M60" s="131">
        <v>22237</v>
      </c>
      <c r="N60" s="131">
        <v>13767</v>
      </c>
      <c r="O60" s="133">
        <v>1396</v>
      </c>
      <c r="P60" s="79">
        <f t="shared" si="26"/>
        <v>1</v>
      </c>
      <c r="Q60" s="79">
        <f t="shared" si="21"/>
        <v>1</v>
      </c>
      <c r="R60" s="79">
        <f t="shared" si="22"/>
        <v>1</v>
      </c>
      <c r="S60" s="79">
        <f t="shared" si="23"/>
        <v>1</v>
      </c>
      <c r="T60" s="79">
        <f t="shared" si="24"/>
        <v>1</v>
      </c>
      <c r="U60" s="79">
        <f t="shared" si="25"/>
        <v>1</v>
      </c>
    </row>
    <row r="61" spans="7:21" ht="12" customHeight="1" x14ac:dyDescent="0.15">
      <c r="G61" s="11"/>
      <c r="I61" s="89"/>
      <c r="J61" s="134"/>
      <c r="K61" s="134"/>
      <c r="L61" s="134"/>
      <c r="M61" s="134"/>
      <c r="N61" s="134"/>
      <c r="O61" s="134"/>
      <c r="P61" s="89"/>
      <c r="Q61" s="89"/>
      <c r="R61" s="89"/>
      <c r="S61" s="89"/>
      <c r="T61" s="89"/>
      <c r="U61" s="89"/>
    </row>
    <row r="62" spans="7:21" ht="12" customHeight="1" x14ac:dyDescent="0.15">
      <c r="H62" s="180" t="s">
        <v>128</v>
      </c>
      <c r="I62" s="128" t="s">
        <v>123</v>
      </c>
      <c r="J62" s="129">
        <v>799</v>
      </c>
      <c r="K62" s="105">
        <v>724</v>
      </c>
      <c r="L62" s="105">
        <v>272</v>
      </c>
      <c r="M62" s="105">
        <v>2224</v>
      </c>
      <c r="N62" s="105">
        <v>1848</v>
      </c>
      <c r="O62" s="130">
        <v>130</v>
      </c>
      <c r="P62" s="79">
        <f>J62/J$47</f>
        <v>0.55486111111111114</v>
      </c>
      <c r="Q62" s="79">
        <f t="shared" ref="Q62:Q65" si="27">K62/K$47</f>
        <v>0.55351681957186549</v>
      </c>
      <c r="R62" s="79">
        <f t="shared" ref="R62:R65" si="28">L62/L$47</f>
        <v>0.54400000000000004</v>
      </c>
      <c r="S62" s="79">
        <f t="shared" ref="S62:S65" si="29">M62/M$47</f>
        <v>0.58510918179426463</v>
      </c>
      <c r="T62" s="79">
        <f t="shared" ref="T62:T65" si="30">N62/N$47</f>
        <v>0.54161781946072685</v>
      </c>
      <c r="U62" s="79">
        <f t="shared" ref="U62:U65" si="31">O62/O$47</f>
        <v>0.53719008264462809</v>
      </c>
    </row>
    <row r="63" spans="7:21" ht="12" customHeight="1" x14ac:dyDescent="0.15">
      <c r="G63" s="56"/>
      <c r="H63" s="180"/>
      <c r="I63" s="88" t="s">
        <v>125</v>
      </c>
      <c r="J63" s="131">
        <v>953</v>
      </c>
      <c r="K63" s="132">
        <v>964</v>
      </c>
      <c r="L63" s="131">
        <v>358</v>
      </c>
      <c r="M63" s="131">
        <v>2849</v>
      </c>
      <c r="N63" s="131">
        <v>2440</v>
      </c>
      <c r="O63" s="133">
        <v>203</v>
      </c>
      <c r="P63" s="79">
        <f t="shared" ref="P63:P65" si="32">J63/J$47</f>
        <v>0.66180555555555554</v>
      </c>
      <c r="Q63" s="79">
        <f t="shared" si="27"/>
        <v>0.73700305810397548</v>
      </c>
      <c r="R63" s="79">
        <f t="shared" si="28"/>
        <v>0.71599999999999997</v>
      </c>
      <c r="S63" s="79">
        <f t="shared" si="29"/>
        <v>0.74953959484346222</v>
      </c>
      <c r="T63" s="79">
        <f t="shared" si="30"/>
        <v>0.71512309495896831</v>
      </c>
      <c r="U63" s="79">
        <f t="shared" si="31"/>
        <v>0.83884297520661155</v>
      </c>
    </row>
    <row r="64" spans="7:21" ht="12" customHeight="1" x14ac:dyDescent="0.15">
      <c r="H64" s="180"/>
      <c r="I64" s="88" t="s">
        <v>124</v>
      </c>
      <c r="J64" s="131">
        <v>1194</v>
      </c>
      <c r="K64" s="132">
        <v>1174</v>
      </c>
      <c r="L64" s="131">
        <v>464</v>
      </c>
      <c r="M64" s="131">
        <v>3369</v>
      </c>
      <c r="N64" s="131">
        <v>3059</v>
      </c>
      <c r="O64" s="133">
        <v>242</v>
      </c>
      <c r="P64" s="79">
        <f t="shared" si="32"/>
        <v>0.82916666666666672</v>
      </c>
      <c r="Q64" s="79">
        <f t="shared" si="27"/>
        <v>0.89755351681957185</v>
      </c>
      <c r="R64" s="79">
        <f t="shared" si="28"/>
        <v>0.92800000000000005</v>
      </c>
      <c r="S64" s="79">
        <f t="shared" si="29"/>
        <v>0.88634569850039469</v>
      </c>
      <c r="T64" s="79">
        <f t="shared" si="30"/>
        <v>0.89654161781946073</v>
      </c>
      <c r="U64" s="79">
        <f t="shared" si="31"/>
        <v>1</v>
      </c>
    </row>
    <row r="65" spans="7:21" ht="12" customHeight="1" x14ac:dyDescent="0.15">
      <c r="H65" s="180"/>
      <c r="I65" s="88" t="s">
        <v>126</v>
      </c>
      <c r="J65" s="105">
        <v>1440</v>
      </c>
      <c r="K65" s="132">
        <v>1308</v>
      </c>
      <c r="L65" s="131">
        <v>500</v>
      </c>
      <c r="M65" s="131">
        <v>3801</v>
      </c>
      <c r="N65" s="131">
        <v>3412</v>
      </c>
      <c r="O65" s="133">
        <v>242</v>
      </c>
      <c r="P65" s="79">
        <f t="shared" si="32"/>
        <v>1</v>
      </c>
      <c r="Q65" s="79">
        <f t="shared" si="27"/>
        <v>1</v>
      </c>
      <c r="R65" s="79">
        <f t="shared" si="28"/>
        <v>1</v>
      </c>
      <c r="S65" s="79">
        <f t="shared" si="29"/>
        <v>1</v>
      </c>
      <c r="T65" s="79">
        <f t="shared" si="30"/>
        <v>1</v>
      </c>
      <c r="U65" s="79">
        <f t="shared" si="31"/>
        <v>1</v>
      </c>
    </row>
    <row r="66" spans="7:21" ht="12" customHeight="1" x14ac:dyDescent="0.15">
      <c r="I66" s="89"/>
      <c r="J66" s="134"/>
      <c r="K66" s="134"/>
      <c r="L66" s="134"/>
      <c r="M66" s="134"/>
      <c r="N66" s="134"/>
      <c r="O66" s="134"/>
      <c r="P66" s="89"/>
      <c r="Q66" s="89"/>
      <c r="R66" s="89"/>
      <c r="S66" s="89"/>
      <c r="T66" s="89"/>
      <c r="U66" s="89"/>
    </row>
    <row r="67" spans="7:21" ht="12" customHeight="1" x14ac:dyDescent="0.15">
      <c r="H67" s="180" t="s">
        <v>129</v>
      </c>
      <c r="I67" s="128" t="s">
        <v>123</v>
      </c>
      <c r="J67" s="129">
        <v>160</v>
      </c>
      <c r="K67" s="105">
        <v>211</v>
      </c>
      <c r="L67" s="105">
        <v>79</v>
      </c>
      <c r="M67" s="105">
        <v>1293</v>
      </c>
      <c r="N67" s="105">
        <v>430</v>
      </c>
      <c r="O67" s="130">
        <v>7</v>
      </c>
      <c r="P67" s="79">
        <f>J67/J$53</f>
        <v>0.73394495412844041</v>
      </c>
      <c r="Q67" s="79">
        <f t="shared" ref="Q67:Q70" si="33">K67/K$53</f>
        <v>0.73263888888888884</v>
      </c>
      <c r="R67" s="79">
        <f t="shared" ref="R67:R70" si="34">L67/L$53</f>
        <v>0.58088235294117652</v>
      </c>
      <c r="S67" s="79">
        <f t="shared" ref="S67:S70" si="35">M67/M$53</f>
        <v>0.71161254815630159</v>
      </c>
      <c r="T67" s="79">
        <f t="shared" ref="T67:T70" si="36">N67/N$53</f>
        <v>0.71786310517529217</v>
      </c>
      <c r="U67" s="79">
        <f t="shared" ref="U67:U70" si="37">O67/O$53</f>
        <v>0.7</v>
      </c>
    </row>
    <row r="68" spans="7:21" ht="12" customHeight="1" x14ac:dyDescent="0.15">
      <c r="G68" s="56"/>
      <c r="H68" s="180"/>
      <c r="I68" s="88" t="s">
        <v>125</v>
      </c>
      <c r="J68" s="131">
        <v>188</v>
      </c>
      <c r="K68" s="132">
        <v>254</v>
      </c>
      <c r="L68" s="131">
        <v>101</v>
      </c>
      <c r="M68" s="131">
        <v>1546</v>
      </c>
      <c r="N68" s="131">
        <v>506</v>
      </c>
      <c r="O68" s="133">
        <v>7</v>
      </c>
      <c r="P68" s="79">
        <f t="shared" ref="P68:P70" si="38">J68/J$53</f>
        <v>0.86238532110091748</v>
      </c>
      <c r="Q68" s="79">
        <f t="shared" si="33"/>
        <v>0.88194444444444442</v>
      </c>
      <c r="R68" s="79">
        <f t="shared" si="34"/>
        <v>0.74264705882352944</v>
      </c>
      <c r="S68" s="79">
        <f t="shared" si="35"/>
        <v>0.85085305448541548</v>
      </c>
      <c r="T68" s="79">
        <f t="shared" si="36"/>
        <v>0.84474123539232049</v>
      </c>
      <c r="U68" s="79">
        <f t="shared" si="37"/>
        <v>0.7</v>
      </c>
    </row>
    <row r="69" spans="7:21" ht="12" customHeight="1" x14ac:dyDescent="0.15">
      <c r="H69" s="180"/>
      <c r="I69" s="88" t="s">
        <v>124</v>
      </c>
      <c r="J69" s="131">
        <v>208</v>
      </c>
      <c r="K69" s="132">
        <v>278</v>
      </c>
      <c r="L69" s="131">
        <v>128</v>
      </c>
      <c r="M69" s="131">
        <v>1710</v>
      </c>
      <c r="N69" s="131">
        <v>579</v>
      </c>
      <c r="O69" s="133">
        <v>10</v>
      </c>
      <c r="P69" s="79">
        <f t="shared" si="38"/>
        <v>0.95412844036697253</v>
      </c>
      <c r="Q69" s="79">
        <f t="shared" si="33"/>
        <v>0.96527777777777779</v>
      </c>
      <c r="R69" s="79">
        <f t="shared" si="34"/>
        <v>0.94117647058823528</v>
      </c>
      <c r="S69" s="79">
        <f t="shared" si="35"/>
        <v>0.94111172261970277</v>
      </c>
      <c r="T69" s="79">
        <f t="shared" si="36"/>
        <v>0.96661101836393992</v>
      </c>
      <c r="U69" s="79">
        <f t="shared" si="37"/>
        <v>1</v>
      </c>
    </row>
    <row r="70" spans="7:21" ht="12" customHeight="1" x14ac:dyDescent="0.15">
      <c r="H70" s="180"/>
      <c r="I70" s="88" t="s">
        <v>126</v>
      </c>
      <c r="J70" s="105">
        <v>218</v>
      </c>
      <c r="K70" s="132">
        <v>288</v>
      </c>
      <c r="L70" s="131">
        <v>136</v>
      </c>
      <c r="M70" s="131">
        <v>1817</v>
      </c>
      <c r="N70" s="131">
        <v>599</v>
      </c>
      <c r="O70" s="133">
        <v>10</v>
      </c>
      <c r="P70" s="79">
        <f t="shared" si="38"/>
        <v>1</v>
      </c>
      <c r="Q70" s="79">
        <f t="shared" si="33"/>
        <v>1</v>
      </c>
      <c r="R70" s="79">
        <f t="shared" si="34"/>
        <v>1</v>
      </c>
      <c r="S70" s="79">
        <f t="shared" si="35"/>
        <v>1</v>
      </c>
      <c r="T70" s="79">
        <f t="shared" si="36"/>
        <v>1</v>
      </c>
      <c r="U70" s="79">
        <f t="shared" si="37"/>
        <v>1</v>
      </c>
    </row>
    <row r="72" spans="7:21" ht="12" customHeight="1" x14ac:dyDescent="0.15">
      <c r="H72" s="56" t="s">
        <v>144</v>
      </c>
    </row>
    <row r="74" spans="7:21" ht="12" customHeight="1" x14ac:dyDescent="0.15">
      <c r="J74" s="23" t="s">
        <v>21</v>
      </c>
      <c r="K74" s="23" t="s">
        <v>22</v>
      </c>
      <c r="L74" s="23" t="s">
        <v>23</v>
      </c>
      <c r="M74" s="23" t="s">
        <v>24</v>
      </c>
      <c r="N74" s="23" t="s">
        <v>25</v>
      </c>
      <c r="O74" s="23" t="s">
        <v>26</v>
      </c>
    </row>
    <row r="75" spans="7:21" ht="12" customHeight="1" x14ac:dyDescent="0.15">
      <c r="H75" s="180" t="s">
        <v>127</v>
      </c>
      <c r="I75" s="128" t="s">
        <v>123</v>
      </c>
      <c r="J75" s="79">
        <v>0.76877311464865739</v>
      </c>
      <c r="K75" s="79">
        <v>0.66142625607779582</v>
      </c>
      <c r="L75" s="79">
        <v>0.69585647159333619</v>
      </c>
      <c r="M75" s="79">
        <v>0.7090434860817556</v>
      </c>
      <c r="N75" s="79">
        <v>0.67807074889227859</v>
      </c>
      <c r="O75" s="79">
        <v>0.68911174785100282</v>
      </c>
    </row>
    <row r="76" spans="7:21" ht="12" customHeight="1" x14ac:dyDescent="0.15">
      <c r="H76" s="180"/>
      <c r="I76" s="88" t="s">
        <v>125</v>
      </c>
      <c r="J76" s="79">
        <v>0.84370477568740954</v>
      </c>
      <c r="K76" s="79">
        <v>0.80826580226904376</v>
      </c>
      <c r="L76" s="79">
        <v>0.85818026484408372</v>
      </c>
      <c r="M76" s="79">
        <v>0.84647209605612272</v>
      </c>
      <c r="N76" s="79">
        <v>0.8356940509915014</v>
      </c>
      <c r="O76" s="79">
        <v>0.92191977077363896</v>
      </c>
    </row>
    <row r="77" spans="7:21" ht="12" customHeight="1" x14ac:dyDescent="0.15">
      <c r="H77" s="180"/>
      <c r="I77" s="88" t="s">
        <v>124</v>
      </c>
      <c r="J77" s="79">
        <v>0.91944042450554753</v>
      </c>
      <c r="K77" s="79">
        <v>0.92236628849270663</v>
      </c>
      <c r="L77" s="79">
        <v>0.96454506621102098</v>
      </c>
      <c r="M77" s="79">
        <v>0.93380402032648291</v>
      </c>
      <c r="N77" s="79">
        <v>0.93811287862279369</v>
      </c>
      <c r="O77" s="79">
        <v>1</v>
      </c>
    </row>
    <row r="78" spans="7:21" ht="12" customHeight="1" x14ac:dyDescent="0.15">
      <c r="H78" s="180"/>
      <c r="I78" s="88" t="s">
        <v>126</v>
      </c>
      <c r="J78" s="79">
        <v>1</v>
      </c>
      <c r="K78" s="79">
        <v>1</v>
      </c>
      <c r="L78" s="79">
        <v>1</v>
      </c>
      <c r="M78" s="79">
        <v>1</v>
      </c>
      <c r="N78" s="79">
        <v>1</v>
      </c>
      <c r="O78" s="79">
        <v>1</v>
      </c>
    </row>
    <row r="79" spans="7:21" ht="12" customHeight="1" x14ac:dyDescent="0.15">
      <c r="I79" s="89"/>
      <c r="J79" s="89"/>
      <c r="K79" s="89"/>
      <c r="L79" s="89"/>
      <c r="M79" s="89"/>
      <c r="N79" s="89"/>
      <c r="O79" s="89"/>
    </row>
    <row r="80" spans="7:21" ht="12" customHeight="1" x14ac:dyDescent="0.15">
      <c r="H80" s="180" t="s">
        <v>128</v>
      </c>
      <c r="I80" s="128" t="s">
        <v>123</v>
      </c>
      <c r="J80" s="79">
        <v>0.55486111111111114</v>
      </c>
      <c r="K80" s="79">
        <v>0.55351681957186549</v>
      </c>
      <c r="L80" s="79">
        <v>0.54400000000000004</v>
      </c>
      <c r="M80" s="79">
        <v>0.58510918179426463</v>
      </c>
      <c r="N80" s="79">
        <v>0.54161781946072685</v>
      </c>
      <c r="O80" s="79">
        <v>0.53719008264462809</v>
      </c>
    </row>
    <row r="81" spans="8:15" ht="12" customHeight="1" x14ac:dyDescent="0.15">
      <c r="H81" s="180"/>
      <c r="I81" s="88" t="s">
        <v>125</v>
      </c>
      <c r="J81" s="79">
        <v>0.66180555555555554</v>
      </c>
      <c r="K81" s="79">
        <v>0.73700305810397548</v>
      </c>
      <c r="L81" s="79">
        <v>0.71599999999999997</v>
      </c>
      <c r="M81" s="79">
        <v>0.74953959484346222</v>
      </c>
      <c r="N81" s="79">
        <v>0.71512309495896831</v>
      </c>
      <c r="O81" s="79">
        <v>0.83884297520661155</v>
      </c>
    </row>
    <row r="82" spans="8:15" ht="12" customHeight="1" x14ac:dyDescent="0.15">
      <c r="H82" s="180"/>
      <c r="I82" s="88" t="s">
        <v>124</v>
      </c>
      <c r="J82" s="79">
        <v>0.82916666666666672</v>
      </c>
      <c r="K82" s="79">
        <v>0.89755351681957185</v>
      </c>
      <c r="L82" s="79">
        <v>0.92800000000000005</v>
      </c>
      <c r="M82" s="79">
        <v>0.88634569850039469</v>
      </c>
      <c r="N82" s="79">
        <v>0.89654161781946073</v>
      </c>
      <c r="O82" s="79">
        <v>1</v>
      </c>
    </row>
    <row r="83" spans="8:15" ht="12" customHeight="1" x14ac:dyDescent="0.15">
      <c r="H83" s="180"/>
      <c r="I83" s="88" t="s">
        <v>126</v>
      </c>
      <c r="J83" s="79">
        <v>1</v>
      </c>
      <c r="K83" s="79">
        <v>1</v>
      </c>
      <c r="L83" s="79">
        <v>1</v>
      </c>
      <c r="M83" s="79">
        <v>1</v>
      </c>
      <c r="N83" s="79">
        <v>1</v>
      </c>
      <c r="O83" s="79">
        <v>1</v>
      </c>
    </row>
    <row r="84" spans="8:15" ht="12" customHeight="1" x14ac:dyDescent="0.15">
      <c r="I84" s="89"/>
      <c r="J84" s="89"/>
      <c r="K84" s="89"/>
      <c r="L84" s="89"/>
      <c r="M84" s="89"/>
      <c r="N84" s="89"/>
      <c r="O84" s="89"/>
    </row>
    <row r="85" spans="8:15" ht="12" customHeight="1" x14ac:dyDescent="0.15">
      <c r="H85" s="180" t="s">
        <v>129</v>
      </c>
      <c r="I85" s="128" t="s">
        <v>123</v>
      </c>
      <c r="J85" s="79">
        <v>0.73394495412844041</v>
      </c>
      <c r="K85" s="79">
        <v>0.73263888888888884</v>
      </c>
      <c r="L85" s="79">
        <v>0.58088235294117652</v>
      </c>
      <c r="M85" s="79">
        <v>0.71161254815630159</v>
      </c>
      <c r="N85" s="79">
        <v>0.71786310517529217</v>
      </c>
      <c r="O85" s="79">
        <v>0.7</v>
      </c>
    </row>
    <row r="86" spans="8:15" ht="12" customHeight="1" x14ac:dyDescent="0.15">
      <c r="H86" s="180"/>
      <c r="I86" s="88" t="s">
        <v>125</v>
      </c>
      <c r="J86" s="79">
        <v>0.86238532110091748</v>
      </c>
      <c r="K86" s="79">
        <v>0.88194444444444442</v>
      </c>
      <c r="L86" s="79">
        <v>0.74264705882352944</v>
      </c>
      <c r="M86" s="79">
        <v>0.85085305448541548</v>
      </c>
      <c r="N86" s="79">
        <v>0.84474123539232049</v>
      </c>
      <c r="O86" s="79">
        <v>0.7</v>
      </c>
    </row>
    <row r="87" spans="8:15" ht="12" customHeight="1" x14ac:dyDescent="0.15">
      <c r="H87" s="180"/>
      <c r="I87" s="88" t="s">
        <v>124</v>
      </c>
      <c r="J87" s="79">
        <v>0.95412844036697253</v>
      </c>
      <c r="K87" s="79">
        <v>0.96527777777777779</v>
      </c>
      <c r="L87" s="79">
        <v>0.94117647058823528</v>
      </c>
      <c r="M87" s="79">
        <v>0.94111172261970277</v>
      </c>
      <c r="N87" s="79">
        <v>0.96661101836393992</v>
      </c>
      <c r="O87" s="79">
        <v>1</v>
      </c>
    </row>
    <row r="88" spans="8:15" ht="12" customHeight="1" x14ac:dyDescent="0.15">
      <c r="H88" s="180"/>
      <c r="I88" s="88" t="s">
        <v>126</v>
      </c>
      <c r="J88" s="79">
        <v>1</v>
      </c>
      <c r="K88" s="79">
        <v>1</v>
      </c>
      <c r="L88" s="79">
        <v>1</v>
      </c>
      <c r="M88" s="79">
        <v>1</v>
      </c>
      <c r="N88" s="79">
        <v>1</v>
      </c>
      <c r="O88" s="79">
        <v>1</v>
      </c>
    </row>
  </sheetData>
  <mergeCells count="12">
    <mergeCell ref="H85:H88"/>
    <mergeCell ref="A3:B3"/>
    <mergeCell ref="A12:B12"/>
    <mergeCell ref="A19:B19"/>
    <mergeCell ref="A21:B21"/>
    <mergeCell ref="A28:B28"/>
    <mergeCell ref="A30:B30"/>
    <mergeCell ref="H57:H60"/>
    <mergeCell ref="H62:H65"/>
    <mergeCell ref="H67:H70"/>
    <mergeCell ref="H75:H78"/>
    <mergeCell ref="H80:H83"/>
  </mergeCells>
  <pageMargins left="0.05" right="0.05" top="0.5" bottom="0.5" header="0" footer="0"/>
  <pageSetup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U54"/>
  <sheetViews>
    <sheetView showGridLines="0" tabSelected="1" topLeftCell="D12" zoomScaleNormal="100" workbookViewId="0">
      <selection activeCell="P71" sqref="P71"/>
    </sheetView>
  </sheetViews>
  <sheetFormatPr baseColWidth="10" defaultColWidth="11.5" defaultRowHeight="12" customHeight="1" x14ac:dyDescent="0.15"/>
  <cols>
    <col min="1" max="1" width="112" style="11" bestFit="1" customWidth="1"/>
    <col min="2" max="2" width="11.5" style="11" customWidth="1"/>
    <col min="3" max="7" width="11.5" style="1"/>
    <col min="8" max="8" width="15.1640625" style="11" customWidth="1"/>
    <col min="9" max="9" width="27.6640625" style="11" customWidth="1"/>
    <col min="10" max="15" width="9.6640625" style="11" customWidth="1"/>
    <col min="16" max="16384" width="11.5" style="11"/>
  </cols>
  <sheetData>
    <row r="2" spans="1:7" ht="16" customHeight="1" x14ac:dyDescent="0.15">
      <c r="A2" s="163" t="s">
        <v>80</v>
      </c>
      <c r="B2" s="164"/>
    </row>
    <row r="3" spans="1:7" ht="12" customHeight="1" x14ac:dyDescent="0.15">
      <c r="A3" s="45"/>
    </row>
    <row r="4" spans="1:7" ht="14" customHeight="1" x14ac:dyDescent="0.15">
      <c r="A4" s="12"/>
      <c r="B4" s="53" t="s">
        <v>21</v>
      </c>
      <c r="C4" s="23" t="s">
        <v>22</v>
      </c>
      <c r="D4" s="23" t="s">
        <v>23</v>
      </c>
      <c r="E4" s="23" t="s">
        <v>24</v>
      </c>
      <c r="F4" s="23" t="s">
        <v>25</v>
      </c>
      <c r="G4" s="23" t="s">
        <v>26</v>
      </c>
    </row>
    <row r="5" spans="1:7" ht="14" customHeight="1" x14ac:dyDescent="0.15">
      <c r="A5" s="14" t="s">
        <v>13</v>
      </c>
      <c r="B5" s="6">
        <v>6219</v>
      </c>
      <c r="C5" s="40">
        <v>6170</v>
      </c>
      <c r="D5" s="41">
        <v>2341</v>
      </c>
      <c r="E5" s="5">
        <v>22237</v>
      </c>
      <c r="F5" s="41">
        <v>13767</v>
      </c>
      <c r="G5" s="42">
        <v>1396</v>
      </c>
    </row>
    <row r="6" spans="1:7" ht="13.5" customHeight="1" x14ac:dyDescent="0.15">
      <c r="A6" s="43" t="s">
        <v>20</v>
      </c>
      <c r="B6" s="6">
        <v>1440</v>
      </c>
      <c r="C6" s="40">
        <v>1308</v>
      </c>
      <c r="D6" s="41">
        <v>500</v>
      </c>
      <c r="E6" s="5">
        <v>3801</v>
      </c>
      <c r="F6" s="41">
        <v>3412</v>
      </c>
      <c r="G6" s="42">
        <v>242</v>
      </c>
    </row>
    <row r="7" spans="1:7" ht="14" customHeight="1" x14ac:dyDescent="0.15">
      <c r="A7" s="14" t="s">
        <v>14</v>
      </c>
      <c r="B7" s="6">
        <v>218</v>
      </c>
      <c r="C7" s="40">
        <v>288</v>
      </c>
      <c r="D7" s="41">
        <v>136</v>
      </c>
      <c r="E7" s="5">
        <v>1817</v>
      </c>
      <c r="F7" s="41">
        <v>599</v>
      </c>
      <c r="G7" s="42">
        <v>10</v>
      </c>
    </row>
    <row r="8" spans="1:7" ht="14" customHeight="1" x14ac:dyDescent="0.15">
      <c r="A8" s="125"/>
      <c r="B8" s="6"/>
      <c r="C8" s="40"/>
      <c r="D8" s="4"/>
      <c r="E8" s="5"/>
      <c r="F8" s="4"/>
      <c r="G8" s="42"/>
    </row>
    <row r="9" spans="1:7" ht="15" customHeight="1" x14ac:dyDescent="0.15">
      <c r="A9" s="163" t="s">
        <v>83</v>
      </c>
      <c r="B9" s="164"/>
    </row>
    <row r="10" spans="1:7" ht="14" customHeight="1" x14ac:dyDescent="0.15"/>
    <row r="11" spans="1:7" ht="12" customHeight="1" x14ac:dyDescent="0.15">
      <c r="A11" s="12"/>
      <c r="B11" s="53" t="s">
        <v>21</v>
      </c>
      <c r="C11" s="23" t="s">
        <v>22</v>
      </c>
      <c r="D11" s="23" t="s">
        <v>23</v>
      </c>
      <c r="E11" s="23" t="s">
        <v>24</v>
      </c>
      <c r="F11" s="23" t="s">
        <v>25</v>
      </c>
      <c r="G11" s="23" t="s">
        <v>26</v>
      </c>
    </row>
    <row r="12" spans="1:7" ht="12" customHeight="1" x14ac:dyDescent="0.15">
      <c r="A12" s="14" t="s">
        <v>13</v>
      </c>
      <c r="B12" s="41">
        <v>6139</v>
      </c>
      <c r="C12" s="40">
        <v>6033</v>
      </c>
      <c r="D12" s="5">
        <v>2306</v>
      </c>
      <c r="E12" s="5">
        <v>21635</v>
      </c>
      <c r="F12" s="5">
        <v>13634</v>
      </c>
      <c r="G12" s="5">
        <v>1380</v>
      </c>
    </row>
    <row r="13" spans="1:7" ht="12" customHeight="1" x14ac:dyDescent="0.15">
      <c r="A13" s="43" t="s">
        <v>88</v>
      </c>
      <c r="B13" s="41">
        <v>1434</v>
      </c>
      <c r="C13" s="40">
        <v>1291</v>
      </c>
      <c r="D13" s="5">
        <v>495</v>
      </c>
      <c r="E13" s="5">
        <v>3745</v>
      </c>
      <c r="F13" s="5">
        <v>3395</v>
      </c>
      <c r="G13" s="5">
        <v>241</v>
      </c>
    </row>
    <row r="14" spans="1:7" ht="14" customHeight="1" x14ac:dyDescent="0.15">
      <c r="A14" s="14" t="s">
        <v>14</v>
      </c>
      <c r="B14" s="41">
        <v>216</v>
      </c>
      <c r="C14" s="40">
        <v>287</v>
      </c>
      <c r="D14" s="5">
        <v>135</v>
      </c>
      <c r="E14" s="5">
        <v>1790</v>
      </c>
      <c r="F14" s="5">
        <v>595</v>
      </c>
      <c r="G14" s="5">
        <v>10</v>
      </c>
    </row>
    <row r="15" spans="1:7" ht="12" customHeight="1" x14ac:dyDescent="0.15">
      <c r="B15" s="124"/>
      <c r="C15" s="124"/>
      <c r="D15" s="124"/>
      <c r="E15" s="124"/>
      <c r="F15" s="124"/>
      <c r="G15" s="124"/>
    </row>
    <row r="16" spans="1:7" ht="12" customHeight="1" x14ac:dyDescent="0.15">
      <c r="A16" s="165"/>
      <c r="B16" s="164"/>
    </row>
    <row r="17" spans="1:16" ht="12" customHeight="1" x14ac:dyDescent="0.15">
      <c r="A17" s="163" t="s">
        <v>80</v>
      </c>
      <c r="B17" s="164"/>
    </row>
    <row r="18" spans="1:16" ht="12" customHeight="1" x14ac:dyDescent="0.15">
      <c r="A18" s="45"/>
    </row>
    <row r="19" spans="1:16" ht="12" customHeight="1" x14ac:dyDescent="0.15">
      <c r="A19" s="12"/>
      <c r="B19" s="53" t="s">
        <v>21</v>
      </c>
      <c r="C19" s="23" t="s">
        <v>22</v>
      </c>
      <c r="D19" s="23" t="s">
        <v>23</v>
      </c>
      <c r="E19" s="23" t="s">
        <v>24</v>
      </c>
      <c r="F19" s="23" t="s">
        <v>25</v>
      </c>
      <c r="G19" s="23" t="s">
        <v>26</v>
      </c>
    </row>
    <row r="20" spans="1:16" ht="12" customHeight="1" x14ac:dyDescent="0.15">
      <c r="A20" s="35" t="s">
        <v>130</v>
      </c>
      <c r="B20" s="6">
        <v>6219</v>
      </c>
      <c r="C20" s="40">
        <v>6170</v>
      </c>
      <c r="D20" s="41">
        <v>2341</v>
      </c>
      <c r="E20" s="5">
        <v>22237</v>
      </c>
      <c r="F20" s="41">
        <v>13767</v>
      </c>
      <c r="G20" s="42">
        <v>1396</v>
      </c>
    </row>
    <row r="21" spans="1:16" ht="12" customHeight="1" x14ac:dyDescent="0.15">
      <c r="A21" s="43" t="s">
        <v>132</v>
      </c>
      <c r="B21" s="6">
        <v>1440</v>
      </c>
      <c r="C21" s="40">
        <v>1308</v>
      </c>
      <c r="D21" s="41">
        <v>500</v>
      </c>
      <c r="E21" s="5">
        <v>3801</v>
      </c>
      <c r="F21" s="41">
        <v>3412</v>
      </c>
      <c r="G21" s="42">
        <v>242</v>
      </c>
    </row>
    <row r="22" spans="1:16" ht="12" customHeight="1" x14ac:dyDescent="0.15">
      <c r="A22" s="35" t="s">
        <v>131</v>
      </c>
      <c r="B22" s="6">
        <v>218</v>
      </c>
      <c r="C22" s="40">
        <v>288</v>
      </c>
      <c r="D22" s="41">
        <v>136</v>
      </c>
      <c r="E22" s="5">
        <v>1817</v>
      </c>
      <c r="F22" s="41">
        <v>599</v>
      </c>
      <c r="G22" s="42">
        <v>10</v>
      </c>
    </row>
    <row r="23" spans="1:16" ht="12" customHeight="1" x14ac:dyDescent="0.15">
      <c r="A23" s="125"/>
      <c r="B23" s="6"/>
      <c r="C23" s="40"/>
      <c r="D23" s="4"/>
      <c r="E23" s="5"/>
      <c r="F23" s="4"/>
      <c r="G23" s="42"/>
    </row>
    <row r="24" spans="1:16" ht="12" customHeight="1" x14ac:dyDescent="0.15">
      <c r="A24" s="163" t="s">
        <v>83</v>
      </c>
      <c r="B24" s="164"/>
    </row>
    <row r="26" spans="1:16" ht="12" customHeight="1" x14ac:dyDescent="0.15">
      <c r="A26" s="12"/>
      <c r="B26" s="53" t="s">
        <v>21</v>
      </c>
      <c r="C26" s="23" t="s">
        <v>22</v>
      </c>
      <c r="D26" s="23" t="s">
        <v>23</v>
      </c>
      <c r="E26" s="23" t="s">
        <v>24</v>
      </c>
      <c r="F26" s="23" t="s">
        <v>25</v>
      </c>
      <c r="G26" s="23" t="s">
        <v>26</v>
      </c>
    </row>
    <row r="27" spans="1:16" ht="12" customHeight="1" x14ac:dyDescent="0.15">
      <c r="A27" s="35" t="s">
        <v>133</v>
      </c>
      <c r="B27" s="41">
        <v>6139</v>
      </c>
      <c r="C27" s="40">
        <v>6033</v>
      </c>
      <c r="D27" s="5">
        <v>2306</v>
      </c>
      <c r="E27" s="5">
        <v>21635</v>
      </c>
      <c r="F27" s="5">
        <v>13634</v>
      </c>
      <c r="G27" s="5">
        <v>1380</v>
      </c>
    </row>
    <row r="28" spans="1:16" ht="12" customHeight="1" x14ac:dyDescent="0.15">
      <c r="A28" s="43" t="s">
        <v>135</v>
      </c>
      <c r="B28" s="41">
        <v>1434</v>
      </c>
      <c r="C28" s="40">
        <v>1291</v>
      </c>
      <c r="D28" s="5">
        <v>495</v>
      </c>
      <c r="E28" s="5">
        <v>3745</v>
      </c>
      <c r="F28" s="5">
        <v>3395</v>
      </c>
      <c r="G28" s="5">
        <v>241</v>
      </c>
    </row>
    <row r="29" spans="1:16" ht="12" customHeight="1" x14ac:dyDescent="0.15">
      <c r="A29" s="35" t="s">
        <v>134</v>
      </c>
      <c r="B29" s="41">
        <v>216</v>
      </c>
      <c r="C29" s="40">
        <v>287</v>
      </c>
      <c r="D29" s="5">
        <v>135</v>
      </c>
      <c r="E29" s="5">
        <v>1790</v>
      </c>
      <c r="F29" s="5">
        <v>595</v>
      </c>
      <c r="G29" s="5">
        <v>10</v>
      </c>
    </row>
    <row r="30" spans="1:16" ht="12" customHeight="1" x14ac:dyDescent="0.15">
      <c r="P30" s="46" t="s">
        <v>138</v>
      </c>
    </row>
    <row r="32" spans="1:16" ht="12" customHeight="1" x14ac:dyDescent="0.15">
      <c r="I32" s="56" t="s">
        <v>146</v>
      </c>
    </row>
    <row r="33" spans="3:21" ht="12" customHeight="1" x14ac:dyDescent="0.15">
      <c r="C33" s="11"/>
      <c r="D33" s="11"/>
      <c r="E33" s="11"/>
      <c r="F33" s="11"/>
      <c r="G33" s="11"/>
      <c r="I33" s="60"/>
      <c r="J33" s="23" t="s">
        <v>21</v>
      </c>
      <c r="K33" s="23" t="s">
        <v>22</v>
      </c>
      <c r="L33" s="23" t="s">
        <v>23</v>
      </c>
      <c r="M33" s="23" t="s">
        <v>24</v>
      </c>
      <c r="N33" s="23" t="s">
        <v>25</v>
      </c>
      <c r="O33" s="23" t="s">
        <v>26</v>
      </c>
      <c r="P33" s="23" t="s">
        <v>21</v>
      </c>
      <c r="Q33" s="23" t="s">
        <v>22</v>
      </c>
      <c r="R33" s="23" t="s">
        <v>23</v>
      </c>
      <c r="S33" s="23" t="s">
        <v>24</v>
      </c>
      <c r="T33" s="23" t="s">
        <v>25</v>
      </c>
      <c r="U33" s="23" t="s">
        <v>26</v>
      </c>
    </row>
    <row r="34" spans="3:21" ht="12" customHeight="1" x14ac:dyDescent="0.15">
      <c r="C34" s="11"/>
      <c r="D34" s="11"/>
      <c r="E34" s="11"/>
      <c r="F34" s="11"/>
      <c r="G34" s="11"/>
      <c r="H34" s="126"/>
      <c r="I34" s="136" t="s">
        <v>130</v>
      </c>
      <c r="J34" s="137">
        <v>6219</v>
      </c>
      <c r="K34" s="138">
        <v>6170</v>
      </c>
      <c r="L34" s="139">
        <v>2341</v>
      </c>
      <c r="M34" s="139">
        <v>22237</v>
      </c>
      <c r="N34" s="139">
        <v>13767</v>
      </c>
      <c r="O34" s="140">
        <v>1396</v>
      </c>
    </row>
    <row r="35" spans="3:21" ht="12" customHeight="1" x14ac:dyDescent="0.15">
      <c r="C35" s="11"/>
      <c r="D35" s="11"/>
      <c r="E35" s="11"/>
      <c r="F35" s="11"/>
      <c r="G35" s="11"/>
      <c r="H35" s="126"/>
      <c r="I35" s="73" t="s">
        <v>133</v>
      </c>
      <c r="J35" s="131">
        <v>6139</v>
      </c>
      <c r="K35" s="132">
        <v>6033</v>
      </c>
      <c r="L35" s="131">
        <v>2306</v>
      </c>
      <c r="M35" s="131">
        <v>21635</v>
      </c>
      <c r="N35" s="131">
        <v>13634</v>
      </c>
      <c r="O35" s="131">
        <v>1380</v>
      </c>
      <c r="P35" s="85">
        <f>(J34-J35)/J34</f>
        <v>1.2863804470172054E-2</v>
      </c>
      <c r="Q35" s="85">
        <f t="shared" ref="Q35:U35" si="0">(K34-K35)/K34</f>
        <v>2.2204213938411668E-2</v>
      </c>
      <c r="R35" s="85">
        <f t="shared" si="0"/>
        <v>1.4950875694147801E-2</v>
      </c>
      <c r="S35" s="85">
        <f t="shared" si="0"/>
        <v>2.7071997121913927E-2</v>
      </c>
      <c r="T35" s="85">
        <f t="shared" si="0"/>
        <v>9.6607830318878474E-3</v>
      </c>
      <c r="U35" s="85">
        <f t="shared" si="0"/>
        <v>1.1461318051575931E-2</v>
      </c>
    </row>
    <row r="36" spans="3:21" ht="12" customHeight="1" x14ac:dyDescent="0.15">
      <c r="C36" s="11"/>
      <c r="D36" s="11"/>
      <c r="E36" s="11"/>
      <c r="F36" s="11"/>
      <c r="G36" s="11"/>
      <c r="H36" s="126"/>
      <c r="I36" s="136" t="s">
        <v>137</v>
      </c>
      <c r="J36" s="137">
        <v>1440</v>
      </c>
      <c r="K36" s="138">
        <v>1308</v>
      </c>
      <c r="L36" s="139">
        <v>500</v>
      </c>
      <c r="M36" s="139">
        <v>3801</v>
      </c>
      <c r="N36" s="139">
        <v>3412</v>
      </c>
      <c r="O36" s="140">
        <v>242</v>
      </c>
    </row>
    <row r="37" spans="3:21" ht="12" customHeight="1" x14ac:dyDescent="0.15">
      <c r="C37" s="11"/>
      <c r="D37" s="11"/>
      <c r="E37" s="11"/>
      <c r="F37" s="11"/>
      <c r="G37" s="11"/>
      <c r="H37" s="126"/>
      <c r="I37" s="80" t="s">
        <v>136</v>
      </c>
      <c r="J37" s="131">
        <v>1434</v>
      </c>
      <c r="K37" s="132">
        <v>1291</v>
      </c>
      <c r="L37" s="131">
        <v>495</v>
      </c>
      <c r="M37" s="131">
        <v>3745</v>
      </c>
      <c r="N37" s="131">
        <v>3395</v>
      </c>
      <c r="O37" s="131">
        <v>241</v>
      </c>
      <c r="P37" s="85">
        <f>(J36-J37)/J36</f>
        <v>4.1666666666666666E-3</v>
      </c>
      <c r="Q37" s="85">
        <f t="shared" ref="Q37" si="1">(K36-K37)/K36</f>
        <v>1.2996941896024464E-2</v>
      </c>
      <c r="R37" s="85">
        <f t="shared" ref="R37" si="2">(L36-L37)/L36</f>
        <v>0.01</v>
      </c>
      <c r="S37" s="85">
        <f t="shared" ref="S37" si="3">(M36-M37)/M36</f>
        <v>1.4732965009208104E-2</v>
      </c>
      <c r="T37" s="85">
        <f t="shared" ref="T37" si="4">(N36-N37)/N36</f>
        <v>4.9824150058616649E-3</v>
      </c>
      <c r="U37" s="85">
        <f t="shared" ref="U37" si="5">(O36-O37)/O36</f>
        <v>4.1322314049586778E-3</v>
      </c>
    </row>
    <row r="38" spans="3:21" ht="12" customHeight="1" x14ac:dyDescent="0.15">
      <c r="C38" s="11"/>
      <c r="D38" s="11"/>
      <c r="E38" s="11"/>
      <c r="F38" s="11"/>
      <c r="G38" s="11"/>
      <c r="H38" s="126"/>
      <c r="I38" s="136" t="s">
        <v>131</v>
      </c>
      <c r="J38" s="137">
        <v>218</v>
      </c>
      <c r="K38" s="138">
        <v>288</v>
      </c>
      <c r="L38" s="139">
        <v>136</v>
      </c>
      <c r="M38" s="139">
        <v>1817</v>
      </c>
      <c r="N38" s="139">
        <v>599</v>
      </c>
      <c r="O38" s="140">
        <v>10</v>
      </c>
    </row>
    <row r="39" spans="3:21" ht="12" customHeight="1" x14ac:dyDescent="0.15">
      <c r="C39" s="11"/>
      <c r="D39" s="11"/>
      <c r="E39" s="11"/>
      <c r="F39" s="11"/>
      <c r="G39" s="11"/>
      <c r="H39" s="126"/>
      <c r="I39" s="73" t="s">
        <v>134</v>
      </c>
      <c r="J39" s="131">
        <v>216</v>
      </c>
      <c r="K39" s="132">
        <v>287</v>
      </c>
      <c r="L39" s="131">
        <v>135</v>
      </c>
      <c r="M39" s="131">
        <v>1790</v>
      </c>
      <c r="N39" s="131">
        <v>595</v>
      </c>
      <c r="O39" s="131">
        <v>10</v>
      </c>
      <c r="P39" s="85">
        <f>(J38-J39)/J38</f>
        <v>9.1743119266055051E-3</v>
      </c>
      <c r="Q39" s="85">
        <f t="shared" ref="Q39" si="6">(K38-K39)/K38</f>
        <v>3.472222222222222E-3</v>
      </c>
      <c r="R39" s="85">
        <f t="shared" ref="R39" si="7">(L38-L39)/L38</f>
        <v>7.3529411764705881E-3</v>
      </c>
      <c r="S39" s="85">
        <f t="shared" ref="S39" si="8">(M38-M39)/M38</f>
        <v>1.4859658778205834E-2</v>
      </c>
      <c r="T39" s="85">
        <f t="shared" ref="T39" si="9">(N38-N39)/N38</f>
        <v>6.6777963272120202E-3</v>
      </c>
      <c r="U39" s="85">
        <f t="shared" ref="U39" si="10">(O38-O39)/O38</f>
        <v>0</v>
      </c>
    </row>
    <row r="43" spans="3:21" ht="12" customHeight="1" x14ac:dyDescent="0.15">
      <c r="I43" s="56" t="s">
        <v>147</v>
      </c>
    </row>
    <row r="44" spans="3:21" ht="12" customHeight="1" x14ac:dyDescent="0.15">
      <c r="J44" s="23" t="s">
        <v>21</v>
      </c>
      <c r="K44" s="23" t="s">
        <v>22</v>
      </c>
      <c r="L44" s="23" t="s">
        <v>23</v>
      </c>
      <c r="M44" s="23" t="s">
        <v>24</v>
      </c>
      <c r="N44" s="23" t="s">
        <v>25</v>
      </c>
      <c r="O44" s="23" t="s">
        <v>26</v>
      </c>
    </row>
    <row r="45" spans="3:21" ht="12" customHeight="1" x14ac:dyDescent="0.15">
      <c r="I45" s="88" t="s">
        <v>127</v>
      </c>
      <c r="J45" s="79">
        <v>1.2863804470172054E-2</v>
      </c>
      <c r="K45" s="79">
        <v>2.2204213938411668E-2</v>
      </c>
      <c r="L45" s="79">
        <v>1.4950875694147801E-2</v>
      </c>
      <c r="M45" s="79">
        <v>2.7071997121913927E-2</v>
      </c>
      <c r="N45" s="79">
        <v>9.6607830318878474E-3</v>
      </c>
      <c r="O45" s="79">
        <v>1.1461318051575931E-2</v>
      </c>
    </row>
    <row r="46" spans="3:21" ht="12" customHeight="1" x14ac:dyDescent="0.15">
      <c r="I46" s="88" t="s">
        <v>128</v>
      </c>
      <c r="J46" s="79">
        <v>4.1666666666666666E-3</v>
      </c>
      <c r="K46" s="79">
        <v>1.2996941896024464E-2</v>
      </c>
      <c r="L46" s="79">
        <v>0.01</v>
      </c>
      <c r="M46" s="79">
        <v>1.4732965009208104E-2</v>
      </c>
      <c r="N46" s="79">
        <v>4.9824150058616649E-3</v>
      </c>
      <c r="O46" s="79">
        <v>4.1322314049586778E-3</v>
      </c>
    </row>
    <row r="47" spans="3:21" ht="12" customHeight="1" x14ac:dyDescent="0.15">
      <c r="I47" s="88" t="s">
        <v>129</v>
      </c>
      <c r="J47" s="79">
        <v>9.1743119266055051E-3</v>
      </c>
      <c r="K47" s="79">
        <v>3.472222222222222E-3</v>
      </c>
      <c r="L47" s="79">
        <v>7.3529411764705881E-3</v>
      </c>
      <c r="M47" s="79">
        <v>1.4859658778205834E-2</v>
      </c>
      <c r="N47" s="79">
        <v>6.6777963272120202E-3</v>
      </c>
      <c r="O47" s="79">
        <v>0</v>
      </c>
    </row>
    <row r="50" spans="9:15" ht="12" customHeight="1" x14ac:dyDescent="0.15">
      <c r="I50" s="56" t="s">
        <v>147</v>
      </c>
    </row>
    <row r="51" spans="9:15" ht="12" customHeight="1" x14ac:dyDescent="0.15">
      <c r="J51" s="23" t="s">
        <v>21</v>
      </c>
      <c r="K51" s="23" t="s">
        <v>22</v>
      </c>
      <c r="L51" s="23" t="s">
        <v>23</v>
      </c>
      <c r="M51" s="23" t="s">
        <v>24</v>
      </c>
      <c r="N51" s="23" t="s">
        <v>25</v>
      </c>
      <c r="O51" s="23" t="s">
        <v>26</v>
      </c>
    </row>
    <row r="52" spans="9:15" ht="12" customHeight="1" x14ac:dyDescent="0.15">
      <c r="I52" s="88" t="s">
        <v>148</v>
      </c>
      <c r="J52" s="79">
        <v>1.2863804470172054E-2</v>
      </c>
      <c r="K52" s="79">
        <v>2.2204213938411668E-2</v>
      </c>
      <c r="L52" s="79">
        <v>1.4950875694147801E-2</v>
      </c>
      <c r="M52" s="79">
        <v>2.7071997121913927E-2</v>
      </c>
      <c r="N52" s="79">
        <v>9.6607830318878474E-3</v>
      </c>
      <c r="O52" s="79">
        <v>1.1461318051575931E-2</v>
      </c>
    </row>
    <row r="53" spans="9:15" ht="12" customHeight="1" x14ac:dyDescent="0.15">
      <c r="I53" s="88" t="s">
        <v>149</v>
      </c>
      <c r="J53" s="79">
        <v>4.1666666666666666E-3</v>
      </c>
      <c r="K53" s="79">
        <v>1.2996941896024464E-2</v>
      </c>
      <c r="L53" s="79">
        <v>0.01</v>
      </c>
      <c r="M53" s="79">
        <v>1.4732965009208104E-2</v>
      </c>
      <c r="N53" s="79">
        <v>4.9824150058616649E-3</v>
      </c>
      <c r="O53" s="79">
        <v>4.1322314049586778E-3</v>
      </c>
    </row>
    <row r="54" spans="9:15" ht="12" customHeight="1" x14ac:dyDescent="0.15">
      <c r="I54" s="88" t="s">
        <v>150</v>
      </c>
      <c r="J54" s="79">
        <v>9.1743119266055051E-3</v>
      </c>
      <c r="K54" s="79">
        <v>3.472222222222222E-3</v>
      </c>
      <c r="L54" s="79">
        <v>7.3529411764705881E-3</v>
      </c>
      <c r="M54" s="79">
        <v>1.4859658778205834E-2</v>
      </c>
      <c r="N54" s="79">
        <v>6.6777963272120202E-3</v>
      </c>
      <c r="O54" s="79">
        <v>0</v>
      </c>
    </row>
  </sheetData>
  <mergeCells count="5">
    <mergeCell ref="A2:B2"/>
    <mergeCell ref="A24:B24"/>
    <mergeCell ref="A9:B9"/>
    <mergeCell ref="A16:B16"/>
    <mergeCell ref="A17:B17"/>
  </mergeCells>
  <pageMargins left="0.05" right="0.05" top="0.5" bottom="0.5" header="0" footer="0"/>
  <pageSetup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M23"/>
  <sheetViews>
    <sheetView showGridLines="0" zoomScaleNormal="100" workbookViewId="0">
      <selection activeCell="A4" sqref="A4"/>
    </sheetView>
  </sheetViews>
  <sheetFormatPr baseColWidth="10" defaultColWidth="11.5" defaultRowHeight="12" customHeight="1" x14ac:dyDescent="0.15"/>
  <cols>
    <col min="1" max="1" width="47.1640625" style="11" customWidth="1"/>
    <col min="2" max="2" width="8.6640625" style="11" customWidth="1"/>
    <col min="3" max="7" width="8.6640625" style="1" customWidth="1"/>
    <col min="8" max="16384" width="11.5" style="11"/>
  </cols>
  <sheetData>
    <row r="3" spans="1:13" ht="16" customHeight="1" x14ac:dyDescent="0.15">
      <c r="B3" s="64"/>
    </row>
    <row r="4" spans="1:13" ht="15" customHeight="1" x14ac:dyDescent="0.15">
      <c r="A4" s="141" t="s">
        <v>142</v>
      </c>
    </row>
    <row r="5" spans="1:13" ht="14" customHeight="1" x14ac:dyDescent="0.15">
      <c r="A5" s="142"/>
      <c r="B5" s="100" t="s">
        <v>21</v>
      </c>
      <c r="C5" s="94" t="s">
        <v>22</v>
      </c>
      <c r="D5" s="23" t="s">
        <v>23</v>
      </c>
      <c r="E5" s="23" t="s">
        <v>24</v>
      </c>
      <c r="F5" s="23" t="s">
        <v>25</v>
      </c>
      <c r="G5" s="23" t="s">
        <v>26</v>
      </c>
      <c r="H5" s="44" t="s">
        <v>21</v>
      </c>
      <c r="I5" s="23" t="s">
        <v>22</v>
      </c>
      <c r="J5" s="23" t="s">
        <v>23</v>
      </c>
      <c r="K5" s="23" t="s">
        <v>24</v>
      </c>
      <c r="L5" s="23" t="s">
        <v>25</v>
      </c>
      <c r="M5" s="23" t="s">
        <v>26</v>
      </c>
    </row>
    <row r="6" spans="1:13" ht="14" customHeight="1" x14ac:dyDescent="0.15">
      <c r="A6" s="73" t="s">
        <v>139</v>
      </c>
      <c r="B6" s="107">
        <v>208</v>
      </c>
      <c r="C6" s="106">
        <v>267</v>
      </c>
      <c r="D6" s="107">
        <v>125</v>
      </c>
      <c r="E6" s="107">
        <v>1717</v>
      </c>
      <c r="F6" s="107">
        <v>545</v>
      </c>
      <c r="G6" s="107">
        <v>10</v>
      </c>
      <c r="H6" s="71">
        <f>B6/B$9</f>
        <v>0.12545235223160434</v>
      </c>
      <c r="I6" s="71">
        <f t="shared" ref="I6:M6" si="0">C6/C$9</f>
        <v>0.16729323308270677</v>
      </c>
      <c r="J6" s="71">
        <f t="shared" si="0"/>
        <v>0.19654088050314467</v>
      </c>
      <c r="K6" s="71">
        <f t="shared" si="0"/>
        <v>0.30562477750089001</v>
      </c>
      <c r="L6" s="71">
        <f t="shared" si="0"/>
        <v>0.13587634006482174</v>
      </c>
      <c r="M6" s="71">
        <f t="shared" si="0"/>
        <v>3.968253968253968E-2</v>
      </c>
    </row>
    <row r="7" spans="1:13" ht="14" customHeight="1" x14ac:dyDescent="0.15">
      <c r="A7" s="73" t="s">
        <v>140</v>
      </c>
      <c r="B7" s="107">
        <v>10</v>
      </c>
      <c r="C7" s="106">
        <v>21</v>
      </c>
      <c r="D7" s="107">
        <v>11</v>
      </c>
      <c r="E7" s="107">
        <v>100</v>
      </c>
      <c r="F7" s="107">
        <v>54</v>
      </c>
      <c r="G7" s="107">
        <v>0</v>
      </c>
      <c r="H7" s="71">
        <f t="shared" ref="H7:H8" si="1">B7/B$9</f>
        <v>6.0313630880579009E-3</v>
      </c>
      <c r="I7" s="71">
        <f t="shared" ref="I7:I8" si="2">C7/C$9</f>
        <v>1.3157894736842105E-2</v>
      </c>
      <c r="J7" s="71">
        <f t="shared" ref="J7:J8" si="3">D7/D$9</f>
        <v>1.7295597484276729E-2</v>
      </c>
      <c r="K7" s="71">
        <f t="shared" ref="K7:K8" si="4">E7/E$9</f>
        <v>1.77999288002848E-2</v>
      </c>
      <c r="L7" s="71">
        <f t="shared" ref="L7:L8" si="5">F7/F$9</f>
        <v>1.3462976813762155E-2</v>
      </c>
      <c r="M7" s="71">
        <f t="shared" ref="M7:M8" si="6">G7/G$9</f>
        <v>0</v>
      </c>
    </row>
    <row r="8" spans="1:13" ht="14" customHeight="1" x14ac:dyDescent="0.15">
      <c r="A8" s="73" t="s">
        <v>141</v>
      </c>
      <c r="B8" s="107">
        <v>1440</v>
      </c>
      <c r="C8" s="106">
        <v>1308</v>
      </c>
      <c r="D8" s="107">
        <v>500</v>
      </c>
      <c r="E8" s="107">
        <v>3801</v>
      </c>
      <c r="F8" s="107">
        <v>3412</v>
      </c>
      <c r="G8" s="107">
        <v>242</v>
      </c>
      <c r="H8" s="71">
        <f t="shared" si="1"/>
        <v>0.8685162846803377</v>
      </c>
      <c r="I8" s="71">
        <f t="shared" si="2"/>
        <v>0.81954887218045114</v>
      </c>
      <c r="J8" s="71">
        <f t="shared" si="3"/>
        <v>0.78616352201257866</v>
      </c>
      <c r="K8" s="71">
        <f t="shared" si="4"/>
        <v>0.67657529369882519</v>
      </c>
      <c r="L8" s="71">
        <f t="shared" si="5"/>
        <v>0.85066068312141607</v>
      </c>
      <c r="M8" s="71">
        <f t="shared" si="6"/>
        <v>0.96031746031746035</v>
      </c>
    </row>
    <row r="9" spans="1:13" ht="12" customHeight="1" x14ac:dyDescent="0.15">
      <c r="B9" s="124">
        <f>SUM(B6:B8)</f>
        <v>1658</v>
      </c>
      <c r="C9" s="124">
        <f t="shared" ref="C9:G9" si="7">SUM(C6:C8)</f>
        <v>1596</v>
      </c>
      <c r="D9" s="124">
        <f t="shared" si="7"/>
        <v>636</v>
      </c>
      <c r="E9" s="124">
        <f t="shared" si="7"/>
        <v>5618</v>
      </c>
      <c r="F9" s="124">
        <f t="shared" si="7"/>
        <v>4011</v>
      </c>
      <c r="G9" s="124">
        <f t="shared" si="7"/>
        <v>252</v>
      </c>
    </row>
    <row r="11" spans="1:13" ht="14" customHeight="1" x14ac:dyDescent="0.15">
      <c r="B11" s="64"/>
    </row>
    <row r="12" spans="1:13" ht="15" customHeight="1" x14ac:dyDescent="0.15">
      <c r="A12" s="55" t="s">
        <v>151</v>
      </c>
    </row>
    <row r="13" spans="1:13" ht="12" customHeight="1" x14ac:dyDescent="0.15">
      <c r="B13" s="23" t="s">
        <v>21</v>
      </c>
      <c r="C13" s="23" t="s">
        <v>22</v>
      </c>
      <c r="D13" s="23" t="s">
        <v>23</v>
      </c>
      <c r="E13" s="23" t="s">
        <v>24</v>
      </c>
      <c r="F13" s="23" t="s">
        <v>25</v>
      </c>
      <c r="G13" s="23" t="s">
        <v>26</v>
      </c>
    </row>
    <row r="14" spans="1:13" ht="12" customHeight="1" x14ac:dyDescent="0.15">
      <c r="A14" s="73" t="s">
        <v>139</v>
      </c>
      <c r="B14" s="79">
        <v>0.12545235223160434</v>
      </c>
      <c r="C14" s="79">
        <v>0.16729323308270677</v>
      </c>
      <c r="D14" s="79">
        <v>0.19654088050314467</v>
      </c>
      <c r="E14" s="79">
        <v>0.30562477750089001</v>
      </c>
      <c r="F14" s="79">
        <v>0.13587634006482174</v>
      </c>
      <c r="G14" s="79">
        <v>3.968253968253968E-2</v>
      </c>
    </row>
    <row r="15" spans="1:13" ht="12" customHeight="1" x14ac:dyDescent="0.15">
      <c r="A15" s="73" t="s">
        <v>140</v>
      </c>
      <c r="B15" s="79">
        <v>6.0313630880579009E-3</v>
      </c>
      <c r="C15" s="79">
        <v>1.3157894736842105E-2</v>
      </c>
      <c r="D15" s="79">
        <v>1.7295597484276729E-2</v>
      </c>
      <c r="E15" s="79">
        <v>1.77999288002848E-2</v>
      </c>
      <c r="F15" s="79">
        <v>1.3462976813762155E-2</v>
      </c>
      <c r="G15" s="79">
        <v>0</v>
      </c>
    </row>
    <row r="16" spans="1:13" ht="12" customHeight="1" x14ac:dyDescent="0.15">
      <c r="A16" s="73" t="s">
        <v>141</v>
      </c>
      <c r="B16" s="79">
        <v>0.8685162846803377</v>
      </c>
      <c r="C16" s="79">
        <v>0.81954887218045114</v>
      </c>
      <c r="D16" s="79">
        <v>0.78616352201257866</v>
      </c>
      <c r="E16" s="79">
        <v>0.67657529369882519</v>
      </c>
      <c r="F16" s="79">
        <v>0.85066068312141607</v>
      </c>
      <c r="G16" s="79">
        <v>0.96031746031746035</v>
      </c>
    </row>
    <row r="19" spans="1:7" ht="12" customHeight="1" x14ac:dyDescent="0.15">
      <c r="A19" s="55" t="s">
        <v>151</v>
      </c>
    </row>
    <row r="20" spans="1:7" ht="12" customHeight="1" x14ac:dyDescent="0.15">
      <c r="B20" s="23" t="s">
        <v>21</v>
      </c>
      <c r="C20" s="23" t="s">
        <v>22</v>
      </c>
      <c r="D20" s="23" t="s">
        <v>23</v>
      </c>
      <c r="E20" s="23" t="s">
        <v>24</v>
      </c>
      <c r="F20" s="23" t="s">
        <v>25</v>
      </c>
      <c r="G20" s="23" t="s">
        <v>26</v>
      </c>
    </row>
    <row r="21" spans="1:7" ht="12" customHeight="1" x14ac:dyDescent="0.15">
      <c r="A21" s="73" t="s">
        <v>152</v>
      </c>
      <c r="B21" s="79">
        <v>0.12545235223160434</v>
      </c>
      <c r="C21" s="79">
        <v>0.16729323308270677</v>
      </c>
      <c r="D21" s="79">
        <v>0.19654088050314467</v>
      </c>
      <c r="E21" s="79">
        <v>0.30562477750089001</v>
      </c>
      <c r="F21" s="79">
        <v>0.13587634006482174</v>
      </c>
      <c r="G21" s="79">
        <v>3.968253968253968E-2</v>
      </c>
    </row>
    <row r="22" spans="1:7" ht="12" customHeight="1" x14ac:dyDescent="0.15">
      <c r="A22" s="73" t="s">
        <v>153</v>
      </c>
      <c r="B22" s="79">
        <v>6.0313630880579009E-3</v>
      </c>
      <c r="C22" s="79">
        <v>1.3157894736842105E-2</v>
      </c>
      <c r="D22" s="79">
        <v>1.7295597484276729E-2</v>
      </c>
      <c r="E22" s="79">
        <v>1.77999288002848E-2</v>
      </c>
      <c r="F22" s="79">
        <v>1.3462976813762155E-2</v>
      </c>
      <c r="G22" s="79">
        <v>0</v>
      </c>
    </row>
    <row r="23" spans="1:7" ht="12" customHeight="1" x14ac:dyDescent="0.15">
      <c r="A23" s="73" t="s">
        <v>154</v>
      </c>
      <c r="B23" s="79">
        <v>0.8685162846803377</v>
      </c>
      <c r="C23" s="79">
        <v>0.81954887218045114</v>
      </c>
      <c r="D23" s="79">
        <v>0.78616352201257866</v>
      </c>
      <c r="E23" s="79">
        <v>0.67657529369882519</v>
      </c>
      <c r="F23" s="79">
        <v>0.85066068312141607</v>
      </c>
      <c r="G23" s="79">
        <v>0.96031746031746035</v>
      </c>
    </row>
  </sheetData>
  <pageMargins left="0.05" right="0.05" top="0.5" bottom="0.5" header="0" footer="0"/>
  <pageSetup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77"/>
  <sheetViews>
    <sheetView showGridLines="0" topLeftCell="V1" workbookViewId="0">
      <selection activeCell="W3" sqref="W3:AL39"/>
    </sheetView>
  </sheetViews>
  <sheetFormatPr baseColWidth="10" defaultColWidth="9.1640625" defaultRowHeight="13" x14ac:dyDescent="0.15"/>
  <cols>
    <col min="1" max="1" width="18.5" style="11" customWidth="1"/>
    <col min="2" max="2" width="11.5" style="11" customWidth="1"/>
    <col min="3" max="7" width="11.5" style="11"/>
    <col min="8" max="14" width="9.1640625" style="11"/>
    <col min="15" max="15" width="6.1640625" style="11" customWidth="1"/>
    <col min="16" max="16384" width="9.1640625" style="11"/>
  </cols>
  <sheetData>
    <row r="1" spans="1:37" x14ac:dyDescent="0.15">
      <c r="A1" s="163" t="s">
        <v>90</v>
      </c>
      <c r="B1" s="164"/>
      <c r="C1" s="164"/>
      <c r="D1" s="164"/>
      <c r="E1" s="164"/>
      <c r="F1" s="164"/>
      <c r="G1" s="164"/>
    </row>
    <row r="3" spans="1:37" ht="23" x14ac:dyDescent="0.25">
      <c r="A3" s="169" t="s">
        <v>0</v>
      </c>
      <c r="B3" s="178" t="s">
        <v>21</v>
      </c>
      <c r="C3" s="178"/>
      <c r="D3" s="178"/>
      <c r="E3" s="178"/>
      <c r="F3" s="1"/>
      <c r="H3" s="56" t="s">
        <v>100</v>
      </c>
      <c r="W3" s="185" t="s">
        <v>158</v>
      </c>
      <c r="X3" s="185"/>
      <c r="Y3" s="185"/>
      <c r="Z3" s="185"/>
      <c r="AA3" s="185"/>
      <c r="AB3" s="185"/>
      <c r="AC3" s="185"/>
      <c r="AD3" s="185"/>
      <c r="AE3" s="185"/>
      <c r="AF3" s="185"/>
      <c r="AG3" s="185"/>
      <c r="AH3" s="185"/>
      <c r="AI3" s="185"/>
      <c r="AJ3" s="185"/>
      <c r="AK3" s="185"/>
    </row>
    <row r="4" spans="1:37" x14ac:dyDescent="0.15">
      <c r="A4" s="169"/>
      <c r="B4" s="36">
        <v>1</v>
      </c>
      <c r="C4" s="36">
        <v>2</v>
      </c>
      <c r="D4" s="36">
        <v>3</v>
      </c>
      <c r="E4" s="36">
        <v>4</v>
      </c>
      <c r="F4" s="36" t="s">
        <v>1</v>
      </c>
      <c r="I4" s="48" t="s">
        <v>51</v>
      </c>
      <c r="J4" s="48" t="s">
        <v>52</v>
      </c>
      <c r="K4" s="48" t="s">
        <v>53</v>
      </c>
      <c r="L4" s="48" t="s">
        <v>54</v>
      </c>
    </row>
    <row r="5" spans="1:37" x14ac:dyDescent="0.15">
      <c r="A5" s="35" t="s">
        <v>97</v>
      </c>
      <c r="B5" s="2">
        <v>2987</v>
      </c>
      <c r="C5" s="2">
        <v>2970</v>
      </c>
      <c r="D5" s="2">
        <v>19</v>
      </c>
      <c r="E5" s="2">
        <v>243</v>
      </c>
      <c r="F5" s="2">
        <v>6219</v>
      </c>
      <c r="H5" s="46" t="s">
        <v>21</v>
      </c>
      <c r="I5" s="2">
        <v>2987</v>
      </c>
      <c r="J5" s="2">
        <v>2970</v>
      </c>
      <c r="K5" s="2">
        <v>19</v>
      </c>
      <c r="L5" s="2">
        <v>243</v>
      </c>
    </row>
    <row r="6" spans="1:37" x14ac:dyDescent="0.15">
      <c r="A6" s="35" t="s">
        <v>98</v>
      </c>
      <c r="B6" s="2">
        <v>1040</v>
      </c>
      <c r="C6" s="2">
        <v>327</v>
      </c>
      <c r="D6" s="2">
        <v>1</v>
      </c>
      <c r="E6" s="2">
        <v>72</v>
      </c>
      <c r="F6" s="2">
        <v>1440</v>
      </c>
      <c r="H6" s="46" t="s">
        <v>22</v>
      </c>
      <c r="I6" s="57">
        <v>3686</v>
      </c>
      <c r="J6" s="57">
        <v>2114</v>
      </c>
      <c r="K6" s="21">
        <v>9</v>
      </c>
      <c r="L6" s="21">
        <v>361</v>
      </c>
    </row>
    <row r="7" spans="1:37" x14ac:dyDescent="0.15">
      <c r="A7" s="35" t="s">
        <v>99</v>
      </c>
      <c r="B7" s="2">
        <v>181</v>
      </c>
      <c r="C7" s="2">
        <v>26</v>
      </c>
      <c r="D7" s="2">
        <v>1</v>
      </c>
      <c r="E7" s="2">
        <v>10</v>
      </c>
      <c r="F7" s="2">
        <v>218</v>
      </c>
      <c r="H7" s="46" t="s">
        <v>23</v>
      </c>
      <c r="I7" s="39">
        <v>1183</v>
      </c>
      <c r="J7" s="39">
        <v>1074</v>
      </c>
      <c r="K7" s="39">
        <v>5</v>
      </c>
      <c r="L7" s="39">
        <v>79</v>
      </c>
    </row>
    <row r="8" spans="1:37" x14ac:dyDescent="0.15">
      <c r="C8" s="1"/>
      <c r="D8" s="1"/>
      <c r="E8" s="1"/>
      <c r="F8" s="1"/>
      <c r="G8" s="1"/>
      <c r="H8" s="46" t="s">
        <v>24</v>
      </c>
      <c r="I8" s="21">
        <v>12819</v>
      </c>
      <c r="J8" s="21">
        <v>8220</v>
      </c>
      <c r="K8" s="21">
        <v>60</v>
      </c>
      <c r="L8" s="21">
        <v>1138</v>
      </c>
    </row>
    <row r="9" spans="1:37" x14ac:dyDescent="0.15">
      <c r="C9" s="1"/>
      <c r="D9" s="1"/>
      <c r="E9" s="1"/>
      <c r="F9" s="1"/>
      <c r="G9" s="1"/>
      <c r="H9" s="46" t="s">
        <v>25</v>
      </c>
      <c r="I9" s="39">
        <v>7489</v>
      </c>
      <c r="J9" s="39">
        <v>5541</v>
      </c>
      <c r="K9" s="39">
        <v>44</v>
      </c>
      <c r="L9" s="39">
        <v>693</v>
      </c>
    </row>
    <row r="10" spans="1:37" x14ac:dyDescent="0.15">
      <c r="A10" s="48"/>
      <c r="B10" s="177" t="s">
        <v>22</v>
      </c>
      <c r="C10" s="177"/>
      <c r="D10" s="177"/>
      <c r="E10" s="21"/>
      <c r="F10" s="1"/>
      <c r="G10" s="1"/>
      <c r="H10" s="46" t="s">
        <v>26</v>
      </c>
      <c r="I10" s="21">
        <v>449</v>
      </c>
      <c r="J10" s="21">
        <v>894</v>
      </c>
      <c r="K10" s="21">
        <v>3</v>
      </c>
      <c r="L10" s="21">
        <v>50</v>
      </c>
    </row>
    <row r="11" spans="1:37" x14ac:dyDescent="0.15">
      <c r="A11" s="48"/>
      <c r="B11" s="48" t="s">
        <v>51</v>
      </c>
      <c r="C11" s="48" t="s">
        <v>52</v>
      </c>
      <c r="D11" s="48" t="s">
        <v>53</v>
      </c>
      <c r="E11" s="48" t="s">
        <v>54</v>
      </c>
      <c r="F11" s="1"/>
      <c r="G11" s="1"/>
    </row>
    <row r="12" spans="1:37" x14ac:dyDescent="0.15">
      <c r="A12" s="35" t="s">
        <v>97</v>
      </c>
      <c r="B12" s="57">
        <v>3686</v>
      </c>
      <c r="C12" s="57">
        <v>2114</v>
      </c>
      <c r="D12" s="21">
        <v>9</v>
      </c>
      <c r="E12" s="21">
        <v>361</v>
      </c>
      <c r="F12" s="1"/>
      <c r="G12" s="1"/>
    </row>
    <row r="13" spans="1:37" x14ac:dyDescent="0.15">
      <c r="A13" s="35" t="s">
        <v>98</v>
      </c>
      <c r="B13" s="57">
        <v>1001</v>
      </c>
      <c r="C13" s="21">
        <v>246</v>
      </c>
      <c r="D13" s="21">
        <v>1</v>
      </c>
      <c r="E13" s="21">
        <v>60</v>
      </c>
      <c r="F13" s="1"/>
      <c r="G13" s="1"/>
      <c r="H13" s="35" t="s">
        <v>98</v>
      </c>
    </row>
    <row r="14" spans="1:37" x14ac:dyDescent="0.15">
      <c r="A14" s="35" t="s">
        <v>99</v>
      </c>
      <c r="B14" s="21">
        <v>235</v>
      </c>
      <c r="C14" s="21">
        <v>32</v>
      </c>
      <c r="D14" s="21">
        <v>0</v>
      </c>
      <c r="E14" s="21">
        <v>21</v>
      </c>
      <c r="F14" s="1"/>
      <c r="G14" s="1"/>
      <c r="I14" s="48" t="s">
        <v>51</v>
      </c>
      <c r="J14" s="48" t="s">
        <v>52</v>
      </c>
      <c r="K14" s="48" t="s">
        <v>53</v>
      </c>
      <c r="L14" s="48" t="s">
        <v>54</v>
      </c>
    </row>
    <row r="15" spans="1:37" x14ac:dyDescent="0.15">
      <c r="A15" s="56"/>
      <c r="B15" s="46"/>
      <c r="C15" s="21"/>
      <c r="D15" s="21"/>
      <c r="E15" s="21"/>
      <c r="F15" s="1"/>
      <c r="G15" s="1"/>
      <c r="H15" s="46" t="s">
        <v>21</v>
      </c>
      <c r="I15" s="2">
        <v>1040</v>
      </c>
      <c r="J15" s="2">
        <v>327</v>
      </c>
      <c r="K15" s="2">
        <v>1</v>
      </c>
      <c r="L15" s="2">
        <v>72</v>
      </c>
    </row>
    <row r="16" spans="1:37" x14ac:dyDescent="0.15">
      <c r="A16" s="176" t="s">
        <v>0</v>
      </c>
      <c r="B16" s="166" t="s">
        <v>23</v>
      </c>
      <c r="C16" s="166"/>
      <c r="D16" s="166"/>
      <c r="E16" s="166"/>
      <c r="F16" s="1"/>
      <c r="G16" s="1"/>
      <c r="H16" s="46" t="s">
        <v>22</v>
      </c>
      <c r="I16" s="57">
        <v>1001</v>
      </c>
      <c r="J16" s="21">
        <v>246</v>
      </c>
      <c r="K16" s="21">
        <v>1</v>
      </c>
      <c r="L16" s="21">
        <v>60</v>
      </c>
    </row>
    <row r="17" spans="1:12" x14ac:dyDescent="0.15">
      <c r="A17" s="176"/>
      <c r="B17" s="23">
        <v>1</v>
      </c>
      <c r="C17" s="23">
        <v>2</v>
      </c>
      <c r="D17" s="23">
        <v>3</v>
      </c>
      <c r="E17" s="23">
        <v>4</v>
      </c>
      <c r="F17" s="65" t="s">
        <v>1</v>
      </c>
      <c r="G17" s="1"/>
      <c r="H17" s="46" t="s">
        <v>23</v>
      </c>
      <c r="I17" s="39">
        <v>353</v>
      </c>
      <c r="J17" s="39">
        <v>128</v>
      </c>
      <c r="K17" s="39">
        <v>0</v>
      </c>
      <c r="L17" s="39">
        <v>19</v>
      </c>
    </row>
    <row r="18" spans="1:12" x14ac:dyDescent="0.15">
      <c r="A18" s="35" t="s">
        <v>97</v>
      </c>
      <c r="B18" s="39">
        <v>1183</v>
      </c>
      <c r="C18" s="39">
        <v>1074</v>
      </c>
      <c r="D18" s="39">
        <v>5</v>
      </c>
      <c r="E18" s="39">
        <v>79</v>
      </c>
      <c r="F18" s="58">
        <v>2341</v>
      </c>
      <c r="G18" s="1"/>
      <c r="H18" s="46" t="s">
        <v>24</v>
      </c>
      <c r="I18" s="21">
        <v>2750</v>
      </c>
      <c r="J18" s="21">
        <v>810</v>
      </c>
      <c r="K18" s="21">
        <v>10</v>
      </c>
      <c r="L18" s="21">
        <v>231</v>
      </c>
    </row>
    <row r="19" spans="1:12" x14ac:dyDescent="0.15">
      <c r="A19" s="35" t="s">
        <v>98</v>
      </c>
      <c r="B19" s="39">
        <v>353</v>
      </c>
      <c r="C19" s="39">
        <v>128</v>
      </c>
      <c r="D19" s="39">
        <v>0</v>
      </c>
      <c r="E19" s="39">
        <v>19</v>
      </c>
      <c r="F19" s="58">
        <v>500</v>
      </c>
      <c r="G19" s="1"/>
      <c r="H19" s="46" t="s">
        <v>25</v>
      </c>
      <c r="I19" s="39">
        <v>2522</v>
      </c>
      <c r="J19" s="39">
        <v>712</v>
      </c>
      <c r="K19" s="39">
        <v>5</v>
      </c>
      <c r="L19" s="39">
        <v>173</v>
      </c>
    </row>
    <row r="20" spans="1:12" x14ac:dyDescent="0.15">
      <c r="A20" s="35" t="s">
        <v>99</v>
      </c>
      <c r="B20" s="39">
        <v>106</v>
      </c>
      <c r="C20" s="39">
        <v>20</v>
      </c>
      <c r="D20" s="39">
        <v>0</v>
      </c>
      <c r="E20" s="39">
        <v>10</v>
      </c>
      <c r="F20" s="58">
        <v>136</v>
      </c>
      <c r="G20" s="1"/>
      <c r="H20" s="46" t="s">
        <v>26</v>
      </c>
      <c r="I20" s="21">
        <v>143</v>
      </c>
      <c r="J20" s="21">
        <v>88</v>
      </c>
      <c r="K20" s="21">
        <v>0</v>
      </c>
      <c r="L20" s="21">
        <v>11</v>
      </c>
    </row>
    <row r="21" spans="1:12" x14ac:dyDescent="0.15">
      <c r="A21" s="56"/>
      <c r="B21" s="46"/>
      <c r="C21" s="21"/>
      <c r="D21" s="21"/>
      <c r="E21" s="21"/>
      <c r="F21" s="1"/>
      <c r="G21" s="1"/>
    </row>
    <row r="22" spans="1:12" x14ac:dyDescent="0.15">
      <c r="A22" s="48"/>
      <c r="B22" s="177" t="s">
        <v>24</v>
      </c>
      <c r="C22" s="177"/>
      <c r="D22" s="177"/>
      <c r="E22" s="21"/>
      <c r="F22" s="1"/>
      <c r="G22" s="1"/>
    </row>
    <row r="23" spans="1:12" x14ac:dyDescent="0.15">
      <c r="A23" s="48"/>
      <c r="B23" s="48" t="s">
        <v>51</v>
      </c>
      <c r="C23" s="48" t="s">
        <v>52</v>
      </c>
      <c r="D23" s="48" t="s">
        <v>53</v>
      </c>
      <c r="E23" s="48" t="s">
        <v>54</v>
      </c>
      <c r="F23" s="1"/>
      <c r="G23" s="1"/>
      <c r="H23" s="35" t="s">
        <v>99</v>
      </c>
    </row>
    <row r="24" spans="1:12" x14ac:dyDescent="0.15">
      <c r="A24" s="35" t="s">
        <v>97</v>
      </c>
      <c r="B24" s="21">
        <v>12819</v>
      </c>
      <c r="C24" s="21">
        <v>8220</v>
      </c>
      <c r="D24" s="21">
        <v>60</v>
      </c>
      <c r="E24" s="21">
        <v>1138</v>
      </c>
      <c r="F24" s="1"/>
      <c r="G24" s="1"/>
      <c r="I24" s="48" t="s">
        <v>51</v>
      </c>
      <c r="J24" s="48" t="s">
        <v>52</v>
      </c>
      <c r="K24" s="48" t="s">
        <v>53</v>
      </c>
      <c r="L24" s="48" t="s">
        <v>54</v>
      </c>
    </row>
    <row r="25" spans="1:12" x14ac:dyDescent="0.15">
      <c r="A25" s="35" t="s">
        <v>98</v>
      </c>
      <c r="B25" s="21">
        <v>2750</v>
      </c>
      <c r="C25" s="21">
        <v>810</v>
      </c>
      <c r="D25" s="21">
        <v>10</v>
      </c>
      <c r="E25" s="21">
        <v>231</v>
      </c>
      <c r="F25" s="1"/>
      <c r="G25" s="1"/>
      <c r="H25" s="46" t="s">
        <v>21</v>
      </c>
      <c r="I25" s="2">
        <v>181</v>
      </c>
      <c r="J25" s="2">
        <v>26</v>
      </c>
      <c r="K25" s="2">
        <v>1</v>
      </c>
      <c r="L25" s="2">
        <v>10</v>
      </c>
    </row>
    <row r="26" spans="1:12" x14ac:dyDescent="0.15">
      <c r="A26" s="35" t="s">
        <v>99</v>
      </c>
      <c r="B26" s="21">
        <v>1414</v>
      </c>
      <c r="C26" s="21">
        <v>260</v>
      </c>
      <c r="D26" s="21">
        <v>1</v>
      </c>
      <c r="E26" s="21">
        <v>142</v>
      </c>
      <c r="F26" s="1"/>
      <c r="G26" s="1"/>
      <c r="H26" s="46" t="s">
        <v>22</v>
      </c>
      <c r="I26" s="21">
        <v>235</v>
      </c>
      <c r="J26" s="21">
        <v>32</v>
      </c>
      <c r="K26" s="21">
        <v>0</v>
      </c>
      <c r="L26" s="21">
        <v>21</v>
      </c>
    </row>
    <row r="27" spans="1:12" x14ac:dyDescent="0.15">
      <c r="A27" s="56"/>
      <c r="B27" s="46"/>
      <c r="C27" s="21"/>
      <c r="D27" s="21"/>
      <c r="E27" s="21"/>
      <c r="F27" s="1"/>
      <c r="G27" s="1"/>
      <c r="H27" s="46" t="s">
        <v>23</v>
      </c>
      <c r="I27" s="39">
        <v>106</v>
      </c>
      <c r="J27" s="39">
        <v>20</v>
      </c>
      <c r="K27" s="39">
        <v>0</v>
      </c>
      <c r="L27" s="39">
        <v>10</v>
      </c>
    </row>
    <row r="28" spans="1:12" x14ac:dyDescent="0.15">
      <c r="A28" s="176" t="s">
        <v>0</v>
      </c>
      <c r="B28" s="166" t="s">
        <v>25</v>
      </c>
      <c r="C28" s="166"/>
      <c r="D28" s="166"/>
      <c r="E28" s="166"/>
      <c r="F28" s="1"/>
      <c r="G28" s="1"/>
      <c r="H28" s="46" t="s">
        <v>24</v>
      </c>
      <c r="I28" s="21">
        <v>1414</v>
      </c>
      <c r="J28" s="21">
        <v>260</v>
      </c>
      <c r="K28" s="21">
        <v>1</v>
      </c>
      <c r="L28" s="21">
        <v>142</v>
      </c>
    </row>
    <row r="29" spans="1:12" x14ac:dyDescent="0.15">
      <c r="A29" s="176"/>
      <c r="B29" s="23">
        <v>1</v>
      </c>
      <c r="C29" s="23">
        <v>2</v>
      </c>
      <c r="D29" s="23">
        <v>3</v>
      </c>
      <c r="E29" s="23">
        <v>4</v>
      </c>
      <c r="F29" s="65" t="s">
        <v>1</v>
      </c>
      <c r="G29" s="1"/>
      <c r="H29" s="46" t="s">
        <v>25</v>
      </c>
      <c r="I29" s="39">
        <v>457</v>
      </c>
      <c r="J29" s="39">
        <v>90</v>
      </c>
      <c r="K29" s="39">
        <v>1</v>
      </c>
      <c r="L29" s="39">
        <v>51</v>
      </c>
    </row>
    <row r="30" spans="1:12" x14ac:dyDescent="0.15">
      <c r="A30" s="35" t="s">
        <v>97</v>
      </c>
      <c r="B30" s="39">
        <v>7489</v>
      </c>
      <c r="C30" s="39">
        <v>5541</v>
      </c>
      <c r="D30" s="39">
        <v>44</v>
      </c>
      <c r="E30" s="39">
        <v>693</v>
      </c>
      <c r="F30" s="58">
        <v>13767</v>
      </c>
      <c r="G30" s="1"/>
      <c r="H30" s="46" t="s">
        <v>26</v>
      </c>
      <c r="I30" s="21">
        <v>9</v>
      </c>
      <c r="J30" s="21">
        <v>1</v>
      </c>
      <c r="K30" s="21">
        <v>0</v>
      </c>
      <c r="L30" s="21">
        <v>0</v>
      </c>
    </row>
    <row r="31" spans="1:12" x14ac:dyDescent="0.15">
      <c r="A31" s="35" t="s">
        <v>98</v>
      </c>
      <c r="B31" s="39">
        <v>2522</v>
      </c>
      <c r="C31" s="39">
        <v>712</v>
      </c>
      <c r="D31" s="39">
        <v>5</v>
      </c>
      <c r="E31" s="39">
        <v>173</v>
      </c>
      <c r="F31" s="58">
        <v>3412</v>
      </c>
      <c r="G31" s="1"/>
    </row>
    <row r="32" spans="1:12" x14ac:dyDescent="0.15">
      <c r="A32" s="35" t="s">
        <v>99</v>
      </c>
      <c r="B32" s="39">
        <v>457</v>
      </c>
      <c r="C32" s="39">
        <v>90</v>
      </c>
      <c r="D32" s="39">
        <v>1</v>
      </c>
      <c r="E32" s="39">
        <v>51</v>
      </c>
      <c r="F32" s="58">
        <v>599</v>
      </c>
      <c r="G32" s="1"/>
    </row>
    <row r="33" spans="1:7" x14ac:dyDescent="0.15">
      <c r="A33" s="56"/>
      <c r="B33" s="46"/>
      <c r="C33" s="21"/>
      <c r="D33" s="21"/>
      <c r="E33" s="21"/>
      <c r="F33" s="1"/>
      <c r="G33" s="1"/>
    </row>
    <row r="34" spans="1:7" x14ac:dyDescent="0.15">
      <c r="A34" s="56"/>
      <c r="B34" s="46"/>
      <c r="C34" s="23" t="s">
        <v>26</v>
      </c>
      <c r="D34" s="21"/>
      <c r="E34" s="21"/>
      <c r="F34" s="1"/>
      <c r="G34" s="1"/>
    </row>
    <row r="35" spans="1:7" x14ac:dyDescent="0.15">
      <c r="A35" s="48"/>
      <c r="B35" s="47" t="s">
        <v>51</v>
      </c>
      <c r="C35" s="47" t="s">
        <v>52</v>
      </c>
      <c r="D35" s="47" t="s">
        <v>53</v>
      </c>
      <c r="E35" s="47" t="s">
        <v>54</v>
      </c>
      <c r="F35" s="1"/>
      <c r="G35" s="1"/>
    </row>
    <row r="36" spans="1:7" x14ac:dyDescent="0.15">
      <c r="A36" s="35" t="s">
        <v>97</v>
      </c>
      <c r="B36" s="21">
        <v>449</v>
      </c>
      <c r="C36" s="21">
        <v>894</v>
      </c>
      <c r="D36" s="21">
        <v>3</v>
      </c>
      <c r="E36" s="21">
        <v>50</v>
      </c>
      <c r="F36" s="1"/>
      <c r="G36" s="1"/>
    </row>
    <row r="37" spans="1:7" x14ac:dyDescent="0.15">
      <c r="A37" s="35" t="s">
        <v>98</v>
      </c>
      <c r="B37" s="21">
        <v>143</v>
      </c>
      <c r="C37" s="21">
        <v>88</v>
      </c>
      <c r="D37" s="21">
        <v>0</v>
      </c>
      <c r="E37" s="21">
        <v>11</v>
      </c>
      <c r="F37" s="1"/>
      <c r="G37" s="1"/>
    </row>
    <row r="38" spans="1:7" x14ac:dyDescent="0.15">
      <c r="A38" s="35" t="s">
        <v>99</v>
      </c>
      <c r="B38" s="21">
        <v>9</v>
      </c>
      <c r="C38" s="21">
        <v>1</v>
      </c>
      <c r="D38" s="21">
        <v>0</v>
      </c>
      <c r="E38" s="21">
        <v>0</v>
      </c>
      <c r="F38" s="1"/>
      <c r="G38" s="1"/>
    </row>
    <row r="56" spans="14:19" x14ac:dyDescent="0.15">
      <c r="N56" s="188" t="s">
        <v>157</v>
      </c>
      <c r="O56" s="188"/>
      <c r="P56" s="188"/>
      <c r="Q56" s="188"/>
      <c r="R56" s="188"/>
      <c r="S56" s="188"/>
    </row>
    <row r="57" spans="14:19" x14ac:dyDescent="0.15">
      <c r="N57" s="188"/>
      <c r="O57" s="188"/>
      <c r="P57" s="188"/>
      <c r="Q57" s="188"/>
      <c r="R57" s="188"/>
      <c r="S57" s="188"/>
    </row>
    <row r="58" spans="14:19" x14ac:dyDescent="0.15">
      <c r="P58" s="187" t="s">
        <v>155</v>
      </c>
      <c r="Q58" s="187" t="s">
        <v>52</v>
      </c>
      <c r="R58" s="187" t="s">
        <v>53</v>
      </c>
      <c r="S58" s="187" t="s">
        <v>156</v>
      </c>
    </row>
    <row r="59" spans="14:19" x14ac:dyDescent="0.15">
      <c r="P59" s="187"/>
      <c r="Q59" s="187"/>
      <c r="R59" s="187"/>
      <c r="S59" s="187"/>
    </row>
    <row r="60" spans="14:19" x14ac:dyDescent="0.15">
      <c r="N60" s="182" t="s">
        <v>100</v>
      </c>
      <c r="O60" s="87" t="s">
        <v>21</v>
      </c>
      <c r="P60" s="107">
        <v>2987</v>
      </c>
      <c r="Q60" s="107">
        <v>2970</v>
      </c>
      <c r="R60" s="107">
        <v>19</v>
      </c>
      <c r="S60" s="107">
        <v>243</v>
      </c>
    </row>
    <row r="61" spans="14:19" x14ac:dyDescent="0.15">
      <c r="N61" s="182"/>
      <c r="O61" s="87" t="s">
        <v>22</v>
      </c>
      <c r="P61" s="143">
        <v>3686</v>
      </c>
      <c r="Q61" s="143">
        <v>2114</v>
      </c>
      <c r="R61" s="143">
        <v>9</v>
      </c>
      <c r="S61" s="143">
        <v>361</v>
      </c>
    </row>
    <row r="62" spans="14:19" x14ac:dyDescent="0.15">
      <c r="N62" s="182"/>
      <c r="O62" s="87" t="s">
        <v>23</v>
      </c>
      <c r="P62" s="143">
        <v>1183</v>
      </c>
      <c r="Q62" s="143">
        <v>1074</v>
      </c>
      <c r="R62" s="143">
        <v>5</v>
      </c>
      <c r="S62" s="143">
        <v>79</v>
      </c>
    </row>
    <row r="63" spans="14:19" x14ac:dyDescent="0.15">
      <c r="N63" s="182"/>
      <c r="O63" s="87" t="s">
        <v>24</v>
      </c>
      <c r="P63" s="143">
        <v>12819</v>
      </c>
      <c r="Q63" s="143">
        <v>8220</v>
      </c>
      <c r="R63" s="143">
        <v>60</v>
      </c>
      <c r="S63" s="143">
        <v>1138</v>
      </c>
    </row>
    <row r="64" spans="14:19" x14ac:dyDescent="0.15">
      <c r="N64" s="182"/>
      <c r="O64" s="87" t="s">
        <v>25</v>
      </c>
      <c r="P64" s="143">
        <v>7489</v>
      </c>
      <c r="Q64" s="143">
        <v>5541</v>
      </c>
      <c r="R64" s="143">
        <v>44</v>
      </c>
      <c r="S64" s="143">
        <v>693</v>
      </c>
    </row>
    <row r="65" spans="14:19" ht="14" thickBot="1" x14ac:dyDescent="0.2">
      <c r="N65" s="186"/>
      <c r="O65" s="144" t="s">
        <v>26</v>
      </c>
      <c r="P65" s="145">
        <v>449</v>
      </c>
      <c r="Q65" s="145">
        <v>894</v>
      </c>
      <c r="R65" s="145">
        <v>3</v>
      </c>
      <c r="S65" s="145">
        <v>50</v>
      </c>
    </row>
    <row r="66" spans="14:19" x14ac:dyDescent="0.15">
      <c r="N66" s="181" t="s">
        <v>98</v>
      </c>
      <c r="O66" s="148" t="s">
        <v>21</v>
      </c>
      <c r="P66" s="149">
        <v>1040</v>
      </c>
      <c r="Q66" s="149">
        <v>327</v>
      </c>
      <c r="R66" s="149">
        <v>1</v>
      </c>
      <c r="S66" s="149">
        <v>72</v>
      </c>
    </row>
    <row r="67" spans="14:19" x14ac:dyDescent="0.15">
      <c r="N67" s="182"/>
      <c r="O67" s="87" t="s">
        <v>22</v>
      </c>
      <c r="P67" s="143">
        <v>1001</v>
      </c>
      <c r="Q67" s="143">
        <v>246</v>
      </c>
      <c r="R67" s="143">
        <v>1</v>
      </c>
      <c r="S67" s="143">
        <v>60</v>
      </c>
    </row>
    <row r="68" spans="14:19" x14ac:dyDescent="0.15">
      <c r="N68" s="182"/>
      <c r="O68" s="87" t="s">
        <v>23</v>
      </c>
      <c r="P68" s="143">
        <v>353</v>
      </c>
      <c r="Q68" s="143">
        <v>128</v>
      </c>
      <c r="R68" s="143">
        <v>0</v>
      </c>
      <c r="S68" s="143">
        <v>19</v>
      </c>
    </row>
    <row r="69" spans="14:19" x14ac:dyDescent="0.15">
      <c r="N69" s="182"/>
      <c r="O69" s="87" t="s">
        <v>24</v>
      </c>
      <c r="P69" s="143">
        <v>2750</v>
      </c>
      <c r="Q69" s="143">
        <v>810</v>
      </c>
      <c r="R69" s="143">
        <v>10</v>
      </c>
      <c r="S69" s="143">
        <v>231</v>
      </c>
    </row>
    <row r="70" spans="14:19" x14ac:dyDescent="0.15">
      <c r="N70" s="182"/>
      <c r="O70" s="87" t="s">
        <v>25</v>
      </c>
      <c r="P70" s="143">
        <v>2522</v>
      </c>
      <c r="Q70" s="143">
        <v>712</v>
      </c>
      <c r="R70" s="143">
        <v>5</v>
      </c>
      <c r="S70" s="143">
        <v>173</v>
      </c>
    </row>
    <row r="71" spans="14:19" ht="14" thickBot="1" x14ac:dyDescent="0.2">
      <c r="N71" s="183"/>
      <c r="O71" s="150" t="s">
        <v>26</v>
      </c>
      <c r="P71" s="151">
        <v>143</v>
      </c>
      <c r="Q71" s="151">
        <v>88</v>
      </c>
      <c r="R71" s="151">
        <v>0</v>
      </c>
      <c r="S71" s="151">
        <v>11</v>
      </c>
    </row>
    <row r="72" spans="14:19" x14ac:dyDescent="0.15">
      <c r="N72" s="184" t="s">
        <v>99</v>
      </c>
      <c r="O72" s="146" t="s">
        <v>21</v>
      </c>
      <c r="P72" s="147">
        <v>181</v>
      </c>
      <c r="Q72" s="147">
        <v>26</v>
      </c>
      <c r="R72" s="147">
        <v>1</v>
      </c>
      <c r="S72" s="147">
        <v>10</v>
      </c>
    </row>
    <row r="73" spans="14:19" x14ac:dyDescent="0.15">
      <c r="N73" s="182"/>
      <c r="O73" s="87" t="s">
        <v>22</v>
      </c>
      <c r="P73" s="143">
        <v>235</v>
      </c>
      <c r="Q73" s="143">
        <v>32</v>
      </c>
      <c r="R73" s="143">
        <v>0</v>
      </c>
      <c r="S73" s="143">
        <v>21</v>
      </c>
    </row>
    <row r="74" spans="14:19" x14ac:dyDescent="0.15">
      <c r="N74" s="182"/>
      <c r="O74" s="87" t="s">
        <v>23</v>
      </c>
      <c r="P74" s="143">
        <v>106</v>
      </c>
      <c r="Q74" s="143">
        <v>20</v>
      </c>
      <c r="R74" s="143">
        <v>0</v>
      </c>
      <c r="S74" s="143">
        <v>10</v>
      </c>
    </row>
    <row r="75" spans="14:19" x14ac:dyDescent="0.15">
      <c r="N75" s="182"/>
      <c r="O75" s="87" t="s">
        <v>24</v>
      </c>
      <c r="P75" s="143">
        <v>1414</v>
      </c>
      <c r="Q75" s="143">
        <v>260</v>
      </c>
      <c r="R75" s="143">
        <v>1</v>
      </c>
      <c r="S75" s="143">
        <v>142</v>
      </c>
    </row>
    <row r="76" spans="14:19" x14ac:dyDescent="0.15">
      <c r="N76" s="182"/>
      <c r="O76" s="87" t="s">
        <v>25</v>
      </c>
      <c r="P76" s="143">
        <v>457</v>
      </c>
      <c r="Q76" s="143">
        <v>90</v>
      </c>
      <c r="R76" s="143">
        <v>1</v>
      </c>
      <c r="S76" s="143">
        <v>51</v>
      </c>
    </row>
    <row r="77" spans="14:19" x14ac:dyDescent="0.15">
      <c r="N77" s="182"/>
      <c r="O77" s="87" t="s">
        <v>26</v>
      </c>
      <c r="P77" s="143">
        <v>9</v>
      </c>
      <c r="Q77" s="143">
        <v>1</v>
      </c>
      <c r="R77" s="143">
        <v>0</v>
      </c>
      <c r="S77" s="143">
        <v>0</v>
      </c>
    </row>
  </sheetData>
  <mergeCells count="18">
    <mergeCell ref="W3:AK3"/>
    <mergeCell ref="B22:D22"/>
    <mergeCell ref="A28:A29"/>
    <mergeCell ref="B28:E28"/>
    <mergeCell ref="N60:N65"/>
    <mergeCell ref="P58:P59"/>
    <mergeCell ref="Q58:Q59"/>
    <mergeCell ref="R58:R59"/>
    <mergeCell ref="S58:S59"/>
    <mergeCell ref="N56:S57"/>
    <mergeCell ref="N66:N71"/>
    <mergeCell ref="N72:N77"/>
    <mergeCell ref="A1:G1"/>
    <mergeCell ref="A3:A4"/>
    <mergeCell ref="B3:E3"/>
    <mergeCell ref="B10:D10"/>
    <mergeCell ref="A16:A17"/>
    <mergeCell ref="B16:E1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24"/>
  <sheetViews>
    <sheetView showGridLines="0" topLeftCell="C1" workbookViewId="0">
      <selection activeCell="F21" sqref="F21"/>
    </sheetView>
  </sheetViews>
  <sheetFormatPr baseColWidth="10" defaultColWidth="9.1640625" defaultRowHeight="13" x14ac:dyDescent="0.15"/>
  <cols>
    <col min="1" max="1" width="21.33203125" style="11" customWidth="1"/>
    <col min="2" max="2" width="112" style="11" customWidth="1"/>
    <col min="3" max="6" width="8" style="11" bestFit="1" customWidth="1"/>
    <col min="7" max="8" width="8" style="11" customWidth="1"/>
    <col min="9" max="9" width="9.1640625" style="11"/>
    <col min="10" max="10" width="44.6640625" style="11" bestFit="1" customWidth="1"/>
    <col min="11" max="16384" width="9.1640625" style="11"/>
  </cols>
  <sheetData>
    <row r="1" spans="2:16" x14ac:dyDescent="0.15">
      <c r="B1" s="163" t="s">
        <v>59</v>
      </c>
      <c r="C1" s="164"/>
      <c r="D1" s="164"/>
      <c r="E1" s="164"/>
      <c r="F1" s="164"/>
      <c r="G1" s="164"/>
    </row>
    <row r="3" spans="2:16" x14ac:dyDescent="0.15">
      <c r="B3" s="176" t="s">
        <v>0</v>
      </c>
      <c r="C3" s="166"/>
      <c r="D3" s="166"/>
      <c r="E3" s="166"/>
      <c r="F3" s="166"/>
    </row>
    <row r="4" spans="2:16" x14ac:dyDescent="0.15">
      <c r="B4" s="176"/>
      <c r="C4" s="152" t="s">
        <v>21</v>
      </c>
      <c r="D4" s="152" t="s">
        <v>22</v>
      </c>
      <c r="E4" s="152" t="s">
        <v>25</v>
      </c>
      <c r="F4" s="152" t="s">
        <v>23</v>
      </c>
      <c r="G4" s="152" t="s">
        <v>24</v>
      </c>
      <c r="H4" s="152" t="s">
        <v>26</v>
      </c>
    </row>
    <row r="5" spans="2:16" x14ac:dyDescent="0.15">
      <c r="B5" s="55" t="s">
        <v>55</v>
      </c>
      <c r="C5" s="153">
        <v>4877</v>
      </c>
      <c r="D5" s="3">
        <v>4081</v>
      </c>
      <c r="E5" s="3">
        <v>9565</v>
      </c>
      <c r="F5" s="3">
        <v>1674</v>
      </c>
      <c r="G5" s="3">
        <v>16164</v>
      </c>
      <c r="H5" s="3">
        <v>977</v>
      </c>
    </row>
    <row r="6" spans="2:16" x14ac:dyDescent="0.15">
      <c r="B6" s="55" t="s">
        <v>56</v>
      </c>
      <c r="C6" s="153">
        <v>1474</v>
      </c>
      <c r="D6" s="3">
        <v>2089</v>
      </c>
      <c r="E6" s="3">
        <v>4549</v>
      </c>
      <c r="F6" s="3">
        <v>725</v>
      </c>
      <c r="G6" s="3">
        <v>6624</v>
      </c>
      <c r="H6" s="3">
        <v>439</v>
      </c>
    </row>
    <row r="7" spans="2:16" ht="28" x14ac:dyDescent="0.15">
      <c r="B7" s="127" t="s">
        <v>57</v>
      </c>
      <c r="C7" s="153">
        <v>1332</v>
      </c>
      <c r="D7" s="3">
        <v>1971</v>
      </c>
      <c r="E7" s="3">
        <v>4264</v>
      </c>
      <c r="F7" s="3">
        <v>613</v>
      </c>
      <c r="G7" s="3">
        <v>5690</v>
      </c>
      <c r="H7" s="3">
        <v>400</v>
      </c>
    </row>
    <row r="8" spans="2:16" ht="28" x14ac:dyDescent="0.15">
      <c r="B8" s="127" t="s">
        <v>58</v>
      </c>
      <c r="C8" s="153">
        <v>1332</v>
      </c>
      <c r="D8" s="3">
        <v>1971</v>
      </c>
      <c r="E8" s="3">
        <v>4264</v>
      </c>
      <c r="F8" s="3">
        <v>683</v>
      </c>
      <c r="G8" s="3">
        <v>6289</v>
      </c>
      <c r="H8" s="3">
        <v>413</v>
      </c>
    </row>
    <row r="11" spans="2:16" ht="28" x14ac:dyDescent="0.15">
      <c r="B11" s="127" t="s">
        <v>159</v>
      </c>
    </row>
    <row r="12" spans="2:16" x14ac:dyDescent="0.15">
      <c r="J12" s="171" t="s">
        <v>162</v>
      </c>
      <c r="K12" s="171"/>
      <c r="L12" s="171"/>
      <c r="M12" s="171"/>
      <c r="N12" s="171"/>
      <c r="O12" s="171"/>
      <c r="P12" s="171"/>
    </row>
    <row r="13" spans="2:16" x14ac:dyDescent="0.15">
      <c r="J13" s="9" t="s">
        <v>0</v>
      </c>
      <c r="K13" s="166"/>
      <c r="L13" s="166"/>
      <c r="M13" s="166"/>
      <c r="N13" s="166"/>
    </row>
    <row r="14" spans="2:16" x14ac:dyDescent="0.15">
      <c r="J14" s="9"/>
      <c r="K14" s="152" t="s">
        <v>21</v>
      </c>
      <c r="L14" s="152" t="s">
        <v>22</v>
      </c>
      <c r="M14" s="152" t="s">
        <v>25</v>
      </c>
      <c r="N14" s="152" t="s">
        <v>23</v>
      </c>
      <c r="O14" s="152" t="s">
        <v>24</v>
      </c>
      <c r="P14" s="152" t="s">
        <v>26</v>
      </c>
    </row>
    <row r="15" spans="2:16" x14ac:dyDescent="0.15">
      <c r="J15" s="73" t="s">
        <v>160</v>
      </c>
      <c r="K15" s="154">
        <v>4877</v>
      </c>
      <c r="L15" s="155">
        <v>4081</v>
      </c>
      <c r="M15" s="155">
        <v>9565</v>
      </c>
      <c r="N15" s="155">
        <v>1674</v>
      </c>
      <c r="O15" s="155">
        <v>16164</v>
      </c>
      <c r="P15" s="155">
        <v>977</v>
      </c>
    </row>
    <row r="16" spans="2:16" x14ac:dyDescent="0.15">
      <c r="J16" s="88" t="s">
        <v>161</v>
      </c>
      <c r="K16" s="154">
        <v>1474</v>
      </c>
      <c r="L16" s="155">
        <v>2089</v>
      </c>
      <c r="M16" s="155">
        <v>4549</v>
      </c>
      <c r="N16" s="155">
        <v>725</v>
      </c>
      <c r="O16" s="155">
        <v>6624</v>
      </c>
      <c r="P16" s="155">
        <v>439</v>
      </c>
    </row>
    <row r="20" spans="10:16" x14ac:dyDescent="0.15">
      <c r="J20" s="171" t="s">
        <v>166</v>
      </c>
      <c r="K20" s="171"/>
      <c r="L20" s="171"/>
      <c r="M20" s="171"/>
      <c r="N20" s="171"/>
      <c r="O20" s="171"/>
      <c r="P20" s="171"/>
    </row>
    <row r="22" spans="10:16" x14ac:dyDescent="0.15">
      <c r="J22" s="56" t="s">
        <v>163</v>
      </c>
      <c r="K22" s="152" t="s">
        <v>21</v>
      </c>
      <c r="L22" s="152" t="s">
        <v>22</v>
      </c>
      <c r="M22" s="152" t="s">
        <v>25</v>
      </c>
      <c r="N22" s="152" t="s">
        <v>23</v>
      </c>
      <c r="O22" s="152" t="s">
        <v>24</v>
      </c>
      <c r="P22" s="152" t="s">
        <v>26</v>
      </c>
    </row>
    <row r="23" spans="10:16" x14ac:dyDescent="0.15">
      <c r="J23" s="87" t="s">
        <v>165</v>
      </c>
      <c r="K23" s="154">
        <v>1332</v>
      </c>
      <c r="L23" s="155">
        <v>1971</v>
      </c>
      <c r="M23" s="155">
        <v>4264</v>
      </c>
      <c r="N23" s="155">
        <v>613</v>
      </c>
      <c r="O23" s="155">
        <v>5690</v>
      </c>
      <c r="P23" s="155">
        <v>400</v>
      </c>
    </row>
    <row r="24" spans="10:16" x14ac:dyDescent="0.15">
      <c r="J24" s="87" t="s">
        <v>164</v>
      </c>
      <c r="K24" s="154">
        <v>1332</v>
      </c>
      <c r="L24" s="155">
        <v>1971</v>
      </c>
      <c r="M24" s="155">
        <v>4264</v>
      </c>
      <c r="N24" s="155">
        <v>683</v>
      </c>
      <c r="O24" s="155">
        <v>6289</v>
      </c>
      <c r="P24" s="155">
        <v>413</v>
      </c>
    </row>
  </sheetData>
  <mergeCells count="6">
    <mergeCell ref="J20:P20"/>
    <mergeCell ref="B1:G1"/>
    <mergeCell ref="B3:B4"/>
    <mergeCell ref="C3:F3"/>
    <mergeCell ref="K13:N13"/>
    <mergeCell ref="J12:P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2.1</vt:lpstr>
      <vt:lpstr>Table 2.2</vt:lpstr>
      <vt:lpstr>Table 2.2 (2)</vt:lpstr>
      <vt:lpstr>Table 2.3</vt:lpstr>
      <vt:lpstr>Table 2.3 (2)</vt:lpstr>
      <vt:lpstr>Table 2.4</vt:lpstr>
      <vt:lpstr>Table 2.4 (diags)</vt:lpstr>
      <vt:lpstr>Table 2.4a (encounter)</vt:lpstr>
      <vt:lpstr>Table 2.4b (multi-opioid)</vt:lpstr>
      <vt:lpstr>2.4c manner</vt:lpstr>
      <vt:lpstr>Table 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Katelyn</dc:creator>
  <cp:lastModifiedBy>Kristen Allen</cp:lastModifiedBy>
  <cp:revision>1</cp:revision>
  <dcterms:created xsi:type="dcterms:W3CDTF">2018-02-23T03:27:22Z</dcterms:created>
  <dcterms:modified xsi:type="dcterms:W3CDTF">2019-01-29T00:23:57Z</dcterms:modified>
</cp:coreProperties>
</file>