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VP\Epi\4. Core Injury\CSTE\2021 Injury Indicator WGs\SelfHarmHosp\"/>
    </mc:Choice>
  </mc:AlternateContent>
  <xr:revisionPtr revIDLastSave="0" documentId="8_{8B5A817D-B583-463D-894A-A2F1D69F1830}" xr6:coauthVersionLast="47" xr6:coauthVersionMax="47" xr10:uidLastSave="{00000000-0000-0000-0000-000000000000}"/>
  <bookViews>
    <workbookView xWindow="1380" yWindow="3570" windowWidth="21600" windowHeight="11505" activeTab="1" xr2:uid="{6933C5B7-C00A-4836-B92E-1083C617A573}"/>
  </bookViews>
  <sheets>
    <sheet name="Sheet1" sheetId="1" r:id="rId1"/>
    <sheet name="Additional Comparison" sheetId="3" r:id="rId2"/>
    <sheet name="Comorbidity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3" l="1"/>
  <c r="N10" i="3"/>
  <c r="O10" i="3"/>
  <c r="N11" i="3"/>
  <c r="M11" i="3"/>
  <c r="L11" i="3"/>
  <c r="N9" i="3"/>
  <c r="O9" i="3" s="1"/>
  <c r="M9" i="3"/>
  <c r="N8" i="3"/>
  <c r="O8" i="3" s="1"/>
  <c r="M8" i="3"/>
  <c r="N7" i="3"/>
  <c r="M7" i="3"/>
  <c r="N6" i="3"/>
  <c r="O6" i="3" s="1"/>
  <c r="M6" i="3"/>
  <c r="N5" i="3"/>
  <c r="O5" i="3" s="1"/>
  <c r="M5" i="3"/>
  <c r="M17" i="3"/>
  <c r="N17" i="3"/>
  <c r="O17" i="3"/>
  <c r="M18" i="3"/>
  <c r="N18" i="3"/>
  <c r="O18" i="3"/>
  <c r="M19" i="3"/>
  <c r="N19" i="3"/>
  <c r="O19" i="3"/>
  <c r="M20" i="3"/>
  <c r="N20" i="3"/>
  <c r="O20" i="3" s="1"/>
  <c r="M23" i="3"/>
  <c r="O23" i="3" s="1"/>
  <c r="N23" i="3"/>
  <c r="N16" i="3"/>
  <c r="M16" i="3"/>
  <c r="L23" i="3"/>
  <c r="H31" i="3"/>
  <c r="I31" i="3" s="1"/>
  <c r="H30" i="3"/>
  <c r="I30" i="3" s="1"/>
  <c r="H29" i="3"/>
  <c r="I29" i="3" s="1"/>
  <c r="H28" i="3"/>
  <c r="I28" i="3" s="1"/>
  <c r="H27" i="3"/>
  <c r="I27" i="3" s="1"/>
  <c r="H23" i="3"/>
  <c r="I23" i="3" s="1"/>
  <c r="H20" i="3"/>
  <c r="I20" i="3" s="1"/>
  <c r="H19" i="3"/>
  <c r="I19" i="3" s="1"/>
  <c r="H22" i="3"/>
  <c r="I22" i="3" s="1"/>
  <c r="H21" i="3"/>
  <c r="I21" i="3" s="1"/>
  <c r="H18" i="3"/>
  <c r="I18" i="3" s="1"/>
  <c r="H17" i="3"/>
  <c r="I17" i="3" s="1"/>
  <c r="H16" i="3"/>
  <c r="I16" i="3" s="1"/>
  <c r="H11" i="3"/>
  <c r="I11" i="3" s="1"/>
  <c r="H10" i="3"/>
  <c r="I10" i="3" s="1"/>
  <c r="H8" i="3"/>
  <c r="I8" i="3" s="1"/>
  <c r="H6" i="3"/>
  <c r="I6" i="3" s="1"/>
  <c r="H5" i="3"/>
  <c r="I5" i="3" s="1"/>
  <c r="H9" i="3"/>
  <c r="I9" i="3" s="1"/>
  <c r="H7" i="3"/>
  <c r="I7" i="3" s="1"/>
  <c r="H5" i="2"/>
  <c r="I5" i="2" s="1"/>
  <c r="H4" i="2"/>
  <c r="I4" i="2" s="1"/>
  <c r="H8" i="2"/>
  <c r="I8" i="2" s="1"/>
  <c r="H7" i="2"/>
  <c r="I7" i="2" s="1"/>
  <c r="H6" i="2"/>
  <c r="I6" i="2" s="1"/>
  <c r="K33" i="1"/>
  <c r="C22" i="1"/>
  <c r="G19" i="1"/>
  <c r="G20" i="1" s="1"/>
  <c r="N25" i="1"/>
  <c r="N33" i="1"/>
  <c r="M24" i="1"/>
  <c r="N24" i="1" s="1"/>
  <c r="M25" i="1"/>
  <c r="M26" i="1"/>
  <c r="N26" i="1" s="1"/>
  <c r="M27" i="1"/>
  <c r="M28" i="1"/>
  <c r="N28" i="1" s="1"/>
  <c r="M29" i="1"/>
  <c r="N29" i="1" s="1"/>
  <c r="M30" i="1"/>
  <c r="N30" i="1" s="1"/>
  <c r="M31" i="1"/>
  <c r="N31" i="1" s="1"/>
  <c r="M32" i="1"/>
  <c r="N32" i="1" s="1"/>
  <c r="M33" i="1"/>
  <c r="M23" i="1"/>
  <c r="N23" i="1" s="1"/>
  <c r="L24" i="1"/>
  <c r="L25" i="1"/>
  <c r="L26" i="1"/>
  <c r="L27" i="1"/>
  <c r="N27" i="1" s="1"/>
  <c r="L28" i="1"/>
  <c r="L29" i="1"/>
  <c r="L30" i="1"/>
  <c r="L31" i="1"/>
  <c r="L32" i="1"/>
  <c r="L33" i="1"/>
  <c r="L23" i="1"/>
  <c r="P9" i="1"/>
  <c r="P19" i="1"/>
  <c r="Q19" i="1" s="1"/>
  <c r="P18" i="1"/>
  <c r="Q18" i="1" s="1"/>
  <c r="P17" i="1"/>
  <c r="Q17" i="1" s="1"/>
  <c r="P16" i="1"/>
  <c r="Q16" i="1" s="1"/>
  <c r="Q15" i="1"/>
  <c r="P15" i="1"/>
  <c r="P14" i="1"/>
  <c r="Q14" i="1" s="1"/>
  <c r="P13" i="1"/>
  <c r="Q13" i="1" s="1"/>
  <c r="P12" i="1"/>
  <c r="Q12" i="1" s="1"/>
  <c r="P11" i="1"/>
  <c r="Q11" i="1" s="1"/>
  <c r="P10" i="1"/>
  <c r="Q10" i="1" s="1"/>
  <c r="Q9" i="1"/>
  <c r="D20" i="1"/>
  <c r="E20" i="1"/>
  <c r="F20" i="1"/>
  <c r="C20" i="1"/>
  <c r="C14" i="1"/>
  <c r="C15" i="1" s="1"/>
  <c r="G14" i="1"/>
  <c r="G15" i="1" s="1"/>
  <c r="F14" i="1"/>
  <c r="F15" i="1" s="1"/>
  <c r="E14" i="1"/>
  <c r="E15" i="1" s="1"/>
  <c r="D14" i="1"/>
  <c r="D15" i="1" s="1"/>
  <c r="O7" i="3" l="1"/>
  <c r="O16" i="3"/>
  <c r="F21" i="1"/>
  <c r="F22" i="1" s="1"/>
  <c r="E21" i="1"/>
  <c r="E22" i="1" s="1"/>
  <c r="D21" i="1"/>
  <c r="D22" i="1" s="1"/>
  <c r="C21" i="1"/>
  <c r="G21" i="1"/>
  <c r="G22" i="1" s="1"/>
  <c r="O11" i="3" l="1"/>
</calcChain>
</file>

<file path=xl/sharedStrings.xml><?xml version="1.0" encoding="utf-8"?>
<sst xmlns="http://schemas.openxmlformats.org/spreadsheetml/2006/main" count="151" uniqueCount="63">
  <si>
    <t>Table of subset by DATAYEAR</t>
  </si>
  <si>
    <t>subset</t>
  </si>
  <si>
    <t>DATAYEAR</t>
  </si>
  <si>
    <t>Total</t>
  </si>
  <si>
    <t>A</t>
  </si>
  <si>
    <t>B</t>
  </si>
  <si>
    <t>C</t>
  </si>
  <si>
    <t>Jurisdiction</t>
  </si>
  <si>
    <t>Population</t>
  </si>
  <si>
    <t>Rate Subset A</t>
  </si>
  <si>
    <t>Rate Subset A+B</t>
  </si>
  <si>
    <t>% Increase in Count</t>
  </si>
  <si>
    <t>Subset A+B</t>
  </si>
  <si>
    <t>Comparison of Rates</t>
  </si>
  <si>
    <t>Data by age and subset</t>
  </si>
  <si>
    <t>Data by year and subset</t>
  </si>
  <si>
    <t>Table of CALCAGE by subset</t>
  </si>
  <si>
    <t>15-19</t>
  </si>
  <si>
    <t>20-24</t>
  </si>
  <si>
    <t>25-34</t>
  </si>
  <si>
    <t>35-44</t>
  </si>
  <si>
    <t>45-54</t>
  </si>
  <si>
    <t>55-64</t>
  </si>
  <si>
    <t>65-74</t>
  </si>
  <si>
    <t>75-84</t>
  </si>
  <si>
    <t>&gt;84</t>
  </si>
  <si>
    <t>10-14</t>
  </si>
  <si>
    <t>Age</t>
  </si>
  <si>
    <t>% Increase in Rate</t>
  </si>
  <si>
    <t>North Carolina</t>
  </si>
  <si>
    <t>Mental/Behavioral/Neurological Disorder</t>
  </si>
  <si>
    <t>Suicidal Ideation</t>
  </si>
  <si>
    <t>History of Self-Harm</t>
  </si>
  <si>
    <t>Drug-Related Disorder</t>
  </si>
  <si>
    <t>Alcohol-Related Disorder</t>
  </si>
  <si>
    <t>Other DX</t>
  </si>
  <si>
    <t>Primary dx for subset B</t>
  </si>
  <si>
    <t>The FREQ Procedure</t>
  </si>
  <si>
    <t>pdxco</t>
  </si>
  <si>
    <t>Frequency</t>
  </si>
  <si>
    <t>Percent</t>
  </si>
  <si>
    <t>Cumulative</t>
  </si>
  <si>
    <t>Urban/
Rural</t>
  </si>
  <si>
    <t>medium metro</t>
  </si>
  <si>
    <t>micropolitan</t>
  </si>
  <si>
    <t>large central metro</t>
  </si>
  <si>
    <t>large fringe metro</t>
  </si>
  <si>
    <t>small metro</t>
  </si>
  <si>
    <t>noncore</t>
  </si>
  <si>
    <t>RACE_ETH</t>
  </si>
  <si>
    <t>White NH</t>
  </si>
  <si>
    <t>Black NH</t>
  </si>
  <si>
    <t>Hispanic</t>
  </si>
  <si>
    <t>Unknown</t>
  </si>
  <si>
    <t>Other NH</t>
  </si>
  <si>
    <t>AI/AN NH</t>
  </si>
  <si>
    <t>Asian NH</t>
  </si>
  <si>
    <t>Means</t>
  </si>
  <si>
    <t>Cutting</t>
  </si>
  <si>
    <t>Poisoning - Drug</t>
  </si>
  <si>
    <t>Poisoning - Non-Drug</t>
  </si>
  <si>
    <t>Other Means</t>
  </si>
  <si>
    <t>Suicide Attempt (unsp)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</si>
</sst>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9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4" xfId="0" applyBorder="1"/>
    <xf numFmtId="49" fontId="2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64" fontId="0" fillId="0" borderId="0" xfId="0" applyNumberForma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0" xfId="0" applyAlignment="1"/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16A6-A426-4A05-84B1-94F591A69C04}">
  <dimension ref="A1:Q33"/>
  <sheetViews>
    <sheetView topLeftCell="A16" workbookViewId="0">
      <selection activeCell="J33" sqref="J33:N33"/>
    </sheetView>
  </sheetViews>
  <sheetFormatPr defaultRowHeight="15" x14ac:dyDescent="0.25"/>
  <cols>
    <col min="1" max="1" width="11.140625" bestFit="1" customWidth="1"/>
    <col min="2" max="2" width="20.42578125" customWidth="1"/>
    <col min="11" max="11" width="11.5703125" customWidth="1"/>
    <col min="14" max="14" width="10.85546875" customWidth="1"/>
    <col min="16" max="16" width="12.85546875" bestFit="1" customWidth="1"/>
    <col min="17" max="17" width="21.7109375" bestFit="1" customWidth="1"/>
  </cols>
  <sheetData>
    <row r="1" spans="1:17" ht="15.75" thickBot="1" x14ac:dyDescent="0.3"/>
    <row r="2" spans="1:17" ht="15.75" thickBot="1" x14ac:dyDescent="0.3">
      <c r="A2" t="s">
        <v>7</v>
      </c>
      <c r="B2" s="17" t="s">
        <v>29</v>
      </c>
    </row>
    <row r="4" spans="1:17" x14ac:dyDescent="0.25">
      <c r="B4" t="s">
        <v>15</v>
      </c>
      <c r="J4" t="s">
        <v>14</v>
      </c>
    </row>
    <row r="5" spans="1:17" ht="15.75" thickBot="1" x14ac:dyDescent="0.3"/>
    <row r="6" spans="1:17" x14ac:dyDescent="0.25">
      <c r="B6" s="36" t="s">
        <v>0</v>
      </c>
      <c r="C6" s="37"/>
      <c r="D6" s="37"/>
      <c r="E6" s="37"/>
      <c r="F6" s="37"/>
      <c r="G6" s="37"/>
      <c r="J6" s="36" t="s">
        <v>16</v>
      </c>
      <c r="K6" s="37"/>
      <c r="L6" s="37"/>
      <c r="M6" s="37"/>
      <c r="N6" s="37"/>
    </row>
    <row r="7" spans="1:17" x14ac:dyDescent="0.25">
      <c r="B7" s="38" t="s">
        <v>1</v>
      </c>
      <c r="C7" s="39" t="s">
        <v>2</v>
      </c>
      <c r="D7" s="39"/>
      <c r="E7" s="39"/>
      <c r="F7" s="39"/>
      <c r="G7" s="39"/>
      <c r="J7" s="40" t="s">
        <v>27</v>
      </c>
      <c r="K7" s="39" t="s">
        <v>1</v>
      </c>
      <c r="L7" s="39"/>
      <c r="M7" s="39"/>
      <c r="N7" s="39"/>
    </row>
    <row r="8" spans="1:17" ht="15.75" thickBot="1" x14ac:dyDescent="0.3">
      <c r="B8" s="38"/>
      <c r="C8" s="1">
        <v>2016</v>
      </c>
      <c r="D8" s="1">
        <v>2017</v>
      </c>
      <c r="E8" s="1">
        <v>2018</v>
      </c>
      <c r="F8" s="1">
        <v>2019</v>
      </c>
      <c r="G8" s="1" t="s">
        <v>3</v>
      </c>
      <c r="J8" s="40"/>
      <c r="K8" s="1" t="s">
        <v>4</v>
      </c>
      <c r="L8" s="1" t="s">
        <v>5</v>
      </c>
      <c r="M8" s="1" t="s">
        <v>6</v>
      </c>
      <c r="N8" s="1" t="s">
        <v>3</v>
      </c>
      <c r="P8" s="19" t="s">
        <v>12</v>
      </c>
      <c r="Q8" s="19" t="s">
        <v>11</v>
      </c>
    </row>
    <row r="9" spans="1:17" x14ac:dyDescent="0.25">
      <c r="B9" s="2" t="s">
        <v>4</v>
      </c>
      <c r="C9" s="5">
        <v>3801</v>
      </c>
      <c r="D9" s="6">
        <v>3576</v>
      </c>
      <c r="E9" s="6">
        <v>3314</v>
      </c>
      <c r="F9" s="6">
        <v>3218</v>
      </c>
      <c r="G9" s="7">
        <v>13909</v>
      </c>
      <c r="J9" s="18" t="s">
        <v>26</v>
      </c>
      <c r="K9" s="3">
        <v>559</v>
      </c>
      <c r="L9" s="3">
        <v>547</v>
      </c>
      <c r="M9" s="3">
        <v>46</v>
      </c>
      <c r="N9" s="3">
        <v>1152</v>
      </c>
      <c r="P9">
        <f>SUM(K9:L9)</f>
        <v>1106</v>
      </c>
      <c r="Q9" s="20">
        <f>(P9-K9)/K9*100</f>
        <v>97.853309481216456</v>
      </c>
    </row>
    <row r="10" spans="1:17" x14ac:dyDescent="0.25">
      <c r="B10" s="2" t="s">
        <v>5</v>
      </c>
      <c r="C10" s="8">
        <v>2716</v>
      </c>
      <c r="D10" s="9">
        <v>2776</v>
      </c>
      <c r="E10" s="9">
        <v>2773</v>
      </c>
      <c r="F10" s="9">
        <v>2725</v>
      </c>
      <c r="G10" s="10">
        <v>10990</v>
      </c>
      <c r="J10" s="2" t="s">
        <v>17</v>
      </c>
      <c r="K10" s="3">
        <v>1741</v>
      </c>
      <c r="L10" s="3">
        <v>1567</v>
      </c>
      <c r="M10" s="3">
        <v>180</v>
      </c>
      <c r="N10" s="3">
        <v>3488</v>
      </c>
      <c r="P10">
        <f t="shared" ref="P10:P19" si="0">SUM(K10:L10)</f>
        <v>3308</v>
      </c>
      <c r="Q10" s="20">
        <f t="shared" ref="Q10:Q19" si="1">(P10-K10)/K10*100</f>
        <v>90.005743825387711</v>
      </c>
    </row>
    <row r="11" spans="1:17" x14ac:dyDescent="0.25">
      <c r="B11" s="2" t="s">
        <v>6</v>
      </c>
      <c r="C11" s="8">
        <v>149</v>
      </c>
      <c r="D11" s="9">
        <v>285</v>
      </c>
      <c r="E11" s="9">
        <v>327</v>
      </c>
      <c r="F11" s="9">
        <v>537</v>
      </c>
      <c r="G11" s="10">
        <v>1298</v>
      </c>
      <c r="J11" s="2" t="s">
        <v>18</v>
      </c>
      <c r="K11" s="3">
        <v>1372</v>
      </c>
      <c r="L11" s="3">
        <v>1541</v>
      </c>
      <c r="M11" s="3">
        <v>211</v>
      </c>
      <c r="N11" s="3">
        <v>3124</v>
      </c>
      <c r="P11">
        <f t="shared" si="0"/>
        <v>2913</v>
      </c>
      <c r="Q11" s="20">
        <f t="shared" si="1"/>
        <v>112.31778425655976</v>
      </c>
    </row>
    <row r="12" spans="1:17" ht="15.75" thickBot="1" x14ac:dyDescent="0.3">
      <c r="B12" s="2" t="s">
        <v>3</v>
      </c>
      <c r="C12" s="11">
        <v>6666</v>
      </c>
      <c r="D12" s="12">
        <v>6637</v>
      </c>
      <c r="E12" s="12">
        <v>6414</v>
      </c>
      <c r="F12" s="12">
        <v>6480</v>
      </c>
      <c r="G12" s="13">
        <v>26197</v>
      </c>
      <c r="J12" s="2" t="s">
        <v>19</v>
      </c>
      <c r="K12" s="3">
        <v>2478</v>
      </c>
      <c r="L12" s="3">
        <v>2303</v>
      </c>
      <c r="M12" s="3">
        <v>285</v>
      </c>
      <c r="N12" s="3">
        <v>5066</v>
      </c>
      <c r="P12">
        <f t="shared" si="0"/>
        <v>4781</v>
      </c>
      <c r="Q12" s="20">
        <f t="shared" si="1"/>
        <v>92.937853107344637</v>
      </c>
    </row>
    <row r="13" spans="1:17" x14ac:dyDescent="0.25">
      <c r="J13" s="2" t="s">
        <v>20</v>
      </c>
      <c r="K13" s="3">
        <v>2534</v>
      </c>
      <c r="L13" s="3">
        <v>1820</v>
      </c>
      <c r="M13" s="3">
        <v>204</v>
      </c>
      <c r="N13" s="3">
        <v>4558</v>
      </c>
      <c r="P13">
        <f t="shared" si="0"/>
        <v>4354</v>
      </c>
      <c r="Q13" s="20">
        <f t="shared" si="1"/>
        <v>71.823204419889507</v>
      </c>
    </row>
    <row r="14" spans="1:17" x14ac:dyDescent="0.25">
      <c r="B14" s="1" t="s">
        <v>12</v>
      </c>
      <c r="C14">
        <f>SUM(C9:C10)</f>
        <v>6517</v>
      </c>
      <c r="D14">
        <f t="shared" ref="D14:G14" si="2">SUM(D9:D10)</f>
        <v>6352</v>
      </c>
      <c r="E14">
        <f t="shared" si="2"/>
        <v>6087</v>
      </c>
      <c r="F14">
        <f t="shared" si="2"/>
        <v>5943</v>
      </c>
      <c r="G14">
        <f t="shared" si="2"/>
        <v>24899</v>
      </c>
      <c r="J14" s="2" t="s">
        <v>21</v>
      </c>
      <c r="K14" s="3">
        <v>2540</v>
      </c>
      <c r="L14" s="3">
        <v>1677</v>
      </c>
      <c r="M14" s="3">
        <v>183</v>
      </c>
      <c r="N14" s="3">
        <v>4400</v>
      </c>
      <c r="P14">
        <f t="shared" si="0"/>
        <v>4217</v>
      </c>
      <c r="Q14" s="20">
        <f t="shared" si="1"/>
        <v>66.023622047244089</v>
      </c>
    </row>
    <row r="15" spans="1:17" ht="30" x14ac:dyDescent="0.25">
      <c r="B15" s="1" t="s">
        <v>11</v>
      </c>
      <c r="C15">
        <f>(C14-C9)/C9*100</f>
        <v>71.45488029465929</v>
      </c>
      <c r="D15">
        <f>(D14-D9)/D9*100</f>
        <v>77.628635346756141</v>
      </c>
      <c r="E15">
        <f>(E14-E9)/E9*100</f>
        <v>83.675316837658414</v>
      </c>
      <c r="F15">
        <f>(F14-F9)/F9*100</f>
        <v>84.679925419515229</v>
      </c>
      <c r="G15">
        <f>(G14-G9)/G9*100</f>
        <v>79.013588324106692</v>
      </c>
      <c r="J15" s="2" t="s">
        <v>22</v>
      </c>
      <c r="K15" s="3">
        <v>1681</v>
      </c>
      <c r="L15" s="3">
        <v>970</v>
      </c>
      <c r="M15" s="3">
        <v>115</v>
      </c>
      <c r="N15" s="3">
        <v>2766</v>
      </c>
      <c r="P15">
        <f t="shared" si="0"/>
        <v>2651</v>
      </c>
      <c r="Q15" s="20">
        <f t="shared" si="1"/>
        <v>57.703747769185007</v>
      </c>
    </row>
    <row r="16" spans="1:17" x14ac:dyDescent="0.25">
      <c r="J16" s="2" t="s">
        <v>23</v>
      </c>
      <c r="K16" s="3">
        <v>678</v>
      </c>
      <c r="L16" s="3">
        <v>357</v>
      </c>
      <c r="M16" s="3">
        <v>53</v>
      </c>
      <c r="N16" s="3">
        <v>1088</v>
      </c>
      <c r="P16">
        <f t="shared" si="0"/>
        <v>1035</v>
      </c>
      <c r="Q16" s="20">
        <f t="shared" si="1"/>
        <v>52.654867256637175</v>
      </c>
    </row>
    <row r="17" spans="2:17" x14ac:dyDescent="0.25">
      <c r="B17" t="s">
        <v>13</v>
      </c>
      <c r="J17" s="2" t="s">
        <v>24</v>
      </c>
      <c r="K17" s="3">
        <v>224</v>
      </c>
      <c r="L17" s="3">
        <v>140</v>
      </c>
      <c r="M17" s="3">
        <v>20</v>
      </c>
      <c r="N17" s="3">
        <v>384</v>
      </c>
      <c r="P17">
        <f t="shared" si="0"/>
        <v>364</v>
      </c>
      <c r="Q17" s="20">
        <f t="shared" si="1"/>
        <v>62.5</v>
      </c>
    </row>
    <row r="18" spans="2:17" ht="15.75" thickBot="1" x14ac:dyDescent="0.3">
      <c r="C18" s="1">
        <v>2016</v>
      </c>
      <c r="D18" s="1">
        <v>2017</v>
      </c>
      <c r="E18" s="1">
        <v>2018</v>
      </c>
      <c r="F18" s="1">
        <v>2019</v>
      </c>
      <c r="G18" s="1" t="s">
        <v>3</v>
      </c>
      <c r="J18" s="2" t="s">
        <v>25</v>
      </c>
      <c r="K18" s="3">
        <v>80</v>
      </c>
      <c r="L18" s="3">
        <v>53</v>
      </c>
      <c r="M18" s="3">
        <v>1</v>
      </c>
      <c r="N18" s="3">
        <v>134</v>
      </c>
      <c r="P18">
        <f t="shared" si="0"/>
        <v>133</v>
      </c>
      <c r="Q18" s="20">
        <f t="shared" si="1"/>
        <v>66.25</v>
      </c>
    </row>
    <row r="19" spans="2:17" ht="15.75" thickBot="1" x14ac:dyDescent="0.3">
      <c r="B19" s="4" t="s">
        <v>8</v>
      </c>
      <c r="C19" s="14">
        <v>10146788</v>
      </c>
      <c r="D19" s="15">
        <v>10273419</v>
      </c>
      <c r="E19" s="15">
        <v>10383620</v>
      </c>
      <c r="F19" s="15">
        <v>10488084</v>
      </c>
      <c r="G19" s="16">
        <f>SUM(C19:F19)</f>
        <v>41291911</v>
      </c>
      <c r="J19" s="2" t="s">
        <v>3</v>
      </c>
      <c r="K19" s="3">
        <v>13895</v>
      </c>
      <c r="L19" s="3">
        <v>10990</v>
      </c>
      <c r="M19" s="3">
        <v>1298</v>
      </c>
      <c r="N19" s="3">
        <v>26183</v>
      </c>
      <c r="P19">
        <f t="shared" si="0"/>
        <v>24885</v>
      </c>
      <c r="Q19" s="20">
        <f t="shared" si="1"/>
        <v>79.09319899244332</v>
      </c>
    </row>
    <row r="20" spans="2:17" x14ac:dyDescent="0.25">
      <c r="B20" s="4" t="s">
        <v>9</v>
      </c>
      <c r="C20">
        <f>C9/C19*100000</f>
        <v>37.460130240229716</v>
      </c>
      <c r="D20">
        <f>D9/D19*100000</f>
        <v>34.808275609122923</v>
      </c>
      <c r="E20">
        <f>E9/E19*100000</f>
        <v>31.915651766917513</v>
      </c>
      <c r="F20">
        <f>F9/F19*100000</f>
        <v>30.68243923294283</v>
      </c>
      <c r="G20">
        <f>G9/G19*100000</f>
        <v>33.684563545630034</v>
      </c>
    </row>
    <row r="21" spans="2:17" x14ac:dyDescent="0.25">
      <c r="B21" s="4" t="s">
        <v>10</v>
      </c>
      <c r="C21">
        <f>C14/C19*100000</f>
        <v>64.227221461609332</v>
      </c>
      <c r="D21">
        <f t="shared" ref="D21:G21" si="3">D14/D19*100000</f>
        <v>61.829464952222821</v>
      </c>
      <c r="E21">
        <f t="shared" si="3"/>
        <v>58.62117450368946</v>
      </c>
      <c r="F21">
        <f t="shared" si="3"/>
        <v>56.664305892286897</v>
      </c>
      <c r="G21">
        <f t="shared" si="3"/>
        <v>60.299945914346274</v>
      </c>
      <c r="J21" t="s">
        <v>13</v>
      </c>
    </row>
    <row r="22" spans="2:17" ht="45.75" thickBot="1" x14ac:dyDescent="0.3">
      <c r="B22" s="4" t="s">
        <v>28</v>
      </c>
      <c r="C22">
        <f>(C21-C20)/C20*100</f>
        <v>71.454880294659304</v>
      </c>
      <c r="D22">
        <f t="shared" ref="D22:G22" si="4">(D21-D20)/D20*100</f>
        <v>77.628635346756155</v>
      </c>
      <c r="E22">
        <f t="shared" si="4"/>
        <v>83.675316837658386</v>
      </c>
      <c r="F22">
        <f t="shared" si="4"/>
        <v>84.679925419515229</v>
      </c>
      <c r="G22">
        <f t="shared" si="4"/>
        <v>79.013588324106721</v>
      </c>
      <c r="K22" s="4" t="s">
        <v>8</v>
      </c>
      <c r="L22" s="4" t="s">
        <v>9</v>
      </c>
      <c r="M22" s="4" t="s">
        <v>10</v>
      </c>
      <c r="N22" s="4" t="s">
        <v>28</v>
      </c>
    </row>
    <row r="23" spans="2:17" x14ac:dyDescent="0.25">
      <c r="J23" s="18" t="s">
        <v>26</v>
      </c>
      <c r="K23" s="21">
        <v>2641180</v>
      </c>
      <c r="L23">
        <f>K9/K23*100000</f>
        <v>21.16478240786315</v>
      </c>
      <c r="M23">
        <f>P9/K23*100000</f>
        <v>41.875222438455538</v>
      </c>
      <c r="N23">
        <f>(M23-L23)/L23*100</f>
        <v>97.853309481216471</v>
      </c>
    </row>
    <row r="24" spans="2:17" x14ac:dyDescent="0.25">
      <c r="J24" s="2" t="s">
        <v>17</v>
      </c>
      <c r="K24" s="22">
        <v>2718525</v>
      </c>
      <c r="L24">
        <f t="shared" ref="L24:L33" si="5">K10/K24*100000</f>
        <v>64.04208164353831</v>
      </c>
      <c r="M24">
        <f t="shared" ref="M24:M33" si="6">P10/K24*100000</f>
        <v>121.68363358806705</v>
      </c>
      <c r="N24">
        <f t="shared" ref="N24:N33" si="7">(M24-L24)/L24*100</f>
        <v>90.005743825387725</v>
      </c>
    </row>
    <row r="25" spans="2:17" x14ac:dyDescent="0.25">
      <c r="J25" s="2" t="s">
        <v>18</v>
      </c>
      <c r="K25" s="22">
        <v>2789792</v>
      </c>
      <c r="L25">
        <f t="shared" si="5"/>
        <v>49.17929365343366</v>
      </c>
      <c r="M25">
        <f t="shared" si="6"/>
        <v>104.41638659799727</v>
      </c>
      <c r="N25">
        <f t="shared" si="7"/>
        <v>112.31778425655978</v>
      </c>
    </row>
    <row r="26" spans="2:17" x14ac:dyDescent="0.25">
      <c r="J26" s="2" t="s">
        <v>19</v>
      </c>
      <c r="K26" s="22">
        <v>5514918</v>
      </c>
      <c r="L26">
        <f t="shared" si="5"/>
        <v>44.932671709715358</v>
      </c>
      <c r="M26">
        <f t="shared" si="6"/>
        <v>86.692132140496014</v>
      </c>
      <c r="N26">
        <f t="shared" si="7"/>
        <v>92.937853107344623</v>
      </c>
    </row>
    <row r="27" spans="2:17" x14ac:dyDescent="0.25">
      <c r="J27" s="2" t="s">
        <v>20</v>
      </c>
      <c r="K27" s="22">
        <v>5180247</v>
      </c>
      <c r="L27">
        <f t="shared" si="5"/>
        <v>48.916586409875819</v>
      </c>
      <c r="M27">
        <f t="shared" si="6"/>
        <v>84.050046262272815</v>
      </c>
      <c r="N27">
        <f t="shared" si="7"/>
        <v>71.823204419889493</v>
      </c>
    </row>
    <row r="28" spans="2:17" x14ac:dyDescent="0.25">
      <c r="J28" s="2" t="s">
        <v>21</v>
      </c>
      <c r="K28" s="22">
        <v>5513166</v>
      </c>
      <c r="L28">
        <f t="shared" si="5"/>
        <v>46.071531312498117</v>
      </c>
      <c r="M28">
        <f t="shared" si="6"/>
        <v>76.489625017639597</v>
      </c>
      <c r="N28">
        <f t="shared" si="7"/>
        <v>66.023622047244118</v>
      </c>
    </row>
    <row r="29" spans="2:17" x14ac:dyDescent="0.25">
      <c r="J29" s="2" t="s">
        <v>22</v>
      </c>
      <c r="K29" s="22">
        <v>5327714</v>
      </c>
      <c r="L29">
        <f t="shared" si="5"/>
        <v>31.551993969646269</v>
      </c>
      <c r="M29">
        <f t="shared" si="6"/>
        <v>49.758676986039411</v>
      </c>
      <c r="N29">
        <f t="shared" si="7"/>
        <v>57.703747769185</v>
      </c>
    </row>
    <row r="30" spans="2:17" x14ac:dyDescent="0.25">
      <c r="J30" s="2" t="s">
        <v>23</v>
      </c>
      <c r="K30" s="22">
        <v>3980260</v>
      </c>
      <c r="L30">
        <f t="shared" si="5"/>
        <v>17.034063101405433</v>
      </c>
      <c r="M30">
        <f t="shared" si="6"/>
        <v>26.003326415862283</v>
      </c>
      <c r="N30">
        <f t="shared" si="7"/>
        <v>52.654867256637203</v>
      </c>
    </row>
    <row r="31" spans="2:17" x14ac:dyDescent="0.25">
      <c r="J31" s="2" t="s">
        <v>24</v>
      </c>
      <c r="K31" s="22">
        <v>1925111</v>
      </c>
      <c r="L31">
        <f t="shared" si="5"/>
        <v>11.635692695122515</v>
      </c>
      <c r="M31">
        <f t="shared" si="6"/>
        <v>18.908000629574087</v>
      </c>
      <c r="N31">
        <f t="shared" si="7"/>
        <v>62.5</v>
      </c>
    </row>
    <row r="32" spans="2:17" x14ac:dyDescent="0.25">
      <c r="J32" s="2" t="s">
        <v>25</v>
      </c>
      <c r="K32" s="22">
        <v>734898</v>
      </c>
      <c r="L32">
        <f t="shared" si="5"/>
        <v>10.885864432887285</v>
      </c>
      <c r="M32">
        <f t="shared" si="6"/>
        <v>18.09774961967511</v>
      </c>
      <c r="N32">
        <f t="shared" si="7"/>
        <v>66.249999999999986</v>
      </c>
    </row>
    <row r="33" spans="10:14" ht="15.75" thickBot="1" x14ac:dyDescent="0.3">
      <c r="J33" s="2" t="s">
        <v>3</v>
      </c>
      <c r="K33" s="23">
        <f>SUM(K23:K32)</f>
        <v>36325811</v>
      </c>
      <c r="L33">
        <f t="shared" si="5"/>
        <v>38.251038634760278</v>
      </c>
      <c r="M33">
        <f t="shared" si="6"/>
        <v>68.505008738827613</v>
      </c>
      <c r="N33">
        <f t="shared" si="7"/>
        <v>79.093198992443362</v>
      </c>
    </row>
  </sheetData>
  <mergeCells count="6">
    <mergeCell ref="B6:G6"/>
    <mergeCell ref="B7:B8"/>
    <mergeCell ref="C7:G7"/>
    <mergeCell ref="J6:N6"/>
    <mergeCell ref="J7:J8"/>
    <mergeCell ref="K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D582-5884-411A-AB7B-545EBA77C070}">
  <dimension ref="B3:O31"/>
  <sheetViews>
    <sheetView tabSelected="1" workbookViewId="0">
      <selection activeCell="O13" sqref="O13"/>
    </sheetView>
  </sheetViews>
  <sheetFormatPr defaultRowHeight="15" x14ac:dyDescent="0.25"/>
  <cols>
    <col min="2" max="2" width="24.28515625" style="34" bestFit="1" customWidth="1"/>
    <col min="8" max="8" width="12.85546875" bestFit="1" customWidth="1"/>
    <col min="9" max="9" width="21.7109375" bestFit="1" customWidth="1"/>
    <col min="11" max="11" width="20.42578125" bestFit="1" customWidth="1"/>
    <col min="12" max="12" width="12.42578125" style="46" customWidth="1"/>
    <col min="13" max="14" width="11.5703125" style="46" bestFit="1" customWidth="1"/>
    <col min="15" max="15" width="12.7109375" style="46" customWidth="1"/>
  </cols>
  <sheetData>
    <row r="3" spans="2:15" x14ac:dyDescent="0.25">
      <c r="B3" s="41" t="s">
        <v>42</v>
      </c>
      <c r="C3" s="39" t="s">
        <v>1</v>
      </c>
      <c r="D3" s="39"/>
      <c r="E3" s="39"/>
      <c r="F3" s="39"/>
      <c r="K3" t="s">
        <v>13</v>
      </c>
    </row>
    <row r="4" spans="2:15" ht="45.75" thickBot="1" x14ac:dyDescent="0.3">
      <c r="B4" s="41"/>
      <c r="C4" s="24" t="s">
        <v>4</v>
      </c>
      <c r="D4" s="24" t="s">
        <v>5</v>
      </c>
      <c r="E4" s="24" t="s">
        <v>6</v>
      </c>
      <c r="F4" s="24" t="s">
        <v>3</v>
      </c>
      <c r="H4" s="19" t="s">
        <v>12</v>
      </c>
      <c r="I4" s="19" t="s">
        <v>11</v>
      </c>
      <c r="L4" s="4" t="s">
        <v>8</v>
      </c>
      <c r="M4" s="4" t="s">
        <v>9</v>
      </c>
      <c r="N4" s="4" t="s">
        <v>10</v>
      </c>
      <c r="O4" s="4" t="s">
        <v>28</v>
      </c>
    </row>
    <row r="5" spans="2:15" x14ac:dyDescent="0.25">
      <c r="B5" s="35" t="s">
        <v>45</v>
      </c>
      <c r="C5" s="3">
        <v>2166</v>
      </c>
      <c r="D5" s="3">
        <v>1193</v>
      </c>
      <c r="E5" s="3">
        <v>340</v>
      </c>
      <c r="F5" s="3">
        <v>3699</v>
      </c>
      <c r="H5">
        <f>SUM(C5:D5)</f>
        <v>3359</v>
      </c>
      <c r="I5" s="20">
        <f>(H5-C5)/C5*100</f>
        <v>55.078485687903964</v>
      </c>
      <c r="K5" s="35" t="s">
        <v>45</v>
      </c>
      <c r="L5" s="47">
        <v>8658989</v>
      </c>
      <c r="M5" s="50">
        <f>C5/L5*100000</f>
        <v>25.014467624338128</v>
      </c>
      <c r="N5" s="50">
        <f>H5/L5*100000</f>
        <v>38.792057594714578</v>
      </c>
      <c r="O5" s="50">
        <f>(N5-M5)/M5*100</f>
        <v>55.078485687903978</v>
      </c>
    </row>
    <row r="6" spans="2:15" x14ac:dyDescent="0.25">
      <c r="B6" s="35" t="s">
        <v>46</v>
      </c>
      <c r="C6" s="3">
        <v>1825</v>
      </c>
      <c r="D6" s="3">
        <v>1576</v>
      </c>
      <c r="E6" s="3">
        <v>241</v>
      </c>
      <c r="F6" s="3">
        <v>3642</v>
      </c>
      <c r="H6">
        <f>SUM(C6:D6)</f>
        <v>3401</v>
      </c>
      <c r="I6" s="20">
        <f>(H6-C6)/C6*100</f>
        <v>86.356164383561634</v>
      </c>
      <c r="K6" s="35" t="s">
        <v>46</v>
      </c>
      <c r="L6" s="48">
        <v>5482187</v>
      </c>
      <c r="M6" s="50">
        <f t="shared" ref="M6:M9" si="0">C6/L6*100000</f>
        <v>33.28963422809182</v>
      </c>
      <c r="N6" s="50">
        <f t="shared" ref="N6:N12" si="1">H6/L6*100000</f>
        <v>62.037285484789194</v>
      </c>
      <c r="O6" s="50">
        <f t="shared" ref="O6:O9" si="2">(N6-M6)/M6*100</f>
        <v>86.356164383561634</v>
      </c>
    </row>
    <row r="7" spans="2:15" x14ac:dyDescent="0.25">
      <c r="B7" s="35" t="s">
        <v>43</v>
      </c>
      <c r="C7" s="3">
        <v>5821</v>
      </c>
      <c r="D7" s="3">
        <v>4818</v>
      </c>
      <c r="E7" s="3">
        <v>446</v>
      </c>
      <c r="F7" s="3">
        <v>11085</v>
      </c>
      <c r="H7">
        <f>SUM(C7:D7)</f>
        <v>10639</v>
      </c>
      <c r="I7" s="20">
        <f>(H7-C7)/C7*100</f>
        <v>82.769283628242576</v>
      </c>
      <c r="K7" s="35" t="s">
        <v>43</v>
      </c>
      <c r="L7" s="48">
        <v>14565037</v>
      </c>
      <c r="M7" s="50">
        <f t="shared" si="0"/>
        <v>39.965569603427717</v>
      </c>
      <c r="N7" s="50">
        <f t="shared" si="1"/>
        <v>73.044785262131498</v>
      </c>
      <c r="O7" s="50">
        <f t="shared" si="2"/>
        <v>82.769283628242547</v>
      </c>
    </row>
    <row r="8" spans="2:15" x14ac:dyDescent="0.25">
      <c r="B8" s="35" t="s">
        <v>47</v>
      </c>
      <c r="C8" s="3">
        <v>1180</v>
      </c>
      <c r="D8" s="3">
        <v>1310</v>
      </c>
      <c r="E8" s="3">
        <v>62</v>
      </c>
      <c r="F8" s="3">
        <v>2552</v>
      </c>
      <c r="H8">
        <f>SUM(C8:D8)</f>
        <v>2490</v>
      </c>
      <c r="I8" s="20">
        <f>(H8-C8)/C8*100</f>
        <v>111.01694915254237</v>
      </c>
      <c r="K8" s="35" t="s">
        <v>47</v>
      </c>
      <c r="L8" s="48">
        <v>3732623</v>
      </c>
      <c r="M8" s="50">
        <f t="shared" si="0"/>
        <v>31.61315782493973</v>
      </c>
      <c r="N8" s="50">
        <f t="shared" si="1"/>
        <v>66.709121172966036</v>
      </c>
      <c r="O8" s="50">
        <f t="shared" si="2"/>
        <v>111.01694915254234</v>
      </c>
    </row>
    <row r="9" spans="2:15" x14ac:dyDescent="0.25">
      <c r="B9" s="35" t="s">
        <v>44</v>
      </c>
      <c r="C9" s="3">
        <v>2165</v>
      </c>
      <c r="D9" s="3">
        <v>1631</v>
      </c>
      <c r="E9" s="3">
        <v>159</v>
      </c>
      <c r="F9" s="3">
        <v>3955</v>
      </c>
      <c r="H9">
        <f t="shared" ref="H9:H11" si="3">SUM(C9:D9)</f>
        <v>3796</v>
      </c>
      <c r="I9" s="20">
        <f t="shared" ref="I9:I11" si="4">(H9-C9)/C9*100</f>
        <v>75.334872979214779</v>
      </c>
      <c r="K9" s="35" t="s">
        <v>44</v>
      </c>
      <c r="L9" s="48">
        <v>6329817</v>
      </c>
      <c r="M9" s="50">
        <f t="shared" si="0"/>
        <v>34.203200503268896</v>
      </c>
      <c r="N9" s="50">
        <f t="shared" si="1"/>
        <v>59.970138157232668</v>
      </c>
      <c r="O9" s="50">
        <f t="shared" si="2"/>
        <v>75.334872979214779</v>
      </c>
    </row>
    <row r="10" spans="2:15" x14ac:dyDescent="0.25">
      <c r="B10" s="35" t="s">
        <v>48</v>
      </c>
      <c r="C10" s="3">
        <v>752</v>
      </c>
      <c r="D10" s="3">
        <v>462</v>
      </c>
      <c r="E10" s="3">
        <v>50</v>
      </c>
      <c r="F10" s="3">
        <v>1264</v>
      </c>
      <c r="H10">
        <f t="shared" si="3"/>
        <v>1214</v>
      </c>
      <c r="I10" s="20">
        <f t="shared" si="4"/>
        <v>61.436170212765958</v>
      </c>
      <c r="K10" s="35" t="s">
        <v>48</v>
      </c>
      <c r="L10" s="48">
        <v>2523258</v>
      </c>
      <c r="M10" s="50">
        <f t="shared" ref="M10" si="5">C10/L10*100000</f>
        <v>29.802739157073908</v>
      </c>
      <c r="N10" s="50">
        <f t="shared" ref="N10" si="6">H10/L10*100000</f>
        <v>48.112400713680486</v>
      </c>
      <c r="O10" s="50">
        <f t="shared" ref="O10" si="7">(N10-M10)/M10*100</f>
        <v>61.436170212765958</v>
      </c>
    </row>
    <row r="11" spans="2:15" ht="15.75" thickBot="1" x14ac:dyDescent="0.3">
      <c r="B11" s="35" t="s">
        <v>3</v>
      </c>
      <c r="C11" s="3">
        <v>13909</v>
      </c>
      <c r="D11" s="3">
        <v>10990</v>
      </c>
      <c r="E11" s="3">
        <v>1298</v>
      </c>
      <c r="F11" s="3">
        <v>26197</v>
      </c>
      <c r="H11">
        <f t="shared" si="3"/>
        <v>24899</v>
      </c>
      <c r="I11" s="20">
        <f t="shared" si="4"/>
        <v>79.013588324106692</v>
      </c>
      <c r="K11" s="25" t="s">
        <v>3</v>
      </c>
      <c r="L11" s="49">
        <f>SUM(L5:L10)</f>
        <v>41291911</v>
      </c>
      <c r="M11" s="50">
        <f>C11/L11*100000</f>
        <v>33.684563545630034</v>
      </c>
      <c r="N11" s="50">
        <f>H11/L11*100000</f>
        <v>60.299945914346274</v>
      </c>
      <c r="O11" s="50">
        <f t="shared" ref="O11" si="8">(N11-M11)/M11*100</f>
        <v>79.013588324106721</v>
      </c>
    </row>
    <row r="14" spans="2:15" x14ac:dyDescent="0.25">
      <c r="B14" s="41" t="s">
        <v>49</v>
      </c>
      <c r="C14" s="39" t="s">
        <v>1</v>
      </c>
      <c r="D14" s="39"/>
      <c r="E14" s="39"/>
      <c r="F14" s="39"/>
      <c r="K14" t="s">
        <v>13</v>
      </c>
    </row>
    <row r="15" spans="2:15" ht="45.75" thickBot="1" x14ac:dyDescent="0.3">
      <c r="B15" s="41"/>
      <c r="C15" s="24" t="s">
        <v>4</v>
      </c>
      <c r="D15" s="24" t="s">
        <v>5</v>
      </c>
      <c r="E15" s="24" t="s">
        <v>6</v>
      </c>
      <c r="F15" s="24" t="s">
        <v>3</v>
      </c>
      <c r="H15" s="19" t="s">
        <v>12</v>
      </c>
      <c r="I15" s="19" t="s">
        <v>11</v>
      </c>
      <c r="L15" s="4" t="s">
        <v>8</v>
      </c>
      <c r="M15" s="4" t="s">
        <v>9</v>
      </c>
      <c r="N15" s="4" t="s">
        <v>10</v>
      </c>
      <c r="O15" s="4" t="s">
        <v>28</v>
      </c>
    </row>
    <row r="16" spans="2:15" x14ac:dyDescent="0.25">
      <c r="B16" s="35" t="s">
        <v>50</v>
      </c>
      <c r="C16" s="3">
        <v>10308</v>
      </c>
      <c r="D16" s="3">
        <v>7741</v>
      </c>
      <c r="E16" s="3">
        <v>932</v>
      </c>
      <c r="F16" s="3">
        <v>18981</v>
      </c>
      <c r="H16">
        <f>SUM(C16:D16)</f>
        <v>18049</v>
      </c>
      <c r="I16" s="20">
        <f>(H16-C16)/C16*100</f>
        <v>75.097012029491665</v>
      </c>
      <c r="K16" s="35" t="s">
        <v>50</v>
      </c>
      <c r="L16" s="47">
        <v>26412482</v>
      </c>
      <c r="M16" s="50">
        <f>C16/L16*100000</f>
        <v>39.02700246042761</v>
      </c>
      <c r="N16" s="50">
        <f>H16/L16*100000</f>
        <v>68.335115192884942</v>
      </c>
      <c r="O16" s="50">
        <f>(N16-M16)/M16*100</f>
        <v>75.097012029491665</v>
      </c>
    </row>
    <row r="17" spans="2:15" x14ac:dyDescent="0.25">
      <c r="B17" s="35" t="s">
        <v>51</v>
      </c>
      <c r="C17" s="3">
        <v>2259</v>
      </c>
      <c r="D17" s="3">
        <v>2007</v>
      </c>
      <c r="E17" s="3">
        <v>231</v>
      </c>
      <c r="F17" s="3">
        <v>4497</v>
      </c>
      <c r="H17">
        <f>SUM(C17:D17)</f>
        <v>4266</v>
      </c>
      <c r="I17" s="20">
        <f>(H17-C17)/C17*100</f>
        <v>88.844621513944219</v>
      </c>
      <c r="K17" s="35" t="s">
        <v>51</v>
      </c>
      <c r="L17" s="48">
        <v>9130437</v>
      </c>
      <c r="M17" s="50">
        <f t="shared" ref="M17:M23" si="9">C17/L17*100000</f>
        <v>24.741422562797379</v>
      </c>
      <c r="N17" s="50">
        <f t="shared" ref="N17:N23" si="10">H17/L17*100000</f>
        <v>46.722845795880311</v>
      </c>
      <c r="O17" s="50">
        <f t="shared" ref="O17:O23" si="11">(N17-M17)/M17*100</f>
        <v>88.844621513944233</v>
      </c>
    </row>
    <row r="18" spans="2:15" x14ac:dyDescent="0.25">
      <c r="B18" s="35" t="s">
        <v>52</v>
      </c>
      <c r="C18" s="3">
        <v>553</v>
      </c>
      <c r="D18" s="3">
        <v>503</v>
      </c>
      <c r="E18" s="3">
        <v>65</v>
      </c>
      <c r="F18" s="3">
        <v>1121</v>
      </c>
      <c r="H18">
        <f>SUM(C18:D18)</f>
        <v>1056</v>
      </c>
      <c r="I18" s="20">
        <f>(H18-C18)/C18*100</f>
        <v>90.958408679927672</v>
      </c>
      <c r="K18" s="35" t="s">
        <v>52</v>
      </c>
      <c r="L18" s="48">
        <v>3927688</v>
      </c>
      <c r="M18" s="50">
        <f t="shared" si="9"/>
        <v>14.079529738614674</v>
      </c>
      <c r="N18" s="50">
        <f t="shared" si="10"/>
        <v>26.886045938475768</v>
      </c>
      <c r="O18" s="50">
        <f t="shared" si="11"/>
        <v>90.958408679927715</v>
      </c>
    </row>
    <row r="19" spans="2:15" x14ac:dyDescent="0.25">
      <c r="B19" s="35" t="s">
        <v>55</v>
      </c>
      <c r="C19" s="3">
        <v>181</v>
      </c>
      <c r="D19" s="3">
        <v>254</v>
      </c>
      <c r="E19" s="3">
        <v>10</v>
      </c>
      <c r="F19" s="3">
        <v>445</v>
      </c>
      <c r="H19">
        <f t="shared" ref="H19:H20" si="12">SUM(C19:D19)</f>
        <v>435</v>
      </c>
      <c r="I19" s="20">
        <f t="shared" ref="I19:I20" si="13">(H19-C19)/C19*100</f>
        <v>140.33149171270719</v>
      </c>
      <c r="K19" s="35" t="s">
        <v>55</v>
      </c>
      <c r="L19" s="48">
        <v>492409</v>
      </c>
      <c r="M19" s="50">
        <f t="shared" si="9"/>
        <v>36.758060880284475</v>
      </c>
      <c r="N19" s="50">
        <f t="shared" si="10"/>
        <v>88.341196038252747</v>
      </c>
      <c r="O19" s="50">
        <f t="shared" si="11"/>
        <v>140.33149171270719</v>
      </c>
    </row>
    <row r="20" spans="2:15" x14ac:dyDescent="0.25">
      <c r="B20" s="35" t="s">
        <v>56</v>
      </c>
      <c r="C20" s="3">
        <v>133</v>
      </c>
      <c r="D20" s="3">
        <v>91</v>
      </c>
      <c r="E20" s="3">
        <v>15</v>
      </c>
      <c r="F20" s="3">
        <v>239</v>
      </c>
      <c r="H20">
        <f t="shared" si="12"/>
        <v>224</v>
      </c>
      <c r="I20" s="20">
        <f t="shared" si="13"/>
        <v>68.421052631578945</v>
      </c>
      <c r="K20" s="35" t="s">
        <v>56</v>
      </c>
      <c r="L20" s="48">
        <v>1328895</v>
      </c>
      <c r="M20" s="50">
        <f t="shared" si="9"/>
        <v>10.008315179152603</v>
      </c>
      <c r="N20" s="50">
        <f t="shared" si="10"/>
        <v>16.856109775414915</v>
      </c>
      <c r="O20" s="50">
        <f t="shared" si="11"/>
        <v>68.421052631578988</v>
      </c>
    </row>
    <row r="21" spans="2:15" x14ac:dyDescent="0.25">
      <c r="B21" s="35" t="s">
        <v>53</v>
      </c>
      <c r="C21" s="3">
        <v>226</v>
      </c>
      <c r="D21" s="3">
        <v>164</v>
      </c>
      <c r="E21" s="3">
        <v>24</v>
      </c>
      <c r="F21" s="3">
        <v>414</v>
      </c>
      <c r="H21">
        <f>SUM(C21:D21)</f>
        <v>390</v>
      </c>
      <c r="I21" s="20">
        <f>(H21-C21)/C21*100</f>
        <v>72.56637168141593</v>
      </c>
      <c r="K21" s="35" t="s">
        <v>53</v>
      </c>
      <c r="L21" s="48"/>
      <c r="M21" s="50"/>
      <c r="N21" s="50"/>
      <c r="O21" s="50"/>
    </row>
    <row r="22" spans="2:15" x14ac:dyDescent="0.25">
      <c r="B22" s="35" t="s">
        <v>54</v>
      </c>
      <c r="C22" s="3">
        <v>249</v>
      </c>
      <c r="D22" s="3">
        <v>230</v>
      </c>
      <c r="E22" s="3">
        <v>21</v>
      </c>
      <c r="F22" s="3">
        <v>500</v>
      </c>
      <c r="H22">
        <f>SUM(C22:D22)</f>
        <v>479</v>
      </c>
      <c r="I22" s="20">
        <f>(H22-C22)/C22*100</f>
        <v>92.369477911646598</v>
      </c>
      <c r="K22" s="35" t="s">
        <v>54</v>
      </c>
      <c r="L22" s="48"/>
      <c r="M22" s="50"/>
      <c r="N22" s="50"/>
      <c r="O22" s="50"/>
    </row>
    <row r="23" spans="2:15" ht="15.75" thickBot="1" x14ac:dyDescent="0.3">
      <c r="B23" s="35" t="s">
        <v>3</v>
      </c>
      <c r="C23" s="3">
        <v>13909</v>
      </c>
      <c r="D23" s="3">
        <v>10990</v>
      </c>
      <c r="E23" s="3">
        <v>1298</v>
      </c>
      <c r="F23" s="3">
        <v>26197</v>
      </c>
      <c r="H23">
        <f t="shared" ref="H23" si="14">SUM(C23:D23)</f>
        <v>24899</v>
      </c>
      <c r="I23" s="20">
        <f t="shared" ref="I23" si="15">(H23-C23)/C23*100</f>
        <v>79.013588324106692</v>
      </c>
      <c r="K23" s="25" t="s">
        <v>3</v>
      </c>
      <c r="L23" s="49">
        <f>SUM(L16:L22)</f>
        <v>41291911</v>
      </c>
      <c r="M23" s="50">
        <f t="shared" si="9"/>
        <v>33.684563545630034</v>
      </c>
      <c r="N23" s="50">
        <f t="shared" si="10"/>
        <v>60.299945914346274</v>
      </c>
      <c r="O23" s="50">
        <f t="shared" si="11"/>
        <v>79.013588324106721</v>
      </c>
    </row>
    <row r="25" spans="2:15" x14ac:dyDescent="0.25">
      <c r="B25" s="41" t="s">
        <v>57</v>
      </c>
      <c r="C25" s="39" t="s">
        <v>1</v>
      </c>
      <c r="D25" s="39"/>
      <c r="E25" s="39"/>
      <c r="F25" s="39"/>
    </row>
    <row r="26" spans="2:15" x14ac:dyDescent="0.25">
      <c r="B26" s="41"/>
      <c r="C26" s="24" t="s">
        <v>4</v>
      </c>
      <c r="D26" s="24" t="s">
        <v>5</v>
      </c>
      <c r="E26" s="24" t="s">
        <v>6</v>
      </c>
      <c r="F26" s="24" t="s">
        <v>3</v>
      </c>
      <c r="H26" s="19" t="s">
        <v>12</v>
      </c>
      <c r="I26" s="19" t="s">
        <v>11</v>
      </c>
    </row>
    <row r="27" spans="2:15" x14ac:dyDescent="0.25">
      <c r="B27" s="35" t="s">
        <v>58</v>
      </c>
      <c r="C27" s="3">
        <v>794</v>
      </c>
      <c r="D27" s="3">
        <v>3102</v>
      </c>
      <c r="E27" s="3">
        <v>355</v>
      </c>
      <c r="F27" s="3">
        <v>4251</v>
      </c>
      <c r="H27">
        <f>SUM(C27:D27)</f>
        <v>3896</v>
      </c>
      <c r="I27" s="20">
        <f>(H27-C27)/C27*100</f>
        <v>390.68010075566752</v>
      </c>
    </row>
    <row r="28" spans="2:15" x14ac:dyDescent="0.25">
      <c r="B28" s="35" t="s">
        <v>59</v>
      </c>
      <c r="C28" s="3">
        <v>12103</v>
      </c>
      <c r="D28" s="3">
        <v>5857</v>
      </c>
      <c r="E28" s="3">
        <v>638</v>
      </c>
      <c r="F28" s="3">
        <v>18598</v>
      </c>
      <c r="H28">
        <f>SUM(C28:D28)</f>
        <v>17960</v>
      </c>
      <c r="I28" s="20">
        <f>(H28-C28)/C28*100</f>
        <v>48.392960423035611</v>
      </c>
    </row>
    <row r="29" spans="2:15" x14ac:dyDescent="0.25">
      <c r="B29" s="35" t="s">
        <v>60</v>
      </c>
      <c r="C29" s="3">
        <v>1345</v>
      </c>
      <c r="D29" s="3">
        <v>662</v>
      </c>
      <c r="E29" s="3">
        <v>90</v>
      </c>
      <c r="F29" s="3">
        <v>2097</v>
      </c>
      <c r="H29">
        <f>SUM(C29:D29)</f>
        <v>2007</v>
      </c>
      <c r="I29" s="20">
        <f>(H29-C29)/C29*100</f>
        <v>49.21933085501859</v>
      </c>
    </row>
    <row r="30" spans="2:15" x14ac:dyDescent="0.25">
      <c r="B30" s="35" t="s">
        <v>61</v>
      </c>
      <c r="C30" s="3">
        <v>1137</v>
      </c>
      <c r="D30" s="3">
        <v>1483</v>
      </c>
      <c r="E30" s="3">
        <v>298</v>
      </c>
      <c r="F30" s="3">
        <v>2918</v>
      </c>
      <c r="H30">
        <f>SUM(C30:D30)</f>
        <v>2620</v>
      </c>
      <c r="I30" s="20">
        <f>(H30-C30)/C30*100</f>
        <v>130.43095866314866</v>
      </c>
    </row>
    <row r="31" spans="2:15" x14ac:dyDescent="0.25">
      <c r="B31" s="35" t="s">
        <v>62</v>
      </c>
      <c r="C31" s="3">
        <v>922</v>
      </c>
      <c r="D31" s="3">
        <v>1709</v>
      </c>
      <c r="E31" s="3">
        <v>177</v>
      </c>
      <c r="F31" s="3">
        <v>2808</v>
      </c>
      <c r="H31">
        <f t="shared" ref="H31" si="16">SUM(C31:D31)</f>
        <v>2631</v>
      </c>
      <c r="I31" s="20">
        <f t="shared" ref="I31" si="17">(H31-C31)/C31*100</f>
        <v>185.3579175704989</v>
      </c>
    </row>
  </sheetData>
  <mergeCells count="6">
    <mergeCell ref="B3:B4"/>
    <mergeCell ref="C3:F3"/>
    <mergeCell ref="B14:B15"/>
    <mergeCell ref="C14:F14"/>
    <mergeCell ref="B25:B26"/>
    <mergeCell ref="C25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2450-ADC8-4001-B6C7-6339514CF898}">
  <dimension ref="B2:I22"/>
  <sheetViews>
    <sheetView topLeftCell="A4" workbookViewId="0">
      <selection activeCell="L17" sqref="L17"/>
    </sheetView>
  </sheetViews>
  <sheetFormatPr defaultRowHeight="15" x14ac:dyDescent="0.25"/>
  <cols>
    <col min="2" max="2" width="38.7109375" bestFit="1" customWidth="1"/>
    <col min="8" max="8" width="12.85546875" bestFit="1" customWidth="1"/>
    <col min="9" max="9" width="21.7109375" bestFit="1" customWidth="1"/>
  </cols>
  <sheetData>
    <row r="2" spans="2:9" x14ac:dyDescent="0.25">
      <c r="C2" s="39" t="s">
        <v>1</v>
      </c>
      <c r="D2" s="39"/>
      <c r="E2" s="39"/>
      <c r="F2" s="39"/>
    </row>
    <row r="3" spans="2:9" x14ac:dyDescent="0.25">
      <c r="C3" s="24" t="s">
        <v>4</v>
      </c>
      <c r="D3" s="24" t="s">
        <v>5</v>
      </c>
      <c r="E3" s="24" t="s">
        <v>6</v>
      </c>
      <c r="F3" s="24" t="s">
        <v>3</v>
      </c>
      <c r="H3" s="19" t="s">
        <v>12</v>
      </c>
      <c r="I3" s="19" t="s">
        <v>11</v>
      </c>
    </row>
    <row r="4" spans="2:9" ht="30" x14ac:dyDescent="0.25">
      <c r="B4" s="24" t="s">
        <v>30</v>
      </c>
      <c r="C4" s="3">
        <v>12999</v>
      </c>
      <c r="D4" s="3">
        <v>10739</v>
      </c>
      <c r="E4" s="3">
        <v>1250</v>
      </c>
      <c r="F4" s="3">
        <v>24988</v>
      </c>
      <c r="H4">
        <f>SUM(C4:D4)</f>
        <v>23738</v>
      </c>
      <c r="I4" s="20">
        <f>(H4-C4)/C4*100</f>
        <v>82.614047234402648</v>
      </c>
    </row>
    <row r="5" spans="2:9" x14ac:dyDescent="0.25">
      <c r="B5" s="24" t="s">
        <v>31</v>
      </c>
      <c r="C5" s="3">
        <v>1873</v>
      </c>
      <c r="D5" s="3">
        <v>3572</v>
      </c>
      <c r="E5" s="3">
        <v>379</v>
      </c>
      <c r="F5" s="3">
        <v>5824</v>
      </c>
      <c r="H5">
        <f>SUM(C5:D5)</f>
        <v>5445</v>
      </c>
      <c r="I5" s="20">
        <f t="shared" ref="I5:I8" si="0">(H5-C5)/C5*100</f>
        <v>190.71009076348105</v>
      </c>
    </row>
    <row r="6" spans="2:9" x14ac:dyDescent="0.25">
      <c r="B6" s="24" t="s">
        <v>32</v>
      </c>
      <c r="C6" s="3">
        <v>3017</v>
      </c>
      <c r="D6" s="3">
        <v>2604</v>
      </c>
      <c r="E6" s="3">
        <v>444</v>
      </c>
      <c r="F6" s="3">
        <v>6065</v>
      </c>
      <c r="H6">
        <f t="shared" ref="H6:H8" si="1">SUM(C6:D6)</f>
        <v>5621</v>
      </c>
      <c r="I6" s="20">
        <f t="shared" si="0"/>
        <v>86.310904872389798</v>
      </c>
    </row>
    <row r="7" spans="2:9" x14ac:dyDescent="0.25">
      <c r="B7" s="24" t="s">
        <v>33</v>
      </c>
      <c r="C7" s="3">
        <v>7555</v>
      </c>
      <c r="D7" s="3">
        <v>6363</v>
      </c>
      <c r="E7" s="3">
        <v>717</v>
      </c>
      <c r="F7" s="3">
        <v>14635</v>
      </c>
      <c r="H7">
        <f t="shared" si="1"/>
        <v>13918</v>
      </c>
      <c r="I7" s="20">
        <f t="shared" si="0"/>
        <v>84.222369291859707</v>
      </c>
    </row>
    <row r="8" spans="2:9" x14ac:dyDescent="0.25">
      <c r="B8" s="24" t="s">
        <v>34</v>
      </c>
      <c r="C8" s="3">
        <v>3261</v>
      </c>
      <c r="D8" s="3">
        <v>2616</v>
      </c>
      <c r="E8" s="3">
        <v>285</v>
      </c>
      <c r="F8" s="3">
        <v>6162</v>
      </c>
      <c r="H8">
        <f t="shared" si="1"/>
        <v>5877</v>
      </c>
      <c r="I8" s="20">
        <f t="shared" si="0"/>
        <v>80.220791168353273</v>
      </c>
    </row>
    <row r="9" spans="2:9" x14ac:dyDescent="0.25">
      <c r="B9" s="24"/>
      <c r="I9" s="20"/>
    </row>
    <row r="12" spans="2:9" x14ac:dyDescent="0.25">
      <c r="B12" s="26" t="s">
        <v>36</v>
      </c>
    </row>
    <row r="13" spans="2:9" x14ac:dyDescent="0.25">
      <c r="B13" s="27"/>
    </row>
    <row r="14" spans="2:9" x14ac:dyDescent="0.25">
      <c r="B14" s="28" t="s">
        <v>37</v>
      </c>
    </row>
    <row r="15" spans="2:9" ht="15.75" thickBot="1" x14ac:dyDescent="0.3">
      <c r="B15" s="29"/>
    </row>
    <row r="16" spans="2:9" ht="30" x14ac:dyDescent="0.25">
      <c r="B16" s="42" t="s">
        <v>38</v>
      </c>
      <c r="C16" s="44" t="s">
        <v>39</v>
      </c>
      <c r="D16" s="44" t="s">
        <v>40</v>
      </c>
      <c r="E16" s="32" t="s">
        <v>41</v>
      </c>
      <c r="F16" s="32" t="s">
        <v>41</v>
      </c>
    </row>
    <row r="17" spans="2:6" ht="30" x14ac:dyDescent="0.25">
      <c r="B17" s="43"/>
      <c r="C17" s="45"/>
      <c r="D17" s="45"/>
      <c r="E17" s="30" t="s">
        <v>39</v>
      </c>
      <c r="F17" s="30" t="s">
        <v>40</v>
      </c>
    </row>
    <row r="18" spans="2:6" ht="30" x14ac:dyDescent="0.25">
      <c r="B18" s="33" t="s">
        <v>30</v>
      </c>
      <c r="C18" s="31">
        <v>9418</v>
      </c>
      <c r="D18" s="31">
        <v>85.7</v>
      </c>
      <c r="E18" s="31">
        <v>9418</v>
      </c>
      <c r="F18" s="31">
        <v>85.7</v>
      </c>
    </row>
    <row r="19" spans="2:6" x14ac:dyDescent="0.25">
      <c r="B19" s="33" t="s">
        <v>35</v>
      </c>
      <c r="C19" s="31">
        <v>878</v>
      </c>
      <c r="D19" s="31">
        <v>7.99</v>
      </c>
      <c r="E19" s="31">
        <v>10296</v>
      </c>
      <c r="F19" s="31">
        <v>93.69</v>
      </c>
    </row>
    <row r="20" spans="2:6" x14ac:dyDescent="0.25">
      <c r="B20" s="33" t="s">
        <v>34</v>
      </c>
      <c r="C20" s="31">
        <v>358</v>
      </c>
      <c r="D20" s="31">
        <v>3.26</v>
      </c>
      <c r="E20" s="31">
        <v>10654</v>
      </c>
      <c r="F20" s="31">
        <v>96.94</v>
      </c>
    </row>
    <row r="21" spans="2:6" x14ac:dyDescent="0.25">
      <c r="B21" s="33" t="s">
        <v>33</v>
      </c>
      <c r="C21" s="31">
        <v>319</v>
      </c>
      <c r="D21" s="31">
        <v>2.9</v>
      </c>
      <c r="E21" s="31">
        <v>10973</v>
      </c>
      <c r="F21" s="31">
        <v>99.85</v>
      </c>
    </row>
    <row r="22" spans="2:6" x14ac:dyDescent="0.25">
      <c r="B22" s="33" t="s">
        <v>31</v>
      </c>
      <c r="C22" s="31">
        <v>17</v>
      </c>
      <c r="D22" s="31">
        <v>0.15</v>
      </c>
      <c r="E22" s="31">
        <v>10990</v>
      </c>
      <c r="F22" s="31">
        <v>100</v>
      </c>
    </row>
  </sheetData>
  <mergeCells count="4">
    <mergeCell ref="C2:F2"/>
    <mergeCell ref="B16:B17"/>
    <mergeCell ref="C16:C17"/>
    <mergeCell ref="D16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Additional Comparison</vt:lpstr>
      <vt:lpstr>Comorbidity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Geary, Shana M</dc:creator>
  <cp:lastModifiedBy>Geary, Shana M</cp:lastModifiedBy>
  <dcterms:created xsi:type="dcterms:W3CDTF">2021-05-20T13:49:18Z</dcterms:created>
  <dcterms:modified xsi:type="dcterms:W3CDTF">2021-06-23T21:13:34Z</dcterms:modified>
</cp:coreProperties>
</file>