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prado/Documents/"/>
    </mc:Choice>
  </mc:AlternateContent>
  <xr:revisionPtr revIDLastSave="0" documentId="13_ncr:1_{0BBE77C6-2DCC-3941-889F-621C3E4D8AE8}" xr6:coauthVersionLast="36" xr6:coauthVersionMax="36" xr10:uidLastSave="{00000000-0000-0000-0000-000000000000}"/>
  <bookViews>
    <workbookView xWindow="0" yWindow="460" windowWidth="25600" windowHeight="15540" activeTab="4" xr2:uid="{157D422B-E981-4DD3-8977-594020A899D0}"/>
  </bookViews>
  <sheets>
    <sheet name="Time and Cost" sheetId="2" r:id="rId1"/>
    <sheet name="Scope" sheetId="3" r:id="rId2"/>
    <sheet name="Roles" sheetId="5" r:id="rId3"/>
    <sheet name="Schedule" sheetId="4" r:id="rId4"/>
    <sheet name="Data flows" sheetId="6" r:id="rId5"/>
  </sheets>
  <externalReferences>
    <externalReference r:id="rId6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4" l="1"/>
  <c r="E17" i="4"/>
  <c r="G17" i="4" s="1"/>
  <c r="D16" i="4"/>
  <c r="H16" i="4" s="1"/>
  <c r="E16" i="4" s="1"/>
  <c r="D15" i="4"/>
  <c r="H15" i="4" s="1"/>
  <c r="E15" i="4" s="1"/>
  <c r="F15" i="4" s="1"/>
  <c r="D14" i="4"/>
  <c r="H14" i="4" s="1"/>
  <c r="E14" i="4" s="1"/>
  <c r="D13" i="4"/>
  <c r="D12" i="4"/>
  <c r="H12" i="4" s="1"/>
  <c r="E12" i="4" s="1"/>
  <c r="D11" i="4"/>
  <c r="H11" i="4" s="1"/>
  <c r="E11" i="4" s="1"/>
  <c r="F11" i="4" s="1"/>
  <c r="D10" i="4"/>
  <c r="H10" i="4" s="1"/>
  <c r="E10" i="4" s="1"/>
  <c r="D9" i="4"/>
  <c r="D8" i="4"/>
  <c r="H8" i="4" s="1"/>
  <c r="E8" i="4" s="1"/>
  <c r="G8" i="4" s="1"/>
  <c r="D7" i="4"/>
  <c r="H7" i="4" s="1"/>
  <c r="E7" i="4" s="1"/>
  <c r="F7" i="4" s="1"/>
  <c r="D6" i="4"/>
  <c r="H6" i="4" s="1"/>
  <c r="E6" i="4" s="1"/>
  <c r="D5" i="4"/>
  <c r="D4" i="4"/>
  <c r="H4" i="4" s="1"/>
  <c r="E4" i="4" s="1"/>
  <c r="G4" i="4" s="1"/>
  <c r="D3" i="4"/>
  <c r="H3" i="4" s="1"/>
  <c r="E3" i="4" s="1"/>
  <c r="F3" i="4" s="1"/>
  <c r="K2" i="4"/>
  <c r="G13" i="4" l="1"/>
  <c r="F6" i="4"/>
  <c r="G6" i="4"/>
  <c r="F10" i="4"/>
  <c r="G10" i="4"/>
  <c r="F14" i="4"/>
  <c r="G14" i="4"/>
  <c r="H5" i="4"/>
  <c r="E5" i="4" s="1"/>
  <c r="G5" i="4" s="1"/>
  <c r="H9" i="4"/>
  <c r="E9" i="4" s="1"/>
  <c r="G9" i="4" s="1"/>
  <c r="H13" i="4"/>
  <c r="E13" i="4" s="1"/>
  <c r="G3" i="4"/>
  <c r="F4" i="4"/>
  <c r="G7" i="4"/>
  <c r="F8" i="4"/>
  <c r="G11" i="4"/>
  <c r="F12" i="4"/>
  <c r="G15" i="4"/>
  <c r="F16" i="4"/>
  <c r="F17" i="4"/>
  <c r="G12" i="4"/>
  <c r="F13" i="4"/>
  <c r="G16" i="4"/>
  <c r="F5" i="4"/>
  <c r="F9" i="4" l="1"/>
</calcChain>
</file>

<file path=xl/sharedStrings.xml><?xml version="1.0" encoding="utf-8"?>
<sst xmlns="http://schemas.openxmlformats.org/spreadsheetml/2006/main" count="74" uniqueCount="64">
  <si>
    <t>Report</t>
  </si>
  <si>
    <t>Prioritization</t>
  </si>
  <si>
    <t>Output 1</t>
  </si>
  <si>
    <t>Type</t>
  </si>
  <si>
    <t>Dashboard</t>
  </si>
  <si>
    <t>Data Pull</t>
  </si>
  <si>
    <t>Data Entry</t>
  </si>
  <si>
    <t>Output 2</t>
  </si>
  <si>
    <t>Output 3</t>
  </si>
  <si>
    <t>Output 4</t>
  </si>
  <si>
    <t>User 1 Time</t>
  </si>
  <si>
    <t>User 2 Time</t>
  </si>
  <si>
    <t>User 3 Time</t>
  </si>
  <si>
    <t>Yearly Total User Time (Current)</t>
  </si>
  <si>
    <t>Yearly Total User Time (Future)</t>
  </si>
  <si>
    <t>Current Yearly Frequency</t>
  </si>
  <si>
    <t>Future Yearly Frequency</t>
  </si>
  <si>
    <t>Frequency of Refactoring (Monthly)</t>
  </si>
  <si>
    <t>Average User Salary (Yearly)</t>
  </si>
  <si>
    <t>Yearly Total Cost (Current)</t>
  </si>
  <si>
    <t>Yearly Total User Cost (Future)</t>
  </si>
  <si>
    <t>Impact</t>
  </si>
  <si>
    <t>Complexity</t>
  </si>
  <si>
    <t>Dependencies</t>
  </si>
  <si>
    <t>Timeline</t>
  </si>
  <si>
    <t>Priority</t>
  </si>
  <si>
    <t>Political Blockers</t>
  </si>
  <si>
    <t>Technical Blockers</t>
  </si>
  <si>
    <t>RACI Matrix</t>
  </si>
  <si>
    <t>RESPONSIBLE 
performs work</t>
  </si>
  <si>
    <r>
      <t xml:space="preserve">ACCOUNTABLE
</t>
    </r>
    <r>
      <rPr>
        <sz val="8"/>
        <color rgb="FF666666"/>
        <rFont val="Arial"/>
        <family val="2"/>
      </rPr>
      <t>checks in can veto / approve</t>
    </r>
  </si>
  <si>
    <r>
      <t xml:space="preserve">CONSULTED
</t>
    </r>
    <r>
      <rPr>
        <sz val="8"/>
        <color rgb="FF666666"/>
        <rFont val="Arial"/>
        <family val="2"/>
      </rPr>
      <t>asked for input</t>
    </r>
  </si>
  <si>
    <r>
      <t xml:space="preserve">INFORMED
</t>
    </r>
    <r>
      <rPr>
        <sz val="8"/>
        <color rgb="FF666666"/>
        <rFont val="Arial"/>
        <family val="2"/>
      </rPr>
      <t>decision or output shared</t>
    </r>
  </si>
  <si>
    <t>Task Name</t>
  </si>
  <si>
    <t>Start Date</t>
  </si>
  <si>
    <t>End Date</t>
  </si>
  <si>
    <t>Duration (Days)</t>
  </si>
  <si>
    <t>Days Complete</t>
  </si>
  <si>
    <t>Days Remaining</t>
  </si>
  <si>
    <t>Days Remaining (for Gantt)</t>
  </si>
  <si>
    <t>Percent Complete</t>
  </si>
  <si>
    <t>Start Date in Number Form</t>
  </si>
  <si>
    <t>Use this number for the Minimum Bound of the Horizontal Axis to set the beginning of the chart.</t>
  </si>
  <si>
    <t>Draft Proposal</t>
  </si>
  <si>
    <t>Hiring Process</t>
  </si>
  <si>
    <t>Proposal Approved</t>
  </si>
  <si>
    <t>Contract Signed</t>
  </si>
  <si>
    <t>Inception Meeting</t>
  </si>
  <si>
    <t>Addition of Lung Cancer and Diabetes Survey</t>
  </si>
  <si>
    <t>Offline Data Collection Testing and Refactoring</t>
  </si>
  <si>
    <t>Field GeneXpert Data Integration Between Sites</t>
  </si>
  <si>
    <t>Field Progress Indicator Dashboards</t>
  </si>
  <si>
    <t>Sputum Sample Shipment and Tracking</t>
  </si>
  <si>
    <t>DISA and OpenLDR Integration of Lab Data</t>
  </si>
  <si>
    <t>Central Progress Indicator Dashboards</t>
  </si>
  <si>
    <t>Training of Trainers</t>
  </si>
  <si>
    <t>Pilot + Refactoring</t>
  </si>
  <si>
    <t>IT Support</t>
  </si>
  <si>
    <t xml:space="preserve">Key:   </t>
  </si>
  <si>
    <t>Calculated Cell</t>
  </si>
  <si>
    <t>Manual Entry Cell</t>
  </si>
  <si>
    <t>These cells will be automatically calculated based on the inputs on other cells.</t>
  </si>
  <si>
    <t>These cells require manual input so the calculated cells have data to work with.</t>
  </si>
  <si>
    <t>Constraints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</si>
</sst>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666666"/>
      <name val="Arial"/>
      <family val="2"/>
    </font>
    <font>
      <sz val="8"/>
      <color rgb="FF666666"/>
      <name val="Arial"/>
      <family val="2"/>
    </font>
    <font>
      <i/>
      <u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4" fillId="4" borderId="0" xfId="0" applyFont="1" applyFill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2" fontId="3" fillId="2" borderId="1" xfId="1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164" fontId="1" fillId="0" borderId="1" xfId="1" applyNumberFormat="1" applyFont="1" applyFill="1" applyBorder="1" applyAlignment="1">
      <alignment wrapText="1"/>
    </xf>
    <xf numFmtId="2" fontId="3" fillId="2" borderId="1" xfId="1" applyNumberFormat="1" applyBorder="1" applyAlignment="1">
      <alignment wrapText="1"/>
    </xf>
    <xf numFmtId="9" fontId="0" fillId="0" borderId="1" xfId="0" applyNumberFormat="1" applyBorder="1"/>
    <xf numFmtId="2" fontId="0" fillId="0" borderId="0" xfId="0" applyNumberFormat="1" applyBorder="1"/>
    <xf numFmtId="49" fontId="0" fillId="0" borderId="1" xfId="0" applyNumberFormat="1" applyFont="1" applyBorder="1" applyAlignment="1">
      <alignment horizontal="left"/>
    </xf>
    <xf numFmtId="164" fontId="0" fillId="0" borderId="1" xfId="1" applyNumberFormat="1" applyFont="1" applyFill="1" applyBorder="1" applyAlignment="1">
      <alignment wrapText="1"/>
    </xf>
    <xf numFmtId="2" fontId="0" fillId="0" borderId="0" xfId="0" applyNumberFormat="1"/>
    <xf numFmtId="0" fontId="0" fillId="0" borderId="0" xfId="0" applyFont="1" applyBorder="1" applyAlignment="1">
      <alignment horizontal="left"/>
    </xf>
    <xf numFmtId="16" fontId="0" fillId="0" borderId="0" xfId="0" applyNumberFormat="1" applyBorder="1"/>
    <xf numFmtId="0" fontId="0" fillId="0" borderId="0" xfId="0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3" fillId="2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2">
    <cellStyle name="Calculation" xfId="1" builtinId="22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1"/>
        </top>
        <bottom/>
        <vertical/>
        <horizontal/>
      </border>
    </dxf>
    <dxf>
      <border outline="0">
        <left style="thin">
          <color theme="1"/>
        </left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Start Date</c:v>
          </c:tx>
          <c:spPr>
            <a:noFill/>
            <a:ln>
              <a:noFill/>
            </a:ln>
            <a:effectLst/>
          </c:spPr>
          <c:invertIfNegative val="0"/>
          <c:cat>
            <c:strRef>
              <c:f>'[1]Gantt Chart - Swazi Adaptation'!$B$3:$B$17</c:f>
              <c:strCache>
                <c:ptCount val="15"/>
                <c:pt idx="0">
                  <c:v>Draft Proposal</c:v>
                </c:pt>
                <c:pt idx="1">
                  <c:v>Hiring Process</c:v>
                </c:pt>
                <c:pt idx="2">
                  <c:v>Proposal Approved</c:v>
                </c:pt>
                <c:pt idx="3">
                  <c:v>Contract Signed</c:v>
                </c:pt>
                <c:pt idx="4">
                  <c:v>Inception Meeting</c:v>
                </c:pt>
                <c:pt idx="5">
                  <c:v>Addition of Lung Cancer and Diabetes Survey</c:v>
                </c:pt>
                <c:pt idx="6">
                  <c:v>Offline Data Collection Testing and Refactoring</c:v>
                </c:pt>
                <c:pt idx="7">
                  <c:v>Field GeneXpert Data Integration Between Sites</c:v>
                </c:pt>
                <c:pt idx="8">
                  <c:v>Field Progress Indicator Dashboards</c:v>
                </c:pt>
                <c:pt idx="9">
                  <c:v>Sputum Sample Shipment and Tracking</c:v>
                </c:pt>
                <c:pt idx="10">
                  <c:v>DISA and OpenLDR Integration of Lab Data</c:v>
                </c:pt>
                <c:pt idx="11">
                  <c:v>Central Progress Indicator Dashboards</c:v>
                </c:pt>
                <c:pt idx="12">
                  <c:v>Training of Trainers</c:v>
                </c:pt>
                <c:pt idx="13">
                  <c:v>Pilot + Refactoring</c:v>
                </c:pt>
                <c:pt idx="14">
                  <c:v>IT Support</c:v>
                </c:pt>
              </c:strCache>
            </c:strRef>
          </c:cat>
          <c:val>
            <c:numRef>
              <c:f>'[1]Gantt Chart - Swazi Adaptation'!$C$3:$C$17</c:f>
              <c:numCache>
                <c:formatCode>General</c:formatCode>
                <c:ptCount val="15"/>
                <c:pt idx="0">
                  <c:v>43066</c:v>
                </c:pt>
                <c:pt idx="1">
                  <c:v>43073</c:v>
                </c:pt>
                <c:pt idx="2">
                  <c:v>43073</c:v>
                </c:pt>
                <c:pt idx="3">
                  <c:v>43119</c:v>
                </c:pt>
                <c:pt idx="4">
                  <c:v>43124</c:v>
                </c:pt>
                <c:pt idx="5">
                  <c:v>43129</c:v>
                </c:pt>
                <c:pt idx="6">
                  <c:v>43147</c:v>
                </c:pt>
                <c:pt idx="7">
                  <c:v>43171</c:v>
                </c:pt>
                <c:pt idx="8">
                  <c:v>43178</c:v>
                </c:pt>
                <c:pt idx="9">
                  <c:v>43178</c:v>
                </c:pt>
                <c:pt idx="10">
                  <c:v>43178</c:v>
                </c:pt>
                <c:pt idx="11">
                  <c:v>43203</c:v>
                </c:pt>
                <c:pt idx="12">
                  <c:v>43192</c:v>
                </c:pt>
                <c:pt idx="13">
                  <c:v>43199</c:v>
                </c:pt>
                <c:pt idx="14">
                  <c:v>43220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4-1B47-9BBB-3FA245B83DD1}"/>
            </c:ext>
          </c:extLst>
        </c:ser>
        <c:ser>
          <c:idx val="1"/>
          <c:order val="1"/>
          <c:tx>
            <c:v>Days Complete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2C9D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934-1B47-9BBB-3FA245B83DD1}"/>
              </c:ext>
            </c:extLst>
          </c:dPt>
          <c:dPt>
            <c:idx val="1"/>
            <c:invertIfNegative val="0"/>
            <c:bubble3D val="0"/>
            <c:spPr>
              <a:solidFill>
                <a:srgbClr val="72C9D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934-1B47-9BBB-3FA245B83DD1}"/>
              </c:ext>
            </c:extLst>
          </c:dPt>
          <c:dPt>
            <c:idx val="2"/>
            <c:invertIfNegative val="0"/>
            <c:bubble3D val="0"/>
            <c:spPr>
              <a:solidFill>
                <a:srgbClr val="62BED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934-1B47-9BBB-3FA245B83DD1}"/>
              </c:ext>
            </c:extLst>
          </c:dPt>
          <c:dPt>
            <c:idx val="4"/>
            <c:invertIfNegative val="0"/>
            <c:bubble3D val="0"/>
            <c:spPr>
              <a:solidFill>
                <a:srgbClr val="528E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934-1B47-9BBB-3FA245B83DD1}"/>
              </c:ext>
            </c:extLst>
          </c:dPt>
          <c:dPt>
            <c:idx val="5"/>
            <c:invertIfNegative val="0"/>
            <c:bubble3D val="0"/>
            <c:spPr>
              <a:solidFill>
                <a:srgbClr val="528E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934-1B47-9BBB-3FA245B83DD1}"/>
              </c:ext>
            </c:extLst>
          </c:dPt>
          <c:dPt>
            <c:idx val="6"/>
            <c:invertIfNegative val="0"/>
            <c:bubble3D val="0"/>
            <c:spPr>
              <a:solidFill>
                <a:srgbClr val="B86F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934-1B47-9BBB-3FA245B83DD1}"/>
              </c:ext>
            </c:extLst>
          </c:dPt>
          <c:dPt>
            <c:idx val="7"/>
            <c:invertIfNegative val="0"/>
            <c:bubble3D val="0"/>
            <c:spPr>
              <a:solidFill>
                <a:srgbClr val="B86F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934-1B47-9BBB-3FA245B83DD1}"/>
              </c:ext>
            </c:extLst>
          </c:dPt>
          <c:dPt>
            <c:idx val="8"/>
            <c:invertIfNegative val="0"/>
            <c:bubble3D val="0"/>
            <c:spPr>
              <a:solidFill>
                <a:srgbClr val="B86F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934-1B47-9BBB-3FA245B83DD1}"/>
              </c:ext>
            </c:extLst>
          </c:dPt>
          <c:dPt>
            <c:idx val="9"/>
            <c:invertIfNegative val="0"/>
            <c:bubble3D val="0"/>
            <c:spPr>
              <a:solidFill>
                <a:srgbClr val="C14B3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2934-1B47-9BBB-3FA245B83DD1}"/>
              </c:ext>
            </c:extLst>
          </c:dPt>
          <c:dPt>
            <c:idx val="10"/>
            <c:invertIfNegative val="0"/>
            <c:bubble3D val="0"/>
            <c:spPr>
              <a:solidFill>
                <a:srgbClr val="72C9D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2934-1B47-9BBB-3FA245B83DD1}"/>
              </c:ext>
            </c:extLst>
          </c:dPt>
          <c:dPt>
            <c:idx val="11"/>
            <c:invertIfNegative val="0"/>
            <c:bubble3D val="0"/>
            <c:spPr>
              <a:solidFill>
                <a:srgbClr val="72C9D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2934-1B47-9BBB-3FA245B83DD1}"/>
              </c:ext>
            </c:extLst>
          </c:dPt>
          <c:dPt>
            <c:idx val="14"/>
            <c:invertIfNegative val="0"/>
            <c:bubble3D val="0"/>
            <c:spPr>
              <a:solidFill>
                <a:srgbClr val="72C9D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2934-1B47-9BBB-3FA245B83DD1}"/>
              </c:ext>
            </c:extLst>
          </c:dPt>
          <c:cat>
            <c:strRef>
              <c:f>'[1]Gantt Chart - Swazi Adaptation'!$B$3:$B$17</c:f>
              <c:strCache>
                <c:ptCount val="15"/>
                <c:pt idx="0">
                  <c:v>Draft Proposal</c:v>
                </c:pt>
                <c:pt idx="1">
                  <c:v>Hiring Process</c:v>
                </c:pt>
                <c:pt idx="2">
                  <c:v>Proposal Approved</c:v>
                </c:pt>
                <c:pt idx="3">
                  <c:v>Contract Signed</c:v>
                </c:pt>
                <c:pt idx="4">
                  <c:v>Inception Meeting</c:v>
                </c:pt>
                <c:pt idx="5">
                  <c:v>Addition of Lung Cancer and Diabetes Survey</c:v>
                </c:pt>
                <c:pt idx="6">
                  <c:v>Offline Data Collection Testing and Refactoring</c:v>
                </c:pt>
                <c:pt idx="7">
                  <c:v>Field GeneXpert Data Integration Between Sites</c:v>
                </c:pt>
                <c:pt idx="8">
                  <c:v>Field Progress Indicator Dashboards</c:v>
                </c:pt>
                <c:pt idx="9">
                  <c:v>Sputum Sample Shipment and Tracking</c:v>
                </c:pt>
                <c:pt idx="10">
                  <c:v>DISA and OpenLDR Integration of Lab Data</c:v>
                </c:pt>
                <c:pt idx="11">
                  <c:v>Central Progress Indicator Dashboards</c:v>
                </c:pt>
                <c:pt idx="12">
                  <c:v>Training of Trainers</c:v>
                </c:pt>
                <c:pt idx="13">
                  <c:v>Pilot + Refactoring</c:v>
                </c:pt>
                <c:pt idx="14">
                  <c:v>IT Support</c:v>
                </c:pt>
              </c:strCache>
            </c:strRef>
          </c:cat>
          <c:val>
            <c:numRef>
              <c:f>'[1]Gantt Chart - Swazi Adaptation'!$F$3:$F$17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2934-1B47-9BBB-3FA245B83DD1}"/>
            </c:ext>
          </c:extLst>
        </c:ser>
        <c:ser>
          <c:idx val="2"/>
          <c:order val="2"/>
          <c:tx>
            <c:v>Days Remain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BBE6E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2934-1B47-9BBB-3FA245B83DD1}"/>
              </c:ext>
            </c:extLst>
          </c:dPt>
          <c:dPt>
            <c:idx val="1"/>
            <c:invertIfNegative val="0"/>
            <c:bubble3D val="0"/>
            <c:spPr>
              <a:solidFill>
                <a:srgbClr val="BBE6E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2934-1B47-9BBB-3FA245B83DD1}"/>
              </c:ext>
            </c:extLst>
          </c:dPt>
          <c:dPt>
            <c:idx val="2"/>
            <c:invertIfNegative val="0"/>
            <c:bubble3D val="0"/>
            <c:spPr>
              <a:solidFill>
                <a:srgbClr val="BBE6E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2934-1B47-9BBB-3FA245B83DD1}"/>
              </c:ext>
            </c:extLst>
          </c:dPt>
          <c:dPt>
            <c:idx val="3"/>
            <c:invertIfNegative val="0"/>
            <c:bubble3D val="0"/>
            <c:spPr>
              <a:solidFill>
                <a:srgbClr val="BBE6E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2934-1B47-9BBB-3FA245B83DD1}"/>
              </c:ext>
            </c:extLst>
          </c:dPt>
          <c:dPt>
            <c:idx val="4"/>
            <c:invertIfNegative val="0"/>
            <c:bubble3D val="0"/>
            <c:spPr>
              <a:solidFill>
                <a:srgbClr val="AFD3C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2934-1B47-9BBB-3FA245B83DD1}"/>
              </c:ext>
            </c:extLst>
          </c:dPt>
          <c:dPt>
            <c:idx val="5"/>
            <c:invertIfNegative val="0"/>
            <c:bubble3D val="0"/>
            <c:spPr>
              <a:solidFill>
                <a:srgbClr val="AFD3C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2934-1B47-9BBB-3FA245B83DD1}"/>
              </c:ext>
            </c:extLst>
          </c:dPt>
          <c:dPt>
            <c:idx val="6"/>
            <c:invertIfNegative val="0"/>
            <c:bubble3D val="0"/>
            <c:spPr>
              <a:solidFill>
                <a:srgbClr val="AFD3C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2934-1B47-9BBB-3FA245B83DD1}"/>
              </c:ext>
            </c:extLst>
          </c:dPt>
          <c:dPt>
            <c:idx val="7"/>
            <c:invertIfNegative val="0"/>
            <c:bubble3D val="0"/>
            <c:spPr>
              <a:solidFill>
                <a:srgbClr val="D5A8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2934-1B47-9BBB-3FA245B83DD1}"/>
              </c:ext>
            </c:extLst>
          </c:dPt>
          <c:dPt>
            <c:idx val="8"/>
            <c:invertIfNegative val="0"/>
            <c:bubble3D val="0"/>
            <c:spPr>
              <a:solidFill>
                <a:srgbClr val="D5A8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2934-1B47-9BBB-3FA245B83DD1}"/>
              </c:ext>
            </c:extLst>
          </c:dPt>
          <c:dPt>
            <c:idx val="9"/>
            <c:invertIfNegative val="0"/>
            <c:bubble3D val="0"/>
            <c:spPr>
              <a:solidFill>
                <a:srgbClr val="D5A8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2934-1B47-9BBB-3FA245B83DD1}"/>
              </c:ext>
            </c:extLst>
          </c:dPt>
          <c:dPt>
            <c:idx val="10"/>
            <c:invertIfNegative val="0"/>
            <c:bubble3D val="0"/>
            <c:spPr>
              <a:solidFill>
                <a:srgbClr val="BBE6E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2934-1B47-9BBB-3FA245B83DD1}"/>
              </c:ext>
            </c:extLst>
          </c:dPt>
          <c:dPt>
            <c:idx val="11"/>
            <c:invertIfNegative val="0"/>
            <c:bubble3D val="0"/>
            <c:spPr>
              <a:solidFill>
                <a:srgbClr val="BBE6E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2934-1B47-9BBB-3FA245B83DD1}"/>
              </c:ext>
            </c:extLst>
          </c:dPt>
          <c:dPt>
            <c:idx val="12"/>
            <c:invertIfNegative val="0"/>
            <c:bubble3D val="0"/>
            <c:spPr>
              <a:solidFill>
                <a:srgbClr val="AFD3C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2934-1B47-9BBB-3FA245B83DD1}"/>
              </c:ext>
            </c:extLst>
          </c:dPt>
          <c:dPt>
            <c:idx val="13"/>
            <c:invertIfNegative val="0"/>
            <c:bubble3D val="0"/>
            <c:spPr>
              <a:solidFill>
                <a:srgbClr val="AFD3C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2934-1B47-9BBB-3FA245B83DD1}"/>
              </c:ext>
            </c:extLst>
          </c:dPt>
          <c:dPt>
            <c:idx val="14"/>
            <c:invertIfNegative val="0"/>
            <c:bubble3D val="0"/>
            <c:spPr>
              <a:solidFill>
                <a:srgbClr val="D5A8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2934-1B47-9BBB-3FA245B83DD1}"/>
              </c:ext>
            </c:extLst>
          </c:dPt>
          <c:cat>
            <c:strRef>
              <c:f>'[1]Gantt Chart - Swazi Adaptation'!$B$3:$B$17</c:f>
              <c:strCache>
                <c:ptCount val="15"/>
                <c:pt idx="0">
                  <c:v>Draft Proposal</c:v>
                </c:pt>
                <c:pt idx="1">
                  <c:v>Hiring Process</c:v>
                </c:pt>
                <c:pt idx="2">
                  <c:v>Proposal Approved</c:v>
                </c:pt>
                <c:pt idx="3">
                  <c:v>Contract Signed</c:v>
                </c:pt>
                <c:pt idx="4">
                  <c:v>Inception Meeting</c:v>
                </c:pt>
                <c:pt idx="5">
                  <c:v>Addition of Lung Cancer and Diabetes Survey</c:v>
                </c:pt>
                <c:pt idx="6">
                  <c:v>Offline Data Collection Testing and Refactoring</c:v>
                </c:pt>
                <c:pt idx="7">
                  <c:v>Field GeneXpert Data Integration Between Sites</c:v>
                </c:pt>
                <c:pt idx="8">
                  <c:v>Field Progress Indicator Dashboards</c:v>
                </c:pt>
                <c:pt idx="9">
                  <c:v>Sputum Sample Shipment and Tracking</c:v>
                </c:pt>
                <c:pt idx="10">
                  <c:v>DISA and OpenLDR Integration of Lab Data</c:v>
                </c:pt>
                <c:pt idx="11">
                  <c:v>Central Progress Indicator Dashboards</c:v>
                </c:pt>
                <c:pt idx="12">
                  <c:v>Training of Trainers</c:v>
                </c:pt>
                <c:pt idx="13">
                  <c:v>Pilot + Refactoring</c:v>
                </c:pt>
                <c:pt idx="14">
                  <c:v>IT Support</c:v>
                </c:pt>
              </c:strCache>
            </c:strRef>
          </c:cat>
          <c:val>
            <c:numRef>
              <c:f>'[1]Gantt Chart - Swazi Adaptation'!$H$3:$H$17</c:f>
              <c:numCache>
                <c:formatCode>General</c:formatCode>
                <c:ptCount val="15"/>
                <c:pt idx="0">
                  <c:v>5</c:v>
                </c:pt>
                <c:pt idx="1">
                  <c:v>69</c:v>
                </c:pt>
                <c:pt idx="2">
                  <c:v>35</c:v>
                </c:pt>
                <c:pt idx="3">
                  <c:v>27</c:v>
                </c:pt>
                <c:pt idx="4">
                  <c:v>3</c:v>
                </c:pt>
                <c:pt idx="5">
                  <c:v>39</c:v>
                </c:pt>
                <c:pt idx="6">
                  <c:v>32</c:v>
                </c:pt>
                <c:pt idx="7">
                  <c:v>14</c:v>
                </c:pt>
                <c:pt idx="8">
                  <c:v>14</c:v>
                </c:pt>
                <c:pt idx="9">
                  <c:v>12</c:v>
                </c:pt>
                <c:pt idx="10">
                  <c:v>26</c:v>
                </c:pt>
                <c:pt idx="11">
                  <c:v>16</c:v>
                </c:pt>
                <c:pt idx="12">
                  <c:v>6</c:v>
                </c:pt>
                <c:pt idx="13">
                  <c:v>13</c:v>
                </c:pt>
                <c:pt idx="14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2934-1B47-9BBB-3FA245B83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782390432"/>
        <c:axId val="-782420128"/>
      </c:barChart>
      <c:catAx>
        <c:axId val="-7823904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82420128"/>
        <c:crosses val="autoZero"/>
        <c:auto val="1"/>
        <c:lblAlgn val="ctr"/>
        <c:lblOffset val="100"/>
        <c:noMultiLvlLbl val="0"/>
      </c:catAx>
      <c:valAx>
        <c:axId val="-782420128"/>
        <c:scaling>
          <c:orientation val="minMax"/>
          <c:max val="43425"/>
          <c:min val="43065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8239043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38100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f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114300</xdr:rowOff>
    </xdr:to>
    <xdr:sp macro="" textlink="">
      <xdr:nvSpPr>
        <xdr:cNvPr id="2049" name="AutoShape 1" descr="Project management triangle - Wikipedia">
          <a:extLst>
            <a:ext uri="{FF2B5EF4-FFF2-40B4-BE49-F238E27FC236}">
              <a16:creationId xmlns:a16="http://schemas.microsoft.com/office/drawing/2014/main" id="{D41BD950-0635-CC41-B5A7-B91D4E59672D}"/>
            </a:ext>
          </a:extLst>
        </xdr:cNvPr>
        <xdr:cNvSpPr>
          <a:spLocks noChangeAspect="1" noChangeArrowheads="1"/>
        </xdr:cNvSpPr>
      </xdr:nvSpPr>
      <xdr:spPr bwMode="auto">
        <a:xfrm>
          <a:off x="3810000" y="42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431800</xdr:colOff>
      <xdr:row>9</xdr:row>
      <xdr:rowOff>12700</xdr:rowOff>
    </xdr:from>
    <xdr:to>
      <xdr:col>3</xdr:col>
      <xdr:colOff>1077870</xdr:colOff>
      <xdr:row>31</xdr:row>
      <xdr:rowOff>101600</xdr:rowOff>
    </xdr:to>
    <xdr:pic>
      <xdr:nvPicPr>
        <xdr:cNvPr id="4" name="Picture 3" descr="Iron Triangle Good Fast Cheap, HD Png Download - kindpng">
          <a:extLst>
            <a:ext uri="{FF2B5EF4-FFF2-40B4-BE49-F238E27FC236}">
              <a16:creationId xmlns:a16="http://schemas.microsoft.com/office/drawing/2014/main" id="{F5EFC6A3-EFD0-6544-B5D6-69010186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" y="2400300"/>
          <a:ext cx="4456070" cy="427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114300</xdr:rowOff>
    </xdr:to>
    <xdr:sp macro="" textlink="">
      <xdr:nvSpPr>
        <xdr:cNvPr id="2052" name="AutoShape 4" descr="Project management triangle - Wikipedia">
          <a:extLst>
            <a:ext uri="{FF2B5EF4-FFF2-40B4-BE49-F238E27FC236}">
              <a16:creationId xmlns:a16="http://schemas.microsoft.com/office/drawing/2014/main" id="{B90F23A6-A0EF-3B4D-841F-7FE8E1C2B0CF}"/>
            </a:ext>
          </a:extLst>
        </xdr:cNvPr>
        <xdr:cNvSpPr>
          <a:spLocks noChangeAspect="1" noChangeArrowheads="1"/>
        </xdr:cNvSpPr>
      </xdr:nvSpPr>
      <xdr:spPr bwMode="auto">
        <a:xfrm>
          <a:off x="7416800" y="391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330200</xdr:colOff>
      <xdr:row>7</xdr:row>
      <xdr:rowOff>88900</xdr:rowOff>
    </xdr:from>
    <xdr:to>
      <xdr:col>8</xdr:col>
      <xdr:colOff>901700</xdr:colOff>
      <xdr:row>30</xdr:row>
      <xdr:rowOff>31750</xdr:rowOff>
    </xdr:to>
    <xdr:pic>
      <xdr:nvPicPr>
        <xdr:cNvPr id="6" name="Picture 5" descr="1. Introduction to Software Engineering. Software Engineering Outline  Lecture 1 What is software Software is Everywhere Software Crisis and  Software Failures. - ppt download">
          <a:extLst>
            <a:ext uri="{FF2B5EF4-FFF2-40B4-BE49-F238E27FC236}">
              <a16:creationId xmlns:a16="http://schemas.microsoft.com/office/drawing/2014/main" id="{407C5368-7AD5-D34F-B75B-62677FEA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0" y="2095500"/>
          <a:ext cx="5765800" cy="432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11</xdr:row>
      <xdr:rowOff>63500</xdr:rowOff>
    </xdr:from>
    <xdr:to>
      <xdr:col>4</xdr:col>
      <xdr:colOff>469900</xdr:colOff>
      <xdr:row>28</xdr:row>
      <xdr:rowOff>12700</xdr:rowOff>
    </xdr:to>
    <xdr:pic>
      <xdr:nvPicPr>
        <xdr:cNvPr id="2" name="Picture 1" descr="Scientific research topic ideas - Pay for Essay and Get the Best Paper You  Need | essaypurchase.web.fc2.com">
          <a:extLst>
            <a:ext uri="{FF2B5EF4-FFF2-40B4-BE49-F238E27FC236}">
              <a16:creationId xmlns:a16="http://schemas.microsoft.com/office/drawing/2014/main" id="{E38ED8AD-FD9A-DF49-8A5C-6EAEFE2E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425700"/>
          <a:ext cx="3644900" cy="318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419100</xdr:colOff>
      <xdr:row>11</xdr:row>
      <xdr:rowOff>152400</xdr:rowOff>
    </xdr:from>
    <xdr:to>
      <xdr:col>9</xdr:col>
      <xdr:colOff>939800</xdr:colOff>
      <xdr:row>30</xdr:row>
      <xdr:rowOff>38454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E94392-2E00-FD49-9DC0-5F320BCBC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8900" y="2514600"/>
          <a:ext cx="4318000" cy="35055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253999</xdr:colOff>
      <xdr:row>2</xdr:row>
      <xdr:rowOff>152400</xdr:rowOff>
    </xdr:from>
    <xdr:to>
      <xdr:col>29</xdr:col>
      <xdr:colOff>56444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FE2BD6-1D65-CF49-A8DC-A6E4B7569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88900</xdr:rowOff>
    </xdr:from>
    <xdr:to>
      <xdr:col>10</xdr:col>
      <xdr:colOff>342900</xdr:colOff>
      <xdr:row>40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891203-576A-2546-B5DD-2812D93C4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88900"/>
          <a:ext cx="7835900" cy="7683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annt_2018.03.19_revised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tt Chart - Swazi Adaptation"/>
      <sheetName val="Days"/>
    </sheetNames>
    <sheetDataSet>
      <sheetData sheetId="0">
        <row r="3">
          <cell r="B3" t="str">
            <v>Draft Proposal</v>
          </cell>
          <cell r="C3">
            <v>43066</v>
          </cell>
          <cell r="F3">
            <v>0</v>
          </cell>
          <cell r="H3">
            <v>5</v>
          </cell>
        </row>
        <row r="4">
          <cell r="B4" t="str">
            <v>Hiring Process</v>
          </cell>
          <cell r="C4">
            <v>43073</v>
          </cell>
          <cell r="F4">
            <v>0</v>
          </cell>
          <cell r="H4">
            <v>69</v>
          </cell>
        </row>
        <row r="5">
          <cell r="B5" t="str">
            <v>Proposal Approved</v>
          </cell>
          <cell r="C5">
            <v>43073</v>
          </cell>
          <cell r="F5">
            <v>0</v>
          </cell>
          <cell r="H5">
            <v>35</v>
          </cell>
        </row>
        <row r="6">
          <cell r="B6" t="str">
            <v>Contract Signed</v>
          </cell>
          <cell r="C6">
            <v>43119</v>
          </cell>
          <cell r="F6">
            <v>0</v>
          </cell>
          <cell r="H6">
            <v>27</v>
          </cell>
        </row>
        <row r="7">
          <cell r="B7" t="str">
            <v>Inception Meeting</v>
          </cell>
          <cell r="C7">
            <v>43124</v>
          </cell>
          <cell r="F7">
            <v>0</v>
          </cell>
          <cell r="H7">
            <v>3</v>
          </cell>
        </row>
        <row r="8">
          <cell r="B8" t="str">
            <v>Addition of Lung Cancer and Diabetes Survey</v>
          </cell>
          <cell r="C8">
            <v>43129</v>
          </cell>
          <cell r="F8">
            <v>0</v>
          </cell>
          <cell r="H8">
            <v>39</v>
          </cell>
        </row>
        <row r="9">
          <cell r="B9" t="str">
            <v>Offline Data Collection Testing and Refactoring</v>
          </cell>
          <cell r="C9">
            <v>43147</v>
          </cell>
          <cell r="F9">
            <v>0</v>
          </cell>
          <cell r="H9">
            <v>32</v>
          </cell>
        </row>
        <row r="10">
          <cell r="B10" t="str">
            <v>Field GeneXpert Data Integration Between Sites</v>
          </cell>
          <cell r="C10">
            <v>43171</v>
          </cell>
          <cell r="F10">
            <v>0</v>
          </cell>
          <cell r="H10">
            <v>14</v>
          </cell>
        </row>
        <row r="11">
          <cell r="B11" t="str">
            <v>Field Progress Indicator Dashboards</v>
          </cell>
          <cell r="C11">
            <v>43178</v>
          </cell>
          <cell r="F11">
            <v>0</v>
          </cell>
          <cell r="H11">
            <v>14</v>
          </cell>
        </row>
        <row r="12">
          <cell r="B12" t="str">
            <v>Sputum Sample Shipment and Tracking</v>
          </cell>
          <cell r="C12">
            <v>43178</v>
          </cell>
          <cell r="F12">
            <v>0</v>
          </cell>
          <cell r="H12">
            <v>12</v>
          </cell>
        </row>
        <row r="13">
          <cell r="B13" t="str">
            <v>DISA and OpenLDR Integration of Lab Data</v>
          </cell>
          <cell r="C13">
            <v>43178</v>
          </cell>
          <cell r="F13">
            <v>0</v>
          </cell>
          <cell r="H13">
            <v>26</v>
          </cell>
        </row>
        <row r="14">
          <cell r="B14" t="str">
            <v>Central Progress Indicator Dashboards</v>
          </cell>
          <cell r="C14">
            <v>43203</v>
          </cell>
          <cell r="F14">
            <v>0</v>
          </cell>
          <cell r="H14">
            <v>16</v>
          </cell>
        </row>
        <row r="15">
          <cell r="B15" t="str">
            <v>Training of Trainers</v>
          </cell>
          <cell r="C15">
            <v>43192</v>
          </cell>
          <cell r="F15">
            <v>0</v>
          </cell>
          <cell r="H15">
            <v>6</v>
          </cell>
        </row>
        <row r="16">
          <cell r="B16" t="str">
            <v>Pilot + Refactoring</v>
          </cell>
          <cell r="C16">
            <v>43199</v>
          </cell>
          <cell r="F16">
            <v>0</v>
          </cell>
          <cell r="H16">
            <v>13</v>
          </cell>
        </row>
        <row r="17">
          <cell r="B17" t="str">
            <v>IT Support</v>
          </cell>
          <cell r="C17">
            <v>43220</v>
          </cell>
          <cell r="F17">
            <v>0</v>
          </cell>
          <cell r="H17">
            <v>177</v>
          </cell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inkin, Scott" id="{BCBBB202-7103-4E7A-8DA0-52318F0E754C}" userId="S::SMinkin@bphc.org::7f125b83-6594-4ee8-ad46-84fb12320163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872278-47CF-BA41-8095-79A3564A989B}" name="Table1" displayName="Table1" ref="A1:M5" totalsRowShown="0" headerRowDxfId="13">
  <autoFilter ref="A1:M5" xr:uid="{BA4B4AF0-FE15-B64D-88FF-E4C9625419C1}"/>
  <tableColumns count="13">
    <tableColumn id="1" xr3:uid="{80301813-7C43-AB40-B1B4-60995335DA98}" name="Prioritization" dataDxfId="12"/>
    <tableColumn id="2" xr3:uid="{34ABB077-1178-BC42-AB42-BC9F4003D4CC}" name="Type" dataDxfId="11"/>
    <tableColumn id="3" xr3:uid="{0CD69ABF-8D92-9243-A0BB-BE03DA360674}" name="Current Yearly Frequency" dataDxfId="10"/>
    <tableColumn id="4" xr3:uid="{70ED0F9E-B8AE-2E43-8557-A46122684210}" name="Future Yearly Frequency" dataDxfId="9"/>
    <tableColumn id="5" xr3:uid="{3F714756-333D-5B4E-8AAA-958689130422}" name="User 1 Time" dataDxfId="8"/>
    <tableColumn id="6" xr3:uid="{AEE4CC89-E19B-5442-81AB-36E93F1BFAE5}" name="User 2 Time" dataDxfId="7"/>
    <tableColumn id="7" xr3:uid="{C01312AB-E4FF-D944-B005-5F4FEE4D6E67}" name="User 3 Time" dataDxfId="6"/>
    <tableColumn id="8" xr3:uid="{93325C2F-6243-9746-8CD7-C0E75D09B5F4}" name="Frequency of Refactoring (Monthly)" dataDxfId="5"/>
    <tableColumn id="9" xr3:uid="{18E5A9E7-A9B6-1B4E-A122-0AC48D4EE5DA}" name="Yearly Total User Time (Current)" dataDxfId="4"/>
    <tableColumn id="10" xr3:uid="{52C45BFC-F596-1345-AA3B-F13C7B3CB1A4}" name="Yearly Total User Time (Future)" dataDxfId="3"/>
    <tableColumn id="11" xr3:uid="{E090C6A9-7735-6D44-9D75-02A5A261A2E7}" name="Average User Salary (Yearly)"/>
    <tableColumn id="12" xr3:uid="{767A6CC6-40CD-7C4B-AB5D-58A194B0C074}" name="Yearly Total Cost (Current)"/>
    <tableColumn id="13" xr3:uid="{E96ABA2B-CBD7-9748-962D-B97A91BBBF1E}" name="Yearly Total User Cost (Future)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826569-B253-DF42-BC0B-A6E7C4B44521}" name="Table2" displayName="Table2" ref="A1:J5" totalsRowShown="0" tableBorderDxfId="2">
  <autoFilter ref="A1:J5" xr:uid="{C46E82BF-23F3-C24E-81B0-4A0164D88E4D}"/>
  <tableColumns count="10">
    <tableColumn id="1" xr3:uid="{B9410D16-4613-6948-858F-B82BB1ACE411}" name="Prioritization" dataDxfId="1"/>
    <tableColumn id="2" xr3:uid="{0E072FA4-BD1A-8E47-B2C4-BB794D43D5D7}" name="Type" dataDxfId="0"/>
    <tableColumn id="3" xr3:uid="{99E5A9C7-1FB4-7C45-8046-572A32AFE91B}" name="Impact"/>
    <tableColumn id="4" xr3:uid="{A301BDE2-2C43-CD42-BC71-24348D52357D}" name="Complexity"/>
    <tableColumn id="5" xr3:uid="{25218F2A-CB9C-2747-8AA8-2ABE4D39AE4C}" name="Dependencies"/>
    <tableColumn id="6" xr3:uid="{8DC5561C-7561-C548-8169-E7FBEB85F743}" name="Constraints"/>
    <tableColumn id="7" xr3:uid="{77BCF9FE-36BA-D241-AC05-02C2B295CBEB}" name="Timeline"/>
    <tableColumn id="8" xr3:uid="{91B2D55D-4E04-0648-BA44-5EB0BBF14ADA}" name="Priority"/>
    <tableColumn id="9" xr3:uid="{67968015-228F-3E40-9E48-B392806D85D7}" name="Political Blockers"/>
    <tableColumn id="10" xr3:uid="{129DF534-B23E-1C4F-BF80-C18311842C1D}" name="Technical Blocker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493C3-D7CF-324A-92F3-6D7B1E61153B}">
  <dimension ref="A1:M20"/>
  <sheetViews>
    <sheetView workbookViewId="0">
      <selection activeCell="I21" sqref="I21"/>
    </sheetView>
  </sheetViews>
  <sheetFormatPr baseColWidth="10" defaultRowHeight="15" x14ac:dyDescent="0.2"/>
  <cols>
    <col min="1" max="1" width="16" style="1" customWidth="1"/>
    <col min="2" max="2" width="10.83203125" style="1"/>
    <col min="3" max="3" width="23.1640625" style="1" customWidth="1"/>
    <col min="4" max="4" width="22.33203125" style="1" customWidth="1"/>
    <col min="5" max="7" width="12.5" style="1" customWidth="1"/>
    <col min="8" max="8" width="30.6640625" style="1" customWidth="1"/>
    <col min="9" max="9" width="27.83203125" style="1" customWidth="1"/>
    <col min="10" max="10" width="27" style="1" customWidth="1"/>
    <col min="11" max="11" width="24.6640625" customWidth="1"/>
    <col min="12" max="12" width="23.5" customWidth="1"/>
    <col min="13" max="13" width="26.5" customWidth="1"/>
  </cols>
  <sheetData>
    <row r="1" spans="1:13" ht="16" x14ac:dyDescent="0.2">
      <c r="A1" s="2" t="s">
        <v>1</v>
      </c>
      <c r="B1" s="2" t="s">
        <v>3</v>
      </c>
      <c r="C1" s="2" t="s">
        <v>15</v>
      </c>
      <c r="D1" s="2" t="s">
        <v>16</v>
      </c>
      <c r="E1" s="2" t="s">
        <v>10</v>
      </c>
      <c r="F1" s="2" t="s">
        <v>11</v>
      </c>
      <c r="G1" s="2" t="s">
        <v>12</v>
      </c>
      <c r="H1" s="2" t="s">
        <v>17</v>
      </c>
      <c r="I1" s="2" t="s">
        <v>13</v>
      </c>
      <c r="J1" s="2" t="s">
        <v>14</v>
      </c>
      <c r="K1" s="2" t="s">
        <v>18</v>
      </c>
      <c r="L1" s="2" t="s">
        <v>19</v>
      </c>
      <c r="M1" s="2" t="s">
        <v>20</v>
      </c>
    </row>
    <row r="2" spans="1:13" ht="16" x14ac:dyDescent="0.2">
      <c r="A2" s="1" t="s">
        <v>2</v>
      </c>
      <c r="B2" s="1" t="s">
        <v>4</v>
      </c>
    </row>
    <row r="3" spans="1:13" ht="16" x14ac:dyDescent="0.2">
      <c r="A3" s="1" t="s">
        <v>7</v>
      </c>
      <c r="B3" s="1" t="s">
        <v>0</v>
      </c>
    </row>
    <row r="4" spans="1:13" ht="16" x14ac:dyDescent="0.2">
      <c r="A4" s="1" t="s">
        <v>8</v>
      </c>
      <c r="B4" s="1" t="s">
        <v>5</v>
      </c>
    </row>
    <row r="5" spans="1:13" ht="16" x14ac:dyDescent="0.2">
      <c r="A5" s="1" t="s">
        <v>9</v>
      </c>
      <c r="B5" s="1" t="s">
        <v>6</v>
      </c>
    </row>
    <row r="14" spans="1:13" x14ac:dyDescent="0.2">
      <c r="C14"/>
    </row>
    <row r="16" spans="1:13" x14ac:dyDescent="0.2">
      <c r="G16"/>
    </row>
    <row r="18" spans="4:7" x14ac:dyDescent="0.2">
      <c r="G18"/>
    </row>
    <row r="20" spans="4:7" x14ac:dyDescent="0.2">
      <c r="D20"/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7B2E-3022-E441-8493-26C23FDBDBC8}">
  <dimension ref="A1:J5"/>
  <sheetViews>
    <sheetView workbookViewId="0">
      <selection activeCell="F2" sqref="F2"/>
    </sheetView>
  </sheetViews>
  <sheetFormatPr baseColWidth="10" defaultRowHeight="15" x14ac:dyDescent="0.2"/>
  <cols>
    <col min="1" max="1" width="13.6640625" customWidth="1"/>
    <col min="4" max="4" width="12.33203125" customWidth="1"/>
    <col min="5" max="5" width="14.6640625" customWidth="1"/>
    <col min="6" max="6" width="11.5" customWidth="1"/>
    <col min="9" max="9" width="16.6640625" customWidth="1"/>
    <col min="10" max="10" width="17.6640625" customWidth="1"/>
  </cols>
  <sheetData>
    <row r="1" spans="1:10" ht="16" x14ac:dyDescent="0.2">
      <c r="A1" s="5" t="s">
        <v>1</v>
      </c>
      <c r="B1" s="5" t="s">
        <v>3</v>
      </c>
      <c r="C1" t="s">
        <v>21</v>
      </c>
      <c r="D1" t="s">
        <v>22</v>
      </c>
      <c r="E1" t="s">
        <v>23</v>
      </c>
      <c r="F1" t="s">
        <v>63</v>
      </c>
      <c r="G1" t="s">
        <v>24</v>
      </c>
      <c r="H1" t="s">
        <v>25</v>
      </c>
      <c r="I1" t="s">
        <v>26</v>
      </c>
      <c r="J1" t="s">
        <v>27</v>
      </c>
    </row>
    <row r="2" spans="1:10" ht="16" x14ac:dyDescent="0.2">
      <c r="A2" s="3" t="s">
        <v>2</v>
      </c>
      <c r="B2" s="3" t="s">
        <v>4</v>
      </c>
    </row>
    <row r="3" spans="1:10" ht="16" x14ac:dyDescent="0.2">
      <c r="A3" s="3" t="s">
        <v>7</v>
      </c>
      <c r="B3" s="3" t="s">
        <v>0</v>
      </c>
    </row>
    <row r="4" spans="1:10" ht="16" x14ac:dyDescent="0.2">
      <c r="A4" s="3" t="s">
        <v>8</v>
      </c>
      <c r="B4" s="3" t="s">
        <v>5</v>
      </c>
    </row>
    <row r="5" spans="1:10" ht="16" x14ac:dyDescent="0.2">
      <c r="A5" s="4" t="s">
        <v>9</v>
      </c>
      <c r="B5" s="4" t="s">
        <v>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2F3E-B857-0F40-8C0D-9DDCE44F28C3}">
  <dimension ref="A1:D2"/>
  <sheetViews>
    <sheetView workbookViewId="0">
      <selection activeCell="G8" sqref="G8"/>
    </sheetView>
  </sheetViews>
  <sheetFormatPr baseColWidth="10" defaultRowHeight="15" x14ac:dyDescent="0.2"/>
  <cols>
    <col min="1" max="4" width="22.83203125" customWidth="1"/>
  </cols>
  <sheetData>
    <row r="1" spans="1:4" x14ac:dyDescent="0.2">
      <c r="A1" s="6" t="s">
        <v>28</v>
      </c>
      <c r="B1" s="7"/>
      <c r="C1" s="7"/>
      <c r="D1" s="7"/>
    </row>
    <row r="2" spans="1:4" ht="29" x14ac:dyDescent="0.2">
      <c r="A2" s="8" t="s">
        <v>29</v>
      </c>
      <c r="B2" s="8" t="s">
        <v>30</v>
      </c>
      <c r="C2" s="8" t="s">
        <v>31</v>
      </c>
      <c r="D2" s="8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AF657-0272-3443-A2A7-7AD13F9F614B}">
  <dimension ref="A1:V20"/>
  <sheetViews>
    <sheetView workbookViewId="0">
      <selection activeCell="G23" sqref="G23"/>
    </sheetView>
  </sheetViews>
  <sheetFormatPr baseColWidth="10" defaultRowHeight="15" x14ac:dyDescent="0.2"/>
  <sheetData>
    <row r="1" spans="1:22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51" x14ac:dyDescent="0.2">
      <c r="A2" s="10" t="s">
        <v>33</v>
      </c>
      <c r="B2" s="10" t="s">
        <v>34</v>
      </c>
      <c r="C2" s="10" t="s">
        <v>35</v>
      </c>
      <c r="D2" s="10" t="s">
        <v>36</v>
      </c>
      <c r="E2" s="10" t="s">
        <v>37</v>
      </c>
      <c r="F2" s="10" t="s">
        <v>38</v>
      </c>
      <c r="G2" s="10" t="s">
        <v>39</v>
      </c>
      <c r="H2" s="11" t="s">
        <v>40</v>
      </c>
      <c r="J2" s="12" t="s">
        <v>41</v>
      </c>
      <c r="K2" s="13">
        <f>B3</f>
        <v>43066</v>
      </c>
      <c r="M2" s="26" t="s">
        <v>42</v>
      </c>
      <c r="N2" s="26"/>
      <c r="O2" s="26"/>
      <c r="P2" s="26"/>
      <c r="Q2" s="26"/>
      <c r="R2" s="26"/>
      <c r="S2" s="26"/>
    </row>
    <row r="3" spans="1:22" ht="16" x14ac:dyDescent="0.2">
      <c r="A3" s="14" t="s">
        <v>43</v>
      </c>
      <c r="B3" s="15">
        <v>43066</v>
      </c>
      <c r="C3" s="15">
        <v>43070</v>
      </c>
      <c r="D3" s="16">
        <f>NETWORKDAYS(B3,C3,B3:C3)+2</f>
        <v>5</v>
      </c>
      <c r="E3" s="16">
        <f t="shared" ref="E3:E4" si="0">IF(((C3)=""),"",(H3)*(D3))</f>
        <v>0</v>
      </c>
      <c r="F3" s="16">
        <f>D3-E3</f>
        <v>5</v>
      </c>
      <c r="G3" s="16">
        <f>D3-E3</f>
        <v>5</v>
      </c>
      <c r="H3" s="17">
        <f t="shared" ref="H3:H17" si="1">0/D3</f>
        <v>0</v>
      </c>
    </row>
    <row r="4" spans="1:22" ht="16" x14ac:dyDescent="0.2">
      <c r="A4" s="14" t="s">
        <v>44</v>
      </c>
      <c r="B4" s="15">
        <v>43073</v>
      </c>
      <c r="C4" s="15">
        <v>43157</v>
      </c>
      <c r="D4" s="16">
        <f t="shared" ref="D4:D16" si="2">NETWORKDAYS(B4,C4,B4:C4)+2</f>
        <v>61</v>
      </c>
      <c r="E4" s="16">
        <f t="shared" si="0"/>
        <v>0</v>
      </c>
      <c r="F4" s="16">
        <f t="shared" ref="F4:F17" si="3">D4-E4</f>
        <v>61</v>
      </c>
      <c r="G4" s="16">
        <f>D4-E4+8</f>
        <v>69</v>
      </c>
      <c r="H4" s="17">
        <f t="shared" si="1"/>
        <v>0</v>
      </c>
      <c r="J4" s="18"/>
    </row>
    <row r="5" spans="1:22" ht="16" x14ac:dyDescent="0.2">
      <c r="A5" s="14" t="s">
        <v>45</v>
      </c>
      <c r="B5" s="15">
        <v>43073</v>
      </c>
      <c r="C5" s="15">
        <v>43119</v>
      </c>
      <c r="D5" s="16">
        <f t="shared" si="2"/>
        <v>35</v>
      </c>
      <c r="E5" s="16">
        <f>IF(((C5)=""),"",(H5)*(D5))</f>
        <v>0</v>
      </c>
      <c r="F5" s="16">
        <f t="shared" si="3"/>
        <v>35</v>
      </c>
      <c r="G5" s="16">
        <f t="shared" ref="G5:G7" si="4">D5-E5</f>
        <v>35</v>
      </c>
      <c r="H5" s="17">
        <f t="shared" si="1"/>
        <v>0</v>
      </c>
    </row>
    <row r="6" spans="1:22" ht="16" x14ac:dyDescent="0.2">
      <c r="A6" s="14" t="s">
        <v>46</v>
      </c>
      <c r="B6" s="15">
        <v>43119</v>
      </c>
      <c r="C6" s="15">
        <v>43157</v>
      </c>
      <c r="D6" s="16">
        <f t="shared" si="2"/>
        <v>27</v>
      </c>
      <c r="E6" s="16">
        <f>IF(((C6)=""),"",(H6)*(D6))</f>
        <v>0</v>
      </c>
      <c r="F6" s="16">
        <f t="shared" si="3"/>
        <v>27</v>
      </c>
      <c r="G6" s="16">
        <f t="shared" si="4"/>
        <v>27</v>
      </c>
      <c r="H6" s="17">
        <f t="shared" si="1"/>
        <v>0</v>
      </c>
    </row>
    <row r="7" spans="1:22" ht="16" x14ac:dyDescent="0.2">
      <c r="A7" s="14" t="s">
        <v>47</v>
      </c>
      <c r="B7" s="15">
        <v>43124</v>
      </c>
      <c r="C7" s="15">
        <v>43126</v>
      </c>
      <c r="D7" s="16">
        <f t="shared" si="2"/>
        <v>3</v>
      </c>
      <c r="E7" s="16">
        <f t="shared" ref="E7:E17" si="5">IF(((C7)=""),"",(H7)*(D7))</f>
        <v>0</v>
      </c>
      <c r="F7" s="16">
        <f t="shared" si="3"/>
        <v>3</v>
      </c>
      <c r="G7" s="16">
        <f t="shared" si="4"/>
        <v>3</v>
      </c>
      <c r="H7" s="17">
        <f t="shared" si="1"/>
        <v>0</v>
      </c>
    </row>
    <row r="8" spans="1:22" ht="16" x14ac:dyDescent="0.2">
      <c r="A8" s="14" t="s">
        <v>48</v>
      </c>
      <c r="B8" s="15">
        <v>43129</v>
      </c>
      <c r="C8" s="15">
        <v>43175</v>
      </c>
      <c r="D8" s="16">
        <f t="shared" si="2"/>
        <v>35</v>
      </c>
      <c r="E8" s="16">
        <f t="shared" si="5"/>
        <v>0</v>
      </c>
      <c r="F8" s="16">
        <f t="shared" si="3"/>
        <v>35</v>
      </c>
      <c r="G8" s="16">
        <f>D8-E8+4</f>
        <v>39</v>
      </c>
      <c r="H8" s="17">
        <f t="shared" si="1"/>
        <v>0</v>
      </c>
    </row>
    <row r="9" spans="1:22" ht="16" x14ac:dyDescent="0.2">
      <c r="A9" s="19" t="s">
        <v>49</v>
      </c>
      <c r="B9" s="15">
        <v>43147</v>
      </c>
      <c r="C9" s="15">
        <v>43182</v>
      </c>
      <c r="D9" s="16">
        <f t="shared" si="2"/>
        <v>26</v>
      </c>
      <c r="E9" s="16">
        <f t="shared" si="5"/>
        <v>0</v>
      </c>
      <c r="F9" s="16">
        <f t="shared" si="3"/>
        <v>26</v>
      </c>
      <c r="G9" s="16">
        <f>D9-E9+6</f>
        <v>32</v>
      </c>
      <c r="H9" s="17">
        <f t="shared" si="1"/>
        <v>0</v>
      </c>
    </row>
    <row r="10" spans="1:22" ht="16" x14ac:dyDescent="0.2">
      <c r="A10" s="19" t="s">
        <v>50</v>
      </c>
      <c r="B10" s="15">
        <v>43171</v>
      </c>
      <c r="C10" s="15">
        <v>43182</v>
      </c>
      <c r="D10" s="16">
        <f t="shared" si="2"/>
        <v>10</v>
      </c>
      <c r="E10" s="16">
        <f t="shared" si="5"/>
        <v>0</v>
      </c>
      <c r="F10" s="16">
        <f t="shared" si="3"/>
        <v>10</v>
      </c>
      <c r="G10" s="16">
        <f>D10-E10+4</f>
        <v>14</v>
      </c>
      <c r="H10" s="17">
        <f t="shared" si="1"/>
        <v>0</v>
      </c>
    </row>
    <row r="11" spans="1:22" ht="16" x14ac:dyDescent="0.2">
      <c r="A11" s="19" t="s">
        <v>51</v>
      </c>
      <c r="B11" s="15">
        <v>43178</v>
      </c>
      <c r="C11" s="15">
        <v>43189</v>
      </c>
      <c r="D11" s="16">
        <f t="shared" si="2"/>
        <v>10</v>
      </c>
      <c r="E11" s="16">
        <f t="shared" si="5"/>
        <v>0</v>
      </c>
      <c r="F11" s="16">
        <f t="shared" si="3"/>
        <v>10</v>
      </c>
      <c r="G11" s="16">
        <f>D11-E11+4</f>
        <v>14</v>
      </c>
      <c r="H11" s="17">
        <f t="shared" si="1"/>
        <v>0</v>
      </c>
    </row>
    <row r="12" spans="1:22" ht="16" x14ac:dyDescent="0.2">
      <c r="A12" s="19" t="s">
        <v>52</v>
      </c>
      <c r="B12" s="15">
        <v>43178</v>
      </c>
      <c r="C12" s="15">
        <v>43189</v>
      </c>
      <c r="D12" s="16">
        <f t="shared" si="2"/>
        <v>10</v>
      </c>
      <c r="E12" s="16">
        <f t="shared" si="5"/>
        <v>0</v>
      </c>
      <c r="F12" s="16">
        <f t="shared" si="3"/>
        <v>10</v>
      </c>
      <c r="G12" s="16">
        <f>D12-E12+2</f>
        <v>12</v>
      </c>
      <c r="H12" s="17">
        <f t="shared" si="1"/>
        <v>0</v>
      </c>
    </row>
    <row r="13" spans="1:22" ht="16" x14ac:dyDescent="0.2">
      <c r="A13" s="19" t="s">
        <v>53</v>
      </c>
      <c r="B13" s="20">
        <v>43178</v>
      </c>
      <c r="C13" s="20">
        <v>43203</v>
      </c>
      <c r="D13" s="16">
        <f>NETWORKDAYS(B13,C13,B13:C13)+2</f>
        <v>20</v>
      </c>
      <c r="E13" s="16">
        <f>IF(((C13)=""),"",(H13)*(D13))</f>
        <v>0</v>
      </c>
      <c r="F13" s="16">
        <f t="shared" si="3"/>
        <v>20</v>
      </c>
      <c r="G13" s="16">
        <f>D13-E13+6</f>
        <v>26</v>
      </c>
      <c r="H13" s="17">
        <f>0/D13</f>
        <v>0</v>
      </c>
      <c r="J13" s="21"/>
    </row>
    <row r="14" spans="1:22" ht="16" x14ac:dyDescent="0.2">
      <c r="A14" s="19" t="s">
        <v>54</v>
      </c>
      <c r="B14" s="20">
        <v>43203</v>
      </c>
      <c r="C14" s="20">
        <v>43220</v>
      </c>
      <c r="D14" s="16">
        <f t="shared" si="2"/>
        <v>12</v>
      </c>
      <c r="E14" s="16">
        <f t="shared" si="5"/>
        <v>0</v>
      </c>
      <c r="F14" s="16">
        <f t="shared" si="3"/>
        <v>12</v>
      </c>
      <c r="G14" s="16">
        <f>D14-E14+4</f>
        <v>16</v>
      </c>
      <c r="H14" s="17">
        <f t="shared" si="1"/>
        <v>0</v>
      </c>
    </row>
    <row r="15" spans="1:22" ht="16" x14ac:dyDescent="0.2">
      <c r="A15" s="19" t="s">
        <v>55</v>
      </c>
      <c r="B15" s="15">
        <v>43192</v>
      </c>
      <c r="C15" s="15">
        <v>43195</v>
      </c>
      <c r="D15" s="16">
        <f t="shared" si="2"/>
        <v>4</v>
      </c>
      <c r="E15" s="16">
        <f t="shared" si="5"/>
        <v>0</v>
      </c>
      <c r="F15" s="16">
        <f t="shared" si="3"/>
        <v>4</v>
      </c>
      <c r="G15" s="16">
        <f>D15-E15+2</f>
        <v>6</v>
      </c>
      <c r="H15" s="17">
        <f t="shared" si="1"/>
        <v>0</v>
      </c>
    </row>
    <row r="16" spans="1:22" ht="16" x14ac:dyDescent="0.2">
      <c r="A16" s="19" t="s">
        <v>56</v>
      </c>
      <c r="B16" s="15">
        <v>43199</v>
      </c>
      <c r="C16" s="15">
        <v>43213</v>
      </c>
      <c r="D16" s="16">
        <f t="shared" si="2"/>
        <v>11</v>
      </c>
      <c r="E16" s="16">
        <f t="shared" si="5"/>
        <v>0</v>
      </c>
      <c r="F16" s="16">
        <f t="shared" si="3"/>
        <v>11</v>
      </c>
      <c r="G16" s="16">
        <f>D16-E16+2</f>
        <v>13</v>
      </c>
      <c r="H16" s="17">
        <f t="shared" si="1"/>
        <v>0</v>
      </c>
    </row>
    <row r="17" spans="1:18" ht="16" x14ac:dyDescent="0.2">
      <c r="A17" s="19" t="s">
        <v>57</v>
      </c>
      <c r="B17" s="15">
        <v>43220</v>
      </c>
      <c r="C17" s="15">
        <v>43426</v>
      </c>
      <c r="D17" s="16">
        <v>175</v>
      </c>
      <c r="E17" s="16">
        <f t="shared" si="5"/>
        <v>0</v>
      </c>
      <c r="F17" s="16">
        <f t="shared" si="3"/>
        <v>175</v>
      </c>
      <c r="G17" s="16">
        <f>D17-E17+2</f>
        <v>177</v>
      </c>
      <c r="H17" s="17">
        <f t="shared" si="1"/>
        <v>0</v>
      </c>
    </row>
    <row r="18" spans="1:18" x14ac:dyDescent="0.2">
      <c r="A18" s="22"/>
      <c r="B18" s="23"/>
      <c r="C18" s="9"/>
      <c r="D18" s="9"/>
      <c r="E18" s="9"/>
      <c r="F18" s="9"/>
      <c r="G18" s="9"/>
      <c r="H18" s="18"/>
    </row>
    <row r="19" spans="1:18" ht="21" x14ac:dyDescent="0.2">
      <c r="A19" s="24"/>
      <c r="B19" s="9"/>
      <c r="C19" s="9"/>
      <c r="D19" s="9"/>
      <c r="E19" s="9"/>
      <c r="F19" s="9"/>
      <c r="G19" s="9"/>
      <c r="H19" s="18"/>
      <c r="J19" s="25" t="s">
        <v>58</v>
      </c>
      <c r="K19" s="27" t="s">
        <v>59</v>
      </c>
      <c r="L19" s="27"/>
      <c r="M19" s="27"/>
      <c r="N19" s="27"/>
      <c r="O19" s="27"/>
      <c r="P19" s="28" t="s">
        <v>60</v>
      </c>
      <c r="Q19" s="28"/>
      <c r="R19" s="28"/>
    </row>
    <row r="20" spans="1:18" x14ac:dyDescent="0.2">
      <c r="A20" s="24"/>
      <c r="B20" s="9"/>
      <c r="C20" s="9"/>
      <c r="D20" s="9"/>
      <c r="E20" s="9"/>
      <c r="F20" s="9"/>
      <c r="G20" s="9"/>
      <c r="H20" s="9"/>
      <c r="K20" s="29" t="s">
        <v>61</v>
      </c>
      <c r="L20" s="29"/>
      <c r="M20" s="29"/>
      <c r="N20" s="29"/>
      <c r="O20" s="29"/>
      <c r="P20" s="29" t="s">
        <v>62</v>
      </c>
      <c r="Q20" s="29"/>
      <c r="R20" s="29"/>
    </row>
  </sheetData>
  <mergeCells count="5">
    <mergeCell ref="M2:S2"/>
    <mergeCell ref="K19:O19"/>
    <mergeCell ref="P19:R19"/>
    <mergeCell ref="K20:O20"/>
    <mergeCell ref="P20:R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53F76-50C3-C940-A8CC-540B179AD4A2}">
  <dimension ref="A1"/>
  <sheetViews>
    <sheetView tabSelected="1" topLeftCell="A9" zoomScale="150" workbookViewId="0">
      <selection activeCell="L19" sqref="L19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F80CE435FB14DB8EE83D1F873EAC4" ma:contentTypeVersion="4" ma:contentTypeDescription="Create a new document." ma:contentTypeScope="" ma:versionID="cd992bdfc3926db9cd9d021cc3fa004b">
  <xsd:schema xmlns:xsd="http://www.w3.org/2001/XMLSchema" xmlns:xs="http://www.w3.org/2001/XMLSchema" xmlns:p="http://schemas.microsoft.com/office/2006/metadata/properties" xmlns:ns2="74112df0-67cb-4804-b009-384e0dbfddee" xmlns:ns3="a3f0c14c-ef32-4d9f-92ba-c7f24f8f6e7c" targetNamespace="http://schemas.microsoft.com/office/2006/metadata/properties" ma:root="true" ma:fieldsID="a4e48f96e124f4e4525828dd15ce4700" ns2:_="" ns3:_="">
    <xsd:import namespace="74112df0-67cb-4804-b009-384e0dbfddee"/>
    <xsd:import namespace="a3f0c14c-ef32-4d9f-92ba-c7f24f8f6e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12df0-67cb-4804-b009-384e0dbfdd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0c14c-ef32-4d9f-92ba-c7f24f8f6e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0639BE-378C-4D18-ADF4-E218E251A0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441E1-BFAF-4AA2-9926-BA53E6B618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71DFC6-D193-4E8F-A164-CBEB49FCA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112df0-67cb-4804-b009-384e0dbfddee"/>
    <ds:schemaRef ds:uri="a3f0c14c-ef32-4d9f-92ba-c7f24f8f6e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Time and Cost</vt:lpstr>
      <vt:lpstr>Scope</vt:lpstr>
      <vt:lpstr>Roles</vt:lpstr>
      <vt:lpstr>Schedule</vt:lpstr>
      <vt:lpstr>Data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Minkin, Scott</dc:creator>
  <cp:lastModifiedBy>Patric Prado</cp:lastModifiedBy>
  <dcterms:created xsi:type="dcterms:W3CDTF">2021-03-22T15:14:28Z</dcterms:created>
  <dcterms:modified xsi:type="dcterms:W3CDTF">2021-05-14T15:56:32Z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0x0101006BDF80CE435FB14DB8EE83D1F873EAC4</vt:lpwstr>
  </property>
</Properties>
</file>