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codeName="ThisWorkbook" defaultThemeVersion="124226"/>
  <mc:AlternateContent xmlns:mc="http://schemas.openxmlformats.org/markup-compatibility/2006">
    <mc:Choice Requires="x15">
      <x15ac:absPath xmlns:x15ac="http://schemas.microsoft.com/office/spreadsheetml/2010/11/ac" url="https://rossstrategic365.sharepoint.com/Projects/1464/ProjectDocuments/2022 SER Updates/"/>
    </mc:Choice>
  </mc:AlternateContent>
  <xr:revisionPtr revIDLastSave="285" documentId="8_{660896B3-42B0-4C69-B1D9-D8D7EEB020AE}" xr6:coauthVersionLast="47" xr6:coauthVersionMax="47" xr10:uidLastSave="{FC522B19-8EA0-4CC5-A0F8-9481E63FDFA2}"/>
  <bookViews>
    <workbookView xWindow="-28920" yWindow="-105" windowWidth="29040" windowHeight="15840" tabRatio="811" firstSheet="9" activeTab="15" xr2:uid="{00000000-000D-0000-FFFF-FFFF00000000}"/>
  </bookViews>
  <sheets>
    <sheet name="A_Instructions" sheetId="27" r:id="rId1"/>
    <sheet name=" B_Populations" sheetId="10" r:id="rId2"/>
    <sheet name="C_Health Regions" sheetId="23" r:id="rId3"/>
    <sheet name="D_Year 1" sheetId="30" r:id="rId4"/>
    <sheet name="E_Year 2" sheetId="31" r:id="rId5"/>
    <sheet name="F_Year 3" sheetId="32" r:id="rId6"/>
    <sheet name="G_Year 4" sheetId="33" r:id="rId7"/>
    <sheet name="H_Year 5" sheetId="34" r:id="rId8"/>
    <sheet name="I_Health Regions" sheetId="39" r:id="rId9"/>
    <sheet name="J_Figure 1" sheetId="40" r:id="rId10"/>
    <sheet name="K_Figure 2" sheetId="36" r:id="rId11"/>
    <sheet name="L_Figure 3 (Health Regions)" sheetId="41" r:id="rId12"/>
    <sheet name="L_Figure 3 (Race_Ethnicity)" sheetId="35" r:id="rId13"/>
    <sheet name="Sheet1" sheetId="45" r:id="rId14"/>
    <sheet name="Tab L calculations" sheetId="44" state="hidden" r:id="rId15"/>
    <sheet name="M_Report" sheetId="43" r:id="rId16"/>
  </sheets>
  <externalReferences>
    <externalReference r:id="rId1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40" l="1"/>
  <c r="B28" i="40"/>
  <c r="AK21" i="39"/>
  <c r="AJ21" i="39"/>
  <c r="P21" i="34"/>
  <c r="AK21" i="34"/>
  <c r="AJ21" i="34"/>
  <c r="AQ20" i="34"/>
  <c r="AP20" i="34"/>
  <c r="AO20" i="34"/>
  <c r="AN20" i="34"/>
  <c r="AM20" i="34"/>
  <c r="AL20" i="34"/>
  <c r="AK20" i="34"/>
  <c r="AJ20" i="34"/>
  <c r="AI20" i="34"/>
  <c r="AH20" i="34"/>
  <c r="AQ19" i="34"/>
  <c r="AP19" i="34"/>
  <c r="AP21" i="34" s="1"/>
  <c r="AO19" i="34"/>
  <c r="AN19" i="34"/>
  <c r="AM19" i="34"/>
  <c r="AL19" i="34"/>
  <c r="AL21" i="34" s="1"/>
  <c r="AK19" i="34"/>
  <c r="AJ19" i="34"/>
  <c r="AI19" i="34"/>
  <c r="AH19" i="34"/>
  <c r="AQ18" i="34"/>
  <c r="AQ21" i="34" s="1"/>
  <c r="AP18" i="34"/>
  <c r="AO18" i="34"/>
  <c r="AO21" i="34" s="1"/>
  <c r="AN18" i="34"/>
  <c r="AN21" i="34" s="1"/>
  <c r="AM18" i="34"/>
  <c r="AM21" i="34" s="1"/>
  <c r="AL18" i="34"/>
  <c r="AK18" i="34"/>
  <c r="AJ18" i="34"/>
  <c r="AI18" i="34"/>
  <c r="AI21" i="34" s="1"/>
  <c r="AH18" i="34"/>
  <c r="AQ17" i="34"/>
  <c r="AP17" i="34"/>
  <c r="AO17" i="34"/>
  <c r="AN17" i="34"/>
  <c r="AM17" i="34"/>
  <c r="AL17" i="34"/>
  <c r="AQ13" i="34"/>
  <c r="AP13" i="34"/>
  <c r="AO13" i="34"/>
  <c r="AN13" i="34"/>
  <c r="AN14" i="34" s="1"/>
  <c r="AM13" i="34"/>
  <c r="AL13" i="34"/>
  <c r="AK13" i="34"/>
  <c r="AJ13" i="34"/>
  <c r="AI13" i="34"/>
  <c r="AH13" i="34"/>
  <c r="AQ12" i="34"/>
  <c r="AQ14" i="34" s="1"/>
  <c r="AP12" i="34"/>
  <c r="AO12" i="34"/>
  <c r="AN12" i="34"/>
  <c r="AM12" i="34"/>
  <c r="AM14" i="34" s="1"/>
  <c r="AL12" i="34"/>
  <c r="AK12" i="34"/>
  <c r="AJ12" i="34"/>
  <c r="AI12" i="34"/>
  <c r="AI14" i="34" s="1"/>
  <c r="AH12" i="34"/>
  <c r="AQ11" i="34"/>
  <c r="AP11" i="34"/>
  <c r="AP14" i="34" s="1"/>
  <c r="AO11" i="34"/>
  <c r="AO14" i="34" s="1"/>
  <c r="AN11" i="34"/>
  <c r="AM11" i="34"/>
  <c r="AL11" i="34"/>
  <c r="AL14" i="34" s="1"/>
  <c r="AK11" i="34"/>
  <c r="AK14" i="34" s="1"/>
  <c r="AJ11" i="34"/>
  <c r="AJ14" i="34" s="1"/>
  <c r="AI11" i="34"/>
  <c r="AH11" i="34"/>
  <c r="AQ10" i="34"/>
  <c r="AP10" i="34"/>
  <c r="AO10" i="34"/>
  <c r="AN10" i="34"/>
  <c r="AM10" i="34"/>
  <c r="AL10" i="34"/>
  <c r="AQ6" i="34"/>
  <c r="AP6" i="34"/>
  <c r="AO6" i="34"/>
  <c r="AN6" i="34"/>
  <c r="AM6" i="34"/>
  <c r="AL6" i="34"/>
  <c r="AK6" i="34"/>
  <c r="AJ6" i="34"/>
  <c r="AI6" i="34"/>
  <c r="AH6" i="34"/>
  <c r="AQ5" i="34"/>
  <c r="AP5" i="34"/>
  <c r="AO5" i="34"/>
  <c r="AN5" i="34"/>
  <c r="AN7" i="34" s="1"/>
  <c r="AM5" i="34"/>
  <c r="AL5" i="34"/>
  <c r="AK5" i="34"/>
  <c r="AJ5" i="34"/>
  <c r="AJ7" i="34" s="1"/>
  <c r="AI5" i="34"/>
  <c r="AH5" i="34"/>
  <c r="AQ4" i="34"/>
  <c r="AQ7" i="34" s="1"/>
  <c r="AP4" i="34"/>
  <c r="AP7" i="34" s="1"/>
  <c r="AO4" i="34"/>
  <c r="AO7" i="34" s="1"/>
  <c r="AN4" i="34"/>
  <c r="AM4" i="34"/>
  <c r="AM7" i="34" s="1"/>
  <c r="AL4" i="34"/>
  <c r="AL7" i="34" s="1"/>
  <c r="AK4" i="34"/>
  <c r="AK7" i="34" s="1"/>
  <c r="AJ4" i="34"/>
  <c r="AI4" i="34"/>
  <c r="AI7" i="34" s="1"/>
  <c r="AH4" i="34"/>
  <c r="AQ3" i="34"/>
  <c r="AP3" i="34"/>
  <c r="AO3" i="34"/>
  <c r="AN3" i="34"/>
  <c r="AM3" i="34"/>
  <c r="AL3" i="34"/>
  <c r="AD21" i="33"/>
  <c r="AC21" i="33"/>
  <c r="AM21" i="33"/>
  <c r="AK21" i="33"/>
  <c r="AQ20" i="33"/>
  <c r="AP20" i="33"/>
  <c r="AO20" i="33"/>
  <c r="AN20" i="33"/>
  <c r="AM20" i="33"/>
  <c r="AL20" i="33"/>
  <c r="AK20" i="33"/>
  <c r="AJ20" i="33"/>
  <c r="AI20" i="33"/>
  <c r="AH20" i="33"/>
  <c r="AQ19" i="33"/>
  <c r="AP19" i="33"/>
  <c r="AO19" i="33"/>
  <c r="AO21" i="33" s="1"/>
  <c r="AN19" i="33"/>
  <c r="AM19" i="33"/>
  <c r="AL19" i="33"/>
  <c r="AK19" i="33"/>
  <c r="AJ19" i="33"/>
  <c r="AI19" i="33"/>
  <c r="AH19" i="33"/>
  <c r="AQ18" i="33"/>
  <c r="AQ21" i="33" s="1"/>
  <c r="AP18" i="33"/>
  <c r="AP21" i="33" s="1"/>
  <c r="AO18" i="33"/>
  <c r="AN18" i="33"/>
  <c r="AN21" i="33" s="1"/>
  <c r="AM18" i="33"/>
  <c r="AL18" i="33"/>
  <c r="AL21" i="33" s="1"/>
  <c r="AK18" i="33"/>
  <c r="AJ18" i="33"/>
  <c r="AJ21" i="33" s="1"/>
  <c r="AI18" i="33"/>
  <c r="AI21" i="33" s="1"/>
  <c r="AH18" i="33"/>
  <c r="AQ17" i="33"/>
  <c r="AP17" i="33"/>
  <c r="AO17" i="33"/>
  <c r="AN17" i="33"/>
  <c r="AM17" i="33"/>
  <c r="AL17" i="33"/>
  <c r="AP14" i="33"/>
  <c r="AL14" i="33"/>
  <c r="AQ13" i="33"/>
  <c r="AP13" i="33"/>
  <c r="AO13" i="33"/>
  <c r="AN13" i="33"/>
  <c r="AM13" i="33"/>
  <c r="AL13" i="33"/>
  <c r="AK13" i="33"/>
  <c r="AJ13" i="33"/>
  <c r="AI13" i="33"/>
  <c r="AH13" i="33"/>
  <c r="AQ12" i="33"/>
  <c r="AP12" i="33"/>
  <c r="AO12" i="33"/>
  <c r="AN12" i="33"/>
  <c r="AM12" i="33"/>
  <c r="AL12" i="33"/>
  <c r="AK12" i="33"/>
  <c r="AJ12" i="33"/>
  <c r="AI12" i="33"/>
  <c r="AH12" i="33"/>
  <c r="AQ11" i="33"/>
  <c r="AQ14" i="33" s="1"/>
  <c r="AP11" i="33"/>
  <c r="AO11" i="33"/>
  <c r="AO14" i="33" s="1"/>
  <c r="AN11" i="33"/>
  <c r="AN14" i="33" s="1"/>
  <c r="AM11" i="33"/>
  <c r="AM14" i="33" s="1"/>
  <c r="AL11" i="33"/>
  <c r="AK11" i="33"/>
  <c r="AK14" i="33" s="1"/>
  <c r="AJ11" i="33"/>
  <c r="AJ14" i="33" s="1"/>
  <c r="AI11" i="33"/>
  <c r="AI14" i="33" s="1"/>
  <c r="AH11" i="33"/>
  <c r="AQ10" i="33"/>
  <c r="AP10" i="33"/>
  <c r="AO10" i="33"/>
  <c r="AN10" i="33"/>
  <c r="AM10" i="33"/>
  <c r="AL10" i="33"/>
  <c r="AQ7" i="33"/>
  <c r="AM7" i="33"/>
  <c r="AI7" i="33"/>
  <c r="AQ6" i="33"/>
  <c r="AP6" i="33"/>
  <c r="AO6" i="33"/>
  <c r="AN6" i="33"/>
  <c r="AM6" i="33"/>
  <c r="AL6" i="33"/>
  <c r="AK6" i="33"/>
  <c r="AJ6" i="33"/>
  <c r="AI6" i="33"/>
  <c r="AH6" i="33"/>
  <c r="AQ5" i="33"/>
  <c r="AP5" i="33"/>
  <c r="AO5" i="33"/>
  <c r="AN5" i="33"/>
  <c r="AM5" i="33"/>
  <c r="AL5" i="33"/>
  <c r="AK5" i="33"/>
  <c r="AJ5" i="33"/>
  <c r="AI5" i="33"/>
  <c r="AH5" i="33"/>
  <c r="AQ4" i="33"/>
  <c r="AP4" i="33"/>
  <c r="AP7" i="33" s="1"/>
  <c r="AO4" i="33"/>
  <c r="AO7" i="33" s="1"/>
  <c r="AN4" i="33"/>
  <c r="AN7" i="33" s="1"/>
  <c r="AM4" i="33"/>
  <c r="AL4" i="33"/>
  <c r="AL7" i="33" s="1"/>
  <c r="AK4" i="33"/>
  <c r="AK7" i="33" s="1"/>
  <c r="AJ4" i="33"/>
  <c r="AJ7" i="33" s="1"/>
  <c r="AI4" i="33"/>
  <c r="AH4" i="33"/>
  <c r="AQ3" i="33"/>
  <c r="AP3" i="33"/>
  <c r="AO3" i="33"/>
  <c r="AN3" i="33"/>
  <c r="AM3" i="33"/>
  <c r="AL3" i="33"/>
  <c r="AQ21" i="32"/>
  <c r="AK21" i="32"/>
  <c r="AI21" i="32"/>
  <c r="AQ20" i="32"/>
  <c r="AP20" i="32"/>
  <c r="AO20" i="32"/>
  <c r="AN20" i="32"/>
  <c r="AM20" i="32"/>
  <c r="AL20" i="32"/>
  <c r="AK20" i="32"/>
  <c r="AJ20" i="32"/>
  <c r="AI20" i="32"/>
  <c r="AH20" i="32"/>
  <c r="AQ19" i="32"/>
  <c r="AP19" i="32"/>
  <c r="AO19" i="32"/>
  <c r="AN19" i="32"/>
  <c r="AM19" i="32"/>
  <c r="AM21" i="32" s="1"/>
  <c r="AL19" i="32"/>
  <c r="AK19" i="32"/>
  <c r="AJ19" i="32"/>
  <c r="AI19" i="32"/>
  <c r="AH19" i="32"/>
  <c r="AQ18" i="32"/>
  <c r="AP18" i="32"/>
  <c r="AP21" i="32" s="1"/>
  <c r="AO18" i="32"/>
  <c r="AO21" i="32" s="1"/>
  <c r="AN18" i="32"/>
  <c r="AN21" i="32" s="1"/>
  <c r="AM18" i="32"/>
  <c r="AL18" i="32"/>
  <c r="AL21" i="32" s="1"/>
  <c r="AK18" i="32"/>
  <c r="AJ18" i="32"/>
  <c r="AJ21" i="32" s="1"/>
  <c r="AI18" i="32"/>
  <c r="AH18" i="32"/>
  <c r="AQ17" i="32"/>
  <c r="AP17" i="32"/>
  <c r="AO17" i="32"/>
  <c r="AN17" i="32"/>
  <c r="AM17" i="32"/>
  <c r="AL17" i="32"/>
  <c r="AP14" i="32"/>
  <c r="AO14" i="32"/>
  <c r="AN14" i="32"/>
  <c r="AQ13" i="32"/>
  <c r="AP13" i="32"/>
  <c r="AO13" i="32"/>
  <c r="AN13" i="32"/>
  <c r="AM13" i="32"/>
  <c r="AL13" i="32"/>
  <c r="AK13" i="32"/>
  <c r="AJ13" i="32"/>
  <c r="AI13" i="32"/>
  <c r="AH13" i="32"/>
  <c r="AQ12" i="32"/>
  <c r="AP12" i="32"/>
  <c r="AO12" i="32"/>
  <c r="AN12" i="32"/>
  <c r="AM12" i="32"/>
  <c r="AL12" i="32"/>
  <c r="AK12" i="32"/>
  <c r="AJ12" i="32"/>
  <c r="AJ14" i="32" s="1"/>
  <c r="AI12" i="32"/>
  <c r="AH12" i="32"/>
  <c r="AQ11" i="32"/>
  <c r="AQ14" i="32" s="1"/>
  <c r="AP11" i="32"/>
  <c r="AO11" i="32"/>
  <c r="AN11" i="32"/>
  <c r="AM11" i="32"/>
  <c r="AM14" i="32" s="1"/>
  <c r="AL11" i="32"/>
  <c r="AL14" i="32" s="1"/>
  <c r="AK11" i="32"/>
  <c r="AK14" i="32" s="1"/>
  <c r="AJ11" i="32"/>
  <c r="AI11" i="32"/>
  <c r="AI14" i="32" s="1"/>
  <c r="AH11" i="32"/>
  <c r="AQ10" i="32"/>
  <c r="AP10" i="32"/>
  <c r="AO10" i="32"/>
  <c r="AN10" i="32"/>
  <c r="AM10" i="32"/>
  <c r="AL10" i="32"/>
  <c r="AM7" i="32"/>
  <c r="AL7" i="32"/>
  <c r="AK7" i="32"/>
  <c r="AQ6" i="32"/>
  <c r="AP6" i="32"/>
  <c r="AO6" i="32"/>
  <c r="AN6" i="32"/>
  <c r="AM6" i="32"/>
  <c r="AL6" i="32"/>
  <c r="AK6" i="32"/>
  <c r="AJ6" i="32"/>
  <c r="AI6" i="32"/>
  <c r="AH6" i="32"/>
  <c r="AQ5" i="32"/>
  <c r="AP5" i="32"/>
  <c r="AO5" i="32"/>
  <c r="AO7" i="32" s="1"/>
  <c r="AN5" i="32"/>
  <c r="AM5" i="32"/>
  <c r="AL5" i="32"/>
  <c r="AK5" i="32"/>
  <c r="AJ5" i="32"/>
  <c r="AI5" i="32"/>
  <c r="AH5" i="32"/>
  <c r="AQ4" i="32"/>
  <c r="AQ7" i="32" s="1"/>
  <c r="AP4" i="32"/>
  <c r="AP7" i="32" s="1"/>
  <c r="AO4" i="32"/>
  <c r="AN4" i="32"/>
  <c r="AN7" i="32" s="1"/>
  <c r="AM4" i="32"/>
  <c r="AL4" i="32"/>
  <c r="AK4" i="32"/>
  <c r="AJ4" i="32"/>
  <c r="AJ7" i="32" s="1"/>
  <c r="AI4" i="32"/>
  <c r="AI7" i="32" s="1"/>
  <c r="AH4" i="32"/>
  <c r="AQ3" i="32"/>
  <c r="AP3" i="32"/>
  <c r="AO3" i="32"/>
  <c r="AN3" i="32"/>
  <c r="AM3" i="32"/>
  <c r="AL3" i="32"/>
  <c r="AL14" i="31"/>
  <c r="AJ21" i="31"/>
  <c r="AQ20" i="31"/>
  <c r="AP20" i="31"/>
  <c r="AO20" i="31"/>
  <c r="AN20" i="31"/>
  <c r="AM20" i="31"/>
  <c r="AL20" i="31"/>
  <c r="AK20" i="31"/>
  <c r="AJ20" i="31"/>
  <c r="AI20" i="31"/>
  <c r="AH20" i="31"/>
  <c r="AQ19" i="31"/>
  <c r="AQ21" i="31" s="1"/>
  <c r="AP19" i="31"/>
  <c r="AO19" i="31"/>
  <c r="AN19" i="31"/>
  <c r="AM19" i="31"/>
  <c r="AL19" i="31"/>
  <c r="AK19" i="31"/>
  <c r="AJ19" i="31"/>
  <c r="AI19" i="31"/>
  <c r="AI21" i="31" s="1"/>
  <c r="AH19" i="31"/>
  <c r="AQ18" i="31"/>
  <c r="AP18" i="31"/>
  <c r="AP21" i="31" s="1"/>
  <c r="AO18" i="31"/>
  <c r="AO21" i="31" s="1"/>
  <c r="AN18" i="31"/>
  <c r="AN21" i="31" s="1"/>
  <c r="AM18" i="31"/>
  <c r="AM21" i="31" s="1"/>
  <c r="AL18" i="31"/>
  <c r="AL21" i="31" s="1"/>
  <c r="AK18" i="31"/>
  <c r="AK21" i="31" s="1"/>
  <c r="AJ18" i="31"/>
  <c r="AI18" i="31"/>
  <c r="AH18" i="31"/>
  <c r="AQ17" i="31"/>
  <c r="AP17" i="31"/>
  <c r="AO17" i="31"/>
  <c r="AN17" i="31"/>
  <c r="AM17" i="31"/>
  <c r="AL17" i="31"/>
  <c r="AO14" i="31"/>
  <c r="AQ13" i="31"/>
  <c r="AP13" i="31"/>
  <c r="AO13" i="31"/>
  <c r="AN13" i="31"/>
  <c r="AM13" i="31"/>
  <c r="AL13" i="31"/>
  <c r="AK13" i="31"/>
  <c r="AJ13" i="31"/>
  <c r="AI13" i="31"/>
  <c r="AH13" i="31"/>
  <c r="AQ12" i="31"/>
  <c r="AP12" i="31"/>
  <c r="AO12" i="31"/>
  <c r="AN12" i="31"/>
  <c r="AN14" i="31" s="1"/>
  <c r="AM12" i="31"/>
  <c r="AL12" i="31"/>
  <c r="AK12" i="31"/>
  <c r="AJ12" i="31"/>
  <c r="AI12" i="31"/>
  <c r="AH12" i="31"/>
  <c r="AQ11" i="31"/>
  <c r="AQ14" i="31" s="1"/>
  <c r="AP11" i="31"/>
  <c r="AP14" i="31" s="1"/>
  <c r="AO11" i="31"/>
  <c r="AN11" i="31"/>
  <c r="AM11" i="31"/>
  <c r="AM14" i="31" s="1"/>
  <c r="AL11" i="31"/>
  <c r="AK11" i="31"/>
  <c r="AK14" i="31" s="1"/>
  <c r="AJ11" i="31"/>
  <c r="AJ14" i="31" s="1"/>
  <c r="AI11" i="31"/>
  <c r="AI14" i="31" s="1"/>
  <c r="AH11" i="31"/>
  <c r="AQ10" i="31"/>
  <c r="AP10" i="31"/>
  <c r="AO10" i="31"/>
  <c r="AN10" i="31"/>
  <c r="AM10" i="31"/>
  <c r="AL10" i="31"/>
  <c r="AL7" i="31"/>
  <c r="AQ6" i="31"/>
  <c r="AP6" i="31"/>
  <c r="AO6" i="31"/>
  <c r="AN6" i="31"/>
  <c r="AM6" i="31"/>
  <c r="AL6" i="31"/>
  <c r="AK6" i="31"/>
  <c r="AJ6" i="31"/>
  <c r="AI6" i="31"/>
  <c r="AH6" i="31"/>
  <c r="AQ5" i="31"/>
  <c r="AP5" i="31"/>
  <c r="AO5" i="31"/>
  <c r="AN5" i="31"/>
  <c r="AM5" i="31"/>
  <c r="AL5" i="31"/>
  <c r="AK5" i="31"/>
  <c r="AK7" i="31" s="1"/>
  <c r="AJ5" i="31"/>
  <c r="AI5" i="31"/>
  <c r="AH5" i="31"/>
  <c r="AQ4" i="31"/>
  <c r="AQ7" i="31" s="1"/>
  <c r="AP4" i="31"/>
  <c r="AP7" i="31" s="1"/>
  <c r="AO4" i="31"/>
  <c r="AO7" i="31" s="1"/>
  <c r="AN4" i="31"/>
  <c r="AN7" i="31" s="1"/>
  <c r="AM4" i="31"/>
  <c r="AM7" i="31" s="1"/>
  <c r="AL4" i="31"/>
  <c r="AK4" i="31"/>
  <c r="AJ4" i="31"/>
  <c r="AJ7" i="31" s="1"/>
  <c r="AI4" i="31"/>
  <c r="AI7" i="31" s="1"/>
  <c r="C8" i="40" s="1"/>
  <c r="AH4" i="31"/>
  <c r="AQ3" i="31"/>
  <c r="AP3" i="31"/>
  <c r="AO3" i="31"/>
  <c r="AN3" i="31"/>
  <c r="AM3" i="31"/>
  <c r="AL3" i="31"/>
  <c r="AJ21" i="30"/>
  <c r="AK21" i="30"/>
  <c r="AL21" i="30"/>
  <c r="AM21" i="30"/>
  <c r="AN21" i="30"/>
  <c r="AO21" i="30"/>
  <c r="AP21" i="30"/>
  <c r="AQ21" i="30"/>
  <c r="AI21" i="30"/>
  <c r="B19" i="40" s="1"/>
  <c r="AP14" i="30"/>
  <c r="AJ14" i="30"/>
  <c r="AK14" i="30"/>
  <c r="AL14" i="30"/>
  <c r="AM14" i="30"/>
  <c r="AN14" i="30"/>
  <c r="AO14" i="30"/>
  <c r="AQ14" i="30"/>
  <c r="AI14" i="30"/>
  <c r="AJ7" i="30"/>
  <c r="AK7" i="30"/>
  <c r="AL7" i="30"/>
  <c r="AM7" i="30"/>
  <c r="AN7" i="30"/>
  <c r="AO7" i="30"/>
  <c r="AP7" i="30"/>
  <c r="AQ7" i="30"/>
  <c r="AI7" i="30"/>
  <c r="V6" i="34"/>
  <c r="T13" i="34"/>
  <c r="AE21" i="34"/>
  <c r="AC21" i="34"/>
  <c r="AD21" i="34" s="1"/>
  <c r="AB21" i="34"/>
  <c r="AA21" i="34"/>
  <c r="Y21" i="34"/>
  <c r="Z21" i="34" s="1"/>
  <c r="W21" i="34"/>
  <c r="X21" i="34" s="1"/>
  <c r="U21" i="34"/>
  <c r="V21" i="34" s="1"/>
  <c r="T21" i="34"/>
  <c r="S21" i="34"/>
  <c r="Q21" i="34"/>
  <c r="R21" i="34" s="1"/>
  <c r="O21" i="34"/>
  <c r="M21" i="34"/>
  <c r="N21" i="34" s="1"/>
  <c r="AE20" i="34"/>
  <c r="AD20" i="34"/>
  <c r="AC20" i="34"/>
  <c r="AB20" i="34"/>
  <c r="AA20" i="34"/>
  <c r="Y20" i="34"/>
  <c r="Z20" i="34" s="1"/>
  <c r="X20" i="34"/>
  <c r="W20" i="34"/>
  <c r="V20" i="34"/>
  <c r="U20" i="34"/>
  <c r="T20" i="34"/>
  <c r="S20" i="34"/>
  <c r="Q20" i="34"/>
  <c r="R20" i="34" s="1"/>
  <c r="P20" i="34"/>
  <c r="O20" i="34"/>
  <c r="N20" i="34"/>
  <c r="F22" i="40" s="1"/>
  <c r="M20" i="34"/>
  <c r="AE19" i="34"/>
  <c r="AD19" i="34"/>
  <c r="AC19" i="34"/>
  <c r="AA19" i="34"/>
  <c r="AB19" i="34" s="1"/>
  <c r="Y19" i="34"/>
  <c r="Z19" i="34" s="1"/>
  <c r="X19" i="34"/>
  <c r="W19" i="34"/>
  <c r="V19" i="34"/>
  <c r="U19" i="34"/>
  <c r="S19" i="34"/>
  <c r="T19" i="34" s="1"/>
  <c r="Q19" i="34"/>
  <c r="R19" i="34" s="1"/>
  <c r="P19" i="34"/>
  <c r="O19" i="34"/>
  <c r="N19" i="34"/>
  <c r="M19" i="34"/>
  <c r="AE18" i="34"/>
  <c r="AD18" i="34"/>
  <c r="AC18" i="34"/>
  <c r="AA18" i="34"/>
  <c r="AB18" i="34" s="1"/>
  <c r="Z18" i="34"/>
  <c r="Y18" i="34"/>
  <c r="X18" i="34"/>
  <c r="W18" i="34"/>
  <c r="V18" i="34"/>
  <c r="U18" i="34"/>
  <c r="S18" i="34"/>
  <c r="T18" i="34" s="1"/>
  <c r="R18" i="34"/>
  <c r="Q18" i="34"/>
  <c r="P18" i="34"/>
  <c r="O18" i="34"/>
  <c r="N18" i="34"/>
  <c r="M18" i="34"/>
  <c r="AC17" i="34"/>
  <c r="AA17" i="34"/>
  <c r="Y17" i="34"/>
  <c r="W17" i="34"/>
  <c r="U17" i="34"/>
  <c r="S17" i="34"/>
  <c r="AE14" i="34"/>
  <c r="AD14" i="34"/>
  <c r="AC14" i="34"/>
  <c r="AA14" i="34"/>
  <c r="AB14" i="34" s="1"/>
  <c r="Z14" i="34"/>
  <c r="Y14" i="34"/>
  <c r="X14" i="34"/>
  <c r="W14" i="34"/>
  <c r="V14" i="34"/>
  <c r="U14" i="34"/>
  <c r="S14" i="34"/>
  <c r="T14" i="34" s="1"/>
  <c r="R14" i="34"/>
  <c r="Q14" i="34"/>
  <c r="P14" i="34"/>
  <c r="O14" i="34"/>
  <c r="N14" i="34"/>
  <c r="M14" i="34"/>
  <c r="AE13" i="34"/>
  <c r="AC13" i="34"/>
  <c r="AD13" i="34" s="1"/>
  <c r="AA13" i="34"/>
  <c r="AB13" i="34" s="1"/>
  <c r="Z13" i="34"/>
  <c r="Y13" i="34"/>
  <c r="X13" i="34"/>
  <c r="W13" i="34"/>
  <c r="U13" i="34"/>
  <c r="V13" i="34" s="1"/>
  <c r="S13" i="34"/>
  <c r="R13" i="34"/>
  <c r="Q13" i="34"/>
  <c r="P13" i="34"/>
  <c r="O13" i="34"/>
  <c r="M13" i="34"/>
  <c r="N13" i="34" s="1"/>
  <c r="AE12" i="34"/>
  <c r="AC12" i="34"/>
  <c r="AD12" i="34" s="1"/>
  <c r="AB12" i="34"/>
  <c r="AA12" i="34"/>
  <c r="Z12" i="34"/>
  <c r="Y12" i="34"/>
  <c r="X12" i="34"/>
  <c r="W12" i="34"/>
  <c r="U12" i="34"/>
  <c r="V12" i="34" s="1"/>
  <c r="T12" i="34"/>
  <c r="S12" i="34"/>
  <c r="R12" i="34"/>
  <c r="Q12" i="34"/>
  <c r="P12" i="34"/>
  <c r="O12" i="34"/>
  <c r="M12" i="34"/>
  <c r="N12" i="34" s="1"/>
  <c r="AE11" i="34"/>
  <c r="AC11" i="34"/>
  <c r="AD11" i="34" s="1"/>
  <c r="AB11" i="34"/>
  <c r="AA11" i="34"/>
  <c r="Z11" i="34"/>
  <c r="Y11" i="34"/>
  <c r="W11" i="34"/>
  <c r="X11" i="34" s="1"/>
  <c r="U11" i="34"/>
  <c r="V11" i="34" s="1"/>
  <c r="T11" i="34"/>
  <c r="S11" i="34"/>
  <c r="R11" i="34"/>
  <c r="Q11" i="34"/>
  <c r="O11" i="34"/>
  <c r="P11" i="34" s="1"/>
  <c r="M11" i="34"/>
  <c r="N11" i="34" s="1"/>
  <c r="AC10" i="34"/>
  <c r="AA10" i="34"/>
  <c r="Y10" i="34"/>
  <c r="W10" i="34"/>
  <c r="U10" i="34"/>
  <c r="S10" i="34"/>
  <c r="AE7" i="34"/>
  <c r="AC7" i="34"/>
  <c r="AD7" i="34" s="1"/>
  <c r="AB7" i="34"/>
  <c r="AA7" i="34"/>
  <c r="Z7" i="34"/>
  <c r="Y7" i="34"/>
  <c r="W7" i="34"/>
  <c r="X7" i="34" s="1"/>
  <c r="U7" i="34"/>
  <c r="V7" i="34" s="1"/>
  <c r="T7" i="34"/>
  <c r="S7" i="34"/>
  <c r="R7" i="34"/>
  <c r="Q7" i="34"/>
  <c r="O7" i="34"/>
  <c r="P7" i="34" s="1"/>
  <c r="M7" i="34"/>
  <c r="N7" i="34" s="1"/>
  <c r="AE6" i="34"/>
  <c r="AD6" i="34"/>
  <c r="AC6" i="34"/>
  <c r="AB6" i="34"/>
  <c r="AA6" i="34"/>
  <c r="Z6" i="34"/>
  <c r="Y6" i="34"/>
  <c r="W6" i="34"/>
  <c r="X6" i="34" s="1"/>
  <c r="U6" i="34"/>
  <c r="T6" i="34"/>
  <c r="S6" i="34"/>
  <c r="R6" i="34"/>
  <c r="Q6" i="34"/>
  <c r="O6" i="34"/>
  <c r="P6" i="34" s="1"/>
  <c r="N6" i="34"/>
  <c r="M6" i="34"/>
  <c r="AE5" i="34"/>
  <c r="AD5" i="34"/>
  <c r="AC5" i="34"/>
  <c r="AB5" i="34"/>
  <c r="AA5" i="34"/>
  <c r="Y5" i="34"/>
  <c r="Z5" i="34" s="1"/>
  <c r="W5" i="34"/>
  <c r="X5" i="34" s="1"/>
  <c r="V5" i="34"/>
  <c r="U5" i="34"/>
  <c r="T5" i="34"/>
  <c r="S5" i="34"/>
  <c r="Q5" i="34"/>
  <c r="R5" i="34" s="1"/>
  <c r="O5" i="34"/>
  <c r="P5" i="34" s="1"/>
  <c r="N5" i="34"/>
  <c r="M5" i="34"/>
  <c r="AE4" i="34"/>
  <c r="AD4" i="34"/>
  <c r="AC4" i="34"/>
  <c r="AB4" i="34"/>
  <c r="AA4" i="34"/>
  <c r="Y4" i="34"/>
  <c r="Z4" i="34" s="1"/>
  <c r="X4" i="34"/>
  <c r="W4" i="34"/>
  <c r="V4" i="34"/>
  <c r="U4" i="34"/>
  <c r="T4" i="34"/>
  <c r="S4" i="34"/>
  <c r="Q4" i="34"/>
  <c r="R4" i="34" s="1"/>
  <c r="P4" i="34"/>
  <c r="O4" i="34"/>
  <c r="N4" i="34"/>
  <c r="M4" i="34"/>
  <c r="AC3" i="34"/>
  <c r="AA3" i="34"/>
  <c r="Y3" i="34"/>
  <c r="W3" i="34"/>
  <c r="U3" i="34"/>
  <c r="S3" i="34"/>
  <c r="R12" i="33"/>
  <c r="AE21" i="33"/>
  <c r="AB21" i="33"/>
  <c r="AA21" i="33"/>
  <c r="Y21" i="33"/>
  <c r="Z21" i="33" s="1"/>
  <c r="W21" i="33"/>
  <c r="X21" i="33" s="1"/>
  <c r="U21" i="33"/>
  <c r="V21" i="33" s="1"/>
  <c r="T21" i="33"/>
  <c r="S21" i="33"/>
  <c r="Q21" i="33"/>
  <c r="R21" i="33" s="1"/>
  <c r="O21" i="33"/>
  <c r="P21" i="33" s="1"/>
  <c r="M21" i="33"/>
  <c r="N21" i="33" s="1"/>
  <c r="AE20" i="33"/>
  <c r="AD20" i="33"/>
  <c r="AC20" i="33"/>
  <c r="AB20" i="33"/>
  <c r="AA20" i="33"/>
  <c r="Y20" i="33"/>
  <c r="Z20" i="33" s="1"/>
  <c r="X20" i="33"/>
  <c r="W20" i="33"/>
  <c r="V20" i="33"/>
  <c r="U20" i="33"/>
  <c r="T20" i="33"/>
  <c r="S20" i="33"/>
  <c r="Q20" i="33"/>
  <c r="R20" i="33" s="1"/>
  <c r="P20" i="33"/>
  <c r="O20" i="33"/>
  <c r="N20" i="33"/>
  <c r="E22" i="40" s="1"/>
  <c r="M20" i="33"/>
  <c r="AE19" i="33"/>
  <c r="AD19" i="33"/>
  <c r="AC19" i="33"/>
  <c r="AA19" i="33"/>
  <c r="AB19" i="33" s="1"/>
  <c r="Y19" i="33"/>
  <c r="Z19" i="33" s="1"/>
  <c r="X19" i="33"/>
  <c r="W19" i="33"/>
  <c r="V19" i="33"/>
  <c r="U19" i="33"/>
  <c r="S19" i="33"/>
  <c r="T19" i="33" s="1"/>
  <c r="Q19" i="33"/>
  <c r="R19" i="33" s="1"/>
  <c r="P19" i="33"/>
  <c r="O19" i="33"/>
  <c r="N19" i="33"/>
  <c r="M19" i="33"/>
  <c r="AE18" i="33"/>
  <c r="AD18" i="33"/>
  <c r="AC18" i="33"/>
  <c r="AA18" i="33"/>
  <c r="AB18" i="33" s="1"/>
  <c r="Z18" i="33"/>
  <c r="Y18" i="33"/>
  <c r="X18" i="33"/>
  <c r="W18" i="33"/>
  <c r="V18" i="33"/>
  <c r="U18" i="33"/>
  <c r="S18" i="33"/>
  <c r="T18" i="33" s="1"/>
  <c r="R18" i="33"/>
  <c r="Q18" i="33"/>
  <c r="P18" i="33"/>
  <c r="O18" i="33"/>
  <c r="N18" i="33"/>
  <c r="M18" i="33"/>
  <c r="AC17" i="33"/>
  <c r="AA17" i="33"/>
  <c r="Y17" i="33"/>
  <c r="W17" i="33"/>
  <c r="U17" i="33"/>
  <c r="S17" i="33"/>
  <c r="AE14" i="33"/>
  <c r="AD14" i="33"/>
  <c r="AC14" i="33"/>
  <c r="AA14" i="33"/>
  <c r="AB14" i="33" s="1"/>
  <c r="Z14" i="33"/>
  <c r="Y14" i="33"/>
  <c r="X14" i="33"/>
  <c r="W14" i="33"/>
  <c r="V14" i="33"/>
  <c r="U14" i="33"/>
  <c r="S14" i="33"/>
  <c r="T14" i="33" s="1"/>
  <c r="R14" i="33"/>
  <c r="Q14" i="33"/>
  <c r="P14" i="33"/>
  <c r="O14" i="33"/>
  <c r="N14" i="33"/>
  <c r="M14" i="33"/>
  <c r="AE13" i="33"/>
  <c r="AC13" i="33"/>
  <c r="AD13" i="33" s="1"/>
  <c r="AA13" i="33"/>
  <c r="AB13" i="33" s="1"/>
  <c r="Z13" i="33"/>
  <c r="Y13" i="33"/>
  <c r="X13" i="33"/>
  <c r="W13" i="33"/>
  <c r="U13" i="33"/>
  <c r="V13" i="33" s="1"/>
  <c r="S13" i="33"/>
  <c r="T13" i="33" s="1"/>
  <c r="R13" i="33"/>
  <c r="Q13" i="33"/>
  <c r="P13" i="33"/>
  <c r="O13" i="33"/>
  <c r="M13" i="33"/>
  <c r="N13" i="33" s="1"/>
  <c r="AE12" i="33"/>
  <c r="AC12" i="33"/>
  <c r="AD12" i="33" s="1"/>
  <c r="AB12" i="33"/>
  <c r="AA12" i="33"/>
  <c r="Z12" i="33"/>
  <c r="Y12" i="33"/>
  <c r="X12" i="33"/>
  <c r="W12" i="33"/>
  <c r="U12" i="33"/>
  <c r="V12" i="33" s="1"/>
  <c r="T12" i="33"/>
  <c r="S12" i="33"/>
  <c r="Q12" i="33"/>
  <c r="P12" i="33"/>
  <c r="O12" i="33"/>
  <c r="M12" i="33"/>
  <c r="N12" i="33" s="1"/>
  <c r="AE11" i="33"/>
  <c r="AC11" i="33"/>
  <c r="AD11" i="33" s="1"/>
  <c r="AB11" i="33"/>
  <c r="AA11" i="33"/>
  <c r="Z11" i="33"/>
  <c r="Y11" i="33"/>
  <c r="W11" i="33"/>
  <c r="X11" i="33" s="1"/>
  <c r="U11" i="33"/>
  <c r="V11" i="33" s="1"/>
  <c r="T11" i="33"/>
  <c r="S11" i="33"/>
  <c r="R11" i="33"/>
  <c r="Q11" i="33"/>
  <c r="O11" i="33"/>
  <c r="P11" i="33" s="1"/>
  <c r="M11" i="33"/>
  <c r="N11" i="33" s="1"/>
  <c r="AC10" i="33"/>
  <c r="AA10" i="33"/>
  <c r="Y10" i="33"/>
  <c r="W10" i="33"/>
  <c r="U10" i="33"/>
  <c r="S10" i="33"/>
  <c r="AE7" i="33"/>
  <c r="AC7" i="33"/>
  <c r="AD7" i="33" s="1"/>
  <c r="AA7" i="33"/>
  <c r="AB7" i="33" s="1"/>
  <c r="Z7" i="33"/>
  <c r="Y7" i="33"/>
  <c r="W7" i="33"/>
  <c r="X7" i="33" s="1"/>
  <c r="U7" i="33"/>
  <c r="V7" i="33" s="1"/>
  <c r="S7" i="33"/>
  <c r="T7" i="33" s="1"/>
  <c r="R7" i="33"/>
  <c r="Q7" i="33"/>
  <c r="O7" i="33"/>
  <c r="P7" i="33" s="1"/>
  <c r="M7" i="33"/>
  <c r="N7" i="33" s="1"/>
  <c r="E8" i="40" s="1"/>
  <c r="AE6" i="33"/>
  <c r="AD6" i="33"/>
  <c r="AC6" i="33"/>
  <c r="AB6" i="33"/>
  <c r="AA6" i="33"/>
  <c r="Z6" i="33"/>
  <c r="Y6" i="33"/>
  <c r="W6" i="33"/>
  <c r="X6" i="33" s="1"/>
  <c r="V6" i="33"/>
  <c r="U6" i="33"/>
  <c r="T6" i="33"/>
  <c r="S6" i="33"/>
  <c r="R6" i="33"/>
  <c r="Q6" i="33"/>
  <c r="O6" i="33"/>
  <c r="P6" i="33" s="1"/>
  <c r="N6" i="33"/>
  <c r="M6" i="33"/>
  <c r="AE5" i="33"/>
  <c r="AC5" i="33"/>
  <c r="AD5" i="33" s="1"/>
  <c r="AB5" i="33"/>
  <c r="AA5" i="33"/>
  <c r="Y5" i="33"/>
  <c r="Z5" i="33" s="1"/>
  <c r="W5" i="33"/>
  <c r="X5" i="33" s="1"/>
  <c r="U5" i="33"/>
  <c r="V5" i="33" s="1"/>
  <c r="T5" i="33"/>
  <c r="S5" i="33"/>
  <c r="Q5" i="33"/>
  <c r="R5" i="33" s="1"/>
  <c r="O5" i="33"/>
  <c r="P5" i="33" s="1"/>
  <c r="M5" i="33"/>
  <c r="N5" i="33" s="1"/>
  <c r="AE4" i="33"/>
  <c r="AD4" i="33"/>
  <c r="AC4" i="33"/>
  <c r="AB4" i="33"/>
  <c r="AA4" i="33"/>
  <c r="Y4" i="33"/>
  <c r="Z4" i="33" s="1"/>
  <c r="X4" i="33"/>
  <c r="W4" i="33"/>
  <c r="V4" i="33"/>
  <c r="U4" i="33"/>
  <c r="T4" i="33"/>
  <c r="S4" i="33"/>
  <c r="Q4" i="33"/>
  <c r="R4" i="33" s="1"/>
  <c r="P4" i="33"/>
  <c r="O4" i="33"/>
  <c r="N4" i="33"/>
  <c r="M4" i="33"/>
  <c r="AC3" i="33"/>
  <c r="AA3" i="33"/>
  <c r="Y3" i="33"/>
  <c r="W3" i="33"/>
  <c r="U3" i="33"/>
  <c r="S3" i="33"/>
  <c r="V7" i="32"/>
  <c r="P14" i="32"/>
  <c r="N21" i="32"/>
  <c r="AE21" i="32"/>
  <c r="AC21" i="32"/>
  <c r="AD21" i="32" s="1"/>
  <c r="AB21" i="32"/>
  <c r="AA21" i="32"/>
  <c r="Z21" i="32"/>
  <c r="Y21" i="32"/>
  <c r="W21" i="32"/>
  <c r="X21" i="32" s="1"/>
  <c r="U21" i="32"/>
  <c r="V21" i="32" s="1"/>
  <c r="T21" i="32"/>
  <c r="S21" i="32"/>
  <c r="R21" i="32"/>
  <c r="Q21" i="32"/>
  <c r="O21" i="32"/>
  <c r="P21" i="32" s="1"/>
  <c r="M21" i="32"/>
  <c r="AE20" i="32"/>
  <c r="AC20" i="32"/>
  <c r="AD20" i="32" s="1"/>
  <c r="AB20" i="32"/>
  <c r="AA20" i="32"/>
  <c r="Y20" i="32"/>
  <c r="Z20" i="32" s="1"/>
  <c r="W20" i="32"/>
  <c r="X20" i="32" s="1"/>
  <c r="U20" i="32"/>
  <c r="V20" i="32" s="1"/>
  <c r="T20" i="32"/>
  <c r="S20" i="32"/>
  <c r="Q20" i="32"/>
  <c r="R20" i="32" s="1"/>
  <c r="O20" i="32"/>
  <c r="P20" i="32" s="1"/>
  <c r="M20" i="32"/>
  <c r="N20" i="32" s="1"/>
  <c r="AE19" i="32"/>
  <c r="AD19" i="32"/>
  <c r="AC19" i="32"/>
  <c r="AB19" i="32"/>
  <c r="AA19" i="32"/>
  <c r="Y19" i="32"/>
  <c r="Z19" i="32" s="1"/>
  <c r="X19" i="32"/>
  <c r="W19" i="32"/>
  <c r="V19" i="32"/>
  <c r="U19" i="32"/>
  <c r="T19" i="32"/>
  <c r="S19" i="32"/>
  <c r="Q19" i="32"/>
  <c r="R19" i="32" s="1"/>
  <c r="P19" i="32"/>
  <c r="O19" i="32"/>
  <c r="N19" i="32"/>
  <c r="M19" i="32"/>
  <c r="AE18" i="32"/>
  <c r="AD18" i="32"/>
  <c r="AC18" i="32"/>
  <c r="AA18" i="32"/>
  <c r="AB18" i="32" s="1"/>
  <c r="Y18" i="32"/>
  <c r="Z18" i="32" s="1"/>
  <c r="W18" i="32"/>
  <c r="X18" i="32" s="1"/>
  <c r="V18" i="32"/>
  <c r="U18" i="32"/>
  <c r="S18" i="32"/>
  <c r="T18" i="32" s="1"/>
  <c r="Q18" i="32"/>
  <c r="R18" i="32" s="1"/>
  <c r="O18" i="32"/>
  <c r="P18" i="32" s="1"/>
  <c r="N18" i="32"/>
  <c r="M18" i="32"/>
  <c r="AC17" i="32"/>
  <c r="AA17" i="32"/>
  <c r="Y17" i="32"/>
  <c r="W17" i="32"/>
  <c r="U17" i="32"/>
  <c r="S17" i="32"/>
  <c r="AE14" i="32"/>
  <c r="AD14" i="32"/>
  <c r="AC14" i="32"/>
  <c r="AA14" i="32"/>
  <c r="AB14" i="32" s="1"/>
  <c r="Y14" i="32"/>
  <c r="Z14" i="32" s="1"/>
  <c r="W14" i="32"/>
  <c r="X14" i="32" s="1"/>
  <c r="V14" i="32"/>
  <c r="U14" i="32"/>
  <c r="S14" i="32"/>
  <c r="T14" i="32" s="1"/>
  <c r="Q14" i="32"/>
  <c r="R14" i="32" s="1"/>
  <c r="O14" i="32"/>
  <c r="N14" i="32"/>
  <c r="M14" i="32"/>
  <c r="AE13" i="32"/>
  <c r="AD13" i="32"/>
  <c r="AC13" i="32"/>
  <c r="AA13" i="32"/>
  <c r="AB13" i="32" s="1"/>
  <c r="Z13" i="32"/>
  <c r="Y13" i="32"/>
  <c r="X13" i="32"/>
  <c r="W13" i="32"/>
  <c r="V13" i="32"/>
  <c r="U13" i="32"/>
  <c r="S13" i="32"/>
  <c r="T13" i="32" s="1"/>
  <c r="R13" i="32"/>
  <c r="Q13" i="32"/>
  <c r="P13" i="32"/>
  <c r="O13" i="32"/>
  <c r="N13" i="32"/>
  <c r="M13" i="32"/>
  <c r="AE12" i="32"/>
  <c r="AC12" i="32"/>
  <c r="AD12" i="32" s="1"/>
  <c r="AA12" i="32"/>
  <c r="AB12" i="32" s="1"/>
  <c r="Y12" i="32"/>
  <c r="Z12" i="32" s="1"/>
  <c r="X12" i="32"/>
  <c r="W12" i="32"/>
  <c r="U12" i="32"/>
  <c r="V12" i="32" s="1"/>
  <c r="S12" i="32"/>
  <c r="T12" i="32" s="1"/>
  <c r="Q12" i="32"/>
  <c r="R12" i="32" s="1"/>
  <c r="P12" i="32"/>
  <c r="O12" i="32"/>
  <c r="M12" i="32"/>
  <c r="N12" i="32" s="1"/>
  <c r="AE11" i="32"/>
  <c r="AC11" i="32"/>
  <c r="AD11" i="32" s="1"/>
  <c r="AB11" i="32"/>
  <c r="AA11" i="32"/>
  <c r="Z11" i="32"/>
  <c r="Y11" i="32"/>
  <c r="X11" i="32"/>
  <c r="W11" i="32"/>
  <c r="U11" i="32"/>
  <c r="V11" i="32" s="1"/>
  <c r="T11" i="32"/>
  <c r="S11" i="32"/>
  <c r="R11" i="32"/>
  <c r="Q11" i="32"/>
  <c r="P11" i="32"/>
  <c r="O11" i="32"/>
  <c r="M11" i="32"/>
  <c r="N11" i="32" s="1"/>
  <c r="AC10" i="32"/>
  <c r="AA10" i="32"/>
  <c r="Y10" i="32"/>
  <c r="W10" i="32"/>
  <c r="U10" i="32"/>
  <c r="S10" i="32"/>
  <c r="AE7" i="32"/>
  <c r="AC7" i="32"/>
  <c r="AD7" i="32" s="1"/>
  <c r="AB7" i="32"/>
  <c r="AA7" i="32"/>
  <c r="Z7" i="32"/>
  <c r="Y7" i="32"/>
  <c r="X7" i="32"/>
  <c r="W7" i="32"/>
  <c r="U7" i="32"/>
  <c r="T7" i="32"/>
  <c r="S7" i="32"/>
  <c r="R7" i="32"/>
  <c r="D31" i="40" s="1"/>
  <c r="Q7" i="32"/>
  <c r="P7" i="32"/>
  <c r="O7" i="32"/>
  <c r="M7" i="32"/>
  <c r="N7" i="32" s="1"/>
  <c r="AE6" i="32"/>
  <c r="AC6" i="32"/>
  <c r="AD6" i="32" s="1"/>
  <c r="AA6" i="32"/>
  <c r="AB6" i="32" s="1"/>
  <c r="Z6" i="32"/>
  <c r="Y6" i="32"/>
  <c r="W6" i="32"/>
  <c r="X6" i="32" s="1"/>
  <c r="U6" i="32"/>
  <c r="V6" i="32" s="1"/>
  <c r="S6" i="32"/>
  <c r="T6" i="32" s="1"/>
  <c r="R6" i="32"/>
  <c r="Q6" i="32"/>
  <c r="O6" i="32"/>
  <c r="P6" i="32" s="1"/>
  <c r="M6" i="32"/>
  <c r="N6" i="32" s="1"/>
  <c r="AE5" i="32"/>
  <c r="AD5" i="32"/>
  <c r="AC5" i="32"/>
  <c r="AB5" i="32"/>
  <c r="AA5" i="32"/>
  <c r="Z5" i="32"/>
  <c r="Y5" i="32"/>
  <c r="W5" i="32"/>
  <c r="X5" i="32" s="1"/>
  <c r="V5" i="32"/>
  <c r="U5" i="32"/>
  <c r="T5" i="32"/>
  <c r="S5" i="32"/>
  <c r="R5" i="32"/>
  <c r="Q5" i="32"/>
  <c r="O5" i="32"/>
  <c r="P5" i="32" s="1"/>
  <c r="N5" i="32"/>
  <c r="M5" i="32"/>
  <c r="AE4" i="32"/>
  <c r="AC4" i="32"/>
  <c r="AD4" i="32" s="1"/>
  <c r="AB4" i="32"/>
  <c r="AA4" i="32"/>
  <c r="Y4" i="32"/>
  <c r="Z4" i="32" s="1"/>
  <c r="W4" i="32"/>
  <c r="X4" i="32" s="1"/>
  <c r="U4" i="32"/>
  <c r="V4" i="32" s="1"/>
  <c r="T4" i="32"/>
  <c r="S4" i="32"/>
  <c r="Q4" i="32"/>
  <c r="R4" i="32" s="1"/>
  <c r="O4" i="32"/>
  <c r="P4" i="32" s="1"/>
  <c r="M4" i="32"/>
  <c r="N4" i="32" s="1"/>
  <c r="AC3" i="32"/>
  <c r="AA3" i="32"/>
  <c r="Y3" i="32"/>
  <c r="W3" i="32"/>
  <c r="U3" i="32"/>
  <c r="S3" i="32"/>
  <c r="R7" i="31"/>
  <c r="Q7" i="31"/>
  <c r="P14" i="31"/>
  <c r="AF7" i="31"/>
  <c r="V21" i="31"/>
  <c r="U21" i="31"/>
  <c r="N21" i="31"/>
  <c r="AE21" i="31"/>
  <c r="AC21" i="31"/>
  <c r="AD21" i="31" s="1"/>
  <c r="AA21" i="31"/>
  <c r="AB21" i="31" s="1"/>
  <c r="Z21" i="31"/>
  <c r="Y21" i="31"/>
  <c r="X21" i="31"/>
  <c r="W21" i="31"/>
  <c r="S21" i="31"/>
  <c r="T21" i="31" s="1"/>
  <c r="R21" i="31"/>
  <c r="Q21" i="31"/>
  <c r="P21" i="31"/>
  <c r="O21" i="31"/>
  <c r="M21" i="31"/>
  <c r="AE20" i="31"/>
  <c r="AC20" i="31"/>
  <c r="AD20" i="31" s="1"/>
  <c r="AB20" i="31"/>
  <c r="AA20" i="31"/>
  <c r="Z20" i="31"/>
  <c r="Y20" i="31"/>
  <c r="W20" i="31"/>
  <c r="X20" i="31" s="1"/>
  <c r="U20" i="31"/>
  <c r="V20" i="31" s="1"/>
  <c r="T20" i="31"/>
  <c r="S20" i="31"/>
  <c r="R20" i="31"/>
  <c r="Q20" i="31"/>
  <c r="O20" i="31"/>
  <c r="P20" i="31" s="1"/>
  <c r="M20" i="31"/>
  <c r="N20" i="31" s="1"/>
  <c r="AE19" i="31"/>
  <c r="AC19" i="31"/>
  <c r="AD19" i="31" s="1"/>
  <c r="AB19" i="31"/>
  <c r="AA19" i="31"/>
  <c r="Z19" i="31"/>
  <c r="Y19" i="31"/>
  <c r="W19" i="31"/>
  <c r="X19" i="31" s="1"/>
  <c r="U19" i="31"/>
  <c r="V19" i="31" s="1"/>
  <c r="T19" i="31"/>
  <c r="S19" i="31"/>
  <c r="R19" i="31"/>
  <c r="Q19" i="31"/>
  <c r="O19" i="31"/>
  <c r="P19" i="31" s="1"/>
  <c r="M19" i="31"/>
  <c r="N19" i="31" s="1"/>
  <c r="AE18" i="31"/>
  <c r="AC18" i="31"/>
  <c r="AD18" i="31" s="1"/>
  <c r="AB18" i="31"/>
  <c r="AA18" i="31"/>
  <c r="Y18" i="31"/>
  <c r="Z18" i="31" s="1"/>
  <c r="W18" i="31"/>
  <c r="X18" i="31" s="1"/>
  <c r="U18" i="31"/>
  <c r="V18" i="31" s="1"/>
  <c r="T18" i="31"/>
  <c r="S18" i="31"/>
  <c r="Q18" i="31"/>
  <c r="R18" i="31" s="1"/>
  <c r="O18" i="31"/>
  <c r="P18" i="31" s="1"/>
  <c r="M18" i="31"/>
  <c r="N18" i="31" s="1"/>
  <c r="AC17" i="31"/>
  <c r="AA17" i="31"/>
  <c r="Y17" i="31"/>
  <c r="W17" i="31"/>
  <c r="U17" i="31"/>
  <c r="S17" i="31"/>
  <c r="AE14" i="31"/>
  <c r="AC14" i="31"/>
  <c r="AD14" i="31" s="1"/>
  <c r="AB14" i="31"/>
  <c r="AA14" i="31"/>
  <c r="Y14" i="31"/>
  <c r="Z14" i="31" s="1"/>
  <c r="W14" i="31"/>
  <c r="X14" i="31" s="1"/>
  <c r="U14" i="31"/>
  <c r="V14" i="31" s="1"/>
  <c r="T14" i="31"/>
  <c r="S14" i="31"/>
  <c r="Q14" i="31"/>
  <c r="R14" i="31" s="1"/>
  <c r="O14" i="31"/>
  <c r="M14" i="31"/>
  <c r="N14" i="31" s="1"/>
  <c r="AE13" i="31"/>
  <c r="AD13" i="31"/>
  <c r="AC13" i="31"/>
  <c r="AB13" i="31"/>
  <c r="AA13" i="31"/>
  <c r="Y13" i="31"/>
  <c r="Z13" i="31" s="1"/>
  <c r="W13" i="31"/>
  <c r="X13" i="31" s="1"/>
  <c r="V13" i="31"/>
  <c r="U13" i="31"/>
  <c r="T13" i="31"/>
  <c r="S13" i="31"/>
  <c r="Q13" i="31"/>
  <c r="R13" i="31" s="1"/>
  <c r="O13" i="31"/>
  <c r="P13" i="31" s="1"/>
  <c r="N13" i="31"/>
  <c r="M13" i="31"/>
  <c r="AE12" i="31"/>
  <c r="AD12" i="31"/>
  <c r="AC12" i="31"/>
  <c r="AA12" i="31"/>
  <c r="AB12" i="31" s="1"/>
  <c r="Y12" i="31"/>
  <c r="Z12" i="31" s="1"/>
  <c r="X12" i="31"/>
  <c r="W12" i="31"/>
  <c r="V12" i="31"/>
  <c r="U12" i="31"/>
  <c r="S12" i="31"/>
  <c r="T12" i="31" s="1"/>
  <c r="Q12" i="31"/>
  <c r="R12" i="31" s="1"/>
  <c r="P12" i="31"/>
  <c r="O12" i="31"/>
  <c r="N12" i="31"/>
  <c r="M12" i="31"/>
  <c r="AE11" i="31"/>
  <c r="AD11" i="31"/>
  <c r="AC11" i="31"/>
  <c r="AA11" i="31"/>
  <c r="AB11" i="31" s="1"/>
  <c r="Y11" i="31"/>
  <c r="Z11" i="31" s="1"/>
  <c r="X11" i="31"/>
  <c r="W11" i="31"/>
  <c r="V11" i="31"/>
  <c r="U11" i="31"/>
  <c r="S11" i="31"/>
  <c r="T11" i="31" s="1"/>
  <c r="Q11" i="31"/>
  <c r="R11" i="31" s="1"/>
  <c r="P11" i="31"/>
  <c r="O11" i="31"/>
  <c r="N11" i="31"/>
  <c r="M11" i="31"/>
  <c r="AC10" i="31"/>
  <c r="AA10" i="31"/>
  <c r="Y10" i="31"/>
  <c r="W10" i="31"/>
  <c r="U10" i="31"/>
  <c r="S10" i="31"/>
  <c r="AE7" i="31"/>
  <c r="AD7" i="31"/>
  <c r="AC7" i="31"/>
  <c r="AA7" i="31"/>
  <c r="AB7" i="31" s="1"/>
  <c r="Y7" i="31"/>
  <c r="Z7" i="31" s="1"/>
  <c r="X7" i="31"/>
  <c r="W7" i="31"/>
  <c r="V7" i="31"/>
  <c r="U7" i="31"/>
  <c r="S7" i="31"/>
  <c r="T7" i="31" s="1"/>
  <c r="P7" i="31"/>
  <c r="O7" i="31"/>
  <c r="N7" i="31"/>
  <c r="M7" i="31"/>
  <c r="AE6" i="31"/>
  <c r="AC6" i="31"/>
  <c r="AD6" i="31" s="1"/>
  <c r="AA6" i="31"/>
  <c r="AB6" i="31" s="1"/>
  <c r="Z6" i="31"/>
  <c r="Y6" i="31"/>
  <c r="X6" i="31"/>
  <c r="W6" i="31"/>
  <c r="U6" i="31"/>
  <c r="V6" i="31" s="1"/>
  <c r="S6" i="31"/>
  <c r="T6" i="31" s="1"/>
  <c r="Q6" i="31"/>
  <c r="R6" i="31" s="1"/>
  <c r="P6" i="31"/>
  <c r="O6" i="31"/>
  <c r="M6" i="31"/>
  <c r="N6" i="31" s="1"/>
  <c r="AE5" i="31"/>
  <c r="AC5" i="31"/>
  <c r="AD5" i="31" s="1"/>
  <c r="AA5" i="31"/>
  <c r="AB5" i="31" s="1"/>
  <c r="Z5" i="31"/>
  <c r="Y5" i="31"/>
  <c r="X5" i="31"/>
  <c r="W5" i="31"/>
  <c r="U5" i="31"/>
  <c r="V5" i="31" s="1"/>
  <c r="S5" i="31"/>
  <c r="T5" i="31" s="1"/>
  <c r="R5" i="31"/>
  <c r="Q5" i="31"/>
  <c r="P5" i="31"/>
  <c r="O5" i="31"/>
  <c r="M5" i="31"/>
  <c r="N5" i="31" s="1"/>
  <c r="AE4" i="31"/>
  <c r="AC4" i="31"/>
  <c r="AD4" i="31" s="1"/>
  <c r="AB4" i="31"/>
  <c r="AA4" i="31"/>
  <c r="Z4" i="31"/>
  <c r="Y4" i="31"/>
  <c r="W4" i="31"/>
  <c r="X4" i="31" s="1"/>
  <c r="U4" i="31"/>
  <c r="V4" i="31" s="1"/>
  <c r="T4" i="31"/>
  <c r="S4" i="31"/>
  <c r="R4" i="31"/>
  <c r="Q4" i="31"/>
  <c r="O4" i="31"/>
  <c r="P4" i="31" s="1"/>
  <c r="M4" i="31"/>
  <c r="N4" i="31" s="1"/>
  <c r="AC3" i="31"/>
  <c r="AA3" i="31"/>
  <c r="Y3" i="31"/>
  <c r="W3" i="31"/>
  <c r="U3" i="31"/>
  <c r="S3" i="31"/>
  <c r="AD21" i="30"/>
  <c r="AB21" i="30"/>
  <c r="Z21" i="30"/>
  <c r="X21" i="30"/>
  <c r="V21" i="30"/>
  <c r="T21" i="30"/>
  <c r="R21" i="30"/>
  <c r="B33" i="40" s="1"/>
  <c r="P21" i="30"/>
  <c r="N21" i="30"/>
  <c r="AD14" i="30"/>
  <c r="AB14" i="30"/>
  <c r="Z14" i="30"/>
  <c r="X14" i="30"/>
  <c r="V14" i="30"/>
  <c r="T14" i="30"/>
  <c r="R14" i="30"/>
  <c r="B32" i="40" s="1"/>
  <c r="P14" i="30"/>
  <c r="N14" i="30"/>
  <c r="AD7" i="30"/>
  <c r="AB7" i="30"/>
  <c r="Z7" i="30"/>
  <c r="X7" i="30"/>
  <c r="V7" i="30"/>
  <c r="B30" i="40"/>
  <c r="B29" i="40"/>
  <c r="B31" i="40"/>
  <c r="T7" i="30"/>
  <c r="R7" i="30"/>
  <c r="P7" i="30"/>
  <c r="N7" i="30"/>
  <c r="C7" i="31"/>
  <c r="A99" i="44"/>
  <c r="B100" i="44"/>
  <c r="C100" i="44"/>
  <c r="D100" i="44"/>
  <c r="E100" i="44"/>
  <c r="G100" i="44" s="1"/>
  <c r="I100" i="44" s="1"/>
  <c r="J100" i="44" s="1"/>
  <c r="F100" i="44"/>
  <c r="H100" i="44"/>
  <c r="B101" i="44"/>
  <c r="C101" i="44"/>
  <c r="D101" i="44"/>
  <c r="G101" i="44" s="1"/>
  <c r="I101" i="44" s="1"/>
  <c r="J101" i="44" s="1"/>
  <c r="E101" i="44"/>
  <c r="F101" i="44"/>
  <c r="H101" i="44"/>
  <c r="B102" i="44"/>
  <c r="C102" i="44"/>
  <c r="G102" i="44" s="1"/>
  <c r="I102" i="44" s="1"/>
  <c r="J102" i="44" s="1"/>
  <c r="D102" i="44"/>
  <c r="E102" i="44"/>
  <c r="F102" i="44"/>
  <c r="H102" i="44"/>
  <c r="B104" i="44"/>
  <c r="G104" i="44" s="1"/>
  <c r="I104" i="44" s="1"/>
  <c r="J104" i="44" s="1"/>
  <c r="C104" i="44"/>
  <c r="D104" i="44"/>
  <c r="E104" i="44"/>
  <c r="F104" i="44"/>
  <c r="H104" i="44"/>
  <c r="B105" i="44"/>
  <c r="C105" i="44"/>
  <c r="D105" i="44"/>
  <c r="G105" i="44" s="1"/>
  <c r="I105" i="44" s="1"/>
  <c r="J105" i="44" s="1"/>
  <c r="E105" i="44"/>
  <c r="F105" i="44"/>
  <c r="H105" i="44"/>
  <c r="B106" i="44"/>
  <c r="G106" i="44" s="1"/>
  <c r="I106" i="44" s="1"/>
  <c r="J106" i="44" s="1"/>
  <c r="C106" i="44"/>
  <c r="D106" i="44"/>
  <c r="E106" i="44"/>
  <c r="F106" i="44"/>
  <c r="H106" i="44"/>
  <c r="B108" i="44"/>
  <c r="C108" i="44"/>
  <c r="D108" i="44"/>
  <c r="E108" i="44"/>
  <c r="F108" i="44"/>
  <c r="G108" i="44"/>
  <c r="I108" i="44" s="1"/>
  <c r="J108" i="44" s="1"/>
  <c r="H108" i="44"/>
  <c r="B109" i="44"/>
  <c r="G109" i="44" s="1"/>
  <c r="I109" i="44" s="1"/>
  <c r="J109" i="44" s="1"/>
  <c r="C109" i="44"/>
  <c r="D109" i="44"/>
  <c r="E109" i="44"/>
  <c r="F109" i="44"/>
  <c r="H109" i="44"/>
  <c r="B110" i="44"/>
  <c r="C110" i="44"/>
  <c r="G110" i="44" s="1"/>
  <c r="I110" i="44" s="1"/>
  <c r="J110" i="44" s="1"/>
  <c r="D110" i="44"/>
  <c r="E110" i="44"/>
  <c r="F110" i="44"/>
  <c r="H110" i="44"/>
  <c r="A112" i="44"/>
  <c r="B113" i="44"/>
  <c r="C113" i="44"/>
  <c r="G113" i="44" s="1"/>
  <c r="I113" i="44" s="1"/>
  <c r="J113" i="44" s="1"/>
  <c r="D113" i="44"/>
  <c r="E113" i="44"/>
  <c r="F113" i="44"/>
  <c r="H113" i="44"/>
  <c r="B114" i="44"/>
  <c r="G114" i="44" s="1"/>
  <c r="I114" i="44" s="1"/>
  <c r="J114" i="44" s="1"/>
  <c r="C114" i="44"/>
  <c r="D114" i="44"/>
  <c r="E114" i="44"/>
  <c r="F114" i="44"/>
  <c r="H114" i="44"/>
  <c r="B115" i="44"/>
  <c r="C115" i="44"/>
  <c r="D115" i="44"/>
  <c r="G115" i="44" s="1"/>
  <c r="I115" i="44" s="1"/>
  <c r="J115" i="44" s="1"/>
  <c r="E115" i="44"/>
  <c r="F115" i="44"/>
  <c r="H115" i="44"/>
  <c r="B117" i="44"/>
  <c r="G117" i="44" s="1"/>
  <c r="I117" i="44" s="1"/>
  <c r="J117" i="44" s="1"/>
  <c r="C117" i="44"/>
  <c r="D117" i="44"/>
  <c r="E117" i="44"/>
  <c r="F117" i="44"/>
  <c r="H117" i="44"/>
  <c r="B118" i="44"/>
  <c r="C118" i="44"/>
  <c r="D118" i="44"/>
  <c r="E118" i="44"/>
  <c r="F118" i="44"/>
  <c r="G118" i="44"/>
  <c r="I118" i="44" s="1"/>
  <c r="J118" i="44" s="1"/>
  <c r="H118" i="44"/>
  <c r="B119" i="44"/>
  <c r="G119" i="44" s="1"/>
  <c r="I119" i="44" s="1"/>
  <c r="J119" i="44" s="1"/>
  <c r="C119" i="44"/>
  <c r="D119" i="44"/>
  <c r="E119" i="44"/>
  <c r="F119" i="44"/>
  <c r="H119" i="44"/>
  <c r="B121" i="44"/>
  <c r="C121" i="44"/>
  <c r="G121" i="44" s="1"/>
  <c r="I121" i="44" s="1"/>
  <c r="J121" i="44" s="1"/>
  <c r="D121" i="44"/>
  <c r="E121" i="44"/>
  <c r="F121" i="44"/>
  <c r="H121" i="44"/>
  <c r="B122" i="44"/>
  <c r="C122" i="44"/>
  <c r="D122" i="44"/>
  <c r="G122" i="44" s="1"/>
  <c r="I122" i="44" s="1"/>
  <c r="J122" i="44" s="1"/>
  <c r="E122" i="44"/>
  <c r="F122" i="44"/>
  <c r="H122" i="44"/>
  <c r="B123" i="44"/>
  <c r="C123" i="44"/>
  <c r="G123" i="44" s="1"/>
  <c r="I123" i="44" s="1"/>
  <c r="J123" i="44" s="1"/>
  <c r="D123" i="44"/>
  <c r="E123" i="44"/>
  <c r="F123" i="44"/>
  <c r="H123" i="44"/>
  <c r="A8" i="44"/>
  <c r="A9" i="44"/>
  <c r="A7" i="44"/>
  <c r="A12" i="44"/>
  <c r="B20" i="35"/>
  <c r="F27" i="40"/>
  <c r="E27" i="40"/>
  <c r="D27" i="40"/>
  <c r="C27" i="40"/>
  <c r="B27" i="40"/>
  <c r="F20" i="40"/>
  <c r="E21" i="40"/>
  <c r="E20" i="40"/>
  <c r="E11" i="40"/>
  <c r="E9" i="40"/>
  <c r="D21" i="40"/>
  <c r="D20" i="40"/>
  <c r="D10" i="40"/>
  <c r="B22" i="40"/>
  <c r="B21" i="40"/>
  <c r="B20" i="40"/>
  <c r="Y7" i="30"/>
  <c r="A1" i="39"/>
  <c r="H96" i="44"/>
  <c r="H92" i="44"/>
  <c r="H88" i="44"/>
  <c r="H95" i="44"/>
  <c r="H91" i="44"/>
  <c r="H87" i="44"/>
  <c r="H97" i="44"/>
  <c r="H93" i="44"/>
  <c r="H89" i="44"/>
  <c r="F96" i="44"/>
  <c r="F97" i="44"/>
  <c r="F95" i="44"/>
  <c r="F92" i="44"/>
  <c r="F93" i="44"/>
  <c r="F91" i="44"/>
  <c r="F88" i="44"/>
  <c r="F89" i="44"/>
  <c r="F87" i="44"/>
  <c r="E96" i="44"/>
  <c r="E97" i="44"/>
  <c r="E95" i="44"/>
  <c r="E92" i="44"/>
  <c r="E93" i="44"/>
  <c r="E91" i="44"/>
  <c r="E88" i="44"/>
  <c r="E89" i="44"/>
  <c r="E87" i="44"/>
  <c r="D96" i="44"/>
  <c r="D97" i="44"/>
  <c r="D95" i="44"/>
  <c r="D92" i="44"/>
  <c r="D93" i="44"/>
  <c r="D91" i="44"/>
  <c r="D88" i="44"/>
  <c r="D89" i="44"/>
  <c r="D87" i="44"/>
  <c r="C96" i="44"/>
  <c r="C97" i="44"/>
  <c r="C95" i="44"/>
  <c r="C92" i="44"/>
  <c r="C93" i="44"/>
  <c r="C91" i="44"/>
  <c r="C88" i="44"/>
  <c r="C89" i="44"/>
  <c r="C87" i="44"/>
  <c r="B96" i="44"/>
  <c r="B97" i="44"/>
  <c r="B95" i="44"/>
  <c r="B92" i="44"/>
  <c r="B93" i="44"/>
  <c r="B91" i="44"/>
  <c r="B88" i="44"/>
  <c r="B89" i="44"/>
  <c r="B87" i="44"/>
  <c r="A86" i="44"/>
  <c r="H83" i="44"/>
  <c r="H79" i="44"/>
  <c r="H75" i="44"/>
  <c r="H82" i="44"/>
  <c r="H78" i="44"/>
  <c r="H74" i="44"/>
  <c r="H84" i="44"/>
  <c r="H80" i="44"/>
  <c r="H76" i="44"/>
  <c r="F83" i="44"/>
  <c r="F84" i="44"/>
  <c r="F82" i="44"/>
  <c r="F79" i="44"/>
  <c r="F80" i="44"/>
  <c r="F78" i="44"/>
  <c r="F75" i="44"/>
  <c r="F76" i="44"/>
  <c r="F74" i="44"/>
  <c r="E83" i="44"/>
  <c r="E84" i="44"/>
  <c r="E82" i="44"/>
  <c r="E79" i="44"/>
  <c r="E80" i="44"/>
  <c r="E78" i="44"/>
  <c r="E75" i="44"/>
  <c r="E76" i="44"/>
  <c r="E74" i="44"/>
  <c r="D83" i="44"/>
  <c r="D84" i="44"/>
  <c r="D82" i="44"/>
  <c r="D79" i="44"/>
  <c r="D80" i="44"/>
  <c r="D78" i="44"/>
  <c r="D75" i="44"/>
  <c r="D76" i="44"/>
  <c r="D74" i="44"/>
  <c r="C83" i="44"/>
  <c r="C84" i="44"/>
  <c r="C82" i="44"/>
  <c r="C80" i="44"/>
  <c r="C79" i="44"/>
  <c r="C78" i="44"/>
  <c r="C75" i="44"/>
  <c r="C76" i="44"/>
  <c r="C74" i="44"/>
  <c r="B83" i="44"/>
  <c r="B84" i="44"/>
  <c r="B82" i="44"/>
  <c r="B79" i="44"/>
  <c r="B80" i="44"/>
  <c r="B78" i="44"/>
  <c r="B75" i="44"/>
  <c r="B76" i="44"/>
  <c r="B74" i="44"/>
  <c r="A73" i="44"/>
  <c r="H71" i="44"/>
  <c r="H63" i="44"/>
  <c r="H70" i="44"/>
  <c r="H62" i="44"/>
  <c r="H69" i="44"/>
  <c r="H65" i="44"/>
  <c r="H61" i="44"/>
  <c r="H66" i="44"/>
  <c r="H67" i="44"/>
  <c r="F70" i="44"/>
  <c r="F71" i="44"/>
  <c r="F69" i="44"/>
  <c r="F66" i="44"/>
  <c r="F67" i="44"/>
  <c r="F65" i="44"/>
  <c r="F62" i="44"/>
  <c r="F63" i="44"/>
  <c r="F61" i="44"/>
  <c r="E70" i="44"/>
  <c r="E71" i="44"/>
  <c r="E69" i="44"/>
  <c r="E66" i="44"/>
  <c r="E67" i="44"/>
  <c r="E65" i="44"/>
  <c r="E62" i="44"/>
  <c r="E63" i="44"/>
  <c r="E61" i="44"/>
  <c r="D70" i="44"/>
  <c r="D71" i="44"/>
  <c r="D69" i="44"/>
  <c r="D66" i="44"/>
  <c r="D67" i="44"/>
  <c r="D65" i="44"/>
  <c r="D62" i="44"/>
  <c r="D63" i="44"/>
  <c r="D61" i="44"/>
  <c r="C70" i="44"/>
  <c r="C71" i="44"/>
  <c r="C69" i="44"/>
  <c r="C66" i="44"/>
  <c r="C67" i="44"/>
  <c r="C65" i="44"/>
  <c r="C62" i="44"/>
  <c r="C63" i="44"/>
  <c r="C61" i="44"/>
  <c r="B70" i="44"/>
  <c r="B71" i="44"/>
  <c r="B69" i="44"/>
  <c r="B66" i="44"/>
  <c r="B67" i="44"/>
  <c r="B65" i="44"/>
  <c r="B62" i="44"/>
  <c r="B63" i="44"/>
  <c r="B61" i="44"/>
  <c r="A60" i="44"/>
  <c r="H58" i="44"/>
  <c r="H54" i="44"/>
  <c r="H57" i="44"/>
  <c r="H53" i="44"/>
  <c r="H56" i="44"/>
  <c r="H48" i="44"/>
  <c r="H50" i="44"/>
  <c r="H49" i="44"/>
  <c r="H52" i="44"/>
  <c r="F57" i="44"/>
  <c r="F58" i="44"/>
  <c r="F56" i="44"/>
  <c r="F53" i="44"/>
  <c r="F54" i="44"/>
  <c r="F52" i="44"/>
  <c r="F49" i="44"/>
  <c r="F50" i="44"/>
  <c r="F48" i="44"/>
  <c r="E57" i="44"/>
  <c r="E58" i="44"/>
  <c r="E56" i="44"/>
  <c r="E53" i="44"/>
  <c r="E54" i="44"/>
  <c r="E52" i="44"/>
  <c r="E49" i="44"/>
  <c r="E50" i="44"/>
  <c r="E48" i="44"/>
  <c r="D57" i="44"/>
  <c r="D58" i="44"/>
  <c r="D56" i="44"/>
  <c r="D53" i="44"/>
  <c r="D54" i="44"/>
  <c r="D52" i="44"/>
  <c r="D49" i="44"/>
  <c r="D50" i="44"/>
  <c r="D48" i="44"/>
  <c r="C57" i="44"/>
  <c r="C58" i="44"/>
  <c r="C56" i="44"/>
  <c r="C53" i="44"/>
  <c r="C54" i="44"/>
  <c r="C52" i="44"/>
  <c r="C49" i="44"/>
  <c r="C50" i="44"/>
  <c r="C48" i="44"/>
  <c r="B57" i="44"/>
  <c r="B58" i="44"/>
  <c r="B56" i="44"/>
  <c r="B53" i="44"/>
  <c r="B54" i="44"/>
  <c r="B52" i="44"/>
  <c r="B49" i="44"/>
  <c r="B50" i="44"/>
  <c r="B48" i="44"/>
  <c r="A47" i="44"/>
  <c r="H45" i="44"/>
  <c r="H41" i="44"/>
  <c r="H37" i="44"/>
  <c r="H44" i="44"/>
  <c r="H40" i="44"/>
  <c r="H36" i="44"/>
  <c r="H43" i="44"/>
  <c r="H39" i="44"/>
  <c r="H35" i="44"/>
  <c r="F44" i="44"/>
  <c r="F45" i="44"/>
  <c r="F43" i="44"/>
  <c r="F40" i="44"/>
  <c r="F41" i="44"/>
  <c r="F39" i="44"/>
  <c r="F36" i="44"/>
  <c r="F37" i="44"/>
  <c r="F35" i="44"/>
  <c r="E44" i="44"/>
  <c r="E45" i="44"/>
  <c r="E43" i="44"/>
  <c r="E40" i="44"/>
  <c r="E41" i="44"/>
  <c r="E39" i="44"/>
  <c r="E36" i="44"/>
  <c r="E37" i="44"/>
  <c r="E35" i="44"/>
  <c r="D44" i="44"/>
  <c r="D45" i="44"/>
  <c r="D43" i="44"/>
  <c r="D40" i="44"/>
  <c r="D41" i="44"/>
  <c r="D39" i="44"/>
  <c r="D37" i="44"/>
  <c r="D36" i="44"/>
  <c r="D35" i="44"/>
  <c r="C44" i="44"/>
  <c r="C45" i="44"/>
  <c r="C43" i="44"/>
  <c r="C40" i="44"/>
  <c r="C41" i="44"/>
  <c r="C39" i="44"/>
  <c r="C36" i="44"/>
  <c r="C37" i="44"/>
  <c r="C35" i="44"/>
  <c r="B44" i="44"/>
  <c r="B45" i="44"/>
  <c r="B43" i="44"/>
  <c r="B40" i="44"/>
  <c r="B41" i="44"/>
  <c r="B39" i="44"/>
  <c r="B36" i="44"/>
  <c r="B37" i="44"/>
  <c r="B35" i="44"/>
  <c r="A34" i="44"/>
  <c r="H32" i="44"/>
  <c r="H28" i="44"/>
  <c r="H24" i="44"/>
  <c r="H31" i="44"/>
  <c r="H27" i="44"/>
  <c r="H23" i="44"/>
  <c r="H30" i="44"/>
  <c r="H26" i="44"/>
  <c r="H22" i="44"/>
  <c r="F31" i="44"/>
  <c r="F32" i="44"/>
  <c r="F30" i="44"/>
  <c r="E31" i="44"/>
  <c r="E32" i="44"/>
  <c r="E30" i="44"/>
  <c r="D31" i="44"/>
  <c r="D32" i="44"/>
  <c r="D30" i="44"/>
  <c r="C31" i="44"/>
  <c r="C32" i="44"/>
  <c r="C30" i="44"/>
  <c r="B31" i="44"/>
  <c r="B32" i="44"/>
  <c r="B30" i="44"/>
  <c r="F27" i="44"/>
  <c r="F28" i="44"/>
  <c r="F26" i="44"/>
  <c r="E27" i="44"/>
  <c r="E28" i="44"/>
  <c r="E26" i="44"/>
  <c r="D27" i="44"/>
  <c r="D28" i="44"/>
  <c r="D26" i="44"/>
  <c r="C27" i="44"/>
  <c r="C28" i="44"/>
  <c r="C26" i="44"/>
  <c r="B27" i="44"/>
  <c r="B28" i="44"/>
  <c r="B26" i="44"/>
  <c r="F23" i="44"/>
  <c r="F24" i="44"/>
  <c r="F22" i="44"/>
  <c r="E23" i="44"/>
  <c r="E24" i="44"/>
  <c r="E22" i="44"/>
  <c r="D23" i="44"/>
  <c r="D24" i="44"/>
  <c r="D22" i="44"/>
  <c r="C23" i="44"/>
  <c r="C24" i="44"/>
  <c r="C22" i="44"/>
  <c r="B23" i="44"/>
  <c r="B24" i="44"/>
  <c r="B22" i="44"/>
  <c r="A21" i="44"/>
  <c r="A35" i="35"/>
  <c r="A34" i="35"/>
  <c r="A33" i="35"/>
  <c r="A32" i="35"/>
  <c r="A31" i="35"/>
  <c r="A30" i="35"/>
  <c r="A26" i="35"/>
  <c r="A25" i="35"/>
  <c r="A24" i="35"/>
  <c r="A23" i="35"/>
  <c r="A22" i="35"/>
  <c r="A21" i="35"/>
  <c r="A17" i="35"/>
  <c r="A16" i="35"/>
  <c r="A15" i="35"/>
  <c r="A14" i="35"/>
  <c r="A13" i="35"/>
  <c r="A12" i="35"/>
  <c r="H19" i="44"/>
  <c r="H18" i="44"/>
  <c r="H17" i="44"/>
  <c r="F18" i="44"/>
  <c r="F19" i="44"/>
  <c r="F17" i="44"/>
  <c r="E18" i="44"/>
  <c r="E19" i="44"/>
  <c r="E17" i="44"/>
  <c r="D18" i="44"/>
  <c r="D19" i="44"/>
  <c r="D17" i="44"/>
  <c r="C18" i="44"/>
  <c r="C19" i="44"/>
  <c r="C17" i="44"/>
  <c r="B18" i="44"/>
  <c r="B19" i="44"/>
  <c r="B17" i="44"/>
  <c r="A19" i="44"/>
  <c r="A18" i="44"/>
  <c r="A17" i="44"/>
  <c r="H14" i="44"/>
  <c r="H13" i="44"/>
  <c r="H12" i="44"/>
  <c r="F13" i="44"/>
  <c r="F14" i="44"/>
  <c r="F12" i="44"/>
  <c r="E13" i="44"/>
  <c r="E14" i="44"/>
  <c r="E12" i="44"/>
  <c r="D13" i="44"/>
  <c r="D14" i="44"/>
  <c r="D12" i="44"/>
  <c r="C14" i="44"/>
  <c r="C13" i="44"/>
  <c r="C12" i="44"/>
  <c r="B14" i="44"/>
  <c r="B13" i="44"/>
  <c r="B12" i="44"/>
  <c r="A14" i="44"/>
  <c r="A13" i="44"/>
  <c r="H9" i="44"/>
  <c r="H8" i="44"/>
  <c r="H7" i="44"/>
  <c r="F9" i="44"/>
  <c r="F8" i="44"/>
  <c r="F7" i="44"/>
  <c r="E9" i="44"/>
  <c r="E8" i="44"/>
  <c r="E7" i="44"/>
  <c r="D9" i="44"/>
  <c r="D8" i="44"/>
  <c r="D7" i="44"/>
  <c r="C9" i="44"/>
  <c r="C8" i="44"/>
  <c r="C7" i="44"/>
  <c r="B9" i="44"/>
  <c r="B8" i="44"/>
  <c r="B7" i="44"/>
  <c r="F29" i="35"/>
  <c r="F20" i="35"/>
  <c r="E29" i="35"/>
  <c r="E20" i="35"/>
  <c r="D29" i="35"/>
  <c r="D20" i="35"/>
  <c r="C29" i="35"/>
  <c r="C20" i="35"/>
  <c r="B29" i="35"/>
  <c r="A1" i="34"/>
  <c r="A1" i="33"/>
  <c r="A1" i="32"/>
  <c r="A1" i="31"/>
  <c r="A1" i="30"/>
  <c r="AC17" i="30"/>
  <c r="AC10" i="30"/>
  <c r="AC3" i="30"/>
  <c r="AA17" i="30"/>
  <c r="AA10" i="30"/>
  <c r="AA3" i="30"/>
  <c r="Y17" i="30"/>
  <c r="Y10" i="30"/>
  <c r="Y3" i="30"/>
  <c r="S17" i="30"/>
  <c r="S10" i="30"/>
  <c r="W17" i="30"/>
  <c r="W10" i="30"/>
  <c r="W3" i="30"/>
  <c r="U10" i="30"/>
  <c r="U3" i="30"/>
  <c r="S3" i="30"/>
  <c r="AQ17" i="30"/>
  <c r="AQ10" i="30"/>
  <c r="AP17" i="30"/>
  <c r="AP10" i="30"/>
  <c r="AO17" i="30"/>
  <c r="AO10" i="30"/>
  <c r="AN17" i="30"/>
  <c r="AN10" i="30"/>
  <c r="AM17" i="30"/>
  <c r="AM10" i="30"/>
  <c r="AL17" i="30"/>
  <c r="AL10" i="30"/>
  <c r="AQ3" i="30"/>
  <c r="AP3" i="30"/>
  <c r="AO3" i="30"/>
  <c r="AN3" i="30"/>
  <c r="AM3" i="30"/>
  <c r="AL3" i="30"/>
  <c r="M4" i="30"/>
  <c r="R66" i="10"/>
  <c r="P66" i="10"/>
  <c r="N66" i="10"/>
  <c r="L66" i="10"/>
  <c r="J66" i="10"/>
  <c r="H66" i="10"/>
  <c r="F66" i="10"/>
  <c r="D66" i="10"/>
  <c r="B66" i="10"/>
  <c r="R54" i="10"/>
  <c r="P54" i="10"/>
  <c r="N54" i="10"/>
  <c r="L54" i="10"/>
  <c r="J54" i="10"/>
  <c r="H54" i="10"/>
  <c r="F54" i="10"/>
  <c r="D54" i="10"/>
  <c r="B54" i="10"/>
  <c r="R42" i="10"/>
  <c r="P42" i="10"/>
  <c r="N42" i="10"/>
  <c r="L42" i="10"/>
  <c r="J42" i="10"/>
  <c r="H42" i="10"/>
  <c r="F42" i="10"/>
  <c r="D42" i="10"/>
  <c r="B42" i="10"/>
  <c r="R30" i="10"/>
  <c r="P30" i="10"/>
  <c r="N30" i="10"/>
  <c r="L30" i="10"/>
  <c r="J30" i="10"/>
  <c r="H30" i="10"/>
  <c r="F30" i="10"/>
  <c r="D30" i="10"/>
  <c r="B30" i="10"/>
  <c r="F31" i="40" l="1"/>
  <c r="F29" i="40"/>
  <c r="F33" i="40"/>
  <c r="F32" i="40"/>
  <c r="F8" i="40"/>
  <c r="F28" i="40"/>
  <c r="F19" i="40"/>
  <c r="F30" i="40"/>
  <c r="E28" i="40"/>
  <c r="E32" i="40"/>
  <c r="E19" i="40"/>
  <c r="E31" i="40"/>
  <c r="E30" i="40"/>
  <c r="E29" i="40"/>
  <c r="E33" i="40"/>
  <c r="D30" i="40"/>
  <c r="D33" i="40"/>
  <c r="D28" i="40"/>
  <c r="D29" i="40"/>
  <c r="D32" i="40"/>
  <c r="D8" i="40"/>
  <c r="C30" i="40"/>
  <c r="C31" i="40"/>
  <c r="C33" i="40"/>
  <c r="C28" i="40"/>
  <c r="C32" i="40"/>
  <c r="F21" i="40"/>
  <c r="E10" i="40"/>
  <c r="D19" i="40"/>
  <c r="D11" i="40"/>
  <c r="D9" i="40"/>
  <c r="D22" i="40"/>
  <c r="C29" i="40"/>
  <c r="C19" i="40"/>
  <c r="C10" i="40"/>
  <c r="C11" i="40"/>
  <c r="C22" i="40"/>
  <c r="C21" i="40"/>
  <c r="C9" i="40"/>
  <c r="C20" i="40"/>
  <c r="G80" i="44"/>
  <c r="I80" i="44" s="1"/>
  <c r="J80" i="44" s="1"/>
  <c r="G74" i="44"/>
  <c r="I74" i="44" s="1"/>
  <c r="J74" i="44" s="1"/>
  <c r="G16" i="35" s="1"/>
  <c r="G89" i="44"/>
  <c r="I89" i="44" s="1"/>
  <c r="J89" i="44" s="1"/>
  <c r="G76" i="44"/>
  <c r="I76" i="44" s="1"/>
  <c r="J76" i="44" s="1"/>
  <c r="G91" i="44"/>
  <c r="I91" i="44" s="1"/>
  <c r="J91" i="44" s="1"/>
  <c r="G26" i="35" s="1"/>
  <c r="G78" i="44"/>
  <c r="I78" i="44" s="1"/>
  <c r="J78" i="44" s="1"/>
  <c r="G25" i="35" s="1"/>
  <c r="G93" i="44"/>
  <c r="I93" i="44" s="1"/>
  <c r="J93" i="44" s="1"/>
  <c r="G97" i="44"/>
  <c r="I97" i="44" s="1"/>
  <c r="J97" i="44" s="1"/>
  <c r="G87" i="44"/>
  <c r="I87" i="44" s="1"/>
  <c r="J87" i="44" s="1"/>
  <c r="G17" i="35" s="1"/>
  <c r="G63" i="44"/>
  <c r="I63" i="44" s="1"/>
  <c r="J63" i="44" s="1"/>
  <c r="G84" i="44"/>
  <c r="I84" i="44" s="1"/>
  <c r="J84" i="44" s="1"/>
  <c r="G82" i="44"/>
  <c r="I82" i="44" s="1"/>
  <c r="J82" i="44" s="1"/>
  <c r="G34" i="35" s="1"/>
  <c r="G95" i="44"/>
  <c r="I95" i="44" s="1"/>
  <c r="J95" i="44" s="1"/>
  <c r="G35" i="35" s="1"/>
  <c r="G92" i="44"/>
  <c r="I92" i="44" s="1"/>
  <c r="J92" i="44" s="1"/>
  <c r="G83" i="44"/>
  <c r="I83" i="44" s="1"/>
  <c r="J83" i="44" s="1"/>
  <c r="G75" i="44"/>
  <c r="I75" i="44" s="1"/>
  <c r="J75" i="44" s="1"/>
  <c r="G96" i="44"/>
  <c r="I96" i="44" s="1"/>
  <c r="J96" i="44" s="1"/>
  <c r="G88" i="44"/>
  <c r="I88" i="44" s="1"/>
  <c r="J88" i="44" s="1"/>
  <c r="G79" i="44"/>
  <c r="I79" i="44" s="1"/>
  <c r="J79" i="44" s="1"/>
  <c r="G61" i="44"/>
  <c r="I61" i="44" s="1"/>
  <c r="J61" i="44" s="1"/>
  <c r="G15" i="35" s="1"/>
  <c r="G70" i="44"/>
  <c r="I70" i="44" s="1"/>
  <c r="J70" i="44" s="1"/>
  <c r="G28" i="44"/>
  <c r="I28" i="44" s="1"/>
  <c r="J28" i="44" s="1"/>
  <c r="G66" i="44"/>
  <c r="I66" i="44" s="1"/>
  <c r="J66" i="44" s="1"/>
  <c r="G39" i="44"/>
  <c r="I39" i="44" s="1"/>
  <c r="J39" i="44" s="1"/>
  <c r="G22" i="35" s="1"/>
  <c r="G45" i="44"/>
  <c r="I45" i="44" s="1"/>
  <c r="J45" i="44" s="1"/>
  <c r="G57" i="44"/>
  <c r="I57" i="44" s="1"/>
  <c r="J57" i="44" s="1"/>
  <c r="G49" i="44"/>
  <c r="I49" i="44" s="1"/>
  <c r="J49" i="44" s="1"/>
  <c r="G65" i="44"/>
  <c r="I65" i="44" s="1"/>
  <c r="J65" i="44" s="1"/>
  <c r="G24" i="35" s="1"/>
  <c r="G36" i="44"/>
  <c r="I36" i="44" s="1"/>
  <c r="J36" i="44" s="1"/>
  <c r="G52" i="44"/>
  <c r="I52" i="44" s="1"/>
  <c r="J52" i="44" s="1"/>
  <c r="G23" i="35" s="1"/>
  <c r="G67" i="44"/>
  <c r="I67" i="44" s="1"/>
  <c r="J67" i="44" s="1"/>
  <c r="G62" i="44"/>
  <c r="I62" i="44" s="1"/>
  <c r="J62" i="44" s="1"/>
  <c r="G37" i="44"/>
  <c r="I37" i="44" s="1"/>
  <c r="J37" i="44" s="1"/>
  <c r="G23" i="44"/>
  <c r="I23" i="44" s="1"/>
  <c r="J23" i="44" s="1"/>
  <c r="G31" i="44"/>
  <c r="I31" i="44" s="1"/>
  <c r="J31" i="44" s="1"/>
  <c r="G56" i="44"/>
  <c r="I56" i="44" s="1"/>
  <c r="J56" i="44" s="1"/>
  <c r="G32" i="35" s="1"/>
  <c r="G58" i="44"/>
  <c r="I58" i="44" s="1"/>
  <c r="J58" i="44" s="1"/>
  <c r="G48" i="44"/>
  <c r="I48" i="44" s="1"/>
  <c r="J48" i="44" s="1"/>
  <c r="G14" i="35" s="1"/>
  <c r="G32" i="44"/>
  <c r="I32" i="44" s="1"/>
  <c r="J32" i="44" s="1"/>
  <c r="G26" i="44"/>
  <c r="I26" i="44" s="1"/>
  <c r="J26" i="44" s="1"/>
  <c r="G21" i="35" s="1"/>
  <c r="G22" i="44"/>
  <c r="I22" i="44" s="1"/>
  <c r="J22" i="44" s="1"/>
  <c r="G12" i="35" s="1"/>
  <c r="G24" i="44"/>
  <c r="I24" i="44" s="1"/>
  <c r="J24" i="44" s="1"/>
  <c r="G27" i="44"/>
  <c r="I27" i="44" s="1"/>
  <c r="J27" i="44" s="1"/>
  <c r="G54" i="44"/>
  <c r="I54" i="44" s="1"/>
  <c r="J54" i="44" s="1"/>
  <c r="G41" i="44"/>
  <c r="I41" i="44" s="1"/>
  <c r="J41" i="44" s="1"/>
  <c r="G69" i="44"/>
  <c r="I69" i="44" s="1"/>
  <c r="J69" i="44" s="1"/>
  <c r="G33" i="35" s="1"/>
  <c r="G53" i="44"/>
  <c r="I53" i="44" s="1"/>
  <c r="J53" i="44" s="1"/>
  <c r="G30" i="44"/>
  <c r="I30" i="44" s="1"/>
  <c r="J30" i="44" s="1"/>
  <c r="G30" i="35" s="1"/>
  <c r="G43" i="44"/>
  <c r="I43" i="44" s="1"/>
  <c r="J43" i="44" s="1"/>
  <c r="G31" i="35" s="1"/>
  <c r="G35" i="44"/>
  <c r="I35" i="44" s="1"/>
  <c r="J35" i="44" s="1"/>
  <c r="G13" i="35" s="1"/>
  <c r="G44" i="44"/>
  <c r="I44" i="44" s="1"/>
  <c r="J44" i="44" s="1"/>
  <c r="G50" i="44"/>
  <c r="I50" i="44" s="1"/>
  <c r="J50" i="44" s="1"/>
  <c r="G71" i="44"/>
  <c r="I71" i="44" s="1"/>
  <c r="J71" i="44" s="1"/>
  <c r="G40" i="44"/>
  <c r="I40" i="44" s="1"/>
  <c r="J40" i="44" s="1"/>
  <c r="G13" i="44"/>
  <c r="I13" i="44" s="1"/>
  <c r="J13" i="44" s="1"/>
  <c r="G17" i="44"/>
  <c r="I17" i="44" s="1"/>
  <c r="J17" i="44" s="1"/>
  <c r="G18" i="44"/>
  <c r="I18" i="44" s="1"/>
  <c r="J18" i="44" s="1"/>
  <c r="G12" i="44"/>
  <c r="I12" i="44" s="1"/>
  <c r="J12" i="44" s="1"/>
  <c r="G14" i="44"/>
  <c r="I14" i="44" s="1"/>
  <c r="J14" i="44" s="1"/>
  <c r="G19" i="44"/>
  <c r="I19" i="44" s="1"/>
  <c r="J19" i="44" s="1"/>
  <c r="G9" i="44"/>
  <c r="G8" i="44"/>
  <c r="G7" i="44"/>
  <c r="L29" i="41"/>
  <c r="L28" i="41"/>
  <c r="L27" i="41"/>
  <c r="L26" i="41"/>
  <c r="L25" i="41"/>
  <c r="L24" i="41"/>
  <c r="L23" i="41"/>
  <c r="L22" i="41"/>
  <c r="L21" i="41"/>
  <c r="L20" i="41"/>
  <c r="L19" i="41"/>
  <c r="L18" i="41"/>
  <c r="L17" i="41"/>
  <c r="L16" i="41"/>
  <c r="L15" i="41"/>
  <c r="L14" i="41"/>
  <c r="L13" i="41"/>
  <c r="L12" i="41"/>
  <c r="L11" i="41"/>
  <c r="L10" i="41"/>
  <c r="G29" i="41"/>
  <c r="G28" i="41"/>
  <c r="G27" i="41"/>
  <c r="G26" i="41"/>
  <c r="G25" i="41"/>
  <c r="G24" i="41"/>
  <c r="G23" i="41"/>
  <c r="G22" i="41"/>
  <c r="G21" i="41"/>
  <c r="G20" i="41"/>
  <c r="G19" i="41"/>
  <c r="G18" i="41"/>
  <c r="G17" i="41"/>
  <c r="G16" i="41"/>
  <c r="G15" i="41"/>
  <c r="G14" i="41"/>
  <c r="G13" i="41"/>
  <c r="G12" i="41"/>
  <c r="G11" i="41"/>
  <c r="G10" i="41"/>
  <c r="BE20" i="39"/>
  <c r="BJ17" i="39"/>
  <c r="BJ10" i="39"/>
  <c r="BJ3" i="39"/>
  <c r="BH17" i="39"/>
  <c r="BH10" i="39"/>
  <c r="BH3" i="39"/>
  <c r="BF17" i="39"/>
  <c r="BF10" i="39"/>
  <c r="BF3" i="39"/>
  <c r="BD17" i="39"/>
  <c r="BD10" i="39"/>
  <c r="BD3" i="39"/>
  <c r="BB17" i="39"/>
  <c r="BB10" i="39"/>
  <c r="BB3" i="39"/>
  <c r="AZ17" i="39"/>
  <c r="AZ10" i="39"/>
  <c r="AZ3" i="39"/>
  <c r="AX17" i="39"/>
  <c r="AX10" i="39"/>
  <c r="AX3" i="39"/>
  <c r="AV17" i="39"/>
  <c r="AV10" i="39"/>
  <c r="AV3" i="39"/>
  <c r="AT17" i="39"/>
  <c r="AT10" i="39"/>
  <c r="AT3" i="39"/>
  <c r="AR17" i="39"/>
  <c r="AR10" i="39"/>
  <c r="AR3" i="39"/>
  <c r="AP17" i="39"/>
  <c r="AP10" i="39"/>
  <c r="AP3" i="39"/>
  <c r="AN17" i="39"/>
  <c r="AN10" i="39"/>
  <c r="AN3" i="39"/>
  <c r="AL17" i="39"/>
  <c r="AL10" i="39"/>
  <c r="AL3" i="39"/>
  <c r="AJ17" i="39"/>
  <c r="AJ10" i="39"/>
  <c r="AJ3" i="39"/>
  <c r="AH17" i="39"/>
  <c r="AH10" i="39"/>
  <c r="AH3" i="39"/>
  <c r="AF17" i="39"/>
  <c r="AF10" i="39"/>
  <c r="AF3" i="39"/>
  <c r="AD17" i="39"/>
  <c r="AD10" i="39"/>
  <c r="AD3" i="39"/>
  <c r="AB17" i="39"/>
  <c r="AB10" i="39"/>
  <c r="AB3" i="39"/>
  <c r="Z17" i="39"/>
  <c r="Z10" i="39"/>
  <c r="Z3" i="39"/>
  <c r="X17" i="39"/>
  <c r="X10" i="39"/>
  <c r="X3" i="39"/>
  <c r="AE4" i="39"/>
  <c r="B29" i="41"/>
  <c r="B28" i="41"/>
  <c r="B27" i="41"/>
  <c r="B26" i="41"/>
  <c r="B25" i="41"/>
  <c r="B24" i="41"/>
  <c r="B23" i="41"/>
  <c r="B22" i="41"/>
  <c r="B21" i="41"/>
  <c r="B20" i="41"/>
  <c r="B19" i="41"/>
  <c r="B18" i="41"/>
  <c r="B17" i="41"/>
  <c r="B16" i="41"/>
  <c r="B15" i="41"/>
  <c r="B14" i="41"/>
  <c r="B13" i="41"/>
  <c r="B12" i="41"/>
  <c r="B11" i="41"/>
  <c r="B10" i="41"/>
  <c r="A29" i="41"/>
  <c r="K29" i="41" s="1"/>
  <c r="A28" i="41"/>
  <c r="F28" i="41" s="1"/>
  <c r="A27" i="41"/>
  <c r="K27" i="41" s="1"/>
  <c r="A26" i="41"/>
  <c r="F26" i="41" s="1"/>
  <c r="A25" i="41"/>
  <c r="F25" i="41" s="1"/>
  <c r="A24" i="41"/>
  <c r="K24" i="41" s="1"/>
  <c r="A23" i="41"/>
  <c r="K23" i="41" s="1"/>
  <c r="A22" i="41"/>
  <c r="K22" i="41" s="1"/>
  <c r="A21" i="41"/>
  <c r="K21" i="41" s="1"/>
  <c r="A20" i="41"/>
  <c r="F20" i="41" s="1"/>
  <c r="A19" i="41"/>
  <c r="K19" i="41" s="1"/>
  <c r="A18" i="41"/>
  <c r="F18" i="41" s="1"/>
  <c r="A17" i="41"/>
  <c r="F17" i="41" s="1"/>
  <c r="A16" i="41"/>
  <c r="K16" i="41" s="1"/>
  <c r="A15" i="41"/>
  <c r="K15" i="41" s="1"/>
  <c r="A14" i="41"/>
  <c r="K14" i="41" s="1"/>
  <c r="A13" i="41"/>
  <c r="K13" i="41" s="1"/>
  <c r="A12" i="41"/>
  <c r="K12" i="41" s="1"/>
  <c r="A11" i="41"/>
  <c r="K11" i="41" s="1"/>
  <c r="A10" i="41"/>
  <c r="K10" i="41" s="1"/>
  <c r="AH19" i="30"/>
  <c r="AH20" i="30"/>
  <c r="AH18" i="30"/>
  <c r="AH12" i="30"/>
  <c r="AH13" i="30"/>
  <c r="AH11" i="30"/>
  <c r="AH4" i="30"/>
  <c r="AH5" i="30"/>
  <c r="AH6" i="30"/>
  <c r="B4" i="30"/>
  <c r="V17" i="39"/>
  <c r="V10" i="39"/>
  <c r="V3" i="39"/>
  <c r="U17" i="39"/>
  <c r="U10" i="39"/>
  <c r="U3" i="39"/>
  <c r="T17" i="39"/>
  <c r="T10" i="39"/>
  <c r="T3" i="39"/>
  <c r="S17" i="39"/>
  <c r="S10" i="39"/>
  <c r="S3" i="39"/>
  <c r="R17" i="39"/>
  <c r="R10" i="39"/>
  <c r="R3" i="39"/>
  <c r="Q17" i="39"/>
  <c r="Q10" i="39"/>
  <c r="Q3" i="39"/>
  <c r="P17" i="39"/>
  <c r="P10" i="39"/>
  <c r="P3" i="39"/>
  <c r="O17" i="39"/>
  <c r="O10" i="39"/>
  <c r="O3" i="39"/>
  <c r="N17" i="39"/>
  <c r="N10" i="39"/>
  <c r="N3" i="39"/>
  <c r="M17" i="39"/>
  <c r="M10" i="39"/>
  <c r="M3" i="39"/>
  <c r="L17" i="39"/>
  <c r="L10" i="39"/>
  <c r="L3" i="39"/>
  <c r="K17" i="39"/>
  <c r="K10" i="39"/>
  <c r="K3" i="39"/>
  <c r="J17" i="39"/>
  <c r="J10" i="39"/>
  <c r="J3" i="39"/>
  <c r="I17" i="39"/>
  <c r="I10" i="39"/>
  <c r="I3" i="39"/>
  <c r="H17" i="39"/>
  <c r="H10" i="39"/>
  <c r="H3" i="39"/>
  <c r="G17" i="39"/>
  <c r="G10" i="39"/>
  <c r="G3" i="39"/>
  <c r="F17" i="39"/>
  <c r="F10" i="39"/>
  <c r="E17" i="39"/>
  <c r="E10" i="39"/>
  <c r="E3" i="39"/>
  <c r="D17" i="39"/>
  <c r="D10" i="39"/>
  <c r="D3" i="39"/>
  <c r="C17" i="39"/>
  <c r="C10" i="39"/>
  <c r="C3" i="39"/>
  <c r="F3" i="39"/>
  <c r="BJ20" i="39"/>
  <c r="BK20" i="39" s="1"/>
  <c r="BH20" i="39"/>
  <c r="BI20" i="39" s="1"/>
  <c r="BF20" i="39"/>
  <c r="BG20" i="39" s="1"/>
  <c r="BD20" i="39"/>
  <c r="BB20" i="39"/>
  <c r="BC20" i="39" s="1"/>
  <c r="AZ20" i="39"/>
  <c r="BA20" i="39" s="1"/>
  <c r="AX20" i="39"/>
  <c r="AY20" i="39" s="1"/>
  <c r="AV20" i="39"/>
  <c r="AW20" i="39" s="1"/>
  <c r="AT20" i="39"/>
  <c r="AU20" i="39" s="1"/>
  <c r="AR20" i="39"/>
  <c r="AS20" i="39" s="1"/>
  <c r="AP20" i="39"/>
  <c r="AQ20" i="39" s="1"/>
  <c r="AN20" i="39"/>
  <c r="AO20" i="39" s="1"/>
  <c r="AL20" i="39"/>
  <c r="AM20" i="39" s="1"/>
  <c r="AJ20" i="39"/>
  <c r="AK20" i="39" s="1"/>
  <c r="AH20" i="39"/>
  <c r="AI20" i="39" s="1"/>
  <c r="AF20" i="39"/>
  <c r="AG20" i="39" s="1"/>
  <c r="AD20" i="39"/>
  <c r="AE20" i="39" s="1"/>
  <c r="AB20" i="39"/>
  <c r="AC20" i="39" s="1"/>
  <c r="Z20" i="39"/>
  <c r="AA20" i="39" s="1"/>
  <c r="X20" i="39"/>
  <c r="Y20" i="39" s="1"/>
  <c r="B20" i="39"/>
  <c r="BJ19" i="39"/>
  <c r="BK19" i="39" s="1"/>
  <c r="BH19" i="39"/>
  <c r="BI19" i="39" s="1"/>
  <c r="BF19" i="39"/>
  <c r="BG19" i="39" s="1"/>
  <c r="BD19" i="39"/>
  <c r="BE19" i="39" s="1"/>
  <c r="BB19" i="39"/>
  <c r="BC19" i="39" s="1"/>
  <c r="AZ19" i="39"/>
  <c r="BA19" i="39" s="1"/>
  <c r="AX19" i="39"/>
  <c r="AY19" i="39" s="1"/>
  <c r="AV19" i="39"/>
  <c r="AW19" i="39" s="1"/>
  <c r="AT19" i="39"/>
  <c r="AU19" i="39" s="1"/>
  <c r="AR19" i="39"/>
  <c r="AS19" i="39" s="1"/>
  <c r="AP19" i="39"/>
  <c r="AQ19" i="39" s="1"/>
  <c r="AN19" i="39"/>
  <c r="AO19" i="39" s="1"/>
  <c r="AL19" i="39"/>
  <c r="AM19" i="39" s="1"/>
  <c r="AJ19" i="39"/>
  <c r="AK19" i="39" s="1"/>
  <c r="AH19" i="39"/>
  <c r="AI19" i="39" s="1"/>
  <c r="AF19" i="39"/>
  <c r="AG19" i="39" s="1"/>
  <c r="AD19" i="39"/>
  <c r="AE19" i="39" s="1"/>
  <c r="AB19" i="39"/>
  <c r="AC19" i="39" s="1"/>
  <c r="Z19" i="39"/>
  <c r="AA19" i="39" s="1"/>
  <c r="X19" i="39"/>
  <c r="Y19" i="39" s="1"/>
  <c r="B19" i="39"/>
  <c r="BJ18" i="39"/>
  <c r="BK18" i="39" s="1"/>
  <c r="BH18" i="39"/>
  <c r="BI18" i="39" s="1"/>
  <c r="BF18" i="39"/>
  <c r="BG18" i="39" s="1"/>
  <c r="BD18" i="39"/>
  <c r="BE18" i="39" s="1"/>
  <c r="BB18" i="39"/>
  <c r="BC18" i="39" s="1"/>
  <c r="AZ18" i="39"/>
  <c r="BA18" i="39" s="1"/>
  <c r="AX18" i="39"/>
  <c r="AY18" i="39" s="1"/>
  <c r="AV18" i="39"/>
  <c r="AW18" i="39" s="1"/>
  <c r="AT18" i="39"/>
  <c r="AU18" i="39" s="1"/>
  <c r="AR18" i="39"/>
  <c r="AS18" i="39" s="1"/>
  <c r="AP18" i="39"/>
  <c r="AQ18" i="39" s="1"/>
  <c r="AN18" i="39"/>
  <c r="AO18" i="39" s="1"/>
  <c r="AL18" i="39"/>
  <c r="AM18" i="39" s="1"/>
  <c r="AJ18" i="39"/>
  <c r="AK18" i="39" s="1"/>
  <c r="AH18" i="39"/>
  <c r="AI18" i="39" s="1"/>
  <c r="AF18" i="39"/>
  <c r="AG18" i="39" s="1"/>
  <c r="AD18" i="39"/>
  <c r="AE18" i="39" s="1"/>
  <c r="AB18" i="39"/>
  <c r="AC18" i="39" s="1"/>
  <c r="Z18" i="39"/>
  <c r="AA18" i="39" s="1"/>
  <c r="X18" i="39"/>
  <c r="Y18" i="39" s="1"/>
  <c r="B18" i="39"/>
  <c r="BJ13" i="39"/>
  <c r="BK13" i="39" s="1"/>
  <c r="BH13" i="39"/>
  <c r="BI13" i="39" s="1"/>
  <c r="BF13" i="39"/>
  <c r="BG13" i="39" s="1"/>
  <c r="BD13" i="39"/>
  <c r="BE13" i="39" s="1"/>
  <c r="BB13" i="39"/>
  <c r="BC13" i="39" s="1"/>
  <c r="AZ13" i="39"/>
  <c r="BA13" i="39" s="1"/>
  <c r="AX13" i="39"/>
  <c r="AY13" i="39" s="1"/>
  <c r="AV13" i="39"/>
  <c r="AW13" i="39" s="1"/>
  <c r="AT13" i="39"/>
  <c r="AU13" i="39" s="1"/>
  <c r="AR13" i="39"/>
  <c r="AS13" i="39" s="1"/>
  <c r="AP13" i="39"/>
  <c r="AQ13" i="39" s="1"/>
  <c r="AN13" i="39"/>
  <c r="AO13" i="39" s="1"/>
  <c r="AL13" i="39"/>
  <c r="AM13" i="39" s="1"/>
  <c r="AJ13" i="39"/>
  <c r="AK13" i="39" s="1"/>
  <c r="AH13" i="39"/>
  <c r="AI13" i="39" s="1"/>
  <c r="AF13" i="39"/>
  <c r="AG13" i="39" s="1"/>
  <c r="AD13" i="39"/>
  <c r="AE13" i="39" s="1"/>
  <c r="AB13" i="39"/>
  <c r="AC13" i="39" s="1"/>
  <c r="Z13" i="39"/>
  <c r="AA13" i="39" s="1"/>
  <c r="X13" i="39"/>
  <c r="Y13" i="39" s="1"/>
  <c r="B13" i="39"/>
  <c r="BJ12" i="39"/>
  <c r="BK12" i="39" s="1"/>
  <c r="BH12" i="39"/>
  <c r="BI12" i="39" s="1"/>
  <c r="BF12" i="39"/>
  <c r="BG12" i="39" s="1"/>
  <c r="BD12" i="39"/>
  <c r="BE12" i="39" s="1"/>
  <c r="BB12" i="39"/>
  <c r="BC12" i="39" s="1"/>
  <c r="AZ12" i="39"/>
  <c r="BA12" i="39" s="1"/>
  <c r="AX12" i="39"/>
  <c r="AY12" i="39" s="1"/>
  <c r="AV12" i="39"/>
  <c r="AW12" i="39" s="1"/>
  <c r="AT12" i="39"/>
  <c r="AU12" i="39" s="1"/>
  <c r="AR12" i="39"/>
  <c r="AS12" i="39" s="1"/>
  <c r="AP12" i="39"/>
  <c r="AQ12" i="39" s="1"/>
  <c r="AN12" i="39"/>
  <c r="AO12" i="39" s="1"/>
  <c r="AL12" i="39"/>
  <c r="AM12" i="39" s="1"/>
  <c r="AJ12" i="39"/>
  <c r="AK12" i="39" s="1"/>
  <c r="AH12" i="39"/>
  <c r="AI12" i="39" s="1"/>
  <c r="AF12" i="39"/>
  <c r="AG12" i="39" s="1"/>
  <c r="AD12" i="39"/>
  <c r="AE12" i="39" s="1"/>
  <c r="AB12" i="39"/>
  <c r="AC12" i="39" s="1"/>
  <c r="Z12" i="39"/>
  <c r="AA12" i="39" s="1"/>
  <c r="X12" i="39"/>
  <c r="Y12" i="39" s="1"/>
  <c r="B12" i="39"/>
  <c r="BJ11" i="39"/>
  <c r="BK11" i="39" s="1"/>
  <c r="BH11" i="39"/>
  <c r="BI11" i="39" s="1"/>
  <c r="BF11" i="39"/>
  <c r="BG11" i="39" s="1"/>
  <c r="BD11" i="39"/>
  <c r="BE11" i="39" s="1"/>
  <c r="BB11" i="39"/>
  <c r="BC11" i="39" s="1"/>
  <c r="AZ11" i="39"/>
  <c r="BA11" i="39" s="1"/>
  <c r="AX11" i="39"/>
  <c r="AY11" i="39" s="1"/>
  <c r="AV11" i="39"/>
  <c r="AW11" i="39" s="1"/>
  <c r="AT11" i="39"/>
  <c r="AU11" i="39" s="1"/>
  <c r="AR11" i="39"/>
  <c r="AS11" i="39" s="1"/>
  <c r="AP11" i="39"/>
  <c r="AQ11" i="39" s="1"/>
  <c r="AN11" i="39"/>
  <c r="AO11" i="39" s="1"/>
  <c r="AL11" i="39"/>
  <c r="AM11" i="39" s="1"/>
  <c r="AJ11" i="39"/>
  <c r="AK11" i="39" s="1"/>
  <c r="AH11" i="39"/>
  <c r="AI11" i="39" s="1"/>
  <c r="AF11" i="39"/>
  <c r="AG11" i="39" s="1"/>
  <c r="AD11" i="39"/>
  <c r="AE11" i="39" s="1"/>
  <c r="AB11" i="39"/>
  <c r="AC11" i="39" s="1"/>
  <c r="Z11" i="39"/>
  <c r="AA11" i="39" s="1"/>
  <c r="X11" i="39"/>
  <c r="Y11" i="39" s="1"/>
  <c r="B11" i="39"/>
  <c r="BJ6" i="39"/>
  <c r="BK6" i="39" s="1"/>
  <c r="BH6" i="39"/>
  <c r="BI6" i="39" s="1"/>
  <c r="BF6" i="39"/>
  <c r="BG6" i="39" s="1"/>
  <c r="BD6" i="39"/>
  <c r="BE6" i="39" s="1"/>
  <c r="BB6" i="39"/>
  <c r="BC6" i="39" s="1"/>
  <c r="AZ6" i="39"/>
  <c r="BA6" i="39" s="1"/>
  <c r="AX6" i="39"/>
  <c r="AY6" i="39" s="1"/>
  <c r="AV6" i="39"/>
  <c r="AW6" i="39" s="1"/>
  <c r="AT6" i="39"/>
  <c r="AU6" i="39" s="1"/>
  <c r="AR6" i="39"/>
  <c r="AS6" i="39" s="1"/>
  <c r="AP6" i="39"/>
  <c r="AQ6" i="39" s="1"/>
  <c r="AN6" i="39"/>
  <c r="AO6" i="39" s="1"/>
  <c r="AL6" i="39"/>
  <c r="AM6" i="39" s="1"/>
  <c r="AJ6" i="39"/>
  <c r="AK6" i="39" s="1"/>
  <c r="AH6" i="39"/>
  <c r="AI6" i="39" s="1"/>
  <c r="AF6" i="39"/>
  <c r="AG6" i="39" s="1"/>
  <c r="AD6" i="39"/>
  <c r="AE6" i="39" s="1"/>
  <c r="AB6" i="39"/>
  <c r="AC6" i="39" s="1"/>
  <c r="Z6" i="39"/>
  <c r="AA6" i="39" s="1"/>
  <c r="X6" i="39"/>
  <c r="Y6" i="39" s="1"/>
  <c r="B6" i="39"/>
  <c r="BJ5" i="39"/>
  <c r="BK5" i="39" s="1"/>
  <c r="BH5" i="39"/>
  <c r="BI5" i="39" s="1"/>
  <c r="BF5" i="39"/>
  <c r="BG5" i="39" s="1"/>
  <c r="BD5" i="39"/>
  <c r="BE5" i="39" s="1"/>
  <c r="BB5" i="39"/>
  <c r="BC5" i="39" s="1"/>
  <c r="AZ5" i="39"/>
  <c r="BA5" i="39" s="1"/>
  <c r="AX5" i="39"/>
  <c r="AY5" i="39" s="1"/>
  <c r="AV5" i="39"/>
  <c r="AW5" i="39" s="1"/>
  <c r="AT5" i="39"/>
  <c r="AU5" i="39" s="1"/>
  <c r="AR5" i="39"/>
  <c r="AS5" i="39" s="1"/>
  <c r="AP5" i="39"/>
  <c r="AQ5" i="39" s="1"/>
  <c r="AN5" i="39"/>
  <c r="AO5" i="39" s="1"/>
  <c r="AL5" i="39"/>
  <c r="AM5" i="39" s="1"/>
  <c r="AJ5" i="39"/>
  <c r="AK5" i="39" s="1"/>
  <c r="AH5" i="39"/>
  <c r="AI5" i="39" s="1"/>
  <c r="AF5" i="39"/>
  <c r="AG5" i="39" s="1"/>
  <c r="AD5" i="39"/>
  <c r="AE5" i="39" s="1"/>
  <c r="AB5" i="39"/>
  <c r="AC5" i="39" s="1"/>
  <c r="Z5" i="39"/>
  <c r="AA5" i="39" s="1"/>
  <c r="X5" i="39"/>
  <c r="Y5" i="39" s="1"/>
  <c r="B5" i="39"/>
  <c r="BJ4" i="39"/>
  <c r="BK4" i="39" s="1"/>
  <c r="BH4" i="39"/>
  <c r="BI4" i="39" s="1"/>
  <c r="BF4" i="39"/>
  <c r="BG4" i="39" s="1"/>
  <c r="BD4" i="39"/>
  <c r="BE4" i="39" s="1"/>
  <c r="BB4" i="39"/>
  <c r="BC4" i="39" s="1"/>
  <c r="AZ4" i="39"/>
  <c r="BA4" i="39" s="1"/>
  <c r="AX4" i="39"/>
  <c r="AY4" i="39" s="1"/>
  <c r="AV4" i="39"/>
  <c r="AW4" i="39" s="1"/>
  <c r="AT4" i="39"/>
  <c r="AU4" i="39" s="1"/>
  <c r="AR4" i="39"/>
  <c r="AS4" i="39" s="1"/>
  <c r="AP4" i="39"/>
  <c r="AQ4" i="39" s="1"/>
  <c r="AN4" i="39"/>
  <c r="AO4" i="39" s="1"/>
  <c r="AL4" i="39"/>
  <c r="AM4" i="39" s="1"/>
  <c r="AJ4" i="39"/>
  <c r="AK4" i="39" s="1"/>
  <c r="AH4" i="39"/>
  <c r="AI4" i="39" s="1"/>
  <c r="AF4" i="39"/>
  <c r="AG4" i="39" s="1"/>
  <c r="AD4" i="39"/>
  <c r="AB4" i="39"/>
  <c r="AC4" i="39" s="1"/>
  <c r="Z4" i="39"/>
  <c r="AA4" i="39" s="1"/>
  <c r="X4" i="39"/>
  <c r="Y4" i="39" s="1"/>
  <c r="B4" i="39"/>
  <c r="I7" i="44" l="1"/>
  <c r="J7" i="44" s="1"/>
  <c r="I8" i="44"/>
  <c r="J8" i="44" s="1"/>
  <c r="I9" i="44"/>
  <c r="J9" i="44" s="1"/>
  <c r="F23" i="41"/>
  <c r="F16" i="41"/>
  <c r="F22" i="41"/>
  <c r="F15" i="41"/>
  <c r="F14" i="41"/>
  <c r="K28" i="41"/>
  <c r="K26" i="41"/>
  <c r="F24" i="41"/>
  <c r="K20" i="41"/>
  <c r="K18" i="41"/>
  <c r="F10" i="41"/>
  <c r="K25" i="41"/>
  <c r="K17" i="41"/>
  <c r="F29" i="41"/>
  <c r="F21" i="41"/>
  <c r="F13" i="41"/>
  <c r="F12" i="41"/>
  <c r="F27" i="41"/>
  <c r="F19" i="41"/>
  <c r="F11" i="41"/>
  <c r="AE19" i="30" l="1"/>
  <c r="AE20" i="30"/>
  <c r="AE18" i="30"/>
  <c r="AE12" i="30"/>
  <c r="AE13" i="30"/>
  <c r="AE11" i="30"/>
  <c r="AE4" i="30"/>
  <c r="AE5" i="30"/>
  <c r="AE6" i="30"/>
  <c r="B18" i="10"/>
  <c r="AC20" i="30"/>
  <c r="AD20" i="30" s="1"/>
  <c r="AQ20" i="30" s="1"/>
  <c r="AC19" i="30"/>
  <c r="AD19" i="30" s="1"/>
  <c r="AQ19" i="30" s="1"/>
  <c r="AC18" i="30"/>
  <c r="AD18" i="30" s="1"/>
  <c r="AA20" i="30"/>
  <c r="AB20" i="30" s="1"/>
  <c r="AP20" i="30" s="1"/>
  <c r="AA19" i="30"/>
  <c r="AB19" i="30" s="1"/>
  <c r="AP19" i="30" s="1"/>
  <c r="AA18" i="30"/>
  <c r="AB18" i="30" s="1"/>
  <c r="Y20" i="30"/>
  <c r="Z20" i="30" s="1"/>
  <c r="AO20" i="30" s="1"/>
  <c r="Y19" i="30"/>
  <c r="Z19" i="30" s="1"/>
  <c r="AO19" i="30" s="1"/>
  <c r="Y18" i="30"/>
  <c r="Z18" i="30" s="1"/>
  <c r="W20" i="30"/>
  <c r="X20" i="30" s="1"/>
  <c r="AN20" i="30" s="1"/>
  <c r="W19" i="30"/>
  <c r="X19" i="30" s="1"/>
  <c r="AN19" i="30" s="1"/>
  <c r="W18" i="30"/>
  <c r="X18" i="30" s="1"/>
  <c r="U20" i="30"/>
  <c r="V20" i="30" s="1"/>
  <c r="AM20" i="30" s="1"/>
  <c r="U19" i="30"/>
  <c r="V19" i="30" s="1"/>
  <c r="AM19" i="30" s="1"/>
  <c r="U18" i="30"/>
  <c r="V18" i="30" s="1"/>
  <c r="S20" i="30"/>
  <c r="T20" i="30" s="1"/>
  <c r="AL20" i="30" s="1"/>
  <c r="S19" i="30"/>
  <c r="T19" i="30" s="1"/>
  <c r="AL19" i="30" s="1"/>
  <c r="S18" i="30"/>
  <c r="T18" i="30" s="1"/>
  <c r="Q20" i="30"/>
  <c r="R20" i="30" s="1"/>
  <c r="AK20" i="30" s="1"/>
  <c r="Q19" i="30"/>
  <c r="R19" i="30" s="1"/>
  <c r="AK19" i="30" s="1"/>
  <c r="Q18" i="30"/>
  <c r="R18" i="30" s="1"/>
  <c r="O20" i="30"/>
  <c r="P20" i="30" s="1"/>
  <c r="AJ20" i="30" s="1"/>
  <c r="O19" i="30"/>
  <c r="P19" i="30" s="1"/>
  <c r="AJ19" i="30" s="1"/>
  <c r="O18" i="30"/>
  <c r="P18" i="30" s="1"/>
  <c r="AC13" i="30"/>
  <c r="AD13" i="30" s="1"/>
  <c r="AQ13" i="30" s="1"/>
  <c r="AC12" i="30"/>
  <c r="AD12" i="30" s="1"/>
  <c r="AC11" i="30"/>
  <c r="AD11" i="30" s="1"/>
  <c r="AQ11" i="30" s="1"/>
  <c r="AA13" i="30"/>
  <c r="AB13" i="30" s="1"/>
  <c r="AP13" i="30" s="1"/>
  <c r="AA12" i="30"/>
  <c r="AB12" i="30" s="1"/>
  <c r="AP12" i="30" s="1"/>
  <c r="AA11" i="30"/>
  <c r="Y13" i="30"/>
  <c r="Z13" i="30" s="1"/>
  <c r="AO13" i="30" s="1"/>
  <c r="Y12" i="30"/>
  <c r="Z12" i="30" s="1"/>
  <c r="AO12" i="30" s="1"/>
  <c r="Y11" i="30"/>
  <c r="Z11" i="30" s="1"/>
  <c r="AO11" i="30" s="1"/>
  <c r="W13" i="30"/>
  <c r="X13" i="30" s="1"/>
  <c r="AN13" i="30" s="1"/>
  <c r="W12" i="30"/>
  <c r="X12" i="30" s="1"/>
  <c r="AN12" i="30" s="1"/>
  <c r="W11" i="30"/>
  <c r="X11" i="30" s="1"/>
  <c r="U13" i="30"/>
  <c r="V13" i="30" s="1"/>
  <c r="AM13" i="30" s="1"/>
  <c r="U12" i="30"/>
  <c r="V12" i="30" s="1"/>
  <c r="U11" i="30"/>
  <c r="V11" i="30" s="1"/>
  <c r="AM11" i="30" s="1"/>
  <c r="S13" i="30"/>
  <c r="S12" i="30"/>
  <c r="T12" i="30" s="1"/>
  <c r="AL12" i="30" s="1"/>
  <c r="S11" i="30"/>
  <c r="T11" i="30" s="1"/>
  <c r="Q13" i="30"/>
  <c r="R13" i="30" s="1"/>
  <c r="AK13" i="30" s="1"/>
  <c r="Q12" i="30"/>
  <c r="R12" i="30" s="1"/>
  <c r="AK12" i="30" s="1"/>
  <c r="Q11" i="30"/>
  <c r="R11" i="30" s="1"/>
  <c r="O13" i="30"/>
  <c r="P13" i="30" s="1"/>
  <c r="AJ13" i="30" s="1"/>
  <c r="O12" i="30"/>
  <c r="P12" i="30" s="1"/>
  <c r="AJ12" i="30" s="1"/>
  <c r="O11" i="30"/>
  <c r="P11" i="30" s="1"/>
  <c r="M19" i="30"/>
  <c r="M20" i="30"/>
  <c r="N20" i="30" s="1"/>
  <c r="AI20" i="30" s="1"/>
  <c r="M18" i="30"/>
  <c r="N18" i="30" s="1"/>
  <c r="M11" i="30"/>
  <c r="N11" i="30" s="1"/>
  <c r="AI11" i="30" s="1"/>
  <c r="M12" i="30"/>
  <c r="N12" i="30" s="1"/>
  <c r="M13" i="30"/>
  <c r="AC6" i="30"/>
  <c r="AD6" i="30" s="1"/>
  <c r="AQ6" i="30" s="1"/>
  <c r="AC5" i="30"/>
  <c r="AD5" i="30" s="1"/>
  <c r="AQ5" i="30" s="1"/>
  <c r="AC4" i="30"/>
  <c r="AD4" i="30" s="1"/>
  <c r="AA6" i="30"/>
  <c r="AA5" i="30"/>
  <c r="AB5" i="30" s="1"/>
  <c r="AP5" i="30" s="1"/>
  <c r="AA4" i="30"/>
  <c r="AB4" i="30" s="1"/>
  <c r="Y6" i="30"/>
  <c r="Y5" i="30"/>
  <c r="Z5" i="30" s="1"/>
  <c r="Y4" i="30"/>
  <c r="Z4" i="30" s="1"/>
  <c r="AO4" i="30" s="1"/>
  <c r="W6" i="30"/>
  <c r="X6" i="30" s="1"/>
  <c r="AN6" i="30" s="1"/>
  <c r="W5" i="30"/>
  <c r="X5" i="30" s="1"/>
  <c r="AN5" i="30" s="1"/>
  <c r="W4" i="30"/>
  <c r="X4" i="30" s="1"/>
  <c r="U6" i="30"/>
  <c r="V6" i="30" s="1"/>
  <c r="AM6" i="30" s="1"/>
  <c r="U5" i="30"/>
  <c r="V5" i="30" s="1"/>
  <c r="AM5" i="30" s="1"/>
  <c r="U4" i="30"/>
  <c r="V4" i="30" s="1"/>
  <c r="AM4" i="30" s="1"/>
  <c r="S6" i="30"/>
  <c r="T6" i="30" s="1"/>
  <c r="AL6" i="30" s="1"/>
  <c r="S5" i="30"/>
  <c r="T5" i="30" s="1"/>
  <c r="AL5" i="30" s="1"/>
  <c r="S4" i="30"/>
  <c r="T4" i="30" s="1"/>
  <c r="Q6" i="30"/>
  <c r="R6" i="30" s="1"/>
  <c r="AK6" i="30" s="1"/>
  <c r="Q5" i="30"/>
  <c r="R5" i="30" s="1"/>
  <c r="Q4" i="30"/>
  <c r="R4" i="30" s="1"/>
  <c r="AK4" i="30" s="1"/>
  <c r="O6" i="30"/>
  <c r="P6" i="30" s="1"/>
  <c r="AJ6" i="30" s="1"/>
  <c r="O5" i="30"/>
  <c r="O4" i="30"/>
  <c r="P4" i="30" s="1"/>
  <c r="M6" i="30"/>
  <c r="N6" i="30" s="1"/>
  <c r="AI6" i="30" s="1"/>
  <c r="M5" i="30"/>
  <c r="N5" i="30" s="1"/>
  <c r="AI5" i="30" s="1"/>
  <c r="B6" i="34"/>
  <c r="B5" i="34"/>
  <c r="B13" i="34"/>
  <c r="B12" i="34"/>
  <c r="B20" i="34"/>
  <c r="B19" i="34"/>
  <c r="B18" i="34"/>
  <c r="B11" i="34"/>
  <c r="B4" i="34"/>
  <c r="B20" i="33"/>
  <c r="B19" i="33"/>
  <c r="B18" i="33"/>
  <c r="B13" i="33"/>
  <c r="B12" i="33"/>
  <c r="B11" i="33"/>
  <c r="B6" i="33"/>
  <c r="B5" i="33"/>
  <c r="B4" i="33"/>
  <c r="B20" i="32"/>
  <c r="B19" i="32"/>
  <c r="B18" i="32"/>
  <c r="B13" i="32"/>
  <c r="B12" i="32"/>
  <c r="B11" i="32"/>
  <c r="B6" i="32"/>
  <c r="B5" i="32"/>
  <c r="B4" i="32"/>
  <c r="B20" i="31"/>
  <c r="B19" i="31"/>
  <c r="B18" i="31"/>
  <c r="B13" i="31"/>
  <c r="B12" i="31"/>
  <c r="B11" i="31"/>
  <c r="B6" i="31"/>
  <c r="B5" i="31"/>
  <c r="B4" i="31"/>
  <c r="B11" i="30"/>
  <c r="B20" i="30"/>
  <c r="B19" i="30"/>
  <c r="B18" i="30"/>
  <c r="B13" i="30"/>
  <c r="B12" i="30"/>
  <c r="B6" i="30"/>
  <c r="B5" i="30"/>
  <c r="K21" i="34"/>
  <c r="J21" i="34"/>
  <c r="I21" i="34"/>
  <c r="H21" i="34"/>
  <c r="G21" i="34"/>
  <c r="F21" i="34"/>
  <c r="E21" i="34"/>
  <c r="D21" i="34"/>
  <c r="C21" i="34"/>
  <c r="K17" i="34"/>
  <c r="J17" i="34"/>
  <c r="I17" i="34"/>
  <c r="H17" i="34"/>
  <c r="G17" i="34"/>
  <c r="F17" i="34"/>
  <c r="K14" i="34"/>
  <c r="J14" i="34"/>
  <c r="I14" i="34"/>
  <c r="H14" i="34"/>
  <c r="G14" i="34"/>
  <c r="F14" i="34"/>
  <c r="E14" i="34"/>
  <c r="D14" i="34"/>
  <c r="C14" i="34"/>
  <c r="K10" i="34"/>
  <c r="J10" i="34"/>
  <c r="I10" i="34"/>
  <c r="H10" i="34"/>
  <c r="G10" i="34"/>
  <c r="F10" i="34"/>
  <c r="K7" i="34"/>
  <c r="J7" i="34"/>
  <c r="I7" i="34"/>
  <c r="H7" i="34"/>
  <c r="G7" i="34"/>
  <c r="F7" i="34"/>
  <c r="E7" i="34"/>
  <c r="D7" i="34"/>
  <c r="C7" i="34"/>
  <c r="K3" i="34"/>
  <c r="J3" i="34"/>
  <c r="I3" i="34"/>
  <c r="H3" i="34"/>
  <c r="G3" i="34"/>
  <c r="F3" i="34"/>
  <c r="K21" i="33"/>
  <c r="J21" i="33"/>
  <c r="I21" i="33"/>
  <c r="H21" i="33"/>
  <c r="G21" i="33"/>
  <c r="F21" i="33"/>
  <c r="E21" i="33"/>
  <c r="D21" i="33"/>
  <c r="C21" i="33"/>
  <c r="K17" i="33"/>
  <c r="J17" i="33"/>
  <c r="I17" i="33"/>
  <c r="H17" i="33"/>
  <c r="G17" i="33"/>
  <c r="F17" i="33"/>
  <c r="K14" i="33"/>
  <c r="J14" i="33"/>
  <c r="I14" i="33"/>
  <c r="H14" i="33"/>
  <c r="G14" i="33"/>
  <c r="F14" i="33"/>
  <c r="E14" i="33"/>
  <c r="D14" i="33"/>
  <c r="C14" i="33"/>
  <c r="K10" i="33"/>
  <c r="J10" i="33"/>
  <c r="I10" i="33"/>
  <c r="H10" i="33"/>
  <c r="G10" i="33"/>
  <c r="F10" i="33"/>
  <c r="K7" i="33"/>
  <c r="J7" i="33"/>
  <c r="I7" i="33"/>
  <c r="H7" i="33"/>
  <c r="G7" i="33"/>
  <c r="F7" i="33"/>
  <c r="E7" i="33"/>
  <c r="D7" i="33"/>
  <c r="C7" i="33"/>
  <c r="K3" i="33"/>
  <c r="J3" i="33"/>
  <c r="I3" i="33"/>
  <c r="H3" i="33"/>
  <c r="G3" i="33"/>
  <c r="F3" i="33"/>
  <c r="K21" i="32"/>
  <c r="J21" i="32"/>
  <c r="I21" i="32"/>
  <c r="H21" i="32"/>
  <c r="G21" i="32"/>
  <c r="F21" i="32"/>
  <c r="E21" i="32"/>
  <c r="D21" i="32"/>
  <c r="C21" i="32"/>
  <c r="K17" i="32"/>
  <c r="J17" i="32"/>
  <c r="I17" i="32"/>
  <c r="H17" i="32"/>
  <c r="G17" i="32"/>
  <c r="F17" i="32"/>
  <c r="K14" i="32"/>
  <c r="J14" i="32"/>
  <c r="I14" i="32"/>
  <c r="H14" i="32"/>
  <c r="G14" i="32"/>
  <c r="F14" i="32"/>
  <c r="E14" i="32"/>
  <c r="D14" i="32"/>
  <c r="C14" i="32"/>
  <c r="K10" i="32"/>
  <c r="J10" i="32"/>
  <c r="I10" i="32"/>
  <c r="H10" i="32"/>
  <c r="G10" i="32"/>
  <c r="F10" i="32"/>
  <c r="K7" i="32"/>
  <c r="J7" i="32"/>
  <c r="I7" i="32"/>
  <c r="H7" i="32"/>
  <c r="G7" i="32"/>
  <c r="F7" i="32"/>
  <c r="E7" i="32"/>
  <c r="D7" i="32"/>
  <c r="C7" i="32"/>
  <c r="K3" i="32"/>
  <c r="J3" i="32"/>
  <c r="I3" i="32"/>
  <c r="H3" i="32"/>
  <c r="G3" i="32"/>
  <c r="F3" i="32"/>
  <c r="K21" i="31"/>
  <c r="J21" i="31"/>
  <c r="I21" i="31"/>
  <c r="H21" i="31"/>
  <c r="G21" i="31"/>
  <c r="F21" i="31"/>
  <c r="E21" i="31"/>
  <c r="D21" i="31"/>
  <c r="C21" i="31"/>
  <c r="K17" i="31"/>
  <c r="J17" i="31"/>
  <c r="I17" i="31"/>
  <c r="H17" i="31"/>
  <c r="G17" i="31"/>
  <c r="F17" i="31"/>
  <c r="K14" i="31"/>
  <c r="J14" i="31"/>
  <c r="I14" i="31"/>
  <c r="H14" i="31"/>
  <c r="G14" i="31"/>
  <c r="F14" i="31"/>
  <c r="E14" i="31"/>
  <c r="D14" i="31"/>
  <c r="C14" i="31"/>
  <c r="K10" i="31"/>
  <c r="J10" i="31"/>
  <c r="I10" i="31"/>
  <c r="H10" i="31"/>
  <c r="G10" i="31"/>
  <c r="F10" i="31"/>
  <c r="K7" i="31"/>
  <c r="J7" i="31"/>
  <c r="I7" i="31"/>
  <c r="H7" i="31"/>
  <c r="G7" i="31"/>
  <c r="F7" i="31"/>
  <c r="E7" i="31"/>
  <c r="D7" i="31"/>
  <c r="K3" i="31"/>
  <c r="J3" i="31"/>
  <c r="I3" i="31"/>
  <c r="H3" i="31"/>
  <c r="G3" i="31"/>
  <c r="F3" i="31"/>
  <c r="K21" i="30"/>
  <c r="J21" i="30"/>
  <c r="I21" i="30"/>
  <c r="H21" i="30"/>
  <c r="G21" i="30"/>
  <c r="F21" i="30"/>
  <c r="E21" i="30"/>
  <c r="D21" i="30"/>
  <c r="C21" i="30"/>
  <c r="N19" i="30"/>
  <c r="AI19" i="30" s="1"/>
  <c r="U17" i="30"/>
  <c r="K17" i="30"/>
  <c r="J17" i="30"/>
  <c r="I17" i="30"/>
  <c r="H17" i="30"/>
  <c r="G17" i="30"/>
  <c r="F17" i="30"/>
  <c r="K14" i="30"/>
  <c r="J14" i="30"/>
  <c r="I14" i="30"/>
  <c r="H14" i="30"/>
  <c r="G14" i="30"/>
  <c r="F14" i="30"/>
  <c r="E14" i="30"/>
  <c r="D14" i="30"/>
  <c r="C14" i="30"/>
  <c r="T13" i="30"/>
  <c r="AL13" i="30" s="1"/>
  <c r="N13" i="30"/>
  <c r="AI13" i="30" s="1"/>
  <c r="AB11" i="30"/>
  <c r="AP11" i="30" s="1"/>
  <c r="K10" i="30"/>
  <c r="J10" i="30"/>
  <c r="I10" i="30"/>
  <c r="H10" i="30"/>
  <c r="G10" i="30"/>
  <c r="F10" i="30"/>
  <c r="K7" i="30"/>
  <c r="J7" i="30"/>
  <c r="I7" i="30"/>
  <c r="H7" i="30"/>
  <c r="G7" i="30"/>
  <c r="F7" i="30"/>
  <c r="E7" i="30"/>
  <c r="D7" i="30"/>
  <c r="C7" i="30"/>
  <c r="AB6" i="30"/>
  <c r="AP6" i="30" s="1"/>
  <c r="Z6" i="30"/>
  <c r="AO6" i="30" s="1"/>
  <c r="P5" i="30"/>
  <c r="AJ5" i="30" s="1"/>
  <c r="N4" i="30"/>
  <c r="K3" i="30"/>
  <c r="J3" i="30"/>
  <c r="I3" i="30"/>
  <c r="H3" i="30"/>
  <c r="G3" i="30"/>
  <c r="F3" i="30"/>
  <c r="AE21" i="30" l="1"/>
  <c r="AE14" i="30"/>
  <c r="AE7" i="30"/>
  <c r="D24" i="35"/>
  <c r="D22" i="35"/>
  <c r="D15" i="35"/>
  <c r="C25" i="35"/>
  <c r="C26" i="35"/>
  <c r="E32" i="35"/>
  <c r="E22" i="35"/>
  <c r="B24" i="35"/>
  <c r="C14" i="35"/>
  <c r="AP4" i="30"/>
  <c r="B16" i="35" s="1"/>
  <c r="AO5" i="30"/>
  <c r="B15" i="35" s="1"/>
  <c r="AJ11" i="30"/>
  <c r="AP18" i="30"/>
  <c r="B34" i="35" s="1"/>
  <c r="AL4" i="30"/>
  <c r="B13" i="35"/>
  <c r="B25" i="35"/>
  <c r="AM18" i="30"/>
  <c r="B31" i="35" s="1"/>
  <c r="AQ12" i="30"/>
  <c r="B26" i="35" s="1"/>
  <c r="AQ18" i="30"/>
  <c r="B35" i="35" s="1"/>
  <c r="AI12" i="30"/>
  <c r="AL18" i="30"/>
  <c r="B30" i="35" s="1"/>
  <c r="AK5" i="30"/>
  <c r="AI18" i="30"/>
  <c r="C15" i="35"/>
  <c r="C16" i="35"/>
  <c r="AN11" i="30"/>
  <c r="B23" i="35" s="1"/>
  <c r="AM12" i="30"/>
  <c r="B22" i="35" s="1"/>
  <c r="AN4" i="30"/>
  <c r="B14" i="35" s="1"/>
  <c r="D23" i="35"/>
  <c r="AK11" i="30"/>
  <c r="C17" i="35"/>
  <c r="C22" i="35"/>
  <c r="C31" i="35"/>
  <c r="AN18" i="30"/>
  <c r="B32" i="35" s="1"/>
  <c r="C30" i="35"/>
  <c r="AL11" i="30"/>
  <c r="B21" i="35" s="1"/>
  <c r="AO18" i="30"/>
  <c r="B33" i="35" s="1"/>
  <c r="C13" i="35"/>
  <c r="C23" i="35"/>
  <c r="AQ4" i="30"/>
  <c r="B17" i="35" s="1"/>
  <c r="D30" i="35"/>
  <c r="AI4" i="30"/>
  <c r="AJ4" i="30"/>
  <c r="AJ18" i="30"/>
  <c r="C24" i="35"/>
  <c r="C32" i="35"/>
  <c r="D13" i="35"/>
  <c r="AK18" i="30"/>
  <c r="D14" i="35"/>
  <c r="C34" i="35"/>
  <c r="C21" i="35"/>
  <c r="C35" i="35"/>
  <c r="D33" i="35"/>
  <c r="D25" i="35"/>
  <c r="D35" i="35"/>
  <c r="E15" i="35"/>
  <c r="E23" i="35"/>
  <c r="C33" i="35"/>
  <c r="D21" i="35"/>
  <c r="D31" i="35"/>
  <c r="E16" i="35"/>
  <c r="D26" i="35"/>
  <c r="E17" i="35"/>
  <c r="D16" i="35"/>
  <c r="D17" i="35"/>
  <c r="D34" i="35"/>
  <c r="E14" i="35"/>
  <c r="F16" i="35"/>
  <c r="D32" i="35"/>
  <c r="E30" i="35"/>
  <c r="E34" i="35"/>
  <c r="E31" i="35"/>
  <c r="F14" i="35"/>
  <c r="E24" i="35"/>
  <c r="F17" i="35"/>
  <c r="E21" i="35"/>
  <c r="F15" i="35"/>
  <c r="E25" i="35"/>
  <c r="E33" i="35"/>
  <c r="F34" i="35"/>
  <c r="E26" i="35"/>
  <c r="F24" i="35"/>
  <c r="F13" i="35"/>
  <c r="F23" i="35"/>
  <c r="F25" i="35"/>
  <c r="F33" i="35"/>
  <c r="E35" i="35"/>
  <c r="F30" i="35"/>
  <c r="F22" i="35"/>
  <c r="F21" i="35"/>
  <c r="F26" i="35"/>
  <c r="F31" i="35"/>
  <c r="F32" i="35"/>
  <c r="F35" i="35"/>
  <c r="P12" i="10" l="1"/>
  <c r="N12" i="10"/>
  <c r="L12" i="10"/>
  <c r="J12" i="10"/>
  <c r="H12" i="10"/>
  <c r="F12" i="10"/>
  <c r="D12" i="10"/>
  <c r="B12" i="10"/>
  <c r="Q14" i="30" l="1"/>
  <c r="Q7" i="30"/>
  <c r="Q21" i="30"/>
  <c r="U14" i="30"/>
  <c r="U21" i="30"/>
  <c r="U7" i="30"/>
  <c r="Y14" i="30"/>
  <c r="Y21" i="30"/>
  <c r="S7" i="30"/>
  <c r="S21" i="30"/>
  <c r="S14" i="30"/>
  <c r="AA7" i="30"/>
  <c r="AA21" i="30"/>
  <c r="AA14" i="30"/>
  <c r="O7" i="30"/>
  <c r="O21" i="30"/>
  <c r="O14" i="30"/>
  <c r="W7" i="30"/>
  <c r="W21" i="30"/>
  <c r="W14" i="30"/>
  <c r="M21" i="30"/>
  <c r="M7" i="30"/>
  <c r="M14" i="30"/>
  <c r="AN9" i="23" l="1"/>
  <c r="AL9" i="23"/>
  <c r="AJ9" i="23"/>
  <c r="AH9" i="23"/>
  <c r="AF9" i="23"/>
  <c r="AD9" i="23"/>
  <c r="A8" i="23"/>
  <c r="A7" i="23"/>
  <c r="A6" i="23"/>
  <c r="BB14" i="39" l="1"/>
  <c r="BC14" i="39" s="1"/>
  <c r="H25" i="41" s="1"/>
  <c r="BB7" i="39"/>
  <c r="BC7" i="39" s="1"/>
  <c r="C25" i="41" s="1"/>
  <c r="BB21" i="39"/>
  <c r="BC21" i="39" s="1"/>
  <c r="M25" i="41" s="1"/>
  <c r="BH7" i="39"/>
  <c r="BI7" i="39" s="1"/>
  <c r="C28" i="41" s="1"/>
  <c r="BH21" i="39"/>
  <c r="BI21" i="39" s="1"/>
  <c r="M28" i="41" s="1"/>
  <c r="BH14" i="39"/>
  <c r="BI14" i="39" s="1"/>
  <c r="H28" i="41" s="1"/>
  <c r="BJ7" i="39"/>
  <c r="BK7" i="39" s="1"/>
  <c r="C29" i="41" s="1"/>
  <c r="BJ21" i="39"/>
  <c r="BK21" i="39" s="1"/>
  <c r="M29" i="41" s="1"/>
  <c r="BJ14" i="39"/>
  <c r="BK14" i="39" s="1"/>
  <c r="H29" i="41" s="1"/>
  <c r="AZ14" i="39"/>
  <c r="BA14" i="39" s="1"/>
  <c r="H24" i="41" s="1"/>
  <c r="AZ7" i="39"/>
  <c r="BA7" i="39" s="1"/>
  <c r="C24" i="41" s="1"/>
  <c r="AZ21" i="39"/>
  <c r="BA21" i="39" s="1"/>
  <c r="M24" i="41" s="1"/>
  <c r="BD7" i="39"/>
  <c r="BE7" i="39" s="1"/>
  <c r="C26" i="41" s="1"/>
  <c r="BD21" i="39"/>
  <c r="BE21" i="39" s="1"/>
  <c r="M26" i="41" s="1"/>
  <c r="BD14" i="39"/>
  <c r="BE14" i="39" s="1"/>
  <c r="H26" i="41" s="1"/>
  <c r="BF21" i="39"/>
  <c r="BG21" i="39" s="1"/>
  <c r="M27" i="41" s="1"/>
  <c r="BF7" i="39"/>
  <c r="BG7" i="39" s="1"/>
  <c r="C27" i="41" s="1"/>
  <c r="BF14" i="39"/>
  <c r="BG14" i="39" s="1"/>
  <c r="H27" i="41" s="1"/>
  <c r="D9" i="23"/>
  <c r="F9" i="23"/>
  <c r="H9" i="23"/>
  <c r="J9" i="23"/>
  <c r="L9" i="23"/>
  <c r="N9" i="23"/>
  <c r="P9" i="23"/>
  <c r="R9" i="23"/>
  <c r="T9" i="23"/>
  <c r="V9" i="23"/>
  <c r="X9" i="23"/>
  <c r="Z9" i="23"/>
  <c r="AB9" i="23"/>
  <c r="B9" i="23"/>
  <c r="R12" i="10"/>
  <c r="AJ14" i="39" l="1"/>
  <c r="AK14" i="39" s="1"/>
  <c r="H16" i="41" s="1"/>
  <c r="AJ7" i="39"/>
  <c r="AK7" i="39" s="1"/>
  <c r="C16" i="41" s="1"/>
  <c r="M16" i="41"/>
  <c r="AL14" i="39"/>
  <c r="AM14" i="39" s="1"/>
  <c r="H17" i="41" s="1"/>
  <c r="AL7" i="39"/>
  <c r="AM7" i="39" s="1"/>
  <c r="C17" i="41" s="1"/>
  <c r="AL21" i="39"/>
  <c r="AM21" i="39" s="1"/>
  <c r="M17" i="41" s="1"/>
  <c r="AV21" i="39"/>
  <c r="AW21" i="39" s="1"/>
  <c r="M22" i="41" s="1"/>
  <c r="AV14" i="39"/>
  <c r="AW14" i="39" s="1"/>
  <c r="H22" i="41" s="1"/>
  <c r="AV7" i="39"/>
  <c r="AW7" i="39" s="1"/>
  <c r="C22" i="41" s="1"/>
  <c r="AF21" i="39"/>
  <c r="AG21" i="39" s="1"/>
  <c r="M14" i="41" s="1"/>
  <c r="AF14" i="39"/>
  <c r="AG14" i="39" s="1"/>
  <c r="H14" i="41" s="1"/>
  <c r="AF7" i="39"/>
  <c r="AG7" i="39" s="1"/>
  <c r="C14" i="41" s="1"/>
  <c r="AH14" i="39"/>
  <c r="AI14" i="39" s="1"/>
  <c r="H15" i="41" s="1"/>
  <c r="AH21" i="39"/>
  <c r="AI21" i="39" s="1"/>
  <c r="M15" i="41" s="1"/>
  <c r="AH7" i="39"/>
  <c r="AI7" i="39" s="1"/>
  <c r="C15" i="41" s="1"/>
  <c r="AD21" i="39"/>
  <c r="AE21" i="39" s="1"/>
  <c r="M13" i="41" s="1"/>
  <c r="AD14" i="39"/>
  <c r="AE14" i="39" s="1"/>
  <c r="H13" i="41" s="1"/>
  <c r="AD7" i="39"/>
  <c r="AE7" i="39" s="1"/>
  <c r="C13" i="41" s="1"/>
  <c r="X7" i="39"/>
  <c r="Y7" i="39" s="1"/>
  <c r="C10" i="41" s="1"/>
  <c r="X21" i="39"/>
  <c r="Y21" i="39" s="1"/>
  <c r="M10" i="41" s="1"/>
  <c r="X14" i="39"/>
  <c r="Y14" i="39" s="1"/>
  <c r="H10" i="41" s="1"/>
  <c r="I25" i="41" s="1"/>
  <c r="AR7" i="39"/>
  <c r="AS7" i="39" s="1"/>
  <c r="C20" i="41" s="1"/>
  <c r="AR21" i="39"/>
  <c r="AS21" i="39" s="1"/>
  <c r="M20" i="41" s="1"/>
  <c r="AR14" i="39"/>
  <c r="AS14" i="39" s="1"/>
  <c r="H20" i="41" s="1"/>
  <c r="AB7" i="39"/>
  <c r="AC7" i="39" s="1"/>
  <c r="C12" i="41" s="1"/>
  <c r="AB21" i="39"/>
  <c r="AC21" i="39" s="1"/>
  <c r="M12" i="41" s="1"/>
  <c r="N12" i="41" s="1"/>
  <c r="AB14" i="39"/>
  <c r="AC14" i="39" s="1"/>
  <c r="H12" i="41" s="1"/>
  <c r="AX21" i="39"/>
  <c r="AY21" i="39" s="1"/>
  <c r="M23" i="41" s="1"/>
  <c r="AX14" i="39"/>
  <c r="AY14" i="39" s="1"/>
  <c r="H23" i="41" s="1"/>
  <c r="AX7" i="39"/>
  <c r="AY7" i="39" s="1"/>
  <c r="C23" i="41" s="1"/>
  <c r="AT21" i="39"/>
  <c r="AU21" i="39" s="1"/>
  <c r="M21" i="41" s="1"/>
  <c r="AT14" i="39"/>
  <c r="AU14" i="39" s="1"/>
  <c r="H21" i="41" s="1"/>
  <c r="AT7" i="39"/>
  <c r="AU7" i="39" s="1"/>
  <c r="C21" i="41" s="1"/>
  <c r="AP7" i="39"/>
  <c r="AQ7" i="39" s="1"/>
  <c r="C19" i="41" s="1"/>
  <c r="AP21" i="39"/>
  <c r="AQ21" i="39" s="1"/>
  <c r="M19" i="41" s="1"/>
  <c r="AP14" i="39"/>
  <c r="AQ14" i="39" s="1"/>
  <c r="H19" i="41" s="1"/>
  <c r="Z21" i="39"/>
  <c r="AA21" i="39" s="1"/>
  <c r="M11" i="41" s="1"/>
  <c r="Z7" i="39"/>
  <c r="AA7" i="39" s="1"/>
  <c r="C11" i="41" s="1"/>
  <c r="Z14" i="39"/>
  <c r="AA14" i="39" s="1"/>
  <c r="H11" i="41" s="1"/>
  <c r="AN7" i="39"/>
  <c r="AN21" i="39"/>
  <c r="AO21" i="39" s="1"/>
  <c r="M18" i="41" s="1"/>
  <c r="AN14" i="39"/>
  <c r="AO14" i="39" s="1"/>
  <c r="H18" i="41" s="1"/>
  <c r="I18" i="41" s="1"/>
  <c r="AC14" i="30"/>
  <c r="AC21" i="30"/>
  <c r="AC7" i="30"/>
  <c r="N23" i="41" l="1"/>
  <c r="N14" i="41"/>
  <c r="N17" i="41"/>
  <c r="N21" i="41"/>
  <c r="I20" i="41"/>
  <c r="I17" i="41"/>
  <c r="I21" i="41"/>
  <c r="N28" i="41"/>
  <c r="I28" i="41"/>
  <c r="I11" i="41"/>
  <c r="N26" i="41"/>
  <c r="I16" i="41"/>
  <c r="I24" i="41"/>
  <c r="I27" i="41"/>
  <c r="N11" i="41"/>
  <c r="I23" i="41"/>
  <c r="N20" i="41"/>
  <c r="I13" i="41"/>
  <c r="I14" i="41"/>
  <c r="I19" i="41"/>
  <c r="I26" i="41"/>
  <c r="N19" i="41"/>
  <c r="N29" i="41"/>
  <c r="C18" i="41"/>
  <c r="D25" i="41" s="1"/>
  <c r="AO7" i="39"/>
  <c r="N24" i="41"/>
  <c r="N10" i="41"/>
  <c r="N15" i="41"/>
  <c r="I22" i="41"/>
  <c r="N27" i="41"/>
  <c r="N13" i="41"/>
  <c r="N18" i="41"/>
  <c r="I10" i="41"/>
  <c r="I29" i="41"/>
  <c r="N25" i="41"/>
  <c r="I12" i="41"/>
  <c r="I15" i="41"/>
  <c r="N22" i="41"/>
  <c r="N16" i="41"/>
  <c r="D22" i="41" l="1"/>
  <c r="D28" i="41"/>
  <c r="D10" i="41"/>
  <c r="D21" i="41"/>
  <c r="D16" i="41"/>
  <c r="D12" i="41"/>
  <c r="D26" i="41"/>
  <c r="D15" i="41"/>
  <c r="D23" i="41"/>
  <c r="D11" i="41"/>
  <c r="D17" i="41"/>
  <c r="D19" i="41"/>
  <c r="D20" i="41"/>
  <c r="D14" i="41"/>
  <c r="D18" i="41"/>
  <c r="D27" i="41"/>
  <c r="D24" i="41"/>
  <c r="D13" i="41"/>
  <c r="D29" i="41"/>
</calcChain>
</file>

<file path=xl/sharedStrings.xml><?xml version="1.0" encoding="utf-8"?>
<sst xmlns="http://schemas.openxmlformats.org/spreadsheetml/2006/main" count="1146" uniqueCount="237">
  <si>
    <t>Step 1: Preparing State/Territory Data</t>
  </si>
  <si>
    <t>Step 2: Entering Data</t>
  </si>
  <si>
    <t>Step 3: Creating Special Emphasis Report</t>
  </si>
  <si>
    <t>Name</t>
  </si>
  <si>
    <t>ICD-10-CM code</t>
  </si>
  <si>
    <t>ICD-10-CM notes</t>
  </si>
  <si>
    <r>
      <t>1a. Create a Nonfatal Hospital Discharge Data Injury Subset - includes records that have one of the following ICD-10-CM injury diagnosis codes* in the principal diagnosis field</t>
    </r>
    <r>
      <rPr>
        <b/>
        <i/>
        <sz val="12"/>
        <rFont val="Calibri"/>
        <family val="2"/>
        <scheme val="minor"/>
      </rPr>
      <t xml:space="preserve"> for up to 5 years</t>
    </r>
  </si>
  <si>
    <t>ICD-10-CM injury diagnosis codes* 
*Only include cases if the 7th character of the code is A, B, C, or missing (reflects initial encounter, active treatment). T30-T32 do not have a 7th character</t>
  </si>
  <si>
    <t>S00-S99</t>
  </si>
  <si>
    <t>Anatomic injuries</t>
  </si>
  <si>
    <t>T07-T34</t>
  </si>
  <si>
    <t>Foreign bodies, burns, corrosions, frostbite</t>
  </si>
  <si>
    <t>T36-T50 with a 6th character of 1, 2, 3, or 4 Note: Include T36.9, T37.9, T39.9, T41.4, T42.7, T43.9, T45.9, T47.9, and T49.9 with a 5th character of 1, 2, 3, or 4 (Intent information for these codes is included in the 5th character and not the 6th)</t>
  </si>
  <si>
    <t xml:space="preserve">Poisoning by drugs, medicaments, and biological substances (Includes accidental, intentional self-harm, assault, and underdetermined intents; Excludes adverse effects and underdosing)
</t>
  </si>
  <si>
    <t>T51-T65</t>
  </si>
  <si>
    <t>Toxic effects of substances nonmedicinal as to source</t>
  </si>
  <si>
    <t>T66-T76</t>
  </si>
  <si>
    <t>Other and unspecified effects of external causes</t>
  </si>
  <si>
    <t>T79</t>
  </si>
  <si>
    <t>Certain early complications of trauma, not elsewhere classified</t>
  </si>
  <si>
    <t>O9A.2-O9A.5</t>
  </si>
  <si>
    <t>Traumatic injuries and abuse complicating pregnancy, childbirth, and the puerperium</t>
  </si>
  <si>
    <t>T84.04**</t>
  </si>
  <si>
    <t>Periprosthetic fracture around internal prosthetic joint
**T84.04 was retired and replaced by M97 in the FY2017 version of ICD-10-CM which went into effect on Oct 1, 2016</t>
  </si>
  <si>
    <t>M97**</t>
  </si>
  <si>
    <t>Periprosthetic fracture around internal prosthetic joint</t>
  </si>
  <si>
    <r>
      <t xml:space="preserve">1b. Create a Nonfatal Unintentional Fall-related Injury Hospitalizations Data Subset - Includes data for nonfatal hospitalizations from the injury hospital discharge subset with any of the following ICD-10-CM external cause-of-injury codes in any field </t>
    </r>
    <r>
      <rPr>
        <b/>
        <i/>
        <sz val="12"/>
        <rFont val="Calibri"/>
        <family val="2"/>
        <scheme val="minor"/>
      </rPr>
      <t>for up to 5 years</t>
    </r>
  </si>
  <si>
    <t xml:space="preserve">ICD-10-CM Codes* for Unintentional Fall-related Injuries
*Only include cases if the 7th character of the code is A or missing (reflects initial encounter, active treatment)
</t>
  </si>
  <si>
    <t>V00.1-V00.8 With 6th character=1</t>
  </si>
  <si>
    <t>Falls related to pedestrian conveyance</t>
  </si>
  <si>
    <t>W00-W15, W17, W19</t>
  </si>
  <si>
    <t>Falls</t>
  </si>
  <si>
    <t>W16 with 6th character=2, W16.42, W16.92</t>
  </si>
  <si>
    <t>Fall, jump, or diving into water</t>
  </si>
  <si>
    <t>W18.1-W18.3</t>
  </si>
  <si>
    <t>Other falls</t>
  </si>
  <si>
    <t>1c. Using the ICD-10-CM codes beginning in row 32, please create a Nonfatal Unintentional Fall-related Injury Hospitalizations Data Subset for Falls involving nonfatal hip fractures and TBI. This Data Subset will be used to create Figure 2.</t>
  </si>
  <si>
    <r>
      <t xml:space="preserve">2. Create a Nonfatal Unintentional Fall-related Injury ED Visit Data Subset - Includes data with any of the following ICD-10-CM external cause-of-injury codes in any field </t>
    </r>
    <r>
      <rPr>
        <b/>
        <i/>
        <sz val="12"/>
        <rFont val="Calibri"/>
        <family val="2"/>
        <scheme val="minor"/>
      </rPr>
      <t>for up to 5 years</t>
    </r>
  </si>
  <si>
    <t>V00.1-V00.8 with 6th character=1</t>
  </si>
  <si>
    <t>2a. Using the ICD-10-CM codes beginning in row 32, please create a Nonfatal Unintentional Fall-related Injury ED Visit Data Subset for Falls involving nonfatal hip fractures and TBI. This Data Subset will be used to create Figure 2.</t>
  </si>
  <si>
    <r>
      <t xml:space="preserve">3. Create an Unintentional Fall-related Injury Death Data Subset - Includes data for deaths with any of the following ICD-10 codes in the underlying cause of death field </t>
    </r>
    <r>
      <rPr>
        <b/>
        <i/>
        <sz val="12"/>
        <rFont val="Calibri"/>
        <family val="2"/>
        <scheme val="minor"/>
      </rPr>
      <t>for up to 5 years</t>
    </r>
  </si>
  <si>
    <t>ICD-10 codes for Unintentional Fall-related Fatalities</t>
  </si>
  <si>
    <t>W00-W19</t>
  </si>
  <si>
    <t>3a. Using the ICD-10-CM codes beginning in row 34, please create an Unintentional Fall-related Injury Death Data Subset for Falls involving hip fractures and TBI. This Data Subset will be used to create Figure 2.</t>
  </si>
  <si>
    <t>Codes for specific injuries</t>
  </si>
  <si>
    <t>Hospitalizations and ED Visits</t>
  </si>
  <si>
    <t>ICD-10-CM Codes for Nonfatal Hip Fractures (for both Hospitalizations and ED visits) 
Have one of the following ICD-10-CM* diagnosis codes in any field
*Only include cases if the 7th character of the code is A, B, C or missing (reflects initial encounter, active treatment)</t>
  </si>
  <si>
    <t>S72.0</t>
  </si>
  <si>
    <t>Fracture of head and neck of femur</t>
  </si>
  <si>
    <t>S72.1</t>
  </si>
  <si>
    <t>Pertrochanteric fracture</t>
  </si>
  <si>
    <t>S72.2</t>
  </si>
  <si>
    <t>Subtrochanteric fracture</t>
  </si>
  <si>
    <t>T84.040**</t>
  </si>
  <si>
    <t>Periprosthetic fracture around internal prosthetic right hip joint
**T84.04 was retired and replaced by M97.0 in the FY2017 version of ICD-10-CM which went into effect on Oct 1, 2016</t>
  </si>
  <si>
    <t>T84.041**</t>
  </si>
  <si>
    <t xml:space="preserve">Periprosthetic fracture around internal prosthetic left hip joint
</t>
  </si>
  <si>
    <t>M97.0**</t>
  </si>
  <si>
    <t>Periprosthetic fracture around internal prosthetic hip joint</t>
  </si>
  <si>
    <t>ICD-10-CM Codes for Nonfatal TBI (for both Hospitalizations and ED visits)
Have one of the following ICD-10-CM* diagnosis codes in any field
*Only Include cases if the 7th character of the code is A, B, or missing (reflects initial encounter, active treatment)</t>
  </si>
  <si>
    <t>S02.0, S02.1</t>
  </si>
  <si>
    <t>Fracture of skull</t>
  </si>
  <si>
    <t xml:space="preserve">S02.8X**, S02.80, S02.81, S02.82, S02.91 </t>
  </si>
  <si>
    <t xml:space="preserve">Fracture of other specified skull and facial bones; unspecified fracture 
**In the FY 2017 ICD-10-CM code set, which went into effect on Oct 1, 2016, the S02.8 code was expanded to include several subcodes (S02.80, S02.81, and S02.82). These subcodes should be included in the selection criteria for the indicator if using data for admissions/visits after Oct 1, 2016. In FY 2020, the S02.8 code was expanded again to include S02.83-, S02.84- and S02.85. These subcodes are not included in the selection criteria for the indicator as they represent fractures to the medial and lateral orbital wall, or unspecified fractures of the orbit and are not considered to be TBI. </t>
  </si>
  <si>
    <t>S04.02, S04.03, S04.04</t>
  </si>
  <si>
    <t>Injury of optic chiasm; injury of optic tract and pathways; injuries of visual cortex</t>
  </si>
  <si>
    <t>S06</t>
  </si>
  <si>
    <t>Intracranial injury</t>
  </si>
  <si>
    <t>S07.1</t>
  </si>
  <si>
    <t>Crushing injury of skull</t>
  </si>
  <si>
    <t>T74.4</t>
  </si>
  <si>
    <t>Shaken infant syndrome</t>
  </si>
  <si>
    <t>Deaths</t>
  </si>
  <si>
    <t>ICD-10 Codes for Hip Fractures - Have one of the following ICD-10 codes in any multiple cause of death field</t>
  </si>
  <si>
    <t>Fracture of neck of femur</t>
  </si>
  <si>
    <t>ICD-10 Codes for TBI - Have one of the following ICD-10 codes in any multiple cause of death field</t>
  </si>
  <si>
    <t>S01.0–S01.9</t>
  </si>
  <si>
    <t>Open wound of head</t>
  </si>
  <si>
    <t>S02.0, S02.1, S02.3, S02.7–S02.9</t>
  </si>
  <si>
    <t>Fracture of skull and facial bones</t>
  </si>
  <si>
    <t>S04.0</t>
  </si>
  <si>
    <t>Injury of optic nerve and pathways</t>
  </si>
  <si>
    <t>S06.0–S06.9</t>
  </si>
  <si>
    <t>S07.0, S07.1, S07.8, S07.9</t>
  </si>
  <si>
    <t>Crushing injury of head</t>
  </si>
  <si>
    <t>S09.7-S09.9</t>
  </si>
  <si>
    <t>Other and unspecified injuries of head</t>
  </si>
  <si>
    <t>T90.1, T90.2, T90.4, T90.5, T90.8, T90.9</t>
  </si>
  <si>
    <t>Sequelae of injuries of head</t>
  </si>
  <si>
    <t>Please enter population data for up to 5 years in this tab</t>
  </si>
  <si>
    <t>State/Territor Population Data</t>
  </si>
  <si>
    <t>State/Territory:</t>
  </si>
  <si>
    <t>Year 1</t>
  </si>
  <si>
    <t>Enter your state name in A4</t>
  </si>
  <si>
    <t>Enter the data year in D4</t>
  </si>
  <si>
    <t>Enter total population data by age group below</t>
  </si>
  <si>
    <t>Enter male population data by age group below</t>
  </si>
  <si>
    <t>Enter female population data by age group below</t>
  </si>
  <si>
    <t>Enter demographic population data</t>
  </si>
  <si>
    <t>Age</t>
  </si>
  <si>
    <t>Total</t>
  </si>
  <si>
    <t>Male</t>
  </si>
  <si>
    <t>Female</t>
  </si>
  <si>
    <t>White-Not Hispanic</t>
  </si>
  <si>
    <t>Hispanic</t>
  </si>
  <si>
    <t>Black-Not Hispanic</t>
  </si>
  <si>
    <t>Asian</t>
  </si>
  <si>
    <t>American Indian/Alaska Native</t>
  </si>
  <si>
    <t>Other</t>
  </si>
  <si>
    <t>Enter name of "Other" category in R8</t>
  </si>
  <si>
    <t>65-74</t>
  </si>
  <si>
    <t>75-84</t>
  </si>
  <si>
    <t>85+</t>
  </si>
  <si>
    <t>TOTAL 
(ages 65-85+)</t>
  </si>
  <si>
    <t>2000 Standard population - from "Populations" tab</t>
  </si>
  <si>
    <t>Year 2</t>
  </si>
  <si>
    <t>Enter the data yearin D22</t>
  </si>
  <si>
    <t>Year 3</t>
  </si>
  <si>
    <t>Enter the data year in D34</t>
  </si>
  <si>
    <t>Year 4</t>
  </si>
  <si>
    <t>Enter the data year in D46</t>
  </si>
  <si>
    <t>Year 5</t>
  </si>
  <si>
    <t>Enter the data year in D58</t>
  </si>
  <si>
    <t>Older Adult Falls-Specific State Injury Indicators Report</t>
  </si>
  <si>
    <t>Please enter population data for Health Districts/Regions in this tab</t>
  </si>
  <si>
    <t>Data Year</t>
  </si>
  <si>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</si>
  <si>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</si>
  <si>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</si>
  <si>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</si>
  <si>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</si>
  <si>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</si>
  <si>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</si>
  <si>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</si>
  <si>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</si>
  <si>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</si>
  <si>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</si>
  <si>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</si>
  <si>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</si>
  <si>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</si>
  <si>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</si>
  <si>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</si>
  <si>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</si>
  <si>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</si>
  <si>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</si>
  <si>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Region 20</t>
  </si>
  <si>
    <t>TOTAL</t>
  </si>
  <si>
    <r>
      <rPr>
        <sz val="14"/>
        <rFont val="Arial"/>
        <family val="2"/>
      </rPr>
      <t>Data Input Tables</t>
    </r>
    <r>
      <rPr>
        <sz val="10"/>
        <rFont val="Arial"/>
        <family val="2"/>
      </rPr>
      <t xml:space="preserve">
</t>
    </r>
    <r>
      <rPr>
        <b/>
        <sz val="11"/>
        <rFont val="Arial"/>
        <family val="2"/>
      </rPr>
      <t>Instructions</t>
    </r>
    <r>
      <rPr>
        <sz val="11"/>
        <rFont val="Arial"/>
        <family val="2"/>
      </rPr>
      <t xml:space="preserve">: Enter your Older Adult Falls-related injury data in the </t>
    </r>
    <r>
      <rPr>
        <sz val="11"/>
        <color rgb="FFFF0000"/>
        <rFont val="Arial"/>
        <family val="2"/>
      </rPr>
      <t>red cells</t>
    </r>
    <r>
      <rPr>
        <sz val="11"/>
        <rFont val="Arial"/>
        <family val="2"/>
      </rPr>
      <t xml:space="preserve"> below. The age-adjusted rates will automatically calculate in the results table. </t>
    </r>
  </si>
  <si>
    <t xml:space="preserve">Use columns F through K to enter demographic data </t>
  </si>
  <si>
    <t>Optional: Unhide columns M through AD to show rate calculations by sex and race/ethnicity and 2000 population weights</t>
  </si>
  <si>
    <t xml:space="preserve">Columns AI through AQ will then autogenerate age adjusted rates per 100,000 </t>
  </si>
  <si>
    <r>
      <rPr>
        <sz val="14"/>
        <rFont val="Arial"/>
        <family val="2"/>
      </rPr>
      <t xml:space="preserve">Results Table
</t>
    </r>
    <r>
      <rPr>
        <sz val="10"/>
        <rFont val="Arial"/>
        <family val="2"/>
      </rPr>
      <t>Age Adjusted Rates per 100,1000. Results will calculate automatically.</t>
    </r>
  </si>
  <si>
    <t>Sex Data</t>
  </si>
  <si>
    <t>Demographic Data</t>
  </si>
  <si>
    <t>Age-adjusted Rates per 100,000 population</t>
  </si>
  <si>
    <t>Number of hospitalizations- Total</t>
  </si>
  <si>
    <t>Number of hospitalizations- Male</t>
  </si>
  <si>
    <t>Number of hospitalizations- Female</t>
  </si>
  <si>
    <t>State population - Total</t>
  </si>
  <si>
    <t>Rate</t>
  </si>
  <si>
    <t>State population - Male</t>
  </si>
  <si>
    <t>State population - Female</t>
  </si>
  <si>
    <t>2000 state population weights</t>
  </si>
  <si>
    <t>total</t>
  </si>
  <si>
    <t>Number of ED visits- Total</t>
  </si>
  <si>
    <t>Number of ED visits- Male</t>
  </si>
  <si>
    <t>Number of ED visits- Female</t>
  </si>
  <si>
    <t>Weight</t>
  </si>
  <si>
    <t>Number of deaths- Total</t>
  </si>
  <si>
    <t>Number of deaths- Male</t>
  </si>
  <si>
    <t>Number of deaths- Female</t>
  </si>
  <si>
    <r>
      <rPr>
        <sz val="14"/>
        <rFont val="Arial"/>
        <family val="2"/>
      </rPr>
      <t>Data Input Tables</t>
    </r>
    <r>
      <rPr>
        <sz val="10"/>
        <rFont val="Arial"/>
        <family val="2"/>
      </rPr>
      <t xml:space="preserve">
</t>
    </r>
    <r>
      <rPr>
        <b/>
        <sz val="11"/>
        <rFont val="Arial"/>
        <family val="2"/>
      </rPr>
      <t>Instructions</t>
    </r>
    <r>
      <rPr>
        <sz val="11"/>
        <rFont val="Arial"/>
        <family val="2"/>
      </rPr>
      <t xml:space="preserve">: Enter your Older Adult Falls-related injury data in the </t>
    </r>
    <r>
      <rPr>
        <sz val="11"/>
        <color rgb="FFFF0000"/>
        <rFont val="Arial"/>
        <family val="2"/>
      </rPr>
      <t>red cells</t>
    </r>
    <r>
      <rPr>
        <sz val="11"/>
        <rFont val="Arial"/>
        <family val="2"/>
      </rPr>
      <t xml:space="preserve"> below. The age-adjusted rates will automatically calculate in the results table.</t>
    </r>
  </si>
  <si>
    <r>
      <t xml:space="preserve">Data Input Tables
</t>
    </r>
    <r>
      <rPr>
        <b/>
        <sz val="11"/>
        <rFont val="Arial"/>
        <family val="2"/>
      </rPr>
      <t>Instructions</t>
    </r>
    <r>
      <rPr>
        <sz val="11"/>
        <rFont val="Arial"/>
        <family val="2"/>
      </rPr>
      <t xml:space="preserve">: Enter your Older Adult Falls-related injury data in the </t>
    </r>
    <r>
      <rPr>
        <sz val="11"/>
        <color rgb="FFFF0000"/>
        <rFont val="Arial"/>
        <family val="2"/>
      </rPr>
      <t>red cells</t>
    </r>
    <r>
      <rPr>
        <sz val="11"/>
        <rFont val="Arial"/>
        <family val="2"/>
      </rPr>
      <t xml:space="preserve"> below. The age-adjusted rates will automatically calculate in the results table.</t>
    </r>
  </si>
  <si>
    <r>
      <rPr>
        <sz val="14"/>
        <rFont val="Arial"/>
        <family val="2"/>
      </rPr>
      <t>Data Input Tables</t>
    </r>
    <r>
      <rPr>
        <sz val="10"/>
        <rFont val="Arial"/>
        <family val="2"/>
      </rPr>
      <t xml:space="preserve">
</t>
    </r>
    <r>
      <rPr>
        <b/>
        <sz val="10"/>
        <rFont val="Arial"/>
        <family val="2"/>
      </rPr>
      <t>Instructions</t>
    </r>
    <r>
      <rPr>
        <sz val="10"/>
        <rFont val="Arial"/>
        <family val="2"/>
      </rPr>
      <t xml:space="preserve">: Enter your Older Adult Falls-related injury data in the </t>
    </r>
    <r>
      <rPr>
        <sz val="10"/>
        <color rgb="FFFF0000"/>
        <rFont val="Arial"/>
        <family val="2"/>
      </rPr>
      <t>red cells</t>
    </r>
    <r>
      <rPr>
        <sz val="10"/>
        <rFont val="Arial"/>
        <family val="2"/>
      </rPr>
      <t xml:space="preserve"> below. The age-adjusted rates will automatically calculate in the results table.</t>
    </r>
  </si>
  <si>
    <r>
      <rPr>
        <sz val="14"/>
        <rFont val="Arial"/>
        <family val="2"/>
      </rPr>
      <t>Data Input Tables</t>
    </r>
    <r>
      <rPr>
        <sz val="10"/>
        <rFont val="Arial"/>
        <family val="2"/>
      </rPr>
      <t xml:space="preserve">
Instructions: Enter your Older Adult Falls-related injury data in the </t>
    </r>
    <r>
      <rPr>
        <sz val="10"/>
        <color rgb="FFFF0000"/>
        <rFont val="Arial"/>
        <family val="2"/>
      </rPr>
      <t>red cells</t>
    </r>
    <r>
      <rPr>
        <sz val="10"/>
        <rFont val="Arial"/>
        <family val="2"/>
      </rPr>
      <t xml:space="preserve"> below. The age-adjusted rates will automatically calculate in the results table.</t>
    </r>
  </si>
  <si>
    <t xml:space="preserve">Columns AI through AQ will then autogenerate age-adjusted rates per 100,000 </t>
  </si>
  <si>
    <t>Health Region Data</t>
  </si>
  <si>
    <r>
      <rPr>
        <b/>
        <sz val="11"/>
        <rFont val="Arial"/>
        <family val="2"/>
      </rPr>
      <t>Instructions</t>
    </r>
    <r>
      <rPr>
        <sz val="11"/>
        <rFont val="Arial"/>
        <family val="2"/>
      </rPr>
      <t xml:space="preserve">: Please rename Health Regions in the "B_Populations" tab. Enter your Older Adult Falls-related injury data in the </t>
    </r>
    <r>
      <rPr>
        <sz val="11"/>
        <color rgb="FFFF0000"/>
        <rFont val="Arial"/>
        <family val="2"/>
      </rPr>
      <t>red cells</t>
    </r>
    <r>
      <rPr>
        <sz val="11"/>
        <rFont val="Arial"/>
        <family val="2"/>
      </rPr>
      <t xml:space="preserve"> below. The age-adjusted rates will automatically calculate in the results table. </t>
    </r>
    <r>
      <rPr>
        <sz val="11"/>
        <color rgb="FFFF0000"/>
        <rFont val="Arial"/>
        <family val="2"/>
      </rPr>
      <t>Data year will automatically appear in F1</t>
    </r>
    <r>
      <rPr>
        <sz val="11"/>
        <rFont val="Arial"/>
        <family val="2"/>
      </rPr>
      <t>.</t>
    </r>
  </si>
  <si>
    <t>Unhide columns G through W to enter data for additional Health Regions if needed</t>
  </si>
  <si>
    <t xml:space="preserve">Optional: Unhide columns AH through BM to show additional rate calculations by health region </t>
  </si>
  <si>
    <t>Figure 1 - Older Adult Falls-Related Rates per 100,000 in &lt;Data Years&gt;</t>
  </si>
  <si>
    <t>Total Hospitalization rates</t>
  </si>
  <si>
    <t>Total ED visit rates</t>
  </si>
  <si>
    <t>Total Death rates</t>
  </si>
  <si>
    <t>Instructions: Rates by sex and age group data is provided below for reference to use in "Falls in Older Adults by Age and Sex" narrative section</t>
  </si>
  <si>
    <t>Year 1 - Year 5 age-adjusted rates per 100,000 across sex</t>
  </si>
  <si>
    <t>Group</t>
  </si>
  <si>
    <t>Male hospitalizations</t>
  </si>
  <si>
    <t>Male ED visits</t>
  </si>
  <si>
    <t>Male Deaths</t>
  </si>
  <si>
    <t>Female hospitalizations</t>
  </si>
  <si>
    <t>Female ED visits</t>
  </si>
  <si>
    <t>Female Deaths</t>
  </si>
  <si>
    <t>Figure 2 - Percentage of Annual Older Adult Falls-Related Deaths, Hospitalizations, and ED Visits by Cause</t>
  </si>
  <si>
    <t>Insert data year</t>
  </si>
  <si>
    <t>Hip Fracture</t>
  </si>
  <si>
    <t>ED Visits</t>
  </si>
  <si>
    <t>Hospitalizations</t>
  </si>
  <si>
    <t>TBI</t>
  </si>
  <si>
    <t>Figure 3 - Older Adult Falls by &lt;Group, Health Region, or Location&gt;</t>
  </si>
  <si>
    <t>Health Regions Data</t>
  </si>
  <si>
    <t>Total Nonfatal Hospitalizations Rate per 100,000 by Health Region</t>
  </si>
  <si>
    <t>Counts</t>
  </si>
  <si>
    <t>Rank</t>
  </si>
  <si>
    <t>Total Nonfatal ED Visits Rate per 100,000 by Health Region</t>
  </si>
  <si>
    <t>Total Deaths Rate per 100,000 by Health Region</t>
  </si>
  <si>
    <t xml:space="preserve">This tab will automatically fill with data from the individual "Year 1", "Year 2", "Year 3", "Year 4", "Year 5" tabs. </t>
  </si>
  <si>
    <t>Year 1 - Year 5 age adjusted hospitalization rates across race/ethnicity per 100,000</t>
  </si>
  <si>
    <t>5 year age adjusted rate per 100,000</t>
  </si>
  <si>
    <t>Year 1 - Year 5 age adjusted ED rates across race/ethnicity per 100,000</t>
  </si>
  <si>
    <t>Year 1 - Year 5 age adjusted death rates across race/ethnicity per 100,000</t>
  </si>
  <si>
    <t>Overall Hosps</t>
  </si>
  <si>
    <t>year 1 hosps</t>
  </si>
  <si>
    <t>year 2 hosps</t>
  </si>
  <si>
    <t>year 3 hosps</t>
  </si>
  <si>
    <t>year 4 hosps</t>
  </si>
  <si>
    <t>year 5 hosps</t>
  </si>
  <si>
    <t>total hosps year 1-5</t>
  </si>
  <si>
    <t>total year 1-5 population</t>
  </si>
  <si>
    <t>crude rate per 100,000</t>
  </si>
  <si>
    <t>crude rate*2000 weight</t>
  </si>
  <si>
    <t>Overall ED Visits</t>
  </si>
  <si>
    <t>year 1 ED visits</t>
  </si>
  <si>
    <t>year 2 ED visits</t>
  </si>
  <si>
    <t>year 3 ED visits</t>
  </si>
  <si>
    <t>year 4 ED visits</t>
  </si>
  <si>
    <t>year 5 ED visits</t>
  </si>
  <si>
    <t>total ED visits year 1-5</t>
  </si>
  <si>
    <t>Overall Deaths</t>
  </si>
  <si>
    <t>year 1 Deaths</t>
  </si>
  <si>
    <t>year 2 Deaths</t>
  </si>
  <si>
    <t>year 3 Deaths</t>
  </si>
  <si>
    <t>year 4 Deaths</t>
  </si>
  <si>
    <t>year 5 Deaths</t>
  </si>
  <si>
    <t>total Deaths year 1-5</t>
  </si>
  <si>
    <t>Current year</t>
  </si>
  <si>
    <t>Choose 1 graph for Figure 1, graphs for ED visits, hospitalizations, and deaths are available here for you to choose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</si>
</sst>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Red]#,##0"/>
    <numFmt numFmtId="165" formatCode="#,##0.0"/>
    <numFmt numFmtId="166" formatCode="0.0"/>
  </numFmts>
  <fonts count="38">
    <font>
      <sz val="10"/>
      <name val="Arial"/>
    </font>
    <font>
      <sz val="11"/>
      <color theme="1"/>
      <name val="Calibri"/>
      <family val="2"/>
      <scheme val="minor"/>
    </font>
    <font>
      <b/>
      <sz val="10"/>
      <name val="Arial"/>
      <family val="2"/>
    </font>
    <font>
      <sz val="10"/>
      <color indexed="12"/>
      <name val="Arial"/>
      <family val="2"/>
    </font>
    <font>
      <sz val="10"/>
      <name val="Arial"/>
      <family val="2"/>
    </font>
    <font>
      <b/>
      <sz val="10"/>
      <color indexed="12"/>
      <name val="Arial"/>
      <family val="2"/>
    </font>
    <font>
      <i/>
      <sz val="10"/>
      <color indexed="10"/>
      <name val="Arial"/>
      <family val="2"/>
    </font>
    <font>
      <sz val="14"/>
      <name val="Arial"/>
      <family val="2"/>
    </font>
    <font>
      <i/>
      <sz val="9"/>
      <color theme="0"/>
      <name val="Arial"/>
      <family val="2"/>
    </font>
    <font>
      <sz val="9"/>
      <name val="Arial"/>
      <family val="2"/>
    </font>
    <font>
      <sz val="11"/>
      <name val="Calibri"/>
      <family val="2"/>
      <scheme val="minor"/>
    </font>
    <font>
      <b/>
      <sz val="11"/>
      <name val="Calibri"/>
      <family val="2"/>
      <scheme val="minor"/>
    </font>
    <font>
      <sz val="10"/>
      <color rgb="FFFF0000"/>
      <name val="Arial"/>
      <family val="2"/>
    </font>
    <font>
      <b/>
      <sz val="20"/>
      <name val="Calibri"/>
      <family val="2"/>
      <scheme val="minor"/>
    </font>
    <font>
      <b/>
      <sz val="11"/>
      <name val="Arial"/>
      <family val="2"/>
    </font>
    <font>
      <sz val="11"/>
      <color rgb="FF000000"/>
      <name val="Calibri"/>
      <family val="2"/>
      <scheme val="minor"/>
    </font>
    <font>
      <i/>
      <sz val="10"/>
      <color theme="0"/>
      <name val="Arial"/>
      <family val="2"/>
    </font>
    <font>
      <sz val="10"/>
      <name val="Arial"/>
      <family val="2"/>
    </font>
    <font>
      <b/>
      <sz val="12"/>
      <name val="Calibri"/>
      <family val="2"/>
      <scheme val="minor"/>
    </font>
    <font>
      <sz val="11"/>
      <name val="Arial"/>
      <family val="2"/>
    </font>
    <font>
      <sz val="11"/>
      <color rgb="FFFF0000"/>
      <name val="Arial"/>
      <family val="2"/>
    </font>
    <font>
      <i/>
      <sz val="12"/>
      <color theme="0"/>
      <name val="Calibri"/>
      <family val="2"/>
      <scheme val="minor"/>
    </font>
    <font>
      <sz val="11"/>
      <color rgb="FF0000FF"/>
      <name val="Calibri"/>
      <family val="2"/>
      <scheme val="minor"/>
    </font>
    <font>
      <b/>
      <sz val="11"/>
      <color rgb="FFFF0000"/>
      <name val="Calibri"/>
      <family val="2"/>
      <scheme val="minor"/>
    </font>
    <font>
      <b/>
      <sz val="11"/>
      <color rgb="FF00B050"/>
      <name val="Calibri"/>
      <family val="2"/>
      <scheme val="minor"/>
    </font>
    <font>
      <b/>
      <sz val="11"/>
      <color rgb="FF0070C0"/>
      <name val="Calibri"/>
      <family val="2"/>
      <scheme val="minor"/>
    </font>
    <font>
      <b/>
      <sz val="10"/>
      <name val="Calibri"/>
      <family val="2"/>
      <scheme val="minor"/>
    </font>
    <font>
      <sz val="10"/>
      <name val="Calibri"/>
      <family val="2"/>
      <scheme val="minor"/>
    </font>
    <font>
      <b/>
      <sz val="12"/>
      <color theme="0"/>
      <name val="Calibri"/>
      <family val="2"/>
      <scheme val="minor"/>
    </font>
    <font>
      <sz val="12"/>
      <name val="Calibri"/>
      <family val="2"/>
      <scheme val="minor"/>
    </font>
    <font>
      <b/>
      <sz val="14"/>
      <name val="Calibri"/>
      <family val="2"/>
      <scheme val="minor"/>
    </font>
    <font>
      <b/>
      <i/>
      <sz val="12"/>
      <name val="Calibri"/>
      <family val="2"/>
      <scheme val="minor"/>
    </font>
    <font>
      <b/>
      <sz val="10"/>
      <color rgb="FFFF0000"/>
      <name val="Arial"/>
      <family val="2"/>
    </font>
    <font>
      <sz val="11"/>
      <color theme="0"/>
      <name val="Calibri"/>
      <family val="2"/>
      <scheme val="minor"/>
    </font>
    <font>
      <b/>
      <sz val="11"/>
      <color rgb="FF7030A0"/>
      <name val="Calibri"/>
      <family val="2"/>
      <scheme val="minor"/>
    </font>
    <font>
      <sz val="10"/>
      <color theme="0"/>
      <name val="Arial"/>
      <family val="2"/>
    </font>
    <font>
      <sz val="11"/>
      <color theme="0"/>
      <name val="Arial"/>
      <family val="2"/>
    </font>
    <font>
      <b/>
      <sz val="11"/>
      <color theme="0"/>
      <name val="Arial"/>
      <family val="2"/>
    </font>
  </fonts>
  <fills count="22">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rgb="FFAEAAAA"/>
        <bgColor indexed="64"/>
      </patternFill>
    </fill>
    <fill>
      <patternFill patternType="solid">
        <fgColor theme="4" tint="0.79998168889431442"/>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rgb="FFFFFF99"/>
        <bgColor indexed="64"/>
      </patternFill>
    </fill>
    <fill>
      <patternFill patternType="solid">
        <fgColor theme="1" tint="0.499984740745262"/>
        <bgColor indexed="64"/>
      </patternFill>
    </fill>
    <fill>
      <patternFill patternType="solid">
        <fgColor rgb="FF0070C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6600FF"/>
        <bgColor indexed="64"/>
      </patternFill>
    </fill>
    <fill>
      <patternFill patternType="solid">
        <fgColor rgb="FFB890BB"/>
        <bgColor indexed="64"/>
      </patternFill>
    </fill>
  </fills>
  <borders count="58">
    <border>
      <left/>
      <right/>
      <top/>
      <bottom/>
      <diagonal/>
    </border>
    <border>
      <left style="thin">
        <color indexed="10"/>
      </left>
      <right/>
      <top/>
      <bottom style="thin">
        <color indexed="10"/>
      </bottom>
      <diagonal/>
    </border>
    <border>
      <left style="thin">
        <color rgb="FFFF0000"/>
      </left>
      <right style="thin">
        <color rgb="FFFF0000"/>
      </right>
      <top/>
      <bottom style="thin">
        <color rgb="FFFF0000"/>
      </bottom>
      <diagonal/>
    </border>
    <border>
      <left style="thin">
        <color indexed="10"/>
      </left>
      <right style="thin">
        <color indexed="10"/>
      </right>
      <top/>
      <bottom style="thin">
        <color indexed="10"/>
      </bottom>
      <diagonal/>
    </border>
    <border>
      <left style="thin">
        <color rgb="FFFF0000"/>
      </left>
      <right style="thin">
        <color rgb="FFFF0000"/>
      </right>
      <top style="thin">
        <color rgb="FFFF0000"/>
      </top>
      <bottom style="thin">
        <color rgb="FFFF0000"/>
      </bottom>
      <diagonal/>
    </border>
    <border>
      <left style="thin">
        <color indexed="64"/>
      </left>
      <right/>
      <top/>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theme="4"/>
      </bottom>
      <diagonal/>
    </border>
    <border>
      <left style="thin">
        <color rgb="FF000000"/>
      </left>
      <right style="thin">
        <color theme="4"/>
      </right>
      <top style="thin">
        <color theme="4"/>
      </top>
      <bottom style="thin">
        <color indexed="64"/>
      </bottom>
      <diagonal/>
    </border>
    <border>
      <left style="thin">
        <color rgb="FFFF0000"/>
      </left>
      <right style="thin">
        <color theme="4"/>
      </right>
      <top style="thin">
        <color indexed="64"/>
      </top>
      <bottom style="thin">
        <color rgb="FFFF0000"/>
      </bottom>
      <diagonal/>
    </border>
    <border>
      <left style="thin">
        <color rgb="FFFF0000"/>
      </left>
      <right style="thin">
        <color theme="4"/>
      </right>
      <top style="thin">
        <color rgb="FFFF0000"/>
      </top>
      <bottom style="thin">
        <color rgb="FFFF0000"/>
      </bottom>
      <diagonal/>
    </border>
    <border>
      <left/>
      <right/>
      <top/>
      <bottom style="thin">
        <color theme="9"/>
      </bottom>
      <diagonal/>
    </border>
    <border>
      <left style="thin">
        <color indexed="64"/>
      </left>
      <right/>
      <top/>
      <bottom style="thin">
        <color theme="9"/>
      </bottom>
      <diagonal/>
    </border>
    <border>
      <left/>
      <right/>
      <top/>
      <bottom style="thin">
        <color theme="5" tint="0.39997558519241921"/>
      </bottom>
      <diagonal/>
    </border>
    <border>
      <left style="thin">
        <color indexed="64"/>
      </left>
      <right/>
      <top/>
      <bottom style="thin">
        <color theme="5" tint="0.3999755851924192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medium">
        <color indexed="64"/>
      </right>
      <top/>
      <bottom/>
      <diagonal/>
    </border>
    <border>
      <left/>
      <right style="thin">
        <color theme="1" tint="0.499984740745262"/>
      </right>
      <top style="thin">
        <color theme="1" tint="0.499984740745262"/>
      </top>
      <bottom style="thin">
        <color theme="1" tint="0.499984740745262"/>
      </bottom>
      <diagonal/>
    </border>
    <border>
      <left style="thin">
        <color indexed="10"/>
      </left>
      <right/>
      <top style="thin">
        <color indexed="10"/>
      </top>
      <bottom style="thin">
        <color indexed="10"/>
      </bottom>
      <diagonal/>
    </border>
    <border>
      <left/>
      <right/>
      <top style="thin">
        <color indexed="10"/>
      </top>
      <bottom style="thin">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right/>
      <top style="thin">
        <color indexed="10"/>
      </top>
      <bottom style="thin">
        <color theme="9"/>
      </bottom>
      <diagonal/>
    </border>
    <border>
      <left/>
      <right/>
      <top style="thin">
        <color indexed="10"/>
      </top>
      <bottom style="thin">
        <color theme="5" tint="0.39997558519241921"/>
      </bottom>
      <diagonal/>
    </border>
    <border>
      <left style="thin">
        <color indexed="64"/>
      </left>
      <right style="medium">
        <color indexed="64"/>
      </right>
      <top style="thin">
        <color indexed="64"/>
      </top>
      <bottom/>
      <diagonal/>
    </border>
  </borders>
  <cellStyleXfs count="5">
    <xf numFmtId="0" fontId="0" fillId="0" borderId="0"/>
    <xf numFmtId="0" fontId="4" fillId="0" borderId="0"/>
    <xf numFmtId="9" fontId="4" fillId="0" borderId="0" applyFont="0" applyFill="0" applyBorder="0" applyAlignment="0" applyProtection="0"/>
    <xf numFmtId="0" fontId="1" fillId="0" borderId="0"/>
    <xf numFmtId="9" fontId="17" fillId="0" borderId="0" applyFont="0" applyFill="0" applyBorder="0" applyAlignment="0" applyProtection="0"/>
  </cellStyleXfs>
  <cellXfs count="229">
    <xf numFmtId="0" fontId="0" fillId="0" borderId="0" xfId="0"/>
    <xf numFmtId="0" fontId="2" fillId="0" borderId="0" xfId="0" applyFont="1"/>
    <xf numFmtId="0" fontId="2" fillId="0" borderId="0" xfId="0" applyFont="1" applyAlignment="1">
      <alignment wrapText="1"/>
    </xf>
    <xf numFmtId="1" fontId="0" fillId="0" borderId="0" xfId="0" applyNumberFormat="1"/>
    <xf numFmtId="3" fontId="0" fillId="0" borderId="0" xfId="0" applyNumberFormat="1"/>
    <xf numFmtId="0" fontId="5" fillId="0" borderId="0" xfId="0" applyFont="1"/>
    <xf numFmtId="0" fontId="4" fillId="0" borderId="0" xfId="0" applyFont="1"/>
    <xf numFmtId="0" fontId="3" fillId="0" borderId="0" xfId="0" applyFont="1"/>
    <xf numFmtId="16" fontId="3" fillId="0" borderId="0" xfId="0" applyNumberFormat="1" applyFont="1"/>
    <xf numFmtId="164" fontId="0" fillId="0" borderId="0" xfId="0" applyNumberFormat="1" applyProtection="1">
      <protection locked="0"/>
    </xf>
    <xf numFmtId="0" fontId="0" fillId="0" borderId="21" xfId="0" applyBorder="1"/>
    <xf numFmtId="0" fontId="2" fillId="0" borderId="22" xfId="0" applyFont="1" applyBorder="1" applyAlignment="1">
      <alignment wrapText="1"/>
    </xf>
    <xf numFmtId="3" fontId="4" fillId="0" borderId="17" xfId="1" applyNumberFormat="1" applyBorder="1"/>
    <xf numFmtId="0" fontId="4" fillId="0" borderId="17" xfId="1" applyBorder="1"/>
    <xf numFmtId="0" fontId="8" fillId="8" borderId="25" xfId="0" applyFont="1" applyFill="1" applyBorder="1" applyAlignment="1">
      <alignment horizontal="center" vertical="center" wrapText="1"/>
    </xf>
    <xf numFmtId="164" fontId="0" fillId="0" borderId="0" xfId="0" applyNumberFormat="1"/>
    <xf numFmtId="164" fontId="4" fillId="0" borderId="3" xfId="0" applyNumberFormat="1" applyFont="1" applyBorder="1" applyProtection="1">
      <protection locked="0"/>
    </xf>
    <xf numFmtId="0" fontId="0" fillId="0" borderId="20" xfId="0" applyBorder="1"/>
    <xf numFmtId="0" fontId="2" fillId="0" borderId="21" xfId="0" applyFont="1" applyBorder="1" applyAlignment="1">
      <alignment wrapText="1"/>
    </xf>
    <xf numFmtId="0" fontId="2" fillId="0" borderId="4" xfId="0" applyFont="1" applyBorder="1" applyAlignment="1">
      <alignment wrapText="1"/>
    </xf>
    <xf numFmtId="0" fontId="4" fillId="0" borderId="0" xfId="1"/>
    <xf numFmtId="0" fontId="10" fillId="0" borderId="0" xfId="3" applyFont="1" applyAlignment="1">
      <alignment horizontal="left" wrapText="1"/>
    </xf>
    <xf numFmtId="0" fontId="10" fillId="0" borderId="0" xfId="3" applyFont="1"/>
    <xf numFmtId="49" fontId="3" fillId="0" borderId="0" xfId="0" applyNumberFormat="1" applyFont="1"/>
    <xf numFmtId="0" fontId="13" fillId="11" borderId="0" xfId="3" applyFont="1" applyFill="1"/>
    <xf numFmtId="0" fontId="13" fillId="13" borderId="0" xfId="3" applyFont="1" applyFill="1"/>
    <xf numFmtId="0" fontId="4" fillId="13" borderId="0" xfId="1" applyFill="1"/>
    <xf numFmtId="0" fontId="13" fillId="12" borderId="0" xfId="3" applyFont="1" applyFill="1"/>
    <xf numFmtId="0" fontId="4" fillId="12" borderId="0" xfId="1" applyFill="1"/>
    <xf numFmtId="0" fontId="11" fillId="0" borderId="34" xfId="3" applyFont="1" applyBorder="1" applyAlignment="1">
      <alignment horizontal="center"/>
    </xf>
    <xf numFmtId="0" fontId="11" fillId="0" borderId="35" xfId="3" applyFont="1" applyBorder="1" applyAlignment="1">
      <alignment horizontal="center" wrapText="1"/>
    </xf>
    <xf numFmtId="0" fontId="7" fillId="0" borderId="0" xfId="1" applyFont="1"/>
    <xf numFmtId="0" fontId="10" fillId="11" borderId="0" xfId="3" applyFont="1" applyFill="1" applyAlignment="1">
      <alignment horizontal="left" wrapText="1"/>
    </xf>
    <xf numFmtId="0" fontId="9" fillId="0" borderId="25" xfId="1" applyFont="1" applyBorder="1"/>
    <xf numFmtId="0" fontId="16" fillId="8" borderId="0" xfId="1" applyFont="1" applyFill="1" applyAlignment="1">
      <alignment horizontal="center" vertical="center" wrapText="1"/>
    </xf>
    <xf numFmtId="0" fontId="4" fillId="0" borderId="0" xfId="1" applyAlignment="1">
      <alignment vertical="center"/>
    </xf>
    <xf numFmtId="0" fontId="4" fillId="0" borderId="6" xfId="1" applyBorder="1"/>
    <xf numFmtId="0" fontId="4" fillId="4" borderId="6" xfId="1" applyFill="1" applyBorder="1"/>
    <xf numFmtId="0" fontId="4" fillId="5" borderId="6" xfId="1" applyFill="1" applyBorder="1"/>
    <xf numFmtId="0" fontId="2" fillId="0" borderId="5" xfId="1" applyFont="1" applyBorder="1" applyAlignment="1">
      <alignment wrapText="1"/>
    </xf>
    <xf numFmtId="0" fontId="2" fillId="2" borderId="7" xfId="1" applyFont="1" applyFill="1" applyBorder="1" applyAlignment="1">
      <alignment wrapText="1"/>
    </xf>
    <xf numFmtId="0" fontId="2" fillId="3" borderId="8" xfId="1" applyFont="1" applyFill="1" applyBorder="1" applyAlignment="1">
      <alignment wrapText="1"/>
    </xf>
    <xf numFmtId="0" fontId="2" fillId="5" borderId="7" xfId="1" applyFont="1" applyFill="1" applyBorder="1" applyAlignment="1">
      <alignment wrapText="1"/>
    </xf>
    <xf numFmtId="0" fontId="2" fillId="0" borderId="0" xfId="1" applyFont="1" applyAlignment="1">
      <alignment wrapText="1"/>
    </xf>
    <xf numFmtId="0" fontId="2" fillId="0" borderId="17" xfId="1" applyFont="1" applyBorder="1" applyAlignment="1">
      <alignment wrapText="1"/>
    </xf>
    <xf numFmtId="0" fontId="2" fillId="0" borderId="23" xfId="1" applyFont="1" applyBorder="1" applyAlignment="1">
      <alignment wrapText="1"/>
    </xf>
    <xf numFmtId="0" fontId="2" fillId="2" borderId="17" xfId="1" applyFont="1" applyFill="1" applyBorder="1" applyAlignment="1">
      <alignment wrapText="1"/>
    </xf>
    <xf numFmtId="0" fontId="2" fillId="3" borderId="17" xfId="1" applyFont="1" applyFill="1" applyBorder="1" applyAlignment="1">
      <alignment wrapText="1"/>
    </xf>
    <xf numFmtId="0" fontId="3" fillId="0" borderId="0" xfId="1" applyFont="1"/>
    <xf numFmtId="164" fontId="4" fillId="2" borderId="3" xfId="1" applyNumberFormat="1" applyFill="1" applyBorder="1" applyProtection="1">
      <protection locked="0"/>
    </xf>
    <xf numFmtId="164" fontId="4" fillId="3" borderId="1" xfId="1" applyNumberFormat="1" applyFill="1" applyBorder="1" applyProtection="1">
      <protection locked="0"/>
    </xf>
    <xf numFmtId="164" fontId="4" fillId="3" borderId="2" xfId="1" applyNumberFormat="1" applyFill="1" applyBorder="1" applyProtection="1">
      <protection locked="0"/>
    </xf>
    <xf numFmtId="164" fontId="4" fillId="5" borderId="2" xfId="1" applyNumberFormat="1" applyFill="1" applyBorder="1" applyProtection="1">
      <protection locked="0"/>
    </xf>
    <xf numFmtId="164" fontId="4" fillId="5" borderId="18" xfId="1" applyNumberFormat="1" applyFill="1" applyBorder="1" applyProtection="1">
      <protection locked="0"/>
    </xf>
    <xf numFmtId="164" fontId="4" fillId="0" borderId="0" xfId="1" applyNumberFormat="1" applyProtection="1">
      <protection locked="0"/>
    </xf>
    <xf numFmtId="0" fontId="4" fillId="0" borderId="17" xfId="1" applyBorder="1" applyAlignment="1">
      <alignment wrapText="1"/>
    </xf>
    <xf numFmtId="165" fontId="4" fillId="3" borderId="17" xfId="1" applyNumberFormat="1" applyFill="1" applyBorder="1"/>
    <xf numFmtId="165" fontId="4" fillId="5" borderId="17" xfId="1" applyNumberFormat="1" applyFill="1" applyBorder="1" applyProtection="1">
      <protection locked="0"/>
    </xf>
    <xf numFmtId="164" fontId="4" fillId="3" borderId="4" xfId="1" applyNumberFormat="1" applyFill="1" applyBorder="1" applyProtection="1">
      <protection locked="0"/>
    </xf>
    <xf numFmtId="164" fontId="4" fillId="5" borderId="4" xfId="1" applyNumberFormat="1" applyFill="1" applyBorder="1" applyProtection="1">
      <protection locked="0"/>
    </xf>
    <xf numFmtId="164" fontId="4" fillId="5" borderId="19" xfId="1" applyNumberFormat="1" applyFill="1" applyBorder="1" applyProtection="1">
      <protection locked="0"/>
    </xf>
    <xf numFmtId="0" fontId="4" fillId="0" borderId="9" xfId="1" applyBorder="1"/>
    <xf numFmtId="0" fontId="4" fillId="0" borderId="24" xfId="1" applyBorder="1"/>
    <xf numFmtId="0" fontId="4" fillId="0" borderId="13" xfId="1" applyBorder="1"/>
    <xf numFmtId="0" fontId="4" fillId="4" borderId="13" xfId="1" applyFill="1" applyBorder="1"/>
    <xf numFmtId="0" fontId="4" fillId="5" borderId="13" xfId="1" applyFill="1" applyBorder="1"/>
    <xf numFmtId="0" fontId="4" fillId="0" borderId="14" xfId="1" applyBorder="1"/>
    <xf numFmtId="0" fontId="4" fillId="0" borderId="15" xfId="1" applyBorder="1"/>
    <xf numFmtId="0" fontId="4" fillId="4" borderId="15" xfId="1" applyFill="1" applyBorder="1"/>
    <xf numFmtId="0" fontId="4" fillId="5" borderId="15" xfId="1" applyFill="1" applyBorder="1"/>
    <xf numFmtId="0" fontId="4" fillId="0" borderId="16" xfId="1" applyBorder="1"/>
    <xf numFmtId="49" fontId="3" fillId="0" borderId="0" xfId="1" applyNumberFormat="1" applyFont="1"/>
    <xf numFmtId="0" fontId="5" fillId="0" borderId="0" xfId="0" applyFont="1" applyAlignment="1">
      <alignment wrapText="1"/>
    </xf>
    <xf numFmtId="3" fontId="4" fillId="0" borderId="17" xfId="1" applyNumberFormat="1" applyBorder="1" applyAlignment="1">
      <alignment wrapText="1"/>
    </xf>
    <xf numFmtId="0" fontId="2" fillId="6" borderId="10" xfId="1" applyFont="1" applyFill="1" applyBorder="1" applyAlignment="1">
      <alignment wrapText="1"/>
    </xf>
    <xf numFmtId="164" fontId="4" fillId="6" borderId="18" xfId="1" applyNumberFormat="1" applyFill="1" applyBorder="1" applyProtection="1">
      <protection locked="0"/>
    </xf>
    <xf numFmtId="164" fontId="4" fillId="6" borderId="11" xfId="1" applyNumberFormat="1" applyFill="1" applyBorder="1" applyProtection="1">
      <protection locked="0"/>
    </xf>
    <xf numFmtId="164" fontId="4" fillId="6" borderId="19" xfId="1" applyNumberFormat="1" applyFill="1" applyBorder="1" applyProtection="1">
      <protection locked="0"/>
    </xf>
    <xf numFmtId="164" fontId="4" fillId="6" borderId="12" xfId="1" applyNumberFormat="1" applyFill="1" applyBorder="1" applyProtection="1">
      <protection locked="0"/>
    </xf>
    <xf numFmtId="0" fontId="11" fillId="0" borderId="0" xfId="0" applyFont="1"/>
    <xf numFmtId="0" fontId="18" fillId="14" borderId="0" xfId="1" applyFont="1" applyFill="1" applyAlignment="1">
      <alignment horizontal="center" vertical="center" wrapText="1"/>
    </xf>
    <xf numFmtId="0" fontId="11" fillId="14" borderId="0" xfId="1" applyFont="1" applyFill="1" applyAlignment="1">
      <alignment horizontal="center" vertical="center" wrapText="1"/>
    </xf>
    <xf numFmtId="0" fontId="11" fillId="10" borderId="0" xfId="1" applyFont="1" applyFill="1" applyAlignment="1">
      <alignment horizontal="center" vertical="center" wrapText="1"/>
    </xf>
    <xf numFmtId="0" fontId="10" fillId="0" borderId="0" xfId="0" applyFont="1"/>
    <xf numFmtId="0" fontId="11" fillId="0" borderId="0" xfId="0" applyFont="1" applyAlignment="1">
      <alignment wrapText="1"/>
    </xf>
    <xf numFmtId="0" fontId="10" fillId="15" borderId="0" xfId="0" applyFont="1" applyFill="1"/>
    <xf numFmtId="0" fontId="10" fillId="0" borderId="0" xfId="0" applyFont="1" applyAlignment="1">
      <alignment wrapText="1"/>
    </xf>
    <xf numFmtId="3" fontId="10" fillId="0" borderId="0" xfId="0" applyNumberFormat="1" applyFont="1"/>
    <xf numFmtId="0" fontId="22" fillId="0" borderId="0" xfId="1" applyFont="1"/>
    <xf numFmtId="0" fontId="11" fillId="0" borderId="0" xfId="1" applyFont="1" applyAlignment="1">
      <alignment wrapText="1"/>
    </xf>
    <xf numFmtId="0" fontId="11" fillId="0" borderId="37" xfId="0" applyFont="1" applyBorder="1" applyAlignment="1">
      <alignment horizontal="center"/>
    </xf>
    <xf numFmtId="0" fontId="10" fillId="0" borderId="0" xfId="0" applyFont="1" applyAlignment="1">
      <alignment horizontal="center"/>
    </xf>
    <xf numFmtId="0" fontId="10" fillId="0" borderId="39" xfId="0" applyFont="1" applyBorder="1"/>
    <xf numFmtId="0" fontId="10" fillId="0" borderId="36" xfId="0" applyFont="1" applyBorder="1"/>
    <xf numFmtId="0" fontId="10" fillId="0" borderId="37" xfId="0" applyFont="1" applyBorder="1" applyAlignment="1">
      <alignment horizontal="left" wrapText="1"/>
    </xf>
    <xf numFmtId="0" fontId="26" fillId="0" borderId="0" xfId="0" applyFont="1"/>
    <xf numFmtId="0" fontId="27" fillId="0" borderId="0" xfId="0" applyFont="1"/>
    <xf numFmtId="0" fontId="26" fillId="0" borderId="0" xfId="0" applyFont="1" applyAlignment="1">
      <alignment wrapText="1"/>
    </xf>
    <xf numFmtId="0" fontId="10" fillId="0" borderId="0" xfId="3" applyFont="1" applyAlignment="1">
      <alignment wrapText="1"/>
    </xf>
    <xf numFmtId="0" fontId="30" fillId="0" borderId="0" xfId="0" applyFont="1"/>
    <xf numFmtId="0" fontId="4" fillId="17" borderId="0" xfId="0" applyFont="1" applyFill="1"/>
    <xf numFmtId="0" fontId="0" fillId="18" borderId="0" xfId="0" applyFill="1"/>
    <xf numFmtId="0" fontId="0" fillId="0" borderId="0" xfId="0" applyAlignment="1">
      <alignment wrapText="1"/>
    </xf>
    <xf numFmtId="1" fontId="0" fillId="0" borderId="0" xfId="0" applyNumberFormat="1" applyAlignment="1">
      <alignment wrapText="1"/>
    </xf>
    <xf numFmtId="49" fontId="0" fillId="0" borderId="0" xfId="0" applyNumberFormat="1" applyAlignment="1">
      <alignment wrapText="1"/>
    </xf>
    <xf numFmtId="2" fontId="0" fillId="0" borderId="0" xfId="0" applyNumberFormat="1" applyAlignment="1">
      <alignment wrapText="1"/>
    </xf>
    <xf numFmtId="0" fontId="10" fillId="0" borderId="42" xfId="0" applyFont="1" applyBorder="1"/>
    <xf numFmtId="0" fontId="0" fillId="18" borderId="0" xfId="0" applyFill="1" applyAlignment="1">
      <alignment wrapText="1"/>
    </xf>
    <xf numFmtId="1" fontId="0" fillId="18" borderId="0" xfId="0" applyNumberFormat="1" applyFill="1" applyAlignment="1">
      <alignment wrapText="1"/>
    </xf>
    <xf numFmtId="1" fontId="2" fillId="0" borderId="0" xfId="0" applyNumberFormat="1" applyFont="1" applyAlignment="1">
      <alignment wrapText="1"/>
    </xf>
    <xf numFmtId="0" fontId="32" fillId="0" borderId="0" xfId="0" applyFont="1" applyAlignment="1">
      <alignment wrapText="1"/>
    </xf>
    <xf numFmtId="0" fontId="11" fillId="0" borderId="38" xfId="0" applyFont="1" applyBorder="1" applyAlignment="1">
      <alignment horizontal="center" wrapText="1"/>
    </xf>
    <xf numFmtId="0" fontId="2" fillId="17" borderId="0" xfId="0" applyFont="1" applyFill="1"/>
    <xf numFmtId="0" fontId="0" fillId="17" borderId="0" xfId="0" applyFill="1"/>
    <xf numFmtId="0" fontId="26" fillId="0" borderId="0" xfId="0" applyFont="1" applyAlignment="1">
      <alignment horizontal="center"/>
    </xf>
    <xf numFmtId="3" fontId="27" fillId="0" borderId="0" xfId="0" applyNumberFormat="1" applyFont="1"/>
    <xf numFmtId="165" fontId="4" fillId="2" borderId="43" xfId="1" applyNumberFormat="1" applyFill="1" applyBorder="1"/>
    <xf numFmtId="0" fontId="2" fillId="2" borderId="43" xfId="1" applyFont="1" applyFill="1" applyBorder="1" applyAlignment="1">
      <alignment wrapText="1"/>
    </xf>
    <xf numFmtId="0" fontId="33" fillId="20" borderId="0" xfId="0" applyFont="1" applyFill="1"/>
    <xf numFmtId="0" fontId="19" fillId="0" borderId="0" xfId="1" applyFont="1"/>
    <xf numFmtId="0" fontId="36" fillId="8" borderId="25" xfId="1" applyFont="1" applyFill="1" applyBorder="1" applyAlignment="1">
      <alignment horizontal="center" vertical="center" wrapText="1"/>
    </xf>
    <xf numFmtId="0" fontId="36" fillId="8" borderId="0" xfId="1" applyFont="1" applyFill="1" applyAlignment="1">
      <alignment horizontal="center" vertical="center" wrapText="1"/>
    </xf>
    <xf numFmtId="0" fontId="19" fillId="0" borderId="25" xfId="1" applyFont="1" applyBorder="1"/>
    <xf numFmtId="0" fontId="35" fillId="8" borderId="0" xfId="1" applyFont="1" applyFill="1" applyAlignment="1">
      <alignment horizontal="center" vertical="center" wrapText="1"/>
    </xf>
    <xf numFmtId="0" fontId="14" fillId="17" borderId="0" xfId="1" applyFont="1" applyFill="1" applyAlignment="1">
      <alignment horizontal="center" vertical="center"/>
    </xf>
    <xf numFmtId="164" fontId="4" fillId="3" borderId="44" xfId="1" applyNumberFormat="1" applyFill="1" applyBorder="1" applyProtection="1">
      <protection locked="0"/>
    </xf>
    <xf numFmtId="3" fontId="4" fillId="2" borderId="45" xfId="1" applyNumberFormat="1" applyFill="1" applyBorder="1"/>
    <xf numFmtId="3" fontId="4" fillId="3" borderId="45" xfId="1" applyNumberFormat="1" applyFill="1" applyBorder="1"/>
    <xf numFmtId="3" fontId="4" fillId="5" borderId="45" xfId="1" applyNumberFormat="1" applyFill="1" applyBorder="1"/>
    <xf numFmtId="0" fontId="18" fillId="19" borderId="30" xfId="3" applyFont="1" applyFill="1" applyBorder="1" applyAlignment="1">
      <alignment horizontal="left" vertical="top" wrapText="1"/>
    </xf>
    <xf numFmtId="0" fontId="18" fillId="19" borderId="29" xfId="3" applyFont="1" applyFill="1" applyBorder="1" applyAlignment="1">
      <alignment horizontal="left" vertical="top" wrapText="1"/>
    </xf>
    <xf numFmtId="0" fontId="18" fillId="19" borderId="28" xfId="3" applyFont="1" applyFill="1" applyBorder="1" applyAlignment="1">
      <alignment horizontal="left" vertical="top" wrapText="1"/>
    </xf>
    <xf numFmtId="0" fontId="28" fillId="16" borderId="30" xfId="3" applyFont="1" applyFill="1" applyBorder="1" applyAlignment="1">
      <alignment horizontal="left" vertical="top" wrapText="1"/>
    </xf>
    <xf numFmtId="0" fontId="28" fillId="16" borderId="29" xfId="3" applyFont="1" applyFill="1" applyBorder="1" applyAlignment="1">
      <alignment horizontal="left" vertical="top" wrapText="1"/>
    </xf>
    <xf numFmtId="0" fontId="28" fillId="16" borderId="28" xfId="3" applyFont="1" applyFill="1" applyBorder="1" applyAlignment="1">
      <alignment horizontal="left" vertical="top" wrapText="1"/>
    </xf>
    <xf numFmtId="0" fontId="0" fillId="10" borderId="0" xfId="0" applyFill="1" applyAlignment="1">
      <alignment horizontal="left" vertical="top" wrapText="1"/>
    </xf>
    <xf numFmtId="0" fontId="10" fillId="0" borderId="27" xfId="3" applyFont="1" applyBorder="1" applyAlignment="1">
      <alignment horizontal="left" vertical="top" wrapText="1"/>
    </xf>
    <xf numFmtId="0" fontId="10" fillId="0" borderId="26" xfId="3" applyFont="1" applyBorder="1" applyAlignment="1">
      <alignment horizontal="left" vertical="top" wrapText="1"/>
    </xf>
    <xf numFmtId="0" fontId="29" fillId="7" borderId="5" xfId="3" applyFont="1" applyFill="1" applyBorder="1" applyAlignment="1">
      <alignment horizontal="left" vertical="center" wrapText="1"/>
    </xf>
    <xf numFmtId="0" fontId="29" fillId="7" borderId="0" xfId="3" applyFont="1" applyFill="1" applyAlignment="1">
      <alignment horizontal="left" vertical="center" wrapText="1"/>
    </xf>
    <xf numFmtId="0" fontId="29" fillId="7" borderId="31" xfId="3" applyFont="1" applyFill="1" applyBorder="1" applyAlignment="1">
      <alignment horizontal="left" vertical="center" wrapText="1"/>
    </xf>
    <xf numFmtId="0" fontId="29" fillId="7" borderId="30" xfId="3" applyFont="1" applyFill="1" applyBorder="1" applyAlignment="1">
      <alignment horizontal="left" vertical="center" wrapText="1"/>
    </xf>
    <xf numFmtId="0" fontId="29" fillId="7" borderId="29" xfId="3" applyFont="1" applyFill="1" applyBorder="1" applyAlignment="1">
      <alignment horizontal="left" vertical="center" wrapText="1"/>
    </xf>
    <xf numFmtId="0" fontId="29" fillId="7" borderId="28" xfId="3" applyFont="1" applyFill="1" applyBorder="1" applyAlignment="1">
      <alignment horizontal="left" vertical="center" wrapText="1"/>
    </xf>
    <xf numFmtId="0" fontId="18" fillId="9" borderId="33" xfId="3" applyFont="1" applyFill="1" applyBorder="1" applyAlignment="1">
      <alignment horizontal="left" vertical="center" wrapText="1"/>
    </xf>
    <xf numFmtId="0" fontId="29" fillId="9" borderId="33" xfId="3" applyFont="1" applyFill="1" applyBorder="1" applyAlignment="1">
      <alignment horizontal="left" vertical="center" wrapText="1"/>
    </xf>
    <xf numFmtId="0" fontId="29" fillId="9" borderId="32" xfId="3" applyFont="1" applyFill="1" applyBorder="1" applyAlignment="1">
      <alignment horizontal="left" vertical="center" wrapText="1"/>
    </xf>
    <xf numFmtId="0" fontId="29" fillId="9" borderId="0" xfId="3" applyFont="1" applyFill="1" applyAlignment="1">
      <alignment horizontal="left" vertical="center" wrapText="1"/>
    </xf>
    <xf numFmtId="0" fontId="29" fillId="9" borderId="31" xfId="3" applyFont="1" applyFill="1" applyBorder="1" applyAlignment="1">
      <alignment horizontal="left" vertical="center" wrapText="1"/>
    </xf>
    <xf numFmtId="0" fontId="4" fillId="0" borderId="0" xfId="1" applyAlignment="1">
      <alignment horizontal="center" vertical="center" wrapText="1"/>
    </xf>
    <xf numFmtId="0" fontId="4" fillId="0" borderId="0" xfId="1" applyAlignment="1">
      <alignment horizontal="center" vertical="center"/>
    </xf>
    <xf numFmtId="0" fontId="19" fillId="0" borderId="0" xfId="1" applyFont="1" applyAlignment="1">
      <alignment horizontal="center" vertical="center" wrapText="1"/>
    </xf>
    <xf numFmtId="0" fontId="19" fillId="0" borderId="0" xfId="1" applyFont="1" applyAlignment="1">
      <alignment horizontal="center" vertical="center"/>
    </xf>
    <xf numFmtId="0" fontId="36" fillId="8" borderId="0" xfId="1" applyFont="1" applyFill="1" applyAlignment="1">
      <alignment horizontal="center" vertical="center" wrapText="1"/>
    </xf>
    <xf numFmtId="0" fontId="10" fillId="6" borderId="0" xfId="0" applyFont="1" applyFill="1" applyAlignment="1">
      <alignment horizontal="center" wrapText="1"/>
    </xf>
    <xf numFmtId="0" fontId="10" fillId="6" borderId="41" xfId="0" applyFont="1" applyFill="1" applyBorder="1" applyAlignment="1">
      <alignment horizontal="center" wrapText="1"/>
    </xf>
    <xf numFmtId="0" fontId="34" fillId="0" borderId="38" xfId="0" applyFont="1" applyBorder="1" applyAlignment="1">
      <alignment horizontal="center"/>
    </xf>
    <xf numFmtId="0" fontId="25" fillId="0" borderId="40" xfId="0" applyFont="1" applyBorder="1" applyAlignment="1">
      <alignment horizontal="center"/>
    </xf>
    <xf numFmtId="0" fontId="25" fillId="0" borderId="33" xfId="0" applyFont="1" applyBorder="1" applyAlignment="1">
      <alignment horizontal="center"/>
    </xf>
    <xf numFmtId="0" fontId="25" fillId="0" borderId="32" xfId="0" applyFont="1" applyBorder="1" applyAlignment="1">
      <alignment horizontal="center"/>
    </xf>
    <xf numFmtId="0" fontId="24" fillId="0" borderId="40" xfId="0" applyFont="1" applyBorder="1" applyAlignment="1">
      <alignment horizontal="center"/>
    </xf>
    <xf numFmtId="0" fontId="24" fillId="0" borderId="33" xfId="0" applyFont="1" applyBorder="1" applyAlignment="1">
      <alignment horizontal="center"/>
    </xf>
    <xf numFmtId="0" fontId="24" fillId="0" borderId="32" xfId="0" applyFont="1" applyBorder="1" applyAlignment="1">
      <alignment horizontal="center"/>
    </xf>
    <xf numFmtId="0" fontId="23" fillId="0" borderId="40" xfId="0" applyFont="1" applyBorder="1" applyAlignment="1">
      <alignment horizontal="center"/>
    </xf>
    <xf numFmtId="0" fontId="23" fillId="0" borderId="33" xfId="0" applyFont="1" applyBorder="1" applyAlignment="1">
      <alignment horizontal="center"/>
    </xf>
    <xf numFmtId="0" fontId="23" fillId="0" borderId="32" xfId="0" applyFont="1" applyBorder="1" applyAlignment="1">
      <alignment horizontal="center"/>
    </xf>
    <xf numFmtId="0" fontId="21" fillId="8" borderId="0" xfId="1" applyFont="1" applyFill="1" applyAlignment="1">
      <alignment horizontal="center" vertical="center" wrapText="1"/>
    </xf>
    <xf numFmtId="0" fontId="37" fillId="21" borderId="0" xfId="0" applyFont="1" applyFill="1" applyAlignment="1">
      <alignment horizontal="center" vertical="center" wrapText="1"/>
    </xf>
    <xf numFmtId="0" fontId="0" fillId="0" borderId="0" xfId="0" applyFont="1" applyFill="1" applyBorder="1" applyAlignment="1"/>
    <xf numFmtId="0" fontId="10" fillId="10" borderId="46" xfId="3" applyFont="1" applyFill="1" applyBorder="1" applyAlignment="1">
      <alignment horizontal="left" vertical="top" wrapText="1"/>
    </xf>
    <xf numFmtId="0" fontId="10" fillId="10" borderId="46" xfId="3" applyFont="1" applyFill="1" applyBorder="1" applyAlignment="1">
      <alignment horizontal="left" wrapText="1"/>
    </xf>
    <xf numFmtId="0" fontId="10" fillId="10" borderId="46" xfId="3" applyFont="1" applyFill="1" applyBorder="1" applyAlignment="1">
      <alignment horizontal="left" vertical="top" wrapText="1"/>
    </xf>
    <xf numFmtId="0" fontId="18" fillId="7" borderId="47" xfId="3" applyFont="1" applyFill="1" applyBorder="1" applyAlignment="1">
      <alignment horizontal="left" vertical="center" wrapText="1"/>
    </xf>
    <xf numFmtId="0" fontId="29" fillId="7" borderId="48" xfId="3" applyFont="1" applyFill="1" applyBorder="1" applyAlignment="1">
      <alignment horizontal="left" vertical="center" wrapText="1"/>
    </xf>
    <xf numFmtId="0" fontId="29" fillId="7" borderId="49" xfId="3" applyFont="1" applyFill="1" applyBorder="1" applyAlignment="1">
      <alignment horizontal="left" vertical="center" wrapText="1"/>
    </xf>
    <xf numFmtId="0" fontId="10" fillId="0" borderId="50" xfId="3" applyFont="1" applyBorder="1" applyAlignment="1">
      <alignment horizontal="left" vertical="top" wrapText="1"/>
    </xf>
    <xf numFmtId="0" fontId="10" fillId="0" borderId="46" xfId="3" applyFont="1" applyBorder="1" applyAlignment="1">
      <alignment vertical="top" wrapText="1"/>
    </xf>
    <xf numFmtId="0" fontId="10" fillId="0" borderId="46" xfId="3" applyFont="1" applyBorder="1" applyAlignment="1">
      <alignment horizontal="left" vertical="top" wrapText="1"/>
    </xf>
    <xf numFmtId="0" fontId="15" fillId="0" borderId="46" xfId="3" applyFont="1" applyBorder="1" applyAlignment="1">
      <alignment vertical="top" wrapText="1"/>
    </xf>
    <xf numFmtId="0" fontId="15" fillId="0" borderId="46" xfId="3" applyFont="1" applyBorder="1" applyAlignment="1">
      <alignment horizontal="left" vertical="top" wrapText="1"/>
    </xf>
    <xf numFmtId="0" fontId="18" fillId="19" borderId="51" xfId="3" applyFont="1" applyFill="1" applyBorder="1" applyAlignment="1">
      <alignment horizontal="left" vertical="top" wrapText="1"/>
    </xf>
    <xf numFmtId="0" fontId="18" fillId="19" borderId="52" xfId="3" applyFont="1" applyFill="1" applyBorder="1" applyAlignment="1">
      <alignment horizontal="left" vertical="top" wrapText="1"/>
    </xf>
    <xf numFmtId="0" fontId="18" fillId="19" borderId="53" xfId="3" applyFont="1" applyFill="1" applyBorder="1" applyAlignment="1">
      <alignment horizontal="left" vertical="top" wrapText="1"/>
    </xf>
    <xf numFmtId="0" fontId="18" fillId="9" borderId="51" xfId="3" applyFont="1" applyFill="1" applyBorder="1" applyAlignment="1">
      <alignment horizontal="left" vertical="center" wrapText="1"/>
    </xf>
    <xf numFmtId="0" fontId="18" fillId="9" borderId="52" xfId="3" applyFont="1" applyFill="1" applyBorder="1" applyAlignment="1">
      <alignment horizontal="left" vertical="center" wrapText="1"/>
    </xf>
    <xf numFmtId="0" fontId="18" fillId="9" borderId="53" xfId="3" applyFont="1" applyFill="1" applyBorder="1" applyAlignment="1">
      <alignment horizontal="left" vertical="center" wrapText="1"/>
    </xf>
    <xf numFmtId="0" fontId="18" fillId="7" borderId="51" xfId="3" applyFont="1" applyFill="1" applyBorder="1" applyAlignment="1">
      <alignment horizontal="left" vertical="center" wrapText="1"/>
    </xf>
    <xf numFmtId="0" fontId="18" fillId="7" borderId="52" xfId="3" applyFont="1" applyFill="1" applyBorder="1" applyAlignment="1">
      <alignment horizontal="left" vertical="center" wrapText="1"/>
    </xf>
    <xf numFmtId="0" fontId="18" fillId="7" borderId="53" xfId="3" applyFont="1" applyFill="1" applyBorder="1" applyAlignment="1">
      <alignment horizontal="left" vertical="center" wrapText="1"/>
    </xf>
    <xf numFmtId="0" fontId="10" fillId="0" borderId="46" xfId="3" applyFont="1" applyBorder="1" applyAlignment="1">
      <alignment wrapText="1"/>
    </xf>
    <xf numFmtId="0" fontId="10" fillId="0" borderId="46" xfId="3" applyFont="1" applyBorder="1" applyAlignment="1">
      <alignment horizontal="left" wrapText="1"/>
    </xf>
    <xf numFmtId="0" fontId="18" fillId="7" borderId="48" xfId="3" applyFont="1" applyFill="1" applyBorder="1" applyAlignment="1">
      <alignment horizontal="left" vertical="top" wrapText="1"/>
    </xf>
    <xf numFmtId="0" fontId="18" fillId="7" borderId="52" xfId="3" applyFont="1" applyFill="1" applyBorder="1" applyAlignment="1">
      <alignment horizontal="left" vertical="top" wrapText="1"/>
    </xf>
    <xf numFmtId="0" fontId="18" fillId="7" borderId="53" xfId="3" applyFont="1" applyFill="1" applyBorder="1" applyAlignment="1">
      <alignment horizontal="left" vertical="top" wrapText="1"/>
    </xf>
    <xf numFmtId="0" fontId="10" fillId="10" borderId="46" xfId="3" applyFont="1" applyFill="1" applyBorder="1" applyAlignment="1">
      <alignment vertical="top" wrapText="1"/>
    </xf>
    <xf numFmtId="0" fontId="10" fillId="0" borderId="46" xfId="3" applyFont="1" applyBorder="1"/>
    <xf numFmtId="0" fontId="10" fillId="0" borderId="46" xfId="3" applyFont="1" applyBorder="1" applyAlignment="1">
      <alignment vertical="top"/>
    </xf>
    <xf numFmtId="0" fontId="10" fillId="7" borderId="52" xfId="3" applyFont="1" applyFill="1" applyBorder="1" applyAlignment="1">
      <alignment horizontal="left" vertical="top" wrapText="1"/>
    </xf>
    <xf numFmtId="0" fontId="11" fillId="7" borderId="53" xfId="3" applyFont="1" applyFill="1" applyBorder="1" applyAlignment="1">
      <alignment horizontal="left" vertical="top" wrapText="1"/>
    </xf>
    <xf numFmtId="0" fontId="4" fillId="10" borderId="48" xfId="0" applyFont="1" applyFill="1" applyBorder="1" applyAlignment="1">
      <alignment horizontal="left" vertical="top" wrapText="1"/>
    </xf>
    <xf numFmtId="0" fontId="0" fillId="10" borderId="46" xfId="0" applyFill="1" applyBorder="1" applyAlignment="1">
      <alignment wrapText="1"/>
    </xf>
    <xf numFmtId="0" fontId="10" fillId="0" borderId="46" xfId="3" applyFont="1" applyBorder="1" applyAlignment="1">
      <alignment horizontal="left" vertical="top"/>
    </xf>
    <xf numFmtId="0" fontId="6" fillId="0" borderId="54" xfId="0" applyFont="1" applyBorder="1" applyAlignment="1" applyProtection="1">
      <alignment wrapText="1"/>
      <protection locked="0"/>
    </xf>
    <xf numFmtId="0" fontId="6" fillId="17" borderId="54" xfId="0" applyFont="1" applyFill="1" applyBorder="1" applyProtection="1">
      <protection locked="0"/>
    </xf>
    <xf numFmtId="2" fontId="0" fillId="0" borderId="54" xfId="0" applyNumberFormat="1" applyBorder="1" applyProtection="1">
      <protection locked="0"/>
    </xf>
    <xf numFmtId="1" fontId="0" fillId="0" borderId="54" xfId="0" applyNumberFormat="1" applyBorder="1" applyProtection="1">
      <protection locked="0"/>
    </xf>
    <xf numFmtId="164" fontId="0" fillId="0" borderId="54" xfId="0" applyNumberFormat="1" applyBorder="1" applyProtection="1">
      <protection locked="0"/>
    </xf>
    <xf numFmtId="164" fontId="4" fillId="0" borderId="54" xfId="0" applyNumberFormat="1" applyFont="1" applyBorder="1" applyProtection="1">
      <protection locked="0"/>
    </xf>
    <xf numFmtId="0" fontId="3" fillId="0" borderId="46" xfId="1" applyFont="1" applyBorder="1"/>
    <xf numFmtId="164" fontId="4" fillId="2" borderId="54" xfId="1" applyNumberFormat="1" applyFill="1" applyBorder="1" applyProtection="1">
      <protection locked="0"/>
    </xf>
    <xf numFmtId="0" fontId="4" fillId="0" borderId="46" xfId="1" applyBorder="1"/>
    <xf numFmtId="0" fontId="2" fillId="0" borderId="46" xfId="1" applyFont="1" applyBorder="1" applyAlignment="1">
      <alignment wrapText="1"/>
    </xf>
    <xf numFmtId="3" fontId="4" fillId="2" borderId="55" xfId="1" applyNumberFormat="1" applyFill="1" applyBorder="1"/>
    <xf numFmtId="3" fontId="4" fillId="3" borderId="55" xfId="1" applyNumberFormat="1" applyFill="1" applyBorder="1"/>
    <xf numFmtId="3" fontId="4" fillId="5" borderId="55" xfId="1" applyNumberFormat="1" applyFill="1" applyBorder="1"/>
    <xf numFmtId="3" fontId="4" fillId="2" borderId="56" xfId="1" applyNumberFormat="1" applyFill="1" applyBorder="1"/>
    <xf numFmtId="3" fontId="4" fillId="3" borderId="56" xfId="1" applyNumberFormat="1" applyFill="1" applyBorder="1"/>
    <xf numFmtId="3" fontId="4" fillId="5" borderId="56" xfId="1" applyNumberFormat="1" applyFill="1" applyBorder="1"/>
    <xf numFmtId="0" fontId="11" fillId="0" borderId="46" xfId="0" applyFont="1" applyBorder="1" applyAlignment="1">
      <alignment horizontal="center"/>
    </xf>
    <xf numFmtId="0" fontId="27" fillId="0" borderId="46" xfId="0" applyFont="1" applyBorder="1"/>
    <xf numFmtId="0" fontId="10" fillId="0" borderId="46" xfId="0" applyFont="1" applyBorder="1"/>
    <xf numFmtId="0" fontId="11" fillId="0" borderId="51" xfId="0" applyFont="1" applyBorder="1" applyAlignment="1">
      <alignment horizontal="center"/>
    </xf>
    <xf numFmtId="0" fontId="11" fillId="0" borderId="53" xfId="0" applyFont="1" applyBorder="1" applyAlignment="1">
      <alignment horizontal="center"/>
    </xf>
    <xf numFmtId="0" fontId="10" fillId="0" borderId="46" xfId="0" applyFont="1" applyBorder="1" applyAlignment="1">
      <alignment wrapText="1"/>
    </xf>
    <xf numFmtId="9" fontId="10" fillId="0" borderId="46" xfId="4" applyFont="1" applyBorder="1"/>
    <xf numFmtId="0" fontId="11" fillId="0" borderId="46" xfId="0" applyFont="1" applyBorder="1" applyAlignment="1">
      <alignment horizontal="center" wrapText="1"/>
    </xf>
    <xf numFmtId="166" fontId="10" fillId="0" borderId="46" xfId="0" applyNumberFormat="1" applyFont="1" applyBorder="1"/>
    <xf numFmtId="0" fontId="10" fillId="0" borderId="46" xfId="0" applyFont="1" applyBorder="1" applyAlignment="1">
      <alignment horizontal="left" wrapText="1"/>
    </xf>
    <xf numFmtId="0" fontId="10" fillId="0" borderId="57" xfId="0" applyFont="1" applyBorder="1"/>
  </cellXfs>
  <cellStyles count="5">
    <cellStyle name="Normal" xfId="0" builtinId="0"/>
    <cellStyle name="Normal 2" xfId="1" xr:uid="{7F552557-01E9-4582-A399-B89D5C58A3E3}"/>
    <cellStyle name="Normal 2 2" xfId="3" xr:uid="{D103F048-F66E-4DB1-8F98-1607C5E6327E}"/>
    <cellStyle name="Percent" xfId="4" builtinId="5"/>
    <cellStyle name="Percent 2" xfId="2" xr:uid="{8341FAD8-0F7D-4D8A-B83A-F24539C4DCBD}"/>
  </cellStyles>
  <dxfs count="6">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006100"/>
      </font>
      <fill>
        <patternFill>
          <bgColor rgb="FFC6EFCE"/>
        </patternFill>
      </fill>
    </dxf>
  </dxfs>
  <tableStyles count="0" defaultTableStyle="TableStyleMedium9" defaultPivotStyle="PivotStyleLight16"/>
  <colors>
    <mruColors>
      <color rgb="FF6600FF"/>
      <color rgb="FFFF66CC"/>
      <color rgb="FFB890BB"/>
      <color rgb="FFFFFF99"/>
      <color rgb="FF098986"/>
      <color rgb="FF087673"/>
      <color rgb="FF29434E"/>
      <color rgb="FFC5FBFA"/>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Nonfatal Hospitalizations Rates</a:t>
            </a:r>
            <a:r>
              <a:rPr lang="en-US" baseline="0"/>
              <a:t> per 100,000 </a:t>
            </a:r>
            <a:r>
              <a:rPr lang="en-US" sz="1400" b="0" i="0" u="none" strike="noStrike" baseline="0">
                <a:effectLst/>
              </a:rPr>
              <a:t>(remove this title when dropping into SER PDF)</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1'!$A$9</c:f>
              <c:strCache>
                <c:ptCount val="1"/>
                <c:pt idx="0">
                  <c:v>65-74</c:v>
                </c:pt>
              </c:strCache>
            </c:strRef>
          </c:tx>
          <c:spPr>
            <a:ln w="28575" cap="rnd">
              <a:solidFill>
                <a:srgbClr val="B890BB"/>
              </a:solidFill>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1'!$B$9:$F$9</c:f>
              <c:numCache>
                <c:formatCode>#,##0</c:formatCode>
                <c:ptCount val="5"/>
                <c:pt idx="1">
                  <c:v>0</c:v>
                </c:pt>
                <c:pt idx="2">
                  <c:v>0</c:v>
                </c:pt>
                <c:pt idx="3">
                  <c:v>0</c:v>
                </c:pt>
                <c:pt idx="4" formatCode="General">
                  <c:v>479.8</c:v>
                </c:pt>
              </c:numCache>
            </c:numRef>
          </c:val>
          <c:smooth val="0"/>
          <c:extLst>
            <c:ext xmlns:c16="http://schemas.microsoft.com/office/drawing/2014/chart" uri="{C3380CC4-5D6E-409C-BE32-E72D297353CC}">
              <c16:uniqueId val="{00000000-756A-4D0A-8D21-6C267581FED5}"/>
            </c:ext>
          </c:extLst>
        </c:ser>
        <c:ser>
          <c:idx val="1"/>
          <c:order val="1"/>
          <c:tx>
            <c:strRef>
              <c:f>'J_Figure 1'!$A$10</c:f>
              <c:strCache>
                <c:ptCount val="1"/>
                <c:pt idx="0">
                  <c:v>75-84</c:v>
                </c:pt>
              </c:strCache>
            </c:strRef>
          </c:tx>
          <c:spPr>
            <a:ln w="28575" cap="rnd">
              <a:solidFill>
                <a:srgbClr val="087673"/>
              </a:solidFill>
              <a:prstDash val="dash"/>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1'!$B$10:$F$10</c:f>
              <c:numCache>
                <c:formatCode>#,##0</c:formatCode>
                <c:ptCount val="5"/>
                <c:pt idx="1">
                  <c:v>0</c:v>
                </c:pt>
                <c:pt idx="2">
                  <c:v>0</c:v>
                </c:pt>
                <c:pt idx="3">
                  <c:v>0</c:v>
                </c:pt>
                <c:pt idx="4" formatCode="General">
                  <c:v>1396.1</c:v>
                </c:pt>
              </c:numCache>
            </c:numRef>
          </c:val>
          <c:smooth val="0"/>
          <c:extLst>
            <c:ext xmlns:c16="http://schemas.microsoft.com/office/drawing/2014/chart" uri="{C3380CC4-5D6E-409C-BE32-E72D297353CC}">
              <c16:uniqueId val="{00000002-756A-4D0A-8D21-6C267581FED5}"/>
            </c:ext>
          </c:extLst>
        </c:ser>
        <c:ser>
          <c:idx val="2"/>
          <c:order val="2"/>
          <c:tx>
            <c:strRef>
              <c:f>'J_Figure 1'!$A$11</c:f>
              <c:strCache>
                <c:ptCount val="1"/>
                <c:pt idx="0">
                  <c:v>85+</c:v>
                </c:pt>
              </c:strCache>
            </c:strRef>
          </c:tx>
          <c:spPr>
            <a:ln w="28575" cap="rnd">
              <a:solidFill>
                <a:srgbClr val="29434E"/>
              </a:solidFill>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1'!$B$11:$F$11</c:f>
              <c:numCache>
                <c:formatCode>#,##0</c:formatCode>
                <c:ptCount val="5"/>
                <c:pt idx="1">
                  <c:v>0</c:v>
                </c:pt>
                <c:pt idx="2">
                  <c:v>0</c:v>
                </c:pt>
                <c:pt idx="3">
                  <c:v>0</c:v>
                </c:pt>
                <c:pt idx="4" formatCode="General">
                  <c:v>3519.6</c:v>
                </c:pt>
              </c:numCache>
            </c:numRef>
          </c:val>
          <c:smooth val="0"/>
          <c:extLst>
            <c:ext xmlns:c16="http://schemas.microsoft.com/office/drawing/2014/chart" uri="{C3380CC4-5D6E-409C-BE32-E72D297353CC}">
              <c16:uniqueId val="{00000003-756A-4D0A-8D21-6C267581FED5}"/>
            </c:ext>
          </c:extLst>
        </c:ser>
        <c:dLbls>
          <c:showLegendKey val="0"/>
          <c:showVal val="0"/>
          <c:showCatName val="0"/>
          <c:showSerName val="0"/>
          <c:showPercent val="0"/>
          <c:showBubbleSize val="0"/>
        </c:dLbls>
        <c:smooth val="0"/>
        <c:axId val="1247027936"/>
        <c:axId val="1247028352"/>
      </c:lineChart>
      <c:catAx>
        <c:axId val="1247027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028352"/>
        <c:crosses val="autoZero"/>
        <c:auto val="1"/>
        <c:lblAlgn val="ctr"/>
        <c:lblOffset val="100"/>
        <c:noMultiLvlLbl val="0"/>
      </c:catAx>
      <c:valAx>
        <c:axId val="1247028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0279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Nonfatal ED Visit Rates per 100,000 (remove this title when dropping into SER PDF)</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1'!$A$15</c:f>
              <c:strCache>
                <c:ptCount val="1"/>
                <c:pt idx="0">
                  <c:v>65-74</c:v>
                </c:pt>
              </c:strCache>
            </c:strRef>
          </c:tx>
          <c:spPr>
            <a:ln w="28575" cap="rnd">
              <a:solidFill>
                <a:srgbClr val="B890BB"/>
              </a:solidFill>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1'!$C$15:$F$15</c:f>
              <c:numCache>
                <c:formatCode>General</c:formatCode>
                <c:ptCount val="4"/>
                <c:pt idx="0">
                  <c:v>2821.1</c:v>
                </c:pt>
                <c:pt idx="1">
                  <c:v>3045.4</c:v>
                </c:pt>
                <c:pt idx="2">
                  <c:v>2463.5</c:v>
                </c:pt>
                <c:pt idx="3">
                  <c:v>2309.6</c:v>
                </c:pt>
              </c:numCache>
            </c:numRef>
          </c:val>
          <c:smooth val="0"/>
          <c:extLst>
            <c:ext xmlns:c16="http://schemas.microsoft.com/office/drawing/2014/chart" uri="{C3380CC4-5D6E-409C-BE32-E72D297353CC}">
              <c16:uniqueId val="{00000000-5EA0-4682-8C0C-3CBF08835991}"/>
            </c:ext>
          </c:extLst>
        </c:ser>
        <c:ser>
          <c:idx val="1"/>
          <c:order val="1"/>
          <c:tx>
            <c:strRef>
              <c:f>'J_Figure 1'!$A$16</c:f>
              <c:strCache>
                <c:ptCount val="1"/>
                <c:pt idx="0">
                  <c:v>75-84</c:v>
                </c:pt>
              </c:strCache>
            </c:strRef>
          </c:tx>
          <c:spPr>
            <a:ln w="28575" cap="rnd">
              <a:solidFill>
                <a:srgbClr val="087673"/>
              </a:solidFill>
              <a:prstDash val="dash"/>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1'!$C$16:$F$16</c:f>
              <c:numCache>
                <c:formatCode>General</c:formatCode>
                <c:ptCount val="4"/>
                <c:pt idx="0">
                  <c:v>5573.4</c:v>
                </c:pt>
                <c:pt idx="1">
                  <c:v>5920.4</c:v>
                </c:pt>
                <c:pt idx="2">
                  <c:v>4772.8</c:v>
                </c:pt>
                <c:pt idx="3">
                  <c:v>4738.3</c:v>
                </c:pt>
              </c:numCache>
            </c:numRef>
          </c:val>
          <c:smooth val="0"/>
          <c:extLst>
            <c:ext xmlns:c16="http://schemas.microsoft.com/office/drawing/2014/chart" uri="{C3380CC4-5D6E-409C-BE32-E72D297353CC}">
              <c16:uniqueId val="{00000002-5EA0-4682-8C0C-3CBF08835991}"/>
            </c:ext>
          </c:extLst>
        </c:ser>
        <c:ser>
          <c:idx val="2"/>
          <c:order val="2"/>
          <c:tx>
            <c:strRef>
              <c:f>'J_Figure 1'!$A$17</c:f>
              <c:strCache>
                <c:ptCount val="1"/>
                <c:pt idx="0">
                  <c:v>85+</c:v>
                </c:pt>
              </c:strCache>
            </c:strRef>
          </c:tx>
          <c:spPr>
            <a:ln w="28575" cap="rnd">
              <a:solidFill>
                <a:srgbClr val="29434E"/>
              </a:solidFill>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1'!$B$17:$F$17</c:f>
              <c:numCache>
                <c:formatCode>General</c:formatCode>
                <c:ptCount val="5"/>
                <c:pt idx="0">
                  <c:v>11606.4</c:v>
                </c:pt>
                <c:pt idx="1">
                  <c:v>12761.2</c:v>
                </c:pt>
                <c:pt idx="2">
                  <c:v>11627.7</c:v>
                </c:pt>
                <c:pt idx="3">
                  <c:v>9964</c:v>
                </c:pt>
                <c:pt idx="4">
                  <c:v>10497.4</c:v>
                </c:pt>
              </c:numCache>
            </c:numRef>
          </c:val>
          <c:smooth val="0"/>
          <c:extLst>
            <c:ext xmlns:c16="http://schemas.microsoft.com/office/drawing/2014/chart" uri="{C3380CC4-5D6E-409C-BE32-E72D297353CC}">
              <c16:uniqueId val="{00000003-5EA0-4682-8C0C-3CBF08835991}"/>
            </c:ext>
          </c:extLst>
        </c:ser>
        <c:dLbls>
          <c:showLegendKey val="0"/>
          <c:showVal val="0"/>
          <c:showCatName val="0"/>
          <c:showSerName val="0"/>
          <c:showPercent val="0"/>
          <c:showBubbleSize val="0"/>
        </c:dLbls>
        <c:smooth val="0"/>
        <c:axId val="714942191"/>
        <c:axId val="714941359"/>
      </c:lineChart>
      <c:catAx>
        <c:axId val="714942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941359"/>
        <c:crosses val="autoZero"/>
        <c:auto val="1"/>
        <c:lblAlgn val="ctr"/>
        <c:lblOffset val="100"/>
        <c:noMultiLvlLbl val="0"/>
      </c:catAx>
      <c:valAx>
        <c:axId val="7149413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9421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Death Rates per 100,000 (remove this title when dropping into SER PDF)</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1'!$A$20</c:f>
              <c:strCache>
                <c:ptCount val="1"/>
                <c:pt idx="0">
                  <c:v>65-74</c:v>
                </c:pt>
              </c:strCache>
            </c:strRef>
          </c:tx>
          <c:spPr>
            <a:ln w="28575" cap="rnd">
              <a:solidFill>
                <a:srgbClr val="B890BB"/>
              </a:solidFill>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1'!$B$20:$F$20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8B97-493C-A776-39B8EAACFA65}"/>
            </c:ext>
          </c:extLst>
        </c:ser>
        <c:ser>
          <c:idx val="1"/>
          <c:order val="1"/>
          <c:tx>
            <c:strRef>
              <c:f>'J_Figure 1'!$A$21</c:f>
              <c:strCache>
                <c:ptCount val="1"/>
                <c:pt idx="0">
                  <c:v>75-84</c:v>
                </c:pt>
              </c:strCache>
            </c:strRef>
          </c:tx>
          <c:spPr>
            <a:ln w="28575" cap="rnd">
              <a:solidFill>
                <a:srgbClr val="087673"/>
              </a:solidFill>
              <a:prstDash val="dash"/>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1'!$B$21:$F$21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8B97-493C-A776-39B8EAACFA65}"/>
            </c:ext>
          </c:extLst>
        </c:ser>
        <c:ser>
          <c:idx val="2"/>
          <c:order val="2"/>
          <c:tx>
            <c:strRef>
              <c:f>'J_Figure 1'!$A$22</c:f>
              <c:strCache>
                <c:ptCount val="1"/>
                <c:pt idx="0">
                  <c:v>85+</c:v>
                </c:pt>
              </c:strCache>
            </c:strRef>
          </c:tx>
          <c:spPr>
            <a:ln w="28575" cap="rnd">
              <a:solidFill>
                <a:srgbClr val="29434E"/>
              </a:solidFill>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1'!$B$22:$F$22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3-8B97-493C-A776-39B8EAACFA65}"/>
            </c:ext>
          </c:extLst>
        </c:ser>
        <c:dLbls>
          <c:showLegendKey val="0"/>
          <c:showVal val="0"/>
          <c:showCatName val="0"/>
          <c:showSerName val="0"/>
          <c:showPercent val="0"/>
          <c:showBubbleSize val="0"/>
        </c:dLbls>
        <c:smooth val="0"/>
        <c:axId val="2014430671"/>
        <c:axId val="2014428591"/>
      </c:lineChart>
      <c:catAx>
        <c:axId val="201443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428591"/>
        <c:crosses val="autoZero"/>
        <c:auto val="1"/>
        <c:lblAlgn val="ctr"/>
        <c:lblOffset val="100"/>
        <c:noMultiLvlLbl val="0"/>
      </c:catAx>
      <c:valAx>
        <c:axId val="20144285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430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Percentage of Annual Falls in Older Adults-Related</a:t>
            </a:r>
            <a:r>
              <a:rPr lang="en-US" sz="1200" baseline="0"/>
              <a:t> ED Visits, Hospitalizations, and Deaths by Circumstance in &lt;Data Year&gt;</a:t>
            </a:r>
            <a:endParaRPr lang="en-US" sz="1200"/>
          </a:p>
        </c:rich>
      </c:tx>
      <c:layout>
        <c:manualLayout>
          <c:xMode val="edge"/>
          <c:yMode val="edge"/>
          <c:x val="0.10427761096938667"/>
          <c:y val="2.15630270550781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4456036745406818E-2"/>
          <c:y val="0.22222222222222221"/>
          <c:w val="0.68991440706348983"/>
          <c:h val="0.67037839020122481"/>
        </c:manualLayout>
      </c:layout>
      <c:barChart>
        <c:barDir val="col"/>
        <c:grouping val="clustered"/>
        <c:varyColors val="0"/>
        <c:ser>
          <c:idx val="0"/>
          <c:order val="0"/>
          <c:tx>
            <c:strRef>
              <c:f>'K_Figure 2'!$A$9:$B$9</c:f>
              <c:strCache>
                <c:ptCount val="2"/>
                <c:pt idx="0">
                  <c:v>Hip Fracture</c:v>
                </c:pt>
              </c:strCache>
            </c:strRef>
          </c:tx>
          <c:spPr>
            <a:solidFill>
              <a:srgbClr val="B890BB"/>
            </a:solidFill>
            <a:ln>
              <a:noFill/>
            </a:ln>
            <a:effectLst/>
          </c:spPr>
          <c:invertIfNegative val="0"/>
          <c:cat>
            <c:strRef>
              <c:f>'K_Figure 2'!$A$10:$A$12</c:f>
              <c:strCache>
                <c:ptCount val="3"/>
                <c:pt idx="0">
                  <c:v>ED Visits</c:v>
                </c:pt>
                <c:pt idx="1">
                  <c:v>Hospitalizations</c:v>
                </c:pt>
                <c:pt idx="2">
                  <c:v>Deaths</c:v>
                </c:pt>
              </c:strCache>
            </c:strRef>
          </c:cat>
          <c:val>
            <c:numRef>
              <c:f>'K_Figure 2'!$B$10:$B$12</c:f>
              <c:numCache>
                <c:formatCode>0%</c:formatCode>
                <c:ptCount val="3"/>
                <c:pt idx="0">
                  <c:v>6.8999999999999999E-3</c:v>
                </c:pt>
                <c:pt idx="1">
                  <c:v>0.4</c:v>
                </c:pt>
              </c:numCache>
            </c:numRef>
          </c:val>
          <c:extLst>
            <c:ext xmlns:c16="http://schemas.microsoft.com/office/drawing/2014/chart" uri="{C3380CC4-5D6E-409C-BE32-E72D297353CC}">
              <c16:uniqueId val="{00000000-0AF6-4447-A335-74E66501E7E9}"/>
            </c:ext>
          </c:extLst>
        </c:ser>
        <c:ser>
          <c:idx val="1"/>
          <c:order val="1"/>
          <c:tx>
            <c:v>TBI </c:v>
          </c:tx>
          <c:spPr>
            <a:solidFill>
              <a:srgbClr val="29434E"/>
            </a:solidFill>
            <a:ln>
              <a:noFill/>
            </a:ln>
            <a:effectLst/>
          </c:spPr>
          <c:invertIfNegative val="0"/>
          <c:cat>
            <c:strRef>
              <c:f>'K_Figure 2'!$A$10:$A$12</c:f>
              <c:strCache>
                <c:ptCount val="3"/>
                <c:pt idx="0">
                  <c:v>ED Visits</c:v>
                </c:pt>
                <c:pt idx="1">
                  <c:v>Hospitalizations</c:v>
                </c:pt>
                <c:pt idx="2">
                  <c:v>Deaths</c:v>
                </c:pt>
              </c:strCache>
            </c:strRef>
          </c:cat>
          <c:val>
            <c:numRef>
              <c:f>'K_Figure 2'!$B$15:$B$17</c:f>
              <c:numCache>
                <c:formatCode>0%</c:formatCode>
                <c:ptCount val="3"/>
                <c:pt idx="0">
                  <c:v>0.11</c:v>
                </c:pt>
                <c:pt idx="1">
                  <c:v>0.19</c:v>
                </c:pt>
              </c:numCache>
            </c:numRef>
          </c:val>
          <c:extLst>
            <c:ext xmlns:c16="http://schemas.microsoft.com/office/drawing/2014/chart" uri="{C3380CC4-5D6E-409C-BE32-E72D297353CC}">
              <c16:uniqueId val="{00000002-0AF6-4447-A335-74E66501E7E9}"/>
            </c:ext>
          </c:extLst>
        </c:ser>
        <c:dLbls>
          <c:showLegendKey val="0"/>
          <c:showVal val="0"/>
          <c:showCatName val="0"/>
          <c:showSerName val="0"/>
          <c:showPercent val="0"/>
          <c:showBubbleSize val="0"/>
        </c:dLbls>
        <c:gapWidth val="219"/>
        <c:overlap val="-27"/>
        <c:axId val="208032159"/>
        <c:axId val="208029247"/>
      </c:barChart>
      <c:catAx>
        <c:axId val="208032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29247"/>
        <c:crosses val="autoZero"/>
        <c:auto val="1"/>
        <c:lblAlgn val="ctr"/>
        <c:lblOffset val="100"/>
        <c:noMultiLvlLbl val="0"/>
      </c:catAx>
      <c:valAx>
        <c:axId val="2080292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32159"/>
        <c:crosses val="autoZero"/>
        <c:crossBetween val="between"/>
      </c:valAx>
      <c:spPr>
        <a:noFill/>
        <a:ln>
          <a:noFill/>
        </a:ln>
        <a:effectLst/>
      </c:spPr>
    </c:plotArea>
    <c:legend>
      <c:legendPos val="r"/>
      <c:layout>
        <c:manualLayout>
          <c:xMode val="edge"/>
          <c:yMode val="edge"/>
          <c:x val="0.79381846121516209"/>
          <c:y val="0.33732412151239016"/>
          <c:w val="0.16428969389122675"/>
          <c:h val="0.435654251083783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Death Rates per 100,000 (remove this title when dropping into SER PDF)</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1'!$A$20</c:f>
              <c:strCache>
                <c:ptCount val="1"/>
                <c:pt idx="0">
                  <c:v>65-74</c:v>
                </c:pt>
              </c:strCache>
            </c:strRef>
          </c:tx>
          <c:spPr>
            <a:ln w="28575" cap="rnd">
              <a:solidFill>
                <a:srgbClr val="B890BB"/>
              </a:solidFill>
              <a:round/>
            </a:ln>
            <a:effectLst/>
          </c:spPr>
          <c:marker>
            <c:symbol val="none"/>
          </c:marker>
          <c:cat>
            <c:numRef>
              <c:f>'J_Figure 1'!$B$19:$F$19</c:f>
              <c:numCache>
                <c:formatCode>General</c:formatCode>
                <c:ptCount val="5"/>
                <c:pt idx="0">
                  <c:v>0</c:v>
                </c:pt>
                <c:pt idx="1">
                  <c:v>0</c:v>
                </c:pt>
                <c:pt idx="2">
                  <c:v>0</c:v>
                </c:pt>
                <c:pt idx="3">
                  <c:v>0</c:v>
                </c:pt>
                <c:pt idx="4">
                  <c:v>0</c:v>
                </c:pt>
              </c:numCache>
            </c:numRef>
          </c:cat>
          <c:val>
            <c:numRef>
              <c:f>'J_Figure 1'!$B$20:$F$20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2FDD-47F0-A4DA-A8D543499953}"/>
            </c:ext>
          </c:extLst>
        </c:ser>
        <c:ser>
          <c:idx val="1"/>
          <c:order val="1"/>
          <c:tx>
            <c:strRef>
              <c:f>'J_Figure 1'!$A$21</c:f>
              <c:strCache>
                <c:ptCount val="1"/>
                <c:pt idx="0">
                  <c:v>75-84</c:v>
                </c:pt>
              </c:strCache>
            </c:strRef>
          </c:tx>
          <c:spPr>
            <a:ln w="28575" cap="rnd">
              <a:solidFill>
                <a:srgbClr val="087673"/>
              </a:solidFill>
              <a:prstDash val="dash"/>
              <a:round/>
            </a:ln>
            <a:effectLst/>
          </c:spPr>
          <c:marker>
            <c:symbol val="none"/>
          </c:marker>
          <c:cat>
            <c:numRef>
              <c:f>'J_Figure 1'!$B$19:$F$19</c:f>
              <c:numCache>
                <c:formatCode>General</c:formatCode>
                <c:ptCount val="5"/>
                <c:pt idx="0">
                  <c:v>0</c:v>
                </c:pt>
                <c:pt idx="1">
                  <c:v>0</c:v>
                </c:pt>
                <c:pt idx="2">
                  <c:v>0</c:v>
                </c:pt>
                <c:pt idx="3">
                  <c:v>0</c:v>
                </c:pt>
                <c:pt idx="4">
                  <c:v>0</c:v>
                </c:pt>
              </c:numCache>
            </c:numRef>
          </c:cat>
          <c:val>
            <c:numRef>
              <c:f>'J_Figure 1'!$B$21:$F$21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FDD-47F0-A4DA-A8D543499953}"/>
            </c:ext>
          </c:extLst>
        </c:ser>
        <c:ser>
          <c:idx val="2"/>
          <c:order val="2"/>
          <c:tx>
            <c:strRef>
              <c:f>'J_Figure 1'!$A$22</c:f>
              <c:strCache>
                <c:ptCount val="1"/>
                <c:pt idx="0">
                  <c:v>85+</c:v>
                </c:pt>
              </c:strCache>
            </c:strRef>
          </c:tx>
          <c:spPr>
            <a:ln w="28575" cap="rnd">
              <a:solidFill>
                <a:srgbClr val="29434E"/>
              </a:solidFill>
              <a:round/>
            </a:ln>
            <a:effectLst/>
          </c:spPr>
          <c:marker>
            <c:symbol val="none"/>
          </c:marker>
          <c:cat>
            <c:numRef>
              <c:f>'J_Figure 1'!$B$19:$F$19</c:f>
              <c:numCache>
                <c:formatCode>General</c:formatCode>
                <c:ptCount val="5"/>
                <c:pt idx="0">
                  <c:v>0</c:v>
                </c:pt>
                <c:pt idx="1">
                  <c:v>0</c:v>
                </c:pt>
                <c:pt idx="2">
                  <c:v>0</c:v>
                </c:pt>
                <c:pt idx="3">
                  <c:v>0</c:v>
                </c:pt>
                <c:pt idx="4">
                  <c:v>0</c:v>
                </c:pt>
              </c:numCache>
            </c:numRef>
          </c:cat>
          <c:val>
            <c:numRef>
              <c:f>'J_Figure 1'!$B$22:$F$22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2FDD-47F0-A4DA-A8D543499953}"/>
            </c:ext>
          </c:extLst>
        </c:ser>
        <c:dLbls>
          <c:showLegendKey val="0"/>
          <c:showVal val="0"/>
          <c:showCatName val="0"/>
          <c:showSerName val="0"/>
          <c:showPercent val="0"/>
          <c:showBubbleSize val="0"/>
        </c:dLbls>
        <c:smooth val="0"/>
        <c:axId val="2014430671"/>
        <c:axId val="2014428591"/>
      </c:lineChart>
      <c:catAx>
        <c:axId val="201443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428591"/>
        <c:crosses val="autoZero"/>
        <c:auto val="1"/>
        <c:lblAlgn val="ctr"/>
        <c:lblOffset val="100"/>
        <c:noMultiLvlLbl val="0"/>
      </c:catAx>
      <c:valAx>
        <c:axId val="20144285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430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B890BB"/>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Nonfatal Hospitalizations Rates</a:t>
            </a:r>
            <a:r>
              <a:rPr lang="en-US" baseline="0"/>
              <a:t> per 100,000 </a:t>
            </a:r>
            <a:r>
              <a:rPr lang="en-US" sz="1400" b="0" i="0" u="none" strike="noStrike" baseline="0">
                <a:effectLst/>
              </a:rPr>
              <a:t>(remove this title when dropping into SER PDF)</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1'!$A$9</c:f>
              <c:strCache>
                <c:ptCount val="1"/>
                <c:pt idx="0">
                  <c:v>65-74</c:v>
                </c:pt>
              </c:strCache>
            </c:strRef>
          </c:tx>
          <c:spPr>
            <a:ln w="28575" cap="rnd">
              <a:solidFill>
                <a:srgbClr val="B890BB"/>
              </a:solidFill>
              <a:round/>
            </a:ln>
            <a:effectLst/>
          </c:spPr>
          <c:marker>
            <c:symbol val="none"/>
          </c:marker>
          <c:cat>
            <c:numRef>
              <c:f>'J_Figure 1'!$B$8:$F$8</c:f>
              <c:numCache>
                <c:formatCode>General</c:formatCode>
                <c:ptCount val="5"/>
                <c:pt idx="0">
                  <c:v>0</c:v>
                </c:pt>
                <c:pt idx="1">
                  <c:v>0</c:v>
                </c:pt>
                <c:pt idx="2">
                  <c:v>0</c:v>
                </c:pt>
                <c:pt idx="3">
                  <c:v>0</c:v>
                </c:pt>
                <c:pt idx="4">
                  <c:v>0</c:v>
                </c:pt>
              </c:numCache>
            </c:numRef>
          </c:cat>
          <c:val>
            <c:numRef>
              <c:f>'J_Figure 1'!$B$9:$F$9</c:f>
              <c:numCache>
                <c:formatCode>#,##0</c:formatCode>
                <c:ptCount val="5"/>
                <c:pt idx="1">
                  <c:v>0</c:v>
                </c:pt>
                <c:pt idx="2">
                  <c:v>0</c:v>
                </c:pt>
                <c:pt idx="3">
                  <c:v>0</c:v>
                </c:pt>
                <c:pt idx="4" formatCode="General">
                  <c:v>479.8</c:v>
                </c:pt>
              </c:numCache>
            </c:numRef>
          </c:val>
          <c:smooth val="0"/>
          <c:extLst>
            <c:ext xmlns:c16="http://schemas.microsoft.com/office/drawing/2014/chart" uri="{C3380CC4-5D6E-409C-BE32-E72D297353CC}">
              <c16:uniqueId val="{00000000-6AE9-46EE-AA39-53DF28CD0D89}"/>
            </c:ext>
          </c:extLst>
        </c:ser>
        <c:ser>
          <c:idx val="1"/>
          <c:order val="1"/>
          <c:tx>
            <c:strRef>
              <c:f>'J_Figure 1'!$A$10</c:f>
              <c:strCache>
                <c:ptCount val="1"/>
                <c:pt idx="0">
                  <c:v>75-84</c:v>
                </c:pt>
              </c:strCache>
            </c:strRef>
          </c:tx>
          <c:spPr>
            <a:ln w="28575" cap="rnd">
              <a:solidFill>
                <a:srgbClr val="087673"/>
              </a:solidFill>
              <a:prstDash val="dash"/>
              <a:round/>
            </a:ln>
            <a:effectLst/>
          </c:spPr>
          <c:marker>
            <c:symbol val="none"/>
          </c:marker>
          <c:cat>
            <c:numRef>
              <c:f>'J_Figure 1'!$B$8:$F$8</c:f>
              <c:numCache>
                <c:formatCode>General</c:formatCode>
                <c:ptCount val="5"/>
                <c:pt idx="0">
                  <c:v>0</c:v>
                </c:pt>
                <c:pt idx="1">
                  <c:v>0</c:v>
                </c:pt>
                <c:pt idx="2">
                  <c:v>0</c:v>
                </c:pt>
                <c:pt idx="3">
                  <c:v>0</c:v>
                </c:pt>
                <c:pt idx="4">
                  <c:v>0</c:v>
                </c:pt>
              </c:numCache>
            </c:numRef>
          </c:cat>
          <c:val>
            <c:numRef>
              <c:f>'J_Figure 1'!$B$10:$F$10</c:f>
              <c:numCache>
                <c:formatCode>#,##0</c:formatCode>
                <c:ptCount val="5"/>
                <c:pt idx="1">
                  <c:v>0</c:v>
                </c:pt>
                <c:pt idx="2">
                  <c:v>0</c:v>
                </c:pt>
                <c:pt idx="3">
                  <c:v>0</c:v>
                </c:pt>
                <c:pt idx="4" formatCode="General">
                  <c:v>1396.1</c:v>
                </c:pt>
              </c:numCache>
            </c:numRef>
          </c:val>
          <c:smooth val="0"/>
          <c:extLst>
            <c:ext xmlns:c16="http://schemas.microsoft.com/office/drawing/2014/chart" uri="{C3380CC4-5D6E-409C-BE32-E72D297353CC}">
              <c16:uniqueId val="{00000001-6AE9-46EE-AA39-53DF28CD0D89}"/>
            </c:ext>
          </c:extLst>
        </c:ser>
        <c:ser>
          <c:idx val="2"/>
          <c:order val="2"/>
          <c:tx>
            <c:strRef>
              <c:f>'J_Figure 1'!$A$11</c:f>
              <c:strCache>
                <c:ptCount val="1"/>
                <c:pt idx="0">
                  <c:v>85+</c:v>
                </c:pt>
              </c:strCache>
            </c:strRef>
          </c:tx>
          <c:spPr>
            <a:ln w="28575" cap="rnd">
              <a:solidFill>
                <a:srgbClr val="29434E"/>
              </a:solidFill>
              <a:round/>
            </a:ln>
            <a:effectLst/>
          </c:spPr>
          <c:marker>
            <c:symbol val="none"/>
          </c:marker>
          <c:cat>
            <c:numRef>
              <c:f>'J_Figure 1'!$B$8:$F$8</c:f>
              <c:numCache>
                <c:formatCode>General</c:formatCode>
                <c:ptCount val="5"/>
                <c:pt idx="0">
                  <c:v>0</c:v>
                </c:pt>
                <c:pt idx="1">
                  <c:v>0</c:v>
                </c:pt>
                <c:pt idx="2">
                  <c:v>0</c:v>
                </c:pt>
                <c:pt idx="3">
                  <c:v>0</c:v>
                </c:pt>
                <c:pt idx="4">
                  <c:v>0</c:v>
                </c:pt>
              </c:numCache>
            </c:numRef>
          </c:cat>
          <c:val>
            <c:numRef>
              <c:f>'J_Figure 1'!$B$11:$F$11</c:f>
              <c:numCache>
                <c:formatCode>#,##0</c:formatCode>
                <c:ptCount val="5"/>
                <c:pt idx="1">
                  <c:v>0</c:v>
                </c:pt>
                <c:pt idx="2">
                  <c:v>0</c:v>
                </c:pt>
                <c:pt idx="3">
                  <c:v>0</c:v>
                </c:pt>
                <c:pt idx="4" formatCode="General">
                  <c:v>3519.6</c:v>
                </c:pt>
              </c:numCache>
            </c:numRef>
          </c:val>
          <c:smooth val="0"/>
          <c:extLst>
            <c:ext xmlns:c16="http://schemas.microsoft.com/office/drawing/2014/chart" uri="{C3380CC4-5D6E-409C-BE32-E72D297353CC}">
              <c16:uniqueId val="{00000002-6AE9-46EE-AA39-53DF28CD0D89}"/>
            </c:ext>
          </c:extLst>
        </c:ser>
        <c:dLbls>
          <c:showLegendKey val="0"/>
          <c:showVal val="0"/>
          <c:showCatName val="0"/>
          <c:showSerName val="0"/>
          <c:showPercent val="0"/>
          <c:showBubbleSize val="0"/>
        </c:dLbls>
        <c:smooth val="0"/>
        <c:axId val="1247027936"/>
        <c:axId val="1247028352"/>
      </c:lineChart>
      <c:catAx>
        <c:axId val="1247027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028352"/>
        <c:crosses val="autoZero"/>
        <c:auto val="1"/>
        <c:lblAlgn val="ctr"/>
        <c:lblOffset val="100"/>
        <c:noMultiLvlLbl val="0"/>
      </c:catAx>
      <c:valAx>
        <c:axId val="1247028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0279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B890BB"/>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Percentage of Annual Falls in Older Adults-Related</a:t>
            </a:r>
            <a:r>
              <a:rPr lang="en-US" sz="1200" baseline="0"/>
              <a:t> ED Visits, Hospitalizations, and Deaths by Circumstance in &lt;Data Year&gt;</a:t>
            </a:r>
            <a:endParaRPr lang="en-US" sz="1200"/>
          </a:p>
        </c:rich>
      </c:tx>
      <c:layout>
        <c:manualLayout>
          <c:xMode val="edge"/>
          <c:yMode val="edge"/>
          <c:x val="7.8394047203157416E-2"/>
          <c:y val="3.67722165474974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4456036745406818E-2"/>
          <c:y val="0.22222222222222221"/>
          <c:w val="0.68991440706348983"/>
          <c:h val="0.67037839020122481"/>
        </c:manualLayout>
      </c:layout>
      <c:barChart>
        <c:barDir val="col"/>
        <c:grouping val="clustered"/>
        <c:varyColors val="0"/>
        <c:ser>
          <c:idx val="0"/>
          <c:order val="0"/>
          <c:tx>
            <c:strRef>
              <c:f>'K_Figure 2'!$A$9:$B$9</c:f>
              <c:strCache>
                <c:ptCount val="2"/>
                <c:pt idx="0">
                  <c:v>Hip Fracture</c:v>
                </c:pt>
              </c:strCache>
            </c:strRef>
          </c:tx>
          <c:spPr>
            <a:solidFill>
              <a:srgbClr val="B890BB"/>
            </a:solidFill>
            <a:ln>
              <a:noFill/>
            </a:ln>
            <a:effectLst/>
          </c:spPr>
          <c:invertIfNegative val="0"/>
          <c:cat>
            <c:strRef>
              <c:f>'K_Figure 2'!$A$10:$A$12</c:f>
              <c:strCache>
                <c:ptCount val="3"/>
                <c:pt idx="0">
                  <c:v>ED Visits</c:v>
                </c:pt>
                <c:pt idx="1">
                  <c:v>Hospitalizations</c:v>
                </c:pt>
                <c:pt idx="2">
                  <c:v>Deaths</c:v>
                </c:pt>
              </c:strCache>
            </c:strRef>
          </c:cat>
          <c:val>
            <c:numRef>
              <c:f>'K_Figure 2'!$B$10:$B$12</c:f>
              <c:numCache>
                <c:formatCode>0%</c:formatCode>
                <c:ptCount val="3"/>
                <c:pt idx="0">
                  <c:v>6.8999999999999999E-3</c:v>
                </c:pt>
                <c:pt idx="1">
                  <c:v>0.4</c:v>
                </c:pt>
              </c:numCache>
            </c:numRef>
          </c:val>
          <c:extLst>
            <c:ext xmlns:c16="http://schemas.microsoft.com/office/drawing/2014/chart" uri="{C3380CC4-5D6E-409C-BE32-E72D297353CC}">
              <c16:uniqueId val="{00000000-E424-4B61-AC52-888FFF05EE90}"/>
            </c:ext>
          </c:extLst>
        </c:ser>
        <c:ser>
          <c:idx val="1"/>
          <c:order val="1"/>
          <c:tx>
            <c:strRef>
              <c:f>'K_Figure 2'!$A$14:$B$14</c:f>
              <c:strCache>
                <c:ptCount val="2"/>
                <c:pt idx="0">
                  <c:v>TBI</c:v>
                </c:pt>
                <c:pt idx="1">
                  <c:v>40%</c:v>
                </c:pt>
              </c:strCache>
            </c:strRef>
          </c:tx>
          <c:spPr>
            <a:solidFill>
              <a:srgbClr val="29434E"/>
            </a:solidFill>
            <a:ln>
              <a:noFill/>
            </a:ln>
            <a:effectLst/>
          </c:spPr>
          <c:invertIfNegative val="0"/>
          <c:cat>
            <c:strRef>
              <c:f>'K_Figure 2'!$A$10:$A$12</c:f>
              <c:strCache>
                <c:ptCount val="3"/>
                <c:pt idx="0">
                  <c:v>ED Visits</c:v>
                </c:pt>
                <c:pt idx="1">
                  <c:v>Hospitalizations</c:v>
                </c:pt>
                <c:pt idx="2">
                  <c:v>Deaths</c:v>
                </c:pt>
              </c:strCache>
            </c:strRef>
          </c:cat>
          <c:val>
            <c:numRef>
              <c:f>'K_Figure 2'!$B$15:$B$17</c:f>
              <c:numCache>
                <c:formatCode>0%</c:formatCode>
                <c:ptCount val="3"/>
                <c:pt idx="0">
                  <c:v>0.11</c:v>
                </c:pt>
                <c:pt idx="1">
                  <c:v>0.19</c:v>
                </c:pt>
              </c:numCache>
            </c:numRef>
          </c:val>
          <c:extLst>
            <c:ext xmlns:c16="http://schemas.microsoft.com/office/drawing/2014/chart" uri="{C3380CC4-5D6E-409C-BE32-E72D297353CC}">
              <c16:uniqueId val="{00000001-E424-4B61-AC52-888FFF05EE90}"/>
            </c:ext>
          </c:extLst>
        </c:ser>
        <c:dLbls>
          <c:showLegendKey val="0"/>
          <c:showVal val="0"/>
          <c:showCatName val="0"/>
          <c:showSerName val="0"/>
          <c:showPercent val="0"/>
          <c:showBubbleSize val="0"/>
        </c:dLbls>
        <c:gapWidth val="219"/>
        <c:overlap val="-27"/>
        <c:axId val="208032159"/>
        <c:axId val="208029247"/>
      </c:barChart>
      <c:catAx>
        <c:axId val="208032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29247"/>
        <c:crosses val="autoZero"/>
        <c:auto val="1"/>
        <c:lblAlgn val="ctr"/>
        <c:lblOffset val="100"/>
        <c:noMultiLvlLbl val="0"/>
      </c:catAx>
      <c:valAx>
        <c:axId val="2080292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32159"/>
        <c:crosses val="autoZero"/>
        <c:crossBetween val="between"/>
      </c:valAx>
      <c:spPr>
        <a:noFill/>
        <a:ln>
          <a:noFill/>
        </a:ln>
        <a:effectLst/>
      </c:spPr>
    </c:plotArea>
    <c:legend>
      <c:legendPos val="r"/>
      <c:layout>
        <c:manualLayout>
          <c:xMode val="edge"/>
          <c:yMode val="edge"/>
          <c:x val="0.79381846121516209"/>
          <c:y val="0.33732412151239016"/>
          <c:w val="0.16428969389122675"/>
          <c:h val="0.435654251083783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chemeClr val="accent6"/>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Nonfatal ED Visit Rates per 100,000 (remove this title when dropping into SER PDF)</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1'!$A$15</c:f>
              <c:strCache>
                <c:ptCount val="1"/>
                <c:pt idx="0">
                  <c:v>65-74</c:v>
                </c:pt>
              </c:strCache>
            </c:strRef>
          </c:tx>
          <c:spPr>
            <a:ln w="28575" cap="rnd">
              <a:solidFill>
                <a:srgbClr val="B890BB"/>
              </a:solidFill>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1'!$C$15:$F$15</c:f>
              <c:numCache>
                <c:formatCode>General</c:formatCode>
                <c:ptCount val="4"/>
                <c:pt idx="0">
                  <c:v>2821.1</c:v>
                </c:pt>
                <c:pt idx="1">
                  <c:v>3045.4</c:v>
                </c:pt>
                <c:pt idx="2">
                  <c:v>2463.5</c:v>
                </c:pt>
                <c:pt idx="3">
                  <c:v>2309.6</c:v>
                </c:pt>
              </c:numCache>
            </c:numRef>
          </c:val>
          <c:smooth val="0"/>
          <c:extLst>
            <c:ext xmlns:c16="http://schemas.microsoft.com/office/drawing/2014/chart" uri="{C3380CC4-5D6E-409C-BE32-E72D297353CC}">
              <c16:uniqueId val="{00000000-4AFF-4883-94D7-9E6B668517A4}"/>
            </c:ext>
          </c:extLst>
        </c:ser>
        <c:ser>
          <c:idx val="1"/>
          <c:order val="1"/>
          <c:tx>
            <c:strRef>
              <c:f>'J_Figure 1'!$A$16</c:f>
              <c:strCache>
                <c:ptCount val="1"/>
                <c:pt idx="0">
                  <c:v>75-84</c:v>
                </c:pt>
              </c:strCache>
            </c:strRef>
          </c:tx>
          <c:spPr>
            <a:ln w="28575" cap="rnd">
              <a:solidFill>
                <a:srgbClr val="087673"/>
              </a:solidFill>
              <a:prstDash val="dash"/>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1'!$C$16:$F$16</c:f>
              <c:numCache>
                <c:formatCode>General</c:formatCode>
                <c:ptCount val="4"/>
                <c:pt idx="0">
                  <c:v>5573.4</c:v>
                </c:pt>
                <c:pt idx="1">
                  <c:v>5920.4</c:v>
                </c:pt>
                <c:pt idx="2">
                  <c:v>4772.8</c:v>
                </c:pt>
                <c:pt idx="3">
                  <c:v>4738.3</c:v>
                </c:pt>
              </c:numCache>
            </c:numRef>
          </c:val>
          <c:smooth val="0"/>
          <c:extLst>
            <c:ext xmlns:c16="http://schemas.microsoft.com/office/drawing/2014/chart" uri="{C3380CC4-5D6E-409C-BE32-E72D297353CC}">
              <c16:uniqueId val="{00000001-4AFF-4883-94D7-9E6B668517A4}"/>
            </c:ext>
          </c:extLst>
        </c:ser>
        <c:ser>
          <c:idx val="2"/>
          <c:order val="2"/>
          <c:tx>
            <c:strRef>
              <c:f>'J_Figure 1'!$A$17</c:f>
              <c:strCache>
                <c:ptCount val="1"/>
                <c:pt idx="0">
                  <c:v>85+</c:v>
                </c:pt>
              </c:strCache>
            </c:strRef>
          </c:tx>
          <c:spPr>
            <a:ln w="28575" cap="rnd">
              <a:solidFill>
                <a:srgbClr val="29434E"/>
              </a:solidFill>
              <a:round/>
            </a:ln>
            <a:effectLst/>
          </c:spPr>
          <c:marker>
            <c:symbol val="none"/>
          </c:marker>
          <c:cat>
            <c:numRef>
              <c:f>'J_Figure 1'!$B$7:$F$7</c:f>
              <c:numCache>
                <c:formatCode>General</c:formatCode>
                <c:ptCount val="5"/>
                <c:pt idx="0">
                  <c:v>2017</c:v>
                </c:pt>
                <c:pt idx="1">
                  <c:v>2018</c:v>
                </c:pt>
                <c:pt idx="2">
                  <c:v>2019</c:v>
                </c:pt>
                <c:pt idx="3">
                  <c:v>2020</c:v>
                </c:pt>
                <c:pt idx="4">
                  <c:v>2021</c:v>
                </c:pt>
              </c:numCache>
            </c:numRef>
          </c:cat>
          <c:val>
            <c:numRef>
              <c:f>'J_Figure 1'!$B$17:$F$17</c:f>
              <c:numCache>
                <c:formatCode>General</c:formatCode>
                <c:ptCount val="5"/>
                <c:pt idx="0">
                  <c:v>11606.4</c:v>
                </c:pt>
                <c:pt idx="1">
                  <c:v>12761.2</c:v>
                </c:pt>
                <c:pt idx="2">
                  <c:v>11627.7</c:v>
                </c:pt>
                <c:pt idx="3">
                  <c:v>9964</c:v>
                </c:pt>
                <c:pt idx="4">
                  <c:v>10497.4</c:v>
                </c:pt>
              </c:numCache>
            </c:numRef>
          </c:val>
          <c:smooth val="0"/>
          <c:extLst>
            <c:ext xmlns:c16="http://schemas.microsoft.com/office/drawing/2014/chart" uri="{C3380CC4-5D6E-409C-BE32-E72D297353CC}">
              <c16:uniqueId val="{00000002-4AFF-4883-94D7-9E6B668517A4}"/>
            </c:ext>
          </c:extLst>
        </c:ser>
        <c:dLbls>
          <c:showLegendKey val="0"/>
          <c:showVal val="0"/>
          <c:showCatName val="0"/>
          <c:showSerName val="0"/>
          <c:showPercent val="0"/>
          <c:showBubbleSize val="0"/>
        </c:dLbls>
        <c:smooth val="0"/>
        <c:axId val="714942191"/>
        <c:axId val="714941359"/>
      </c:lineChart>
      <c:catAx>
        <c:axId val="714942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941359"/>
        <c:crosses val="autoZero"/>
        <c:auto val="1"/>
        <c:lblAlgn val="ctr"/>
        <c:lblOffset val="100"/>
        <c:noMultiLvlLbl val="0"/>
      </c:catAx>
      <c:valAx>
        <c:axId val="7149413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9421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B890BB"/>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587216</xdr:colOff>
      <xdr:row>2</xdr:row>
      <xdr:rowOff>0</xdr:rowOff>
    </xdr:from>
    <xdr:to>
      <xdr:col>17</xdr:col>
      <xdr:colOff>0</xdr:colOff>
      <xdr:row>26</xdr:row>
      <xdr:rowOff>190500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976145" y="3066143"/>
          <a:ext cx="7196069" cy="770164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Open the "</a:t>
          </a:r>
          <a:r>
            <a:rPr lang="en-US" sz="1400" b="1">
              <a:solidFill>
                <a:srgbClr val="FF0000"/>
              </a:solidFill>
            </a:rPr>
            <a:t>B_Populations</a:t>
          </a:r>
          <a:r>
            <a:rPr lang="en-US" sz="1400" b="1"/>
            <a:t>"</a:t>
          </a:r>
          <a:r>
            <a:rPr lang="en-US" sz="1400" b="1" baseline="0"/>
            <a:t> tab</a:t>
          </a:r>
        </a:p>
        <a:p>
          <a:r>
            <a:rPr lang="en-US" sz="1400" baseline="0"/>
            <a:t>1.1 - E</a:t>
          </a:r>
          <a:r>
            <a:rPr lang="en-US" sz="1400"/>
            <a:t>nter your state or territory name in cell A4 and data year in cell D4</a:t>
          </a:r>
        </a:p>
        <a:p>
          <a:r>
            <a:rPr lang="en-US" sz="1400"/>
            <a:t>1.2 - Enter your state or territory population data by age group in columns B, D, and F</a:t>
          </a:r>
        </a:p>
        <a:p>
          <a:r>
            <a:rPr lang="en-US" sz="1400"/>
            <a:t>1.3 - </a:t>
          </a:r>
          <a:r>
            <a:rPr lang="en-US" sz="1400" baseline="0"/>
            <a:t>Enter state or territory population data by race/ethnicity in columns H through T. If your state uses different race/ethnicity categories, enter them into the appropriate cell</a:t>
          </a:r>
        </a:p>
        <a:p>
          <a:r>
            <a:rPr lang="en-US" sz="1400" baseline="0"/>
            <a:t>1.4 - repeat steps 1.1 through 1.3 for rows 21 through 65 to enter population data for up to 5 years.</a:t>
          </a:r>
          <a:endParaRPr lang="en-US" sz="1400"/>
        </a:p>
        <a:p>
          <a:endParaRPr lang="en-US" sz="1400"/>
        </a:p>
        <a:p>
          <a:r>
            <a:rPr lang="en-US" sz="1400" b="1"/>
            <a:t>2. Optional:</a:t>
          </a:r>
          <a:r>
            <a:rPr lang="en-US" sz="1400" b="1" baseline="0"/>
            <a:t> </a:t>
          </a:r>
          <a:r>
            <a:rPr lang="en-US" sz="1400" b="1"/>
            <a:t>"</a:t>
          </a:r>
          <a:r>
            <a:rPr lang="en-US" sz="1400" b="1">
              <a:solidFill>
                <a:srgbClr val="FF0000"/>
              </a:solidFill>
            </a:rPr>
            <a:t>C_Health</a:t>
          </a:r>
          <a:r>
            <a:rPr lang="en-US" sz="1400" b="1" baseline="0">
              <a:solidFill>
                <a:srgbClr val="FF0000"/>
              </a:solidFill>
            </a:rPr>
            <a:t> Regions</a:t>
          </a:r>
          <a:r>
            <a:rPr lang="en-US" sz="1400" b="1" baseline="0"/>
            <a:t>" tab</a:t>
          </a:r>
        </a:p>
        <a:p>
          <a:r>
            <a:rPr lang="en-US" sz="1400" baseline="0"/>
            <a:t>2.1 - Enter the name of each health region (if applicable)</a:t>
          </a:r>
        </a:p>
        <a:p>
          <a:r>
            <a:rPr lang="en-US" sz="1400" baseline="0"/>
            <a:t>2.2 - Enter the population data for each health region</a:t>
          </a:r>
        </a:p>
        <a:p>
          <a:endParaRPr lang="en-US" sz="1400" baseline="0"/>
        </a:p>
        <a:p>
          <a:r>
            <a:rPr lang="en-US" sz="1400" b="1" baseline="0"/>
            <a:t>3. Open the </a:t>
          </a:r>
          <a:r>
            <a:rPr lang="en-US" sz="1400" b="1" baseline="0">
              <a:solidFill>
                <a:srgbClr val="FF0000"/>
              </a:solidFill>
            </a:rPr>
            <a:t>"D_Year 1" </a:t>
          </a:r>
          <a:r>
            <a:rPr lang="en-US" sz="1400" b="1" baseline="0"/>
            <a:t>tab</a:t>
          </a:r>
        </a:p>
        <a:p>
          <a:r>
            <a:rPr lang="en-US" sz="1400" baseline="0"/>
            <a:t>3.1 - Enter the number of fall-related injuries in columns C (total), D (male), and E (female) categorized by hospitalizations, ED visits, and deaths</a:t>
          </a:r>
        </a:p>
        <a:p>
          <a:r>
            <a:rPr lang="en-US" sz="1400" baseline="0"/>
            <a:t>3.2 - Enter the same data organized by race/ethnicity in columns F through L</a:t>
          </a:r>
        </a:p>
        <a:p>
          <a:endParaRPr lang="en-US" sz="1400" baseline="0"/>
        </a:p>
        <a:p>
          <a:r>
            <a:rPr lang="en-US" sz="1400" b="1" baseline="0"/>
            <a:t>4. Open the </a:t>
          </a:r>
          <a:r>
            <a:rPr lang="en-US" sz="1400" b="1" baseline="0">
              <a:solidFill>
                <a:srgbClr val="FF0000"/>
              </a:solidFill>
            </a:rPr>
            <a:t>"E_Year 2, F_Year 3, G_Year 4, H_Year 5"</a:t>
          </a:r>
          <a:r>
            <a:rPr lang="en-US" sz="1400" b="1" baseline="0"/>
            <a:t> tabs</a:t>
          </a:r>
        </a:p>
        <a:p>
          <a:r>
            <a:rPr lang="en-US" sz="1400" baseline="0"/>
            <a:t>4.1 - Repeat steps 3.1 through 3.3 for each of these tab</a:t>
          </a:r>
        </a:p>
        <a:p>
          <a:endParaRPr lang="en-US" sz="1400"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t>5. Optional: Open the </a:t>
          </a:r>
          <a:r>
            <a:rPr lang="en-US" sz="1400" b="1" baseline="0">
              <a:solidFill>
                <a:srgbClr val="FF0000"/>
              </a:solidFill>
            </a:rPr>
            <a:t>"I_Health Regions" </a:t>
          </a:r>
          <a:r>
            <a:rPr lang="en-US" sz="1400" b="1" baseline="0"/>
            <a:t>tab</a:t>
          </a:r>
        </a:p>
        <a:p>
          <a:pPr marL="0" marR="0" lvl="0" indent="0" defTabSz="914400" eaLnBrk="1" fontAlgn="auto" latinLnBrk="0" hangingPunct="1">
            <a:lnSpc>
              <a:spcPct val="100000"/>
            </a:lnSpc>
            <a:spcBef>
              <a:spcPts val="0"/>
            </a:spcBef>
            <a:spcAft>
              <a:spcPts val="0"/>
            </a:spcAft>
            <a:buClrTx/>
            <a:buSzTx/>
            <a:buFontTx/>
            <a:buNone/>
            <a:tabLst/>
            <a:defRPr/>
          </a:pPr>
          <a:r>
            <a:rPr lang="en-US" sz="1400" b="0" baseline="0"/>
            <a:t>5.1 - Enter the number of fall-related injuries in columns C through W categorized by hospitalizations, ED visits, and deaths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t>6. Open the </a:t>
          </a:r>
          <a:r>
            <a:rPr lang="en-US" sz="1400" b="1" baseline="0">
              <a:solidFill>
                <a:srgbClr val="FF0000"/>
              </a:solidFill>
            </a:rPr>
            <a:t>"J_Figure 1" </a:t>
          </a:r>
          <a:r>
            <a:rPr lang="en-US" sz="1400" b="1" baseline="0"/>
            <a:t>tab</a:t>
          </a:r>
        </a:p>
        <a:p>
          <a:pPr marL="0" marR="0" lvl="0" indent="0" defTabSz="914400" eaLnBrk="1" fontAlgn="auto" latinLnBrk="0" hangingPunct="1">
            <a:lnSpc>
              <a:spcPct val="100000"/>
            </a:lnSpc>
            <a:spcBef>
              <a:spcPts val="0"/>
            </a:spcBef>
            <a:spcAft>
              <a:spcPts val="0"/>
            </a:spcAft>
            <a:buClrTx/>
            <a:buSzTx/>
            <a:buFontTx/>
            <a:buNone/>
            <a:tabLst/>
            <a:defRPr/>
          </a:pPr>
          <a:r>
            <a:rPr lang="en-US" sz="1400" b="0" baseline="0"/>
            <a:t>6.1 - Follow the directions in this tab to create your graph for Figure 1</a:t>
          </a: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7. Open the </a:t>
          </a:r>
          <a:r>
            <a:rPr kumimoji="0" lang="en-US" sz="1400" b="1" i="0" u="none" strike="noStrike" kern="0" cap="none" spc="0" normalizeH="0" baseline="0" noProof="0">
              <a:ln>
                <a:noFill/>
              </a:ln>
              <a:solidFill>
                <a:srgbClr val="FF0000"/>
              </a:solidFill>
              <a:effectLst/>
              <a:uLnTx/>
              <a:uFillTx/>
              <a:latin typeface="+mn-lt"/>
              <a:ea typeface="+mn-ea"/>
              <a:cs typeface="+mn-cs"/>
            </a:rPr>
            <a:t>"K_Figure 2" </a:t>
          </a:r>
          <a:r>
            <a:rPr kumimoji="0" lang="en-US" sz="1400" b="1" i="0" u="none" strike="noStrike" kern="0" cap="none" spc="0" normalizeH="0" baseline="0" noProof="0">
              <a:ln>
                <a:noFill/>
              </a:ln>
              <a:solidFill>
                <a:prstClr val="black"/>
              </a:solidFill>
              <a:effectLst/>
              <a:uLnTx/>
              <a:uFillTx/>
              <a:latin typeface="+mn-lt"/>
              <a:ea typeface="+mn-ea"/>
              <a:cs typeface="+mn-cs"/>
            </a:rPr>
            <a:t>tab</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7.1 - Follow the directions in this tab to create your graph for Figure 2</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8. Open the </a:t>
          </a:r>
          <a:r>
            <a:rPr kumimoji="0" lang="en-US" sz="1400" b="1" i="0" u="none" strike="noStrike" kern="0" cap="none" spc="0" normalizeH="0" baseline="0" noProof="0">
              <a:ln>
                <a:noFill/>
              </a:ln>
              <a:solidFill>
                <a:srgbClr val="FF0000"/>
              </a:solidFill>
              <a:effectLst/>
              <a:uLnTx/>
              <a:uFillTx/>
              <a:latin typeface="+mn-lt"/>
              <a:ea typeface="+mn-ea"/>
              <a:cs typeface="+mn-cs"/>
            </a:rPr>
            <a:t>"L_Figure 3 (Health Regions)" and "L_Figure 3 (Race/Ethnicity) </a:t>
          </a:r>
          <a:r>
            <a:rPr kumimoji="0" lang="en-US" sz="1400" b="1" i="0" u="none" strike="noStrike" kern="0" cap="none" spc="0" normalizeH="0" baseline="0" noProof="0">
              <a:ln>
                <a:noFill/>
              </a:ln>
              <a:solidFill>
                <a:prstClr val="black"/>
              </a:solidFill>
              <a:effectLst/>
              <a:uLnTx/>
              <a:uFillTx/>
              <a:latin typeface="+mn-lt"/>
              <a:ea typeface="+mn-ea"/>
              <a:cs typeface="+mn-cs"/>
            </a:rPr>
            <a:t>tabs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8.1 - Follow the directions in this tab to create your table for Figure 3. Data from these tables can be pulled into Figure 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xdr:txBody>
    </xdr:sp>
    <xdr:clientData/>
  </xdr:twoCellAnchor>
  <xdr:twoCellAnchor>
    <xdr:from>
      <xdr:col>0</xdr:col>
      <xdr:colOff>59531</xdr:colOff>
      <xdr:row>0</xdr:row>
      <xdr:rowOff>19525</xdr:rowOff>
    </xdr:from>
    <xdr:to>
      <xdr:col>27</xdr:col>
      <xdr:colOff>0</xdr:colOff>
      <xdr:row>1</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 y="19525"/>
          <a:ext cx="21776532" cy="17545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Older Adult Falls Special Emphasis Report is a three step process:</a:t>
          </a:r>
        </a:p>
        <a:p>
          <a:r>
            <a:rPr lang="en-US" sz="2400" b="1" baseline="0">
              <a:solidFill>
                <a:schemeClr val="accent6"/>
              </a:solidFill>
            </a:rPr>
            <a:t>Step 1</a:t>
          </a:r>
          <a:r>
            <a:rPr lang="en-US" sz="2400" b="0" baseline="0"/>
            <a:t> is to prepare your state/territory data on Older Adult Falls, organized by mechanism </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B through M</a:t>
          </a: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19</xdr:col>
      <xdr:colOff>11429</xdr:colOff>
      <xdr:row>2</xdr:row>
      <xdr:rowOff>0</xdr:rowOff>
    </xdr:from>
    <xdr:to>
      <xdr:col>26</xdr:col>
      <xdr:colOff>428625</xdr:colOff>
      <xdr:row>12</xdr:row>
      <xdr:rowOff>381000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8045429" y="3058583"/>
          <a:ext cx="4565863" cy="388408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form</a:t>
          </a:r>
        </a:p>
        <a:p>
          <a:r>
            <a:rPr lang="en-US" sz="1400" b="1" baseline="0"/>
            <a:t>2. Open the </a:t>
          </a:r>
          <a:r>
            <a:rPr lang="en-US" sz="1400" b="1" baseline="0">
              <a:solidFill>
                <a:srgbClr val="FF0000"/>
              </a:solidFill>
            </a:rPr>
            <a:t>"N_Report" </a:t>
          </a:r>
          <a:r>
            <a:rPr lang="en-US" sz="1400" b="1" baseline="0"/>
            <a:t>tab</a:t>
          </a:r>
          <a:endParaRPr lang="en-US" sz="1400" b="0" baseline="0"/>
        </a:p>
        <a:p>
          <a:r>
            <a:rPr lang="en-US" sz="1400" b="0" baseline="0"/>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p>
        <a:p>
          <a:r>
            <a:rPr lang="en-US" sz="1400" b="1">
              <a:solidFill>
                <a:schemeClr val="dk1"/>
              </a:solidFill>
              <a:effectLst/>
              <a:latin typeface="+mn-lt"/>
              <a:ea typeface="+mn-ea"/>
              <a:cs typeface="+mn-cs"/>
            </a:rPr>
            <a:t>3. Finalize the PDF SER form</a:t>
          </a:r>
        </a:p>
        <a:p>
          <a:r>
            <a:rPr lang="en-US" sz="1400">
              <a:solidFill>
                <a:schemeClr val="dk1"/>
              </a:solidFill>
              <a:effectLst/>
              <a:latin typeface="+mn-lt"/>
              <a:ea typeface="+mn-ea"/>
              <a:cs typeface="+mn-cs"/>
            </a:rPr>
            <a:t>3.</a:t>
          </a:r>
          <a:r>
            <a:rPr lang="en-US" sz="1400" baseline="0">
              <a:solidFill>
                <a:schemeClr val="dk1"/>
              </a:solidFill>
              <a:effectLst/>
              <a:latin typeface="+mn-lt"/>
              <a:ea typeface="+mn-ea"/>
              <a:cs typeface="+mn-cs"/>
            </a:rPr>
            <a:t>1 - </a:t>
          </a:r>
          <a:r>
            <a:rPr lang="en-US" sz="1400">
              <a:solidFill>
                <a:schemeClr val="dk1"/>
              </a:solidFill>
              <a:effectLst/>
              <a:latin typeface="+mn-lt"/>
              <a:ea typeface="+mn-ea"/>
              <a:cs typeface="+mn-cs"/>
            </a:rPr>
            <a:t>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p>
        <a:p>
          <a:endParaRPr lang="en-US" sz="1400" b="1"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44450</xdr:colOff>
      <xdr:row>1</xdr:row>
      <xdr:rowOff>76200</xdr:rowOff>
    </xdr:from>
    <xdr:to>
      <xdr:col>6</xdr:col>
      <xdr:colOff>514350</xdr:colOff>
      <xdr:row>5</xdr:row>
      <xdr:rowOff>101600</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44450" y="260350"/>
          <a:ext cx="5956300" cy="6604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 </a:t>
          </a:r>
          <a:r>
            <a:rPr lang="en-US" sz="1100"/>
            <a:t>In the tables below, please enter the percentages</a:t>
          </a:r>
          <a:r>
            <a:rPr lang="en-US" sz="1100" baseline="0"/>
            <a:t> of annual older adult falls-related deaths, hospitalizations, and ED visits by circumstance. Data from the table will then generate the graph for Figure 2 in the SER PDF.</a:t>
          </a:r>
          <a:endParaRPr lang="en-US" sz="1100"/>
        </a:p>
      </xdr:txBody>
    </xdr:sp>
    <xdr:clientData/>
  </xdr:twoCellAnchor>
  <xdr:twoCellAnchor>
    <xdr:from>
      <xdr:col>2</xdr:col>
      <xdr:colOff>956468</xdr:colOff>
      <xdr:row>6</xdr:row>
      <xdr:rowOff>53975</xdr:rowOff>
    </xdr:from>
    <xdr:to>
      <xdr:col>10</xdr:col>
      <xdr:colOff>292100</xdr:colOff>
      <xdr:row>20</xdr:row>
      <xdr:rowOff>82550</xdr:rowOff>
    </xdr:to>
    <xdr:graphicFrame macro="">
      <xdr:nvGraphicFramePr>
        <xdr:cNvPr id="4" name="Chart 3">
          <a:extLst>
            <a:ext uri="{FF2B5EF4-FFF2-40B4-BE49-F238E27FC236}">
              <a16:creationId xmlns:a16="http://schemas.microsoft.com/office/drawing/2014/main" id="{00000000-0008-0000-0B00-000004000000}"/>
            </a:ext>
            <a:ext uri="{147F2762-F138-4A5C-976F-8EAC2B608ADB}">
              <a16:predDERef xmlns:a16="http://schemas.microsoft.com/office/drawing/2014/main" pre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xdr:colOff>
      <xdr:row>1</xdr:row>
      <xdr:rowOff>76200</xdr:rowOff>
    </xdr:from>
    <xdr:to>
      <xdr:col>6</xdr:col>
      <xdr:colOff>482600</xdr:colOff>
      <xdr:row>5</xdr:row>
      <xdr:rowOff>165100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38100" y="260350"/>
          <a:ext cx="5130800" cy="8255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 </a:t>
          </a:r>
          <a:r>
            <a:rPr lang="en-US" sz="1100"/>
            <a:t>The tables below will be automatically filled in with the total rates</a:t>
          </a:r>
          <a:r>
            <a:rPr lang="en-US" sz="1100" baseline="0"/>
            <a:t> per 100,000 for hospitalizations, ED visits, and Deaths across health regions. The rank column will rank health regions based on their rates per 100,000. Data from this tab can be used to fill in Figure 3 for the PDF SER.</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72571</xdr:colOff>
      <xdr:row>1</xdr:row>
      <xdr:rowOff>81642</xdr:rowOff>
    </xdr:from>
    <xdr:to>
      <xdr:col>6</xdr:col>
      <xdr:colOff>1241778</xdr:colOff>
      <xdr:row>6</xdr:row>
      <xdr:rowOff>134055</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72571" y="314475"/>
          <a:ext cx="7392207" cy="96963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Instructions: </a:t>
          </a:r>
          <a:r>
            <a:rPr lang="en-US" sz="1400"/>
            <a:t>The tables below will be automatically filled in with the crude rates</a:t>
          </a:r>
          <a:r>
            <a:rPr lang="en-US" sz="1400" baseline="0"/>
            <a:t> per 100,000 for hospitalizations, ED visits, and Deaths across race/ethnicity. Data from this tab can be used to fill in Figure 3 for the PDF SER for "Falls in Older Adults by &lt;Group, Health Region, or Other Geographic Location&gt; in &lt;Data Year(s)&gt;".</a:t>
          </a:r>
          <a:endParaRPr lang="en-US" sz="14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492918</xdr:colOff>
      <xdr:row>42</xdr:row>
      <xdr:rowOff>95250</xdr:rowOff>
    </xdr:from>
    <xdr:to>
      <xdr:col>14</xdr:col>
      <xdr:colOff>503270</xdr:colOff>
      <xdr:row>77</xdr:row>
      <xdr:rowOff>47644</xdr:rowOff>
    </xdr:to>
    <xdr:pic>
      <xdr:nvPicPr>
        <xdr:cNvPr id="32" name="Picture 31">
          <a:extLst>
            <a:ext uri="{FF2B5EF4-FFF2-40B4-BE49-F238E27FC236}">
              <a16:creationId xmlns:a16="http://schemas.microsoft.com/office/drawing/2014/main" id="{35ACFBB1-3CC2-D6EF-598A-27D17F93EE11}"/>
            </a:ext>
          </a:extLst>
        </xdr:cNvPr>
        <xdr:cNvPicPr>
          <a:picLocks noChangeAspect="1"/>
        </xdr:cNvPicPr>
      </xdr:nvPicPr>
      <xdr:blipFill>
        <a:blip xmlns:r="http://schemas.openxmlformats.org/officeDocument/2006/relationships" r:embed="rId1"/>
        <a:stretch>
          <a:fillRect/>
        </a:stretch>
      </xdr:blipFill>
      <xdr:spPr>
        <a:xfrm>
          <a:off x="3236118" y="7439025"/>
          <a:ext cx="6077777" cy="6286519"/>
        </a:xfrm>
        <a:prstGeom prst="rect">
          <a:avLst/>
        </a:prstGeom>
      </xdr:spPr>
    </xdr:pic>
    <xdr:clientData/>
  </xdr:twoCellAnchor>
  <xdr:twoCellAnchor editAs="oneCell">
    <xdr:from>
      <xdr:col>5</xdr:col>
      <xdr:colOff>74083</xdr:colOff>
      <xdr:row>0</xdr:row>
      <xdr:rowOff>0</xdr:rowOff>
    </xdr:from>
    <xdr:to>
      <xdr:col>14</xdr:col>
      <xdr:colOff>285750</xdr:colOff>
      <xdr:row>43</xdr:row>
      <xdr:rowOff>3208</xdr:rowOff>
    </xdr:to>
    <xdr:pic>
      <xdr:nvPicPr>
        <xdr:cNvPr id="4" name="Picture 3">
          <a:extLst>
            <a:ext uri="{FF2B5EF4-FFF2-40B4-BE49-F238E27FC236}">
              <a16:creationId xmlns:a16="http://schemas.microsoft.com/office/drawing/2014/main" id="{C9D5567F-D7A8-EAB2-ED09-EC480E97AC5F}"/>
            </a:ext>
          </a:extLst>
        </xdr:cNvPr>
        <xdr:cNvPicPr>
          <a:picLocks noChangeAspect="1"/>
        </xdr:cNvPicPr>
      </xdr:nvPicPr>
      <xdr:blipFill>
        <a:blip xmlns:r="http://schemas.openxmlformats.org/officeDocument/2006/relationships" r:embed="rId2"/>
        <a:stretch>
          <a:fillRect/>
        </a:stretch>
      </xdr:blipFill>
      <xdr:spPr>
        <a:xfrm>
          <a:off x="3482672" y="0"/>
          <a:ext cx="5722560" cy="7718039"/>
        </a:xfrm>
        <a:prstGeom prst="rect">
          <a:avLst/>
        </a:prstGeom>
      </xdr:spPr>
    </xdr:pic>
    <xdr:clientData/>
  </xdr:twoCellAnchor>
  <xdr:twoCellAnchor>
    <xdr:from>
      <xdr:col>14</xdr:col>
      <xdr:colOff>115321</xdr:colOff>
      <xdr:row>27</xdr:row>
      <xdr:rowOff>164307</xdr:rowOff>
    </xdr:from>
    <xdr:to>
      <xdr:col>27</xdr:col>
      <xdr:colOff>214313</xdr:colOff>
      <xdr:row>32</xdr:row>
      <xdr:rowOff>139700</xdr:rowOff>
    </xdr:to>
    <xdr:cxnSp macro="">
      <xdr:nvCxnSpPr>
        <xdr:cNvPr id="18" name="Connector: Elbow 17">
          <a:extLst>
            <a:ext uri="{FF2B5EF4-FFF2-40B4-BE49-F238E27FC236}">
              <a16:creationId xmlns:a16="http://schemas.microsoft.com/office/drawing/2014/main" id="{00000000-0008-0000-0E00-000012000000}"/>
            </a:ext>
          </a:extLst>
        </xdr:cNvPr>
        <xdr:cNvCxnSpPr>
          <a:cxnSpLocks/>
          <a:stCxn id="37" idx="3"/>
          <a:endCxn id="39" idx="2"/>
        </xdr:cNvCxnSpPr>
      </xdr:nvCxnSpPr>
      <xdr:spPr>
        <a:xfrm>
          <a:off x="8973571" y="4962526"/>
          <a:ext cx="7992836" cy="868362"/>
        </a:xfrm>
        <a:prstGeom prst="bentConnector4">
          <a:avLst>
            <a:gd name="adj1" fmla="val 3333"/>
            <a:gd name="adj2" fmla="val 126325"/>
          </a:avLst>
        </a:prstGeom>
        <a:ln w="19050">
          <a:solidFill>
            <a:srgbClr val="B890BB"/>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115321</xdr:colOff>
      <xdr:row>25</xdr:row>
      <xdr:rowOff>71438</xdr:rowOff>
    </xdr:from>
    <xdr:to>
      <xdr:col>15</xdr:col>
      <xdr:colOff>67469</xdr:colOff>
      <xdr:row>27</xdr:row>
      <xdr:rowOff>164307</xdr:rowOff>
    </xdr:to>
    <xdr:cxnSp macro="">
      <xdr:nvCxnSpPr>
        <xdr:cNvPr id="19" name="Connector: Elbow 18">
          <a:extLst>
            <a:ext uri="{FF2B5EF4-FFF2-40B4-BE49-F238E27FC236}">
              <a16:creationId xmlns:a16="http://schemas.microsoft.com/office/drawing/2014/main" id="{00000000-0008-0000-0E00-000013000000}"/>
            </a:ext>
          </a:extLst>
        </xdr:cNvPr>
        <xdr:cNvCxnSpPr>
          <a:cxnSpLocks/>
          <a:stCxn id="37" idx="3"/>
          <a:endCxn id="40" idx="1"/>
        </xdr:cNvCxnSpPr>
      </xdr:nvCxnSpPr>
      <xdr:spPr>
        <a:xfrm flipV="1">
          <a:off x="8973571" y="4512469"/>
          <a:ext cx="559367" cy="450057"/>
        </a:xfrm>
        <a:prstGeom prst="bentConnector3">
          <a:avLst>
            <a:gd name="adj1" fmla="val 50000"/>
          </a:avLst>
        </a:prstGeom>
        <a:ln w="19050">
          <a:solidFill>
            <a:srgbClr val="B890BB"/>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90828</xdr:colOff>
      <xdr:row>23</xdr:row>
      <xdr:rowOff>126773</xdr:rowOff>
    </xdr:from>
    <xdr:to>
      <xdr:col>14</xdr:col>
      <xdr:colOff>115321</xdr:colOff>
      <xdr:row>32</xdr:row>
      <xdr:rowOff>29596</xdr:rowOff>
    </xdr:to>
    <xdr:sp macro="" textlink="">
      <xdr:nvSpPr>
        <xdr:cNvPr id="37" name="Rectangle 36">
          <a:extLst>
            <a:ext uri="{FF2B5EF4-FFF2-40B4-BE49-F238E27FC236}">
              <a16:creationId xmlns:a16="http://schemas.microsoft.com/office/drawing/2014/main" id="{00000000-0008-0000-0E00-000025000000}"/>
            </a:ext>
          </a:extLst>
        </xdr:cNvPr>
        <xdr:cNvSpPr/>
      </xdr:nvSpPr>
      <xdr:spPr>
        <a:xfrm>
          <a:off x="6520203" y="4210617"/>
          <a:ext cx="2453368" cy="1510167"/>
        </a:xfrm>
        <a:prstGeom prst="rect">
          <a:avLst/>
        </a:prstGeom>
        <a:noFill/>
        <a:ln w="19050" cap="flat" cmpd="sng" algn="ctr">
          <a:solidFill>
            <a:srgbClr val="B890BB"/>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512234</xdr:colOff>
      <xdr:row>60</xdr:row>
      <xdr:rowOff>106891</xdr:rowOff>
    </xdr:from>
    <xdr:to>
      <xdr:col>3</xdr:col>
      <xdr:colOff>334964</xdr:colOff>
      <xdr:row>67</xdr:row>
      <xdr:rowOff>77786</xdr:rowOff>
    </xdr:to>
    <xdr:sp macro="" textlink="">
      <xdr:nvSpPr>
        <xdr:cNvPr id="44" name="TextBox 43">
          <a:extLst>
            <a:ext uri="{FF2B5EF4-FFF2-40B4-BE49-F238E27FC236}">
              <a16:creationId xmlns:a16="http://schemas.microsoft.com/office/drawing/2014/main" id="{00000000-0008-0000-0E00-00002C000000}"/>
            </a:ext>
          </a:extLst>
        </xdr:cNvPr>
        <xdr:cNvSpPr txBox="1"/>
      </xdr:nvSpPr>
      <xdr:spPr>
        <a:xfrm>
          <a:off x="512234" y="10908241"/>
          <a:ext cx="2003955" cy="1237720"/>
        </a:xfrm>
        <a:prstGeom prst="rect">
          <a:avLst/>
        </a:prstGeom>
        <a:solidFill>
          <a:schemeClr val="lt1"/>
        </a:solidFill>
        <a:ln w="19050" cmpd="sng">
          <a:solidFill>
            <a:srgbClr val="08767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a:t>Reference </a:t>
          </a:r>
          <a:r>
            <a:rPr lang="en-US" sz="1200" b="1"/>
            <a:t>Tab L_Figure 3 (Health Regions) and Tab</a:t>
          </a:r>
          <a:r>
            <a:rPr lang="en-US" sz="1200" b="1" baseline="0"/>
            <a:t> L_Figure 3 (Race_Ethnicity)</a:t>
          </a:r>
          <a:r>
            <a:rPr lang="en-US" sz="1200"/>
            <a:t> to fill in "Falls in Older Adults by &lt;Group, Health Region, or other Geographic Location&gt;</a:t>
          </a:r>
        </a:p>
      </xdr:txBody>
    </xdr:sp>
    <xdr:clientData/>
  </xdr:twoCellAnchor>
  <xdr:twoCellAnchor>
    <xdr:from>
      <xdr:col>5</xdr:col>
      <xdr:colOff>111125</xdr:colOff>
      <xdr:row>59</xdr:row>
      <xdr:rowOff>7942</xdr:rowOff>
    </xdr:from>
    <xdr:to>
      <xdr:col>9</xdr:col>
      <xdr:colOff>381000</xdr:colOff>
      <xdr:row>73</xdr:row>
      <xdr:rowOff>57150</xdr:rowOff>
    </xdr:to>
    <xdr:sp macro="" textlink="">
      <xdr:nvSpPr>
        <xdr:cNvPr id="45" name="Rectangle 44">
          <a:extLst>
            <a:ext uri="{FF2B5EF4-FFF2-40B4-BE49-F238E27FC236}">
              <a16:creationId xmlns:a16="http://schemas.microsoft.com/office/drawing/2014/main" id="{00000000-0008-0000-0E00-00002D000000}"/>
            </a:ext>
          </a:extLst>
        </xdr:cNvPr>
        <xdr:cNvSpPr/>
      </xdr:nvSpPr>
      <xdr:spPr>
        <a:xfrm>
          <a:off x="3511550" y="10628317"/>
          <a:ext cx="2708275" cy="2582858"/>
        </a:xfrm>
        <a:prstGeom prst="rect">
          <a:avLst/>
        </a:prstGeom>
        <a:noFill/>
        <a:ln w="19050" cap="flat" cmpd="sng" algn="ctr">
          <a:solidFill>
            <a:srgbClr val="087673"/>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331789</xdr:colOff>
      <xdr:row>64</xdr:row>
      <xdr:rowOff>264</xdr:rowOff>
    </xdr:from>
    <xdr:to>
      <xdr:col>5</xdr:col>
      <xdr:colOff>111125</xdr:colOff>
      <xdr:row>66</xdr:row>
      <xdr:rowOff>34134</xdr:rowOff>
    </xdr:to>
    <xdr:cxnSp macro="">
      <xdr:nvCxnSpPr>
        <xdr:cNvPr id="46" name="Connector: Elbow 45">
          <a:extLst>
            <a:ext uri="{FF2B5EF4-FFF2-40B4-BE49-F238E27FC236}">
              <a16:creationId xmlns:a16="http://schemas.microsoft.com/office/drawing/2014/main" id="{00000000-0008-0000-0E00-00002E000000}"/>
            </a:ext>
          </a:extLst>
        </xdr:cNvPr>
        <xdr:cNvCxnSpPr>
          <a:stCxn id="44" idx="3"/>
          <a:endCxn id="45" idx="1"/>
        </xdr:cNvCxnSpPr>
      </xdr:nvCxnSpPr>
      <xdr:spPr>
        <a:xfrm>
          <a:off x="2513014" y="11525514"/>
          <a:ext cx="998536" cy="395820"/>
        </a:xfrm>
        <a:prstGeom prst="bentConnector3">
          <a:avLst>
            <a:gd name="adj1" fmla="val 50000"/>
          </a:avLst>
        </a:prstGeom>
        <a:ln w="19050">
          <a:solidFill>
            <a:srgbClr val="08767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0</xdr:colOff>
      <xdr:row>5</xdr:row>
      <xdr:rowOff>0</xdr:rowOff>
    </xdr:from>
    <xdr:to>
      <xdr:col>3</xdr:col>
      <xdr:colOff>304800</xdr:colOff>
      <xdr:row>6</xdr:row>
      <xdr:rowOff>123825</xdr:rowOff>
    </xdr:to>
    <xdr:sp macro="" textlink="">
      <xdr:nvSpPr>
        <xdr:cNvPr id="14337" name="AutoShape 1">
          <a:extLst>
            <a:ext uri="{FF2B5EF4-FFF2-40B4-BE49-F238E27FC236}">
              <a16:creationId xmlns:a16="http://schemas.microsoft.com/office/drawing/2014/main" id="{3431E1A8-9E22-42DB-84E2-7DD9206D7402}"/>
            </a:ext>
          </a:extLst>
        </xdr:cNvPr>
        <xdr:cNvSpPr>
          <a:spLocks noChangeAspect="1" noChangeArrowheads="1"/>
        </xdr:cNvSpPr>
      </xdr:nvSpPr>
      <xdr:spPr bwMode="auto">
        <a:xfrm>
          <a:off x="2178050" y="92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xdr:row>
      <xdr:rowOff>39688</xdr:rowOff>
    </xdr:from>
    <xdr:to>
      <xdr:col>4</xdr:col>
      <xdr:colOff>246063</xdr:colOff>
      <xdr:row>12</xdr:row>
      <xdr:rowOff>134938</xdr:rowOff>
    </xdr:to>
    <xdr:sp macro="" textlink="">
      <xdr:nvSpPr>
        <xdr:cNvPr id="38" name="TextBox 37">
          <a:extLst>
            <a:ext uri="{FF2B5EF4-FFF2-40B4-BE49-F238E27FC236}">
              <a16:creationId xmlns:a16="http://schemas.microsoft.com/office/drawing/2014/main" id="{04EF924F-3D89-4CE0-98D2-48904AE8975E}"/>
            </a:ext>
          </a:extLst>
        </xdr:cNvPr>
        <xdr:cNvSpPr txBox="1"/>
      </xdr:nvSpPr>
      <xdr:spPr>
        <a:xfrm>
          <a:off x="0" y="222251"/>
          <a:ext cx="3040063" cy="2103437"/>
        </a:xfrm>
        <a:prstGeom prst="rect">
          <a:avLst/>
        </a:prstGeom>
        <a:solidFill>
          <a:srgbClr val="29434E"/>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i="0">
              <a:solidFill>
                <a:schemeClr val="bg1">
                  <a:lumMod val="95000"/>
                </a:schemeClr>
              </a:solidFill>
            </a:rPr>
            <a:t>ADDING</a:t>
          </a:r>
          <a:r>
            <a:rPr lang="en-US" sz="1050" b="1" i="0" baseline="0">
              <a:solidFill>
                <a:schemeClr val="bg1">
                  <a:lumMod val="95000"/>
                </a:schemeClr>
              </a:solidFill>
            </a:rPr>
            <a:t> GRAPHS TO PDF FORM:</a:t>
          </a:r>
          <a:endParaRPr lang="en-US" sz="1050" b="1" i="0">
            <a:solidFill>
              <a:schemeClr val="bg1">
                <a:lumMod val="95000"/>
              </a:schemeClr>
            </a:solidFill>
          </a:endParaRPr>
        </a:p>
        <a:p>
          <a:r>
            <a:rPr lang="en-US" sz="1050" i="1">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r>
            <a:rPr lang="en-US" sz="1050" i="1" baseline="0">
              <a:solidFill>
                <a:schemeClr val="bg1">
                  <a:lumMod val="95000"/>
                </a:schemeClr>
              </a:solidFill>
            </a:rPr>
            <a:t> </a:t>
          </a:r>
          <a:r>
            <a:rPr lang="en-US" sz="1050" i="1">
              <a:solidFill>
                <a:schemeClr val="bg1">
                  <a:lumMod val="95000"/>
                </a:schemeClr>
              </a:solidFill>
            </a:rPr>
            <a:t>Please</a:t>
          </a:r>
          <a:r>
            <a:rPr lang="en-US" sz="1050" i="1" baseline="0">
              <a:solidFill>
                <a:schemeClr val="bg1">
                  <a:lumMod val="95000"/>
                </a:schemeClr>
              </a:solidFill>
            </a:rPr>
            <a:t> ensure your PDF editor is up to date to fill out the SER form. Refer to the demo recording from CSTE for additional guidance on filling in the SER form.</a:t>
          </a:r>
          <a:endParaRPr lang="en-US" sz="1050" i="1">
            <a:solidFill>
              <a:schemeClr val="bg1">
                <a:lumMod val="95000"/>
              </a:schemeClr>
            </a:solidFill>
          </a:endParaRPr>
        </a:p>
        <a:p>
          <a:endParaRPr lang="en-US" sz="1050" i="1" baseline="0">
            <a:solidFill>
              <a:schemeClr val="bg1">
                <a:lumMod val="95000"/>
              </a:schemeClr>
            </a:solidFill>
          </a:endParaRPr>
        </a:p>
        <a:p>
          <a:endParaRPr lang="en-US" sz="1050" i="1" baseline="0">
            <a:solidFill>
              <a:schemeClr val="bg1">
                <a:lumMod val="95000"/>
              </a:schemeClr>
            </a:solidFill>
          </a:endParaRPr>
        </a:p>
      </xdr:txBody>
    </xdr:sp>
    <xdr:clientData/>
  </xdr:twoCellAnchor>
  <xdr:twoCellAnchor>
    <xdr:from>
      <xdr:col>23</xdr:col>
      <xdr:colOff>369094</xdr:colOff>
      <xdr:row>17</xdr:row>
      <xdr:rowOff>150019</xdr:rowOff>
    </xdr:from>
    <xdr:to>
      <xdr:col>31</xdr:col>
      <xdr:colOff>56357</xdr:colOff>
      <xdr:row>32</xdr:row>
      <xdr:rowOff>136525</xdr:rowOff>
    </xdr:to>
    <xdr:graphicFrame macro="">
      <xdr:nvGraphicFramePr>
        <xdr:cNvPr id="39" name="Chart 38">
          <a:extLst>
            <a:ext uri="{FF2B5EF4-FFF2-40B4-BE49-F238E27FC236}">
              <a16:creationId xmlns:a16="http://schemas.microsoft.com/office/drawing/2014/main" id="{B6376E81-A8E7-4096-BC3F-4142CCC0C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70644</xdr:colOff>
      <xdr:row>17</xdr:row>
      <xdr:rowOff>150019</xdr:rowOff>
    </xdr:from>
    <xdr:to>
      <xdr:col>22</xdr:col>
      <xdr:colOff>595313</xdr:colOff>
      <xdr:row>32</xdr:row>
      <xdr:rowOff>171450</xdr:rowOff>
    </xdr:to>
    <xdr:graphicFrame macro="">
      <xdr:nvGraphicFramePr>
        <xdr:cNvPr id="40" name="Chart 4">
          <a:extLst>
            <a:ext uri="{FF2B5EF4-FFF2-40B4-BE49-F238E27FC236}">
              <a16:creationId xmlns:a16="http://schemas.microsoft.com/office/drawing/2014/main" id="{DC1810DB-DAD2-403D-B4FE-A314E7802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40168</xdr:colOff>
      <xdr:row>0</xdr:row>
      <xdr:rowOff>178758</xdr:rowOff>
    </xdr:from>
    <xdr:to>
      <xdr:col>14</xdr:col>
      <xdr:colOff>96610</xdr:colOff>
      <xdr:row>1</xdr:row>
      <xdr:rowOff>178053</xdr:rowOff>
    </xdr:to>
    <xdr:sp macro="" textlink="">
      <xdr:nvSpPr>
        <xdr:cNvPr id="14339" name="Rectangle 14338">
          <a:extLst>
            <a:ext uri="{FF2B5EF4-FFF2-40B4-BE49-F238E27FC236}">
              <a16:creationId xmlns:a16="http://schemas.microsoft.com/office/drawing/2014/main" id="{92E4934D-8273-40D9-A581-445CC21C13E2}"/>
            </a:ext>
          </a:extLst>
        </xdr:cNvPr>
        <xdr:cNvSpPr/>
      </xdr:nvSpPr>
      <xdr:spPr>
        <a:xfrm>
          <a:off x="7755418" y="178758"/>
          <a:ext cx="1284109" cy="179212"/>
        </a:xfrm>
        <a:prstGeom prst="rect">
          <a:avLst/>
        </a:prstGeom>
        <a:noFill/>
        <a:ln w="28575">
          <a:solidFill>
            <a:srgbClr val="6600FF"/>
          </a:solidFill>
        </a:ln>
      </xdr:spPr>
      <xdr:style>
        <a:lnRef idx="0">
          <a:scrgbClr r="0" g="0" b="0"/>
        </a:lnRef>
        <a:fillRef idx="0">
          <a:scrgbClr r="0" g="0" b="0"/>
        </a:fillRef>
        <a:effectRef idx="0">
          <a:scrgbClr r="0" g="0" b="0"/>
        </a:effectRef>
        <a:fontRef idx="minor">
          <a:schemeClr val="accent6"/>
        </a:fontRef>
      </xdr:style>
      <xdr:txBody>
        <a:bodyPr vertOverflow="clip" horzOverflow="clip" rtlCol="0" anchor="t"/>
        <a:lstStyle/>
        <a:p>
          <a:pPr algn="l"/>
          <a:endParaRPr lang="en-US" sz="1100"/>
        </a:p>
      </xdr:txBody>
    </xdr:sp>
    <xdr:clientData/>
  </xdr:twoCellAnchor>
  <xdr:twoCellAnchor>
    <xdr:from>
      <xdr:col>15</xdr:col>
      <xdr:colOff>201612</xdr:colOff>
      <xdr:row>45</xdr:row>
      <xdr:rowOff>26987</xdr:rowOff>
    </xdr:from>
    <xdr:to>
      <xdr:col>23</xdr:col>
      <xdr:colOff>254794</xdr:colOff>
      <xdr:row>60</xdr:row>
      <xdr:rowOff>160337</xdr:rowOff>
    </xdr:to>
    <xdr:graphicFrame macro="">
      <xdr:nvGraphicFramePr>
        <xdr:cNvPr id="42" name="Chart 41">
          <a:extLst>
            <a:ext uri="{FF2B5EF4-FFF2-40B4-BE49-F238E27FC236}">
              <a16:creationId xmlns:a16="http://schemas.microsoft.com/office/drawing/2014/main" id="{A23958EB-C15A-49AD-95D6-658ECB779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15827</xdr:colOff>
      <xdr:row>2</xdr:row>
      <xdr:rowOff>87893</xdr:rowOff>
    </xdr:from>
    <xdr:to>
      <xdr:col>14</xdr:col>
      <xdr:colOff>72269</xdr:colOff>
      <xdr:row>3</xdr:row>
      <xdr:rowOff>77661</xdr:rowOff>
    </xdr:to>
    <xdr:sp macro="" textlink="">
      <xdr:nvSpPr>
        <xdr:cNvPr id="83" name="Rectangle 82">
          <a:extLst>
            <a:ext uri="{FF2B5EF4-FFF2-40B4-BE49-F238E27FC236}">
              <a16:creationId xmlns:a16="http://schemas.microsoft.com/office/drawing/2014/main" id="{17BB5717-64E0-4D98-947B-18918D126967}"/>
            </a:ext>
          </a:extLst>
        </xdr:cNvPr>
        <xdr:cNvSpPr/>
      </xdr:nvSpPr>
      <xdr:spPr>
        <a:xfrm>
          <a:off x="7731077" y="447726"/>
          <a:ext cx="1284109" cy="169685"/>
        </a:xfrm>
        <a:prstGeom prst="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381000</xdr:colOff>
      <xdr:row>17</xdr:row>
      <xdr:rowOff>11988</xdr:rowOff>
    </xdr:from>
    <xdr:to>
      <xdr:col>9</xdr:col>
      <xdr:colOff>316278</xdr:colOff>
      <xdr:row>17</xdr:row>
      <xdr:rowOff>131886</xdr:rowOff>
    </xdr:to>
    <xdr:sp macro="" textlink="">
      <xdr:nvSpPr>
        <xdr:cNvPr id="87" name="Rectangle 86">
          <a:extLst>
            <a:ext uri="{FF2B5EF4-FFF2-40B4-BE49-F238E27FC236}">
              <a16:creationId xmlns:a16="http://schemas.microsoft.com/office/drawing/2014/main" id="{12B4D1E3-5ED3-45E7-B54C-C6DC55808457}"/>
            </a:ext>
          </a:extLst>
        </xdr:cNvPr>
        <xdr:cNvSpPr/>
      </xdr:nvSpPr>
      <xdr:spPr>
        <a:xfrm>
          <a:off x="5597769" y="3038007"/>
          <a:ext cx="543413" cy="119898"/>
        </a:xfrm>
        <a:prstGeom prst="rect">
          <a:avLst/>
        </a:prstGeom>
        <a:noFill/>
        <a:ln w="28575">
          <a:solidFill>
            <a:srgbClr val="00B05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552695</xdr:colOff>
      <xdr:row>14</xdr:row>
      <xdr:rowOff>50312</xdr:rowOff>
    </xdr:from>
    <xdr:to>
      <xdr:col>9</xdr:col>
      <xdr:colOff>44572</xdr:colOff>
      <xdr:row>17</xdr:row>
      <xdr:rowOff>11988</xdr:rowOff>
    </xdr:to>
    <xdr:cxnSp macro="">
      <xdr:nvCxnSpPr>
        <xdr:cNvPr id="98" name="Connector: Elbow 97">
          <a:extLst>
            <a:ext uri="{FF2B5EF4-FFF2-40B4-BE49-F238E27FC236}">
              <a16:creationId xmlns:a16="http://schemas.microsoft.com/office/drawing/2014/main" id="{CA4CC785-DFEE-4B51-B892-1CC09F5E8CB9}"/>
            </a:ext>
          </a:extLst>
        </xdr:cNvPr>
        <xdr:cNvCxnSpPr>
          <a:stCxn id="14357" idx="3"/>
          <a:endCxn id="87" idx="0"/>
        </xdr:cNvCxnSpPr>
      </xdr:nvCxnSpPr>
      <xdr:spPr>
        <a:xfrm>
          <a:off x="2728791" y="2592754"/>
          <a:ext cx="3140685" cy="445253"/>
        </a:xfrm>
        <a:prstGeom prst="bentConnector2">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68188</xdr:colOff>
      <xdr:row>1</xdr:row>
      <xdr:rowOff>10583</xdr:rowOff>
    </xdr:from>
    <xdr:to>
      <xdr:col>12</xdr:col>
      <xdr:colOff>40168</xdr:colOff>
      <xdr:row>1</xdr:row>
      <xdr:rowOff>89203</xdr:rowOff>
    </xdr:to>
    <xdr:cxnSp macro="">
      <xdr:nvCxnSpPr>
        <xdr:cNvPr id="155" name="Connector: Elbow 154">
          <a:extLst>
            <a:ext uri="{FF2B5EF4-FFF2-40B4-BE49-F238E27FC236}">
              <a16:creationId xmlns:a16="http://schemas.microsoft.com/office/drawing/2014/main" id="{5EC1CEB5-AC69-4F8E-B4B7-8814AA58F5EE}"/>
            </a:ext>
          </a:extLst>
        </xdr:cNvPr>
        <xdr:cNvCxnSpPr>
          <a:cxnSpLocks/>
          <a:endCxn id="14339" idx="1"/>
        </xdr:cNvCxnSpPr>
      </xdr:nvCxnSpPr>
      <xdr:spPr>
        <a:xfrm>
          <a:off x="1031271" y="190500"/>
          <a:ext cx="6724147" cy="78620"/>
        </a:xfrm>
        <a:prstGeom prst="bentConnector3">
          <a:avLst>
            <a:gd name="adj1" fmla="val 81318"/>
          </a:avLst>
        </a:prstGeom>
        <a:ln>
          <a:solidFill>
            <a:srgbClr val="66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298205</xdr:colOff>
      <xdr:row>18</xdr:row>
      <xdr:rowOff>137033</xdr:rowOff>
    </xdr:from>
    <xdr:to>
      <xdr:col>9</xdr:col>
      <xdr:colOff>174381</xdr:colOff>
      <xdr:row>19</xdr:row>
      <xdr:rowOff>103066</xdr:rowOff>
    </xdr:to>
    <xdr:sp macro="" textlink="">
      <xdr:nvSpPr>
        <xdr:cNvPr id="54" name="Rectangle 53">
          <a:extLst>
            <a:ext uri="{FF2B5EF4-FFF2-40B4-BE49-F238E27FC236}">
              <a16:creationId xmlns:a16="http://schemas.microsoft.com/office/drawing/2014/main" id="{003E7CFC-530D-4FBE-BDC6-30750FE8CD88}"/>
            </a:ext>
          </a:extLst>
        </xdr:cNvPr>
        <xdr:cNvSpPr/>
      </xdr:nvSpPr>
      <xdr:spPr>
        <a:xfrm>
          <a:off x="4906840" y="3324245"/>
          <a:ext cx="1092445" cy="127225"/>
        </a:xfrm>
        <a:prstGeom prst="rect">
          <a:avLst/>
        </a:prstGeom>
        <a:noFill/>
        <a:ln w="28575">
          <a:solidFill>
            <a:schemeClr val="accent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solidFill>
              <a:schemeClr val="accent5"/>
            </a:solidFill>
          </a:endParaRPr>
        </a:p>
      </xdr:txBody>
    </xdr:sp>
    <xdr:clientData/>
  </xdr:twoCellAnchor>
  <xdr:twoCellAnchor>
    <xdr:from>
      <xdr:col>4</xdr:col>
      <xdr:colOff>249115</xdr:colOff>
      <xdr:row>16</xdr:row>
      <xdr:rowOff>21981</xdr:rowOff>
    </xdr:from>
    <xdr:to>
      <xdr:col>7</xdr:col>
      <xdr:colOff>295030</xdr:colOff>
      <xdr:row>19</xdr:row>
      <xdr:rowOff>42629</xdr:rowOff>
    </xdr:to>
    <xdr:cxnSp macro="">
      <xdr:nvCxnSpPr>
        <xdr:cNvPr id="55" name="Connector: Elbow 54">
          <a:extLst>
            <a:ext uri="{FF2B5EF4-FFF2-40B4-BE49-F238E27FC236}">
              <a16:creationId xmlns:a16="http://schemas.microsoft.com/office/drawing/2014/main" id="{F34E0F0B-3EF7-4CCC-9480-7DFA0A724555}"/>
            </a:ext>
          </a:extLst>
        </xdr:cNvPr>
        <xdr:cNvCxnSpPr>
          <a:stCxn id="127" idx="3"/>
          <a:endCxn id="54" idx="1"/>
        </xdr:cNvCxnSpPr>
      </xdr:nvCxnSpPr>
      <xdr:spPr>
        <a:xfrm>
          <a:off x="3033346" y="2886808"/>
          <a:ext cx="1870319" cy="504225"/>
        </a:xfrm>
        <a:prstGeom prst="bentConnector3">
          <a:avLst>
            <a:gd name="adj1" fmla="val 50000"/>
          </a:avLst>
        </a:prstGeom>
        <a:ln w="28575">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132128</xdr:colOff>
      <xdr:row>20</xdr:row>
      <xdr:rowOff>65717</xdr:rowOff>
    </xdr:from>
    <xdr:to>
      <xdr:col>7</xdr:col>
      <xdr:colOff>59104</xdr:colOff>
      <xdr:row>21</xdr:row>
      <xdr:rowOff>25400</xdr:rowOff>
    </xdr:to>
    <xdr:sp macro="" textlink="">
      <xdr:nvSpPr>
        <xdr:cNvPr id="61" name="Rectangle 60">
          <a:extLst>
            <a:ext uri="{FF2B5EF4-FFF2-40B4-BE49-F238E27FC236}">
              <a16:creationId xmlns:a16="http://schemas.microsoft.com/office/drawing/2014/main" id="{BBE91239-EC81-40BE-8246-2575D2203952}"/>
            </a:ext>
          </a:extLst>
        </xdr:cNvPr>
        <xdr:cNvSpPr/>
      </xdr:nvSpPr>
      <xdr:spPr>
        <a:xfrm>
          <a:off x="4132628" y="3597294"/>
          <a:ext cx="535111" cy="142856"/>
        </a:xfrm>
        <a:prstGeom prst="rect">
          <a:avLst/>
        </a:prstGeom>
        <a:noFill/>
        <a:ln w="28575">
          <a:solidFill>
            <a:srgbClr val="FF66CC"/>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solidFill>
              <a:schemeClr val="accent5"/>
            </a:solidFill>
          </a:endParaRPr>
        </a:p>
      </xdr:txBody>
    </xdr:sp>
    <xdr:clientData/>
  </xdr:twoCellAnchor>
  <xdr:twoCellAnchor>
    <xdr:from>
      <xdr:col>3</xdr:col>
      <xdr:colOff>446209</xdr:colOff>
      <xdr:row>17</xdr:row>
      <xdr:rowOff>155575</xdr:rowOff>
    </xdr:from>
    <xdr:to>
      <xdr:col>6</xdr:col>
      <xdr:colOff>132128</xdr:colOff>
      <xdr:row>20</xdr:row>
      <xdr:rowOff>140320</xdr:rowOff>
    </xdr:to>
    <xdr:cxnSp macro="">
      <xdr:nvCxnSpPr>
        <xdr:cNvPr id="62" name="Connector: Elbow 61">
          <a:extLst>
            <a:ext uri="{FF2B5EF4-FFF2-40B4-BE49-F238E27FC236}">
              <a16:creationId xmlns:a16="http://schemas.microsoft.com/office/drawing/2014/main" id="{86AB1A61-CB92-4163-918A-9FAAD7944078}"/>
            </a:ext>
          </a:extLst>
        </xdr:cNvPr>
        <xdr:cNvCxnSpPr>
          <a:stCxn id="131" idx="3"/>
          <a:endCxn id="61" idx="1"/>
        </xdr:cNvCxnSpPr>
      </xdr:nvCxnSpPr>
      <xdr:spPr>
        <a:xfrm>
          <a:off x="2622305" y="3181594"/>
          <a:ext cx="1510323" cy="490303"/>
        </a:xfrm>
        <a:prstGeom prst="bentConnector3">
          <a:avLst>
            <a:gd name="adj1" fmla="val 50000"/>
          </a:avLst>
        </a:prstGeom>
        <a:ln w="28575">
          <a:solidFill>
            <a:srgbClr val="FF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185737</xdr:colOff>
      <xdr:row>0</xdr:row>
      <xdr:rowOff>0</xdr:rowOff>
    </xdr:from>
    <xdr:to>
      <xdr:col>26</xdr:col>
      <xdr:colOff>442119</xdr:colOff>
      <xdr:row>16</xdr:row>
      <xdr:rowOff>84138</xdr:rowOff>
    </xdr:to>
    <xdr:graphicFrame macro="">
      <xdr:nvGraphicFramePr>
        <xdr:cNvPr id="74" name="Chart 6">
          <a:extLst>
            <a:ext uri="{FF2B5EF4-FFF2-40B4-BE49-F238E27FC236}">
              <a16:creationId xmlns:a16="http://schemas.microsoft.com/office/drawing/2014/main" id="{F0E2EB62-5140-42C0-A393-AFDE5B44CE59}"/>
            </a:ext>
            <a:ext uri="{147F2762-F138-4A5C-976F-8EAC2B608ADB}">
              <a16:predDERef xmlns:a16="http://schemas.microsoft.com/office/drawing/2014/main" pred="{86AB1A61-CB92-4163-918A-9FAAD79440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115321</xdr:colOff>
      <xdr:row>7</xdr:row>
      <xdr:rowOff>180181</xdr:rowOff>
    </xdr:from>
    <xdr:to>
      <xdr:col>19</xdr:col>
      <xdr:colOff>185737</xdr:colOff>
      <xdr:row>28</xdr:row>
      <xdr:rowOff>16272</xdr:rowOff>
    </xdr:to>
    <xdr:cxnSp macro="">
      <xdr:nvCxnSpPr>
        <xdr:cNvPr id="76" name="Connector: Elbow 75">
          <a:extLst>
            <a:ext uri="{FF2B5EF4-FFF2-40B4-BE49-F238E27FC236}">
              <a16:creationId xmlns:a16="http://schemas.microsoft.com/office/drawing/2014/main" id="{8B72C635-3001-42B8-AFEF-1432AF338051}"/>
            </a:ext>
            <a:ext uri="{147F2762-F138-4A5C-976F-8EAC2B608ADB}">
              <a16:predDERef xmlns:a16="http://schemas.microsoft.com/office/drawing/2014/main" pred="{F0E2EB62-5140-42C0-A393-AFDE5B44CE59}"/>
            </a:ext>
          </a:extLst>
        </xdr:cNvPr>
        <xdr:cNvCxnSpPr>
          <a:cxnSpLocks/>
          <a:stCxn id="37" idx="3"/>
          <a:endCxn id="74" idx="1"/>
          <a:extLst>
            <a:ext uri="{5F17804C-33F3-41E3-A699-7DCFA2EF7971}">
              <a16:cxnDERefs xmlns:a16="http://schemas.microsoft.com/office/drawing/2014/main" st="{00000000-0008-0000-0E00-000025000000}" end="{F0E2EB62-5140-42C0-A393-AFDE5B44CE59}"/>
            </a:ext>
          </a:extLst>
        </xdr:cNvCxnSpPr>
      </xdr:nvCxnSpPr>
      <xdr:spPr>
        <a:xfrm flipV="1">
          <a:off x="8925946" y="1447006"/>
          <a:ext cx="3118416" cy="3407966"/>
        </a:xfrm>
        <a:prstGeom prst="bentConnector3">
          <a:avLst>
            <a:gd name="adj1" fmla="val 50000"/>
          </a:avLst>
        </a:prstGeom>
        <a:ln w="19050">
          <a:solidFill>
            <a:srgbClr val="B890BB"/>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234951</xdr:colOff>
      <xdr:row>47</xdr:row>
      <xdr:rowOff>1591</xdr:rowOff>
    </xdr:from>
    <xdr:to>
      <xdr:col>15</xdr:col>
      <xdr:colOff>198437</xdr:colOff>
      <xdr:row>53</xdr:row>
      <xdr:rowOff>6348</xdr:rowOff>
    </xdr:to>
    <xdr:cxnSp macro="">
      <xdr:nvCxnSpPr>
        <xdr:cNvPr id="84" name="Connector: Elbow 83">
          <a:extLst>
            <a:ext uri="{FF2B5EF4-FFF2-40B4-BE49-F238E27FC236}">
              <a16:creationId xmlns:a16="http://schemas.microsoft.com/office/drawing/2014/main" id="{F2EABC68-CA43-4F45-A29C-B26C6BA33BE7}"/>
            </a:ext>
          </a:extLst>
        </xdr:cNvPr>
        <xdr:cNvCxnSpPr>
          <a:stCxn id="93" idx="0"/>
          <a:endCxn id="42" idx="1"/>
        </xdr:cNvCxnSpPr>
      </xdr:nvCxnSpPr>
      <xdr:spPr>
        <a:xfrm rot="16200000" flipH="1">
          <a:off x="6729415" y="6575427"/>
          <a:ext cx="1090607" cy="4840286"/>
        </a:xfrm>
        <a:prstGeom prst="bentConnector4">
          <a:avLst>
            <a:gd name="adj1" fmla="val -20961"/>
            <a:gd name="adj2" fmla="val 90735"/>
          </a:avLst>
        </a:prstGeom>
        <a:ln w="190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123826</xdr:colOff>
      <xdr:row>47</xdr:row>
      <xdr:rowOff>1592</xdr:rowOff>
    </xdr:from>
    <xdr:to>
      <xdr:col>9</xdr:col>
      <xdr:colOff>352426</xdr:colOff>
      <xdr:row>58</xdr:row>
      <xdr:rowOff>133350</xdr:rowOff>
    </xdr:to>
    <xdr:sp macro="" textlink="">
      <xdr:nvSpPr>
        <xdr:cNvPr id="93" name="Rectangle 92">
          <a:extLst>
            <a:ext uri="{FF2B5EF4-FFF2-40B4-BE49-F238E27FC236}">
              <a16:creationId xmlns:a16="http://schemas.microsoft.com/office/drawing/2014/main" id="{C66DA159-5BF8-4EDE-AFEF-00F26EFEFC2B}"/>
            </a:ext>
          </a:extLst>
        </xdr:cNvPr>
        <xdr:cNvSpPr/>
      </xdr:nvSpPr>
      <xdr:spPr>
        <a:xfrm>
          <a:off x="3524251" y="8450267"/>
          <a:ext cx="2667000" cy="2122483"/>
        </a:xfrm>
        <a:prstGeom prst="rect">
          <a:avLst/>
        </a:prstGeom>
        <a:noFill/>
        <a:ln w="19050" cap="flat" cmpd="sng" algn="ctr">
          <a:solidFill>
            <a:schemeClr val="accent6"/>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564174</xdr:colOff>
      <xdr:row>16</xdr:row>
      <xdr:rowOff>61312</xdr:rowOff>
    </xdr:from>
    <xdr:to>
      <xdr:col>11</xdr:col>
      <xdr:colOff>183418</xdr:colOff>
      <xdr:row>21</xdr:row>
      <xdr:rowOff>90610</xdr:rowOff>
    </xdr:to>
    <xdr:cxnSp macro="">
      <xdr:nvCxnSpPr>
        <xdr:cNvPr id="94" name="Connector: Elbow 93">
          <a:extLst>
            <a:ext uri="{FF2B5EF4-FFF2-40B4-BE49-F238E27FC236}">
              <a16:creationId xmlns:a16="http://schemas.microsoft.com/office/drawing/2014/main" id="{BDFFEB0A-A835-4963-B7D1-41DE53204429}"/>
            </a:ext>
          </a:extLst>
        </xdr:cNvPr>
        <xdr:cNvCxnSpPr>
          <a:stCxn id="138" idx="3"/>
          <a:endCxn id="99" idx="1"/>
        </xdr:cNvCxnSpPr>
      </xdr:nvCxnSpPr>
      <xdr:spPr>
        <a:xfrm flipV="1">
          <a:off x="2740270" y="2926139"/>
          <a:ext cx="4484321" cy="879221"/>
        </a:xfrm>
        <a:prstGeom prst="bentConnector3">
          <a:avLst>
            <a:gd name="adj1" fmla="val 81698"/>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186593</xdr:colOff>
      <xdr:row>15</xdr:row>
      <xdr:rowOff>144604</xdr:rowOff>
    </xdr:from>
    <xdr:to>
      <xdr:col>13</xdr:col>
      <xdr:colOff>318234</xdr:colOff>
      <xdr:row>16</xdr:row>
      <xdr:rowOff>139211</xdr:rowOff>
    </xdr:to>
    <xdr:sp macro="" textlink="">
      <xdr:nvSpPr>
        <xdr:cNvPr id="99" name="Rectangle 98">
          <a:extLst>
            <a:ext uri="{FF2B5EF4-FFF2-40B4-BE49-F238E27FC236}">
              <a16:creationId xmlns:a16="http://schemas.microsoft.com/office/drawing/2014/main" id="{1DA9A2D0-B450-45C3-9575-5BCE9E5BF13C}"/>
            </a:ext>
          </a:extLst>
        </xdr:cNvPr>
        <xdr:cNvSpPr/>
      </xdr:nvSpPr>
      <xdr:spPr>
        <a:xfrm>
          <a:off x="7227766" y="2848239"/>
          <a:ext cx="1347910" cy="155799"/>
        </a:xfrm>
        <a:prstGeom prst="rect">
          <a:avLst/>
        </a:prstGeom>
        <a:noFill/>
        <a:ln w="28575">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12</xdr:col>
      <xdr:colOff>349737</xdr:colOff>
      <xdr:row>17</xdr:row>
      <xdr:rowOff>108212</xdr:rowOff>
    </xdr:from>
    <xdr:to>
      <xdr:col>13</xdr:col>
      <xdr:colOff>582002</xdr:colOff>
      <xdr:row>18</xdr:row>
      <xdr:rowOff>92074</xdr:rowOff>
    </xdr:to>
    <xdr:sp macro="" textlink="">
      <xdr:nvSpPr>
        <xdr:cNvPr id="104" name="Rectangle 103">
          <a:extLst>
            <a:ext uri="{FF2B5EF4-FFF2-40B4-BE49-F238E27FC236}">
              <a16:creationId xmlns:a16="http://schemas.microsoft.com/office/drawing/2014/main" id="{50171412-87C4-494F-A7ED-563A24B26386}"/>
            </a:ext>
          </a:extLst>
        </xdr:cNvPr>
        <xdr:cNvSpPr/>
      </xdr:nvSpPr>
      <xdr:spPr>
        <a:xfrm>
          <a:off x="7999045" y="3134231"/>
          <a:ext cx="840399" cy="145055"/>
        </a:xfrm>
        <a:prstGeom prst="rect">
          <a:avLst/>
        </a:prstGeom>
        <a:noFill/>
        <a:ln w="28575">
          <a:solidFill>
            <a:srgbClr val="66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solidFill>
              <a:schemeClr val="accent5"/>
            </a:solidFill>
          </a:endParaRPr>
        </a:p>
      </xdr:txBody>
    </xdr:sp>
    <xdr:clientData/>
  </xdr:twoCellAnchor>
  <xdr:twoCellAnchor>
    <xdr:from>
      <xdr:col>4</xdr:col>
      <xdr:colOff>36633</xdr:colOff>
      <xdr:row>18</xdr:row>
      <xdr:rowOff>16372</xdr:rowOff>
    </xdr:from>
    <xdr:to>
      <xdr:col>12</xdr:col>
      <xdr:colOff>352912</xdr:colOff>
      <xdr:row>23</xdr:row>
      <xdr:rowOff>128832</xdr:rowOff>
    </xdr:to>
    <xdr:cxnSp macro="">
      <xdr:nvCxnSpPr>
        <xdr:cNvPr id="105" name="Connector: Elbow 104">
          <a:extLst>
            <a:ext uri="{FF2B5EF4-FFF2-40B4-BE49-F238E27FC236}">
              <a16:creationId xmlns:a16="http://schemas.microsoft.com/office/drawing/2014/main" id="{8A4C24BB-A370-47EE-91D8-EFB9141D78F3}"/>
            </a:ext>
          </a:extLst>
        </xdr:cNvPr>
        <xdr:cNvCxnSpPr>
          <a:stCxn id="141" idx="3"/>
          <a:endCxn id="104" idx="1"/>
        </xdr:cNvCxnSpPr>
      </xdr:nvCxnSpPr>
      <xdr:spPr>
        <a:xfrm flipV="1">
          <a:off x="2820864" y="3203584"/>
          <a:ext cx="5181356" cy="1006344"/>
        </a:xfrm>
        <a:prstGeom prst="bentConnector3">
          <a:avLst>
            <a:gd name="adj1" fmla="val 70517"/>
          </a:avLst>
        </a:prstGeom>
        <a:ln w="28575">
          <a:solidFill>
            <a:srgbClr val="66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373916</xdr:colOff>
      <xdr:row>18</xdr:row>
      <xdr:rowOff>101860</xdr:rowOff>
    </xdr:from>
    <xdr:to>
      <xdr:col>13</xdr:col>
      <xdr:colOff>578827</xdr:colOff>
      <xdr:row>19</xdr:row>
      <xdr:rowOff>109903</xdr:rowOff>
    </xdr:to>
    <xdr:sp macro="" textlink="">
      <xdr:nvSpPr>
        <xdr:cNvPr id="110" name="Rectangle 109">
          <a:extLst>
            <a:ext uri="{FF2B5EF4-FFF2-40B4-BE49-F238E27FC236}">
              <a16:creationId xmlns:a16="http://schemas.microsoft.com/office/drawing/2014/main" id="{80AC455B-C0DE-4B9D-BF72-23A19E53C62E}"/>
            </a:ext>
          </a:extLst>
        </xdr:cNvPr>
        <xdr:cNvSpPr/>
      </xdr:nvSpPr>
      <xdr:spPr>
        <a:xfrm>
          <a:off x="8023224" y="3289072"/>
          <a:ext cx="813045" cy="169235"/>
        </a:xfrm>
        <a:prstGeom prst="rect">
          <a:avLst/>
        </a:prstGeom>
        <a:noFill/>
        <a:ln w="28575">
          <a:solidFill>
            <a:srgbClr val="00B0F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solidFill>
              <a:schemeClr val="accent5"/>
            </a:solidFill>
          </a:endParaRPr>
        </a:p>
      </xdr:txBody>
    </xdr:sp>
    <xdr:clientData/>
  </xdr:twoCellAnchor>
  <xdr:twoCellAnchor>
    <xdr:from>
      <xdr:col>3</xdr:col>
      <xdr:colOff>131885</xdr:colOff>
      <xdr:row>19</xdr:row>
      <xdr:rowOff>25286</xdr:rowOff>
    </xdr:from>
    <xdr:to>
      <xdr:col>12</xdr:col>
      <xdr:colOff>373916</xdr:colOff>
      <xdr:row>25</xdr:row>
      <xdr:rowOff>145684</xdr:rowOff>
    </xdr:to>
    <xdr:cxnSp macro="">
      <xdr:nvCxnSpPr>
        <xdr:cNvPr id="112" name="Connector: Elbow 111">
          <a:extLst>
            <a:ext uri="{FF2B5EF4-FFF2-40B4-BE49-F238E27FC236}">
              <a16:creationId xmlns:a16="http://schemas.microsoft.com/office/drawing/2014/main" id="{8D7D31A0-1D02-4D83-B750-1429FEE3E611}"/>
            </a:ext>
          </a:extLst>
        </xdr:cNvPr>
        <xdr:cNvCxnSpPr>
          <a:stCxn id="143" idx="3"/>
          <a:endCxn id="110" idx="1"/>
        </xdr:cNvCxnSpPr>
      </xdr:nvCxnSpPr>
      <xdr:spPr>
        <a:xfrm flipV="1">
          <a:off x="2307981" y="3373690"/>
          <a:ext cx="5715243" cy="1175475"/>
        </a:xfrm>
        <a:prstGeom prst="bentConnector3">
          <a:avLst>
            <a:gd name="adj1" fmla="val 69369"/>
          </a:avLst>
        </a:prstGeom>
        <a:ln w="28575">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13</xdr:row>
      <xdr:rowOff>65942</xdr:rowOff>
    </xdr:from>
    <xdr:to>
      <xdr:col>3</xdr:col>
      <xdr:colOff>552695</xdr:colOff>
      <xdr:row>15</xdr:row>
      <xdr:rowOff>28331</xdr:rowOff>
    </xdr:to>
    <xdr:sp macro="" textlink="">
      <xdr:nvSpPr>
        <xdr:cNvPr id="14357" name="TextBox 14356">
          <a:extLst>
            <a:ext uri="{FF2B5EF4-FFF2-40B4-BE49-F238E27FC236}">
              <a16:creationId xmlns:a16="http://schemas.microsoft.com/office/drawing/2014/main" id="{E6AD0ABA-3CBC-6995-3A5E-369120BB18FE}"/>
            </a:ext>
          </a:extLst>
        </xdr:cNvPr>
        <xdr:cNvSpPr txBox="1"/>
      </xdr:nvSpPr>
      <xdr:spPr>
        <a:xfrm>
          <a:off x="0" y="2447192"/>
          <a:ext cx="2728791" cy="2847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B050"/>
              </a:solidFill>
            </a:rPr>
            <a:t>Total deaths count and rate for data year</a:t>
          </a:r>
        </a:p>
      </xdr:txBody>
    </xdr:sp>
    <xdr:clientData/>
  </xdr:twoCellAnchor>
  <xdr:twoCellAnchor>
    <xdr:from>
      <xdr:col>0</xdr:col>
      <xdr:colOff>0</xdr:colOff>
      <xdr:row>15</xdr:row>
      <xdr:rowOff>37611</xdr:rowOff>
    </xdr:from>
    <xdr:to>
      <xdr:col>4</xdr:col>
      <xdr:colOff>249115</xdr:colOff>
      <xdr:row>17</xdr:row>
      <xdr:rowOff>9526</xdr:rowOff>
    </xdr:to>
    <xdr:sp macro="" textlink="">
      <xdr:nvSpPr>
        <xdr:cNvPr id="127" name="TextBox 126">
          <a:extLst>
            <a:ext uri="{FF2B5EF4-FFF2-40B4-BE49-F238E27FC236}">
              <a16:creationId xmlns:a16="http://schemas.microsoft.com/office/drawing/2014/main" id="{0F59E3ED-6C9F-4B9E-AC99-8009040CF376}"/>
            </a:ext>
          </a:extLst>
        </xdr:cNvPr>
        <xdr:cNvSpPr txBox="1"/>
      </xdr:nvSpPr>
      <xdr:spPr>
        <a:xfrm>
          <a:off x="0" y="2741246"/>
          <a:ext cx="3033346" cy="2942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accent6"/>
              </a:solidFill>
            </a:rPr>
            <a:t>Total hospitalization count and rate for data year</a:t>
          </a:r>
        </a:p>
      </xdr:txBody>
    </xdr:sp>
    <xdr:clientData/>
  </xdr:twoCellAnchor>
  <xdr:twoCellAnchor>
    <xdr:from>
      <xdr:col>0</xdr:col>
      <xdr:colOff>0</xdr:colOff>
      <xdr:row>17</xdr:row>
      <xdr:rowOff>6838</xdr:rowOff>
    </xdr:from>
    <xdr:to>
      <xdr:col>3</xdr:col>
      <xdr:colOff>449384</xdr:colOff>
      <xdr:row>18</xdr:row>
      <xdr:rowOff>143119</xdr:rowOff>
    </xdr:to>
    <xdr:sp macro="" textlink="">
      <xdr:nvSpPr>
        <xdr:cNvPr id="131" name="TextBox 130">
          <a:extLst>
            <a:ext uri="{FF2B5EF4-FFF2-40B4-BE49-F238E27FC236}">
              <a16:creationId xmlns:a16="http://schemas.microsoft.com/office/drawing/2014/main" id="{20FD1BA1-5821-4BE6-91EB-1D623DCB066A}"/>
            </a:ext>
          </a:extLst>
        </xdr:cNvPr>
        <xdr:cNvSpPr txBox="1"/>
      </xdr:nvSpPr>
      <xdr:spPr>
        <a:xfrm>
          <a:off x="0" y="3032857"/>
          <a:ext cx="2625480" cy="297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66CC"/>
              </a:solidFill>
            </a:rPr>
            <a:t>Total ED visit count and rate for data year</a:t>
          </a:r>
        </a:p>
      </xdr:txBody>
    </xdr:sp>
    <xdr:clientData/>
  </xdr:twoCellAnchor>
  <xdr:twoCellAnchor>
    <xdr:from>
      <xdr:col>0</xdr:col>
      <xdr:colOff>14654</xdr:colOff>
      <xdr:row>20</xdr:row>
      <xdr:rowOff>47137</xdr:rowOff>
    </xdr:from>
    <xdr:to>
      <xdr:col>3</xdr:col>
      <xdr:colOff>567349</xdr:colOff>
      <xdr:row>22</xdr:row>
      <xdr:rowOff>130908</xdr:rowOff>
    </xdr:to>
    <xdr:sp macro="" textlink="">
      <xdr:nvSpPr>
        <xdr:cNvPr id="138" name="TextBox 137">
          <a:extLst>
            <a:ext uri="{FF2B5EF4-FFF2-40B4-BE49-F238E27FC236}">
              <a16:creationId xmlns:a16="http://schemas.microsoft.com/office/drawing/2014/main" id="{0DC83FEE-A9B5-47BA-8282-4425867B6A24}"/>
            </a:ext>
          </a:extLst>
        </xdr:cNvPr>
        <xdr:cNvSpPr txBox="1"/>
      </xdr:nvSpPr>
      <xdr:spPr>
        <a:xfrm>
          <a:off x="14654" y="3578714"/>
          <a:ext cx="2728791" cy="450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rPr>
            <a:t>Sex and age group with highest death count for data year</a:t>
          </a:r>
        </a:p>
      </xdr:txBody>
    </xdr:sp>
    <xdr:clientData/>
  </xdr:twoCellAnchor>
  <xdr:twoCellAnchor>
    <xdr:from>
      <xdr:col>0</xdr:col>
      <xdr:colOff>0</xdr:colOff>
      <xdr:row>22</xdr:row>
      <xdr:rowOff>161680</xdr:rowOff>
    </xdr:from>
    <xdr:to>
      <xdr:col>4</xdr:col>
      <xdr:colOff>36633</xdr:colOff>
      <xdr:row>24</xdr:row>
      <xdr:rowOff>114789</xdr:rowOff>
    </xdr:to>
    <xdr:sp macro="" textlink="">
      <xdr:nvSpPr>
        <xdr:cNvPr id="141" name="TextBox 140">
          <a:extLst>
            <a:ext uri="{FF2B5EF4-FFF2-40B4-BE49-F238E27FC236}">
              <a16:creationId xmlns:a16="http://schemas.microsoft.com/office/drawing/2014/main" id="{DD37FE44-9B19-4661-A93A-C364715A8ED4}"/>
            </a:ext>
          </a:extLst>
        </xdr:cNvPr>
        <xdr:cNvSpPr txBox="1"/>
      </xdr:nvSpPr>
      <xdr:spPr>
        <a:xfrm>
          <a:off x="0" y="4059603"/>
          <a:ext cx="2820864" cy="297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6600FF"/>
              </a:solidFill>
            </a:rPr>
            <a:t>Age group with highest Hospitalizations rate</a:t>
          </a:r>
        </a:p>
      </xdr:txBody>
    </xdr:sp>
    <xdr:clientData/>
  </xdr:twoCellAnchor>
  <xdr:twoCellAnchor>
    <xdr:from>
      <xdr:col>0</xdr:col>
      <xdr:colOff>0</xdr:colOff>
      <xdr:row>24</xdr:row>
      <xdr:rowOff>159727</xdr:rowOff>
    </xdr:from>
    <xdr:to>
      <xdr:col>3</xdr:col>
      <xdr:colOff>131885</xdr:colOff>
      <xdr:row>26</xdr:row>
      <xdr:rowOff>103310</xdr:rowOff>
    </xdr:to>
    <xdr:sp macro="" textlink="">
      <xdr:nvSpPr>
        <xdr:cNvPr id="143" name="TextBox 142">
          <a:extLst>
            <a:ext uri="{FF2B5EF4-FFF2-40B4-BE49-F238E27FC236}">
              <a16:creationId xmlns:a16="http://schemas.microsoft.com/office/drawing/2014/main" id="{EC13EA0C-E155-46E6-9985-5E842D68FF12}"/>
            </a:ext>
          </a:extLst>
        </xdr:cNvPr>
        <xdr:cNvSpPr txBox="1"/>
      </xdr:nvSpPr>
      <xdr:spPr>
        <a:xfrm>
          <a:off x="0" y="4402015"/>
          <a:ext cx="2307981" cy="287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B0F0"/>
              </a:solidFill>
            </a:rPr>
            <a:t>Age group with highest ED visit rate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1501880</xdr:colOff>
      <xdr:row>3</xdr:row>
      <xdr:rowOff>123295</xdr:rowOff>
    </xdr:from>
    <xdr:to>
      <xdr:col>0</xdr:col>
      <xdr:colOff>1754822</xdr:colOff>
      <xdr:row>3</xdr:row>
      <xdr:rowOff>312736</xdr:rowOff>
    </xdr:to>
    <xdr:sp macro="" textlink="">
      <xdr:nvSpPr>
        <xdr:cNvPr id="2" name="Isosceles Triangle 1">
          <a:extLst>
            <a:ext uri="{FF2B5EF4-FFF2-40B4-BE49-F238E27FC236}">
              <a16:creationId xmlns:a16="http://schemas.microsoft.com/office/drawing/2014/main" id="{00000000-0008-0000-0100-000002000000}"/>
            </a:ext>
          </a:extLst>
        </xdr:cNvPr>
        <xdr:cNvSpPr/>
      </xdr:nvSpPr>
      <xdr:spPr>
        <a:xfrm rot="16200000">
          <a:off x="1533630" y="599545"/>
          <a:ext cx="189441" cy="25294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3</xdr:row>
      <xdr:rowOff>116523</xdr:rowOff>
    </xdr:from>
    <xdr:to>
      <xdr:col>4</xdr:col>
      <xdr:colOff>4763</xdr:colOff>
      <xdr:row>3</xdr:row>
      <xdr:rowOff>305964</xdr:rowOff>
    </xdr:to>
    <xdr:sp macro="" textlink="">
      <xdr:nvSpPr>
        <xdr:cNvPr id="3" name="Isosceles Triangle 2">
          <a:extLst>
            <a:ext uri="{FF2B5EF4-FFF2-40B4-BE49-F238E27FC236}">
              <a16:creationId xmlns:a16="http://schemas.microsoft.com/office/drawing/2014/main" id="{00000000-0008-0000-0100-000003000000}"/>
            </a:ext>
          </a:extLst>
        </xdr:cNvPr>
        <xdr:cNvSpPr/>
      </xdr:nvSpPr>
      <xdr:spPr>
        <a:xfrm rot="16200000">
          <a:off x="3396298" y="596583"/>
          <a:ext cx="189441" cy="24532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7</xdr:row>
      <xdr:rowOff>11749</xdr:rowOff>
    </xdr:from>
    <xdr:to>
      <xdr:col>1</xdr:col>
      <xdr:colOff>476992</xdr:colOff>
      <xdr:row>7</xdr:row>
      <xdr:rowOff>272311</xdr:rowOff>
    </xdr:to>
    <xdr:sp macro="" textlink="">
      <xdr:nvSpPr>
        <xdr:cNvPr id="4" name="Isosceles Triangle 3">
          <a:extLst>
            <a:ext uri="{FF2B5EF4-FFF2-40B4-BE49-F238E27FC236}">
              <a16:creationId xmlns:a16="http://schemas.microsoft.com/office/drawing/2014/main" id="{00000000-0008-0000-0100-000004000000}"/>
            </a:ext>
          </a:extLst>
        </xdr:cNvPr>
        <xdr:cNvSpPr/>
      </xdr:nvSpPr>
      <xdr:spPr>
        <a:xfrm rot="10800000">
          <a:off x="2044384" y="2011999"/>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7</xdr:row>
      <xdr:rowOff>9845</xdr:rowOff>
    </xdr:from>
    <xdr:to>
      <xdr:col>3</xdr:col>
      <xdr:colOff>510646</xdr:colOff>
      <xdr:row>7</xdr:row>
      <xdr:rowOff>278027</xdr:rowOff>
    </xdr:to>
    <xdr:sp macro="" textlink="">
      <xdr:nvSpPr>
        <xdr:cNvPr id="5" name="Isosceles Triangle 4">
          <a:extLst>
            <a:ext uri="{FF2B5EF4-FFF2-40B4-BE49-F238E27FC236}">
              <a16:creationId xmlns:a16="http://schemas.microsoft.com/office/drawing/2014/main" id="{00000000-0008-0000-0100-000005000000}"/>
            </a:ext>
          </a:extLst>
        </xdr:cNvPr>
        <xdr:cNvSpPr/>
      </xdr:nvSpPr>
      <xdr:spPr>
        <a:xfrm rot="10800000">
          <a:off x="3168122" y="20100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7</xdr:row>
      <xdr:rowOff>11750</xdr:rowOff>
    </xdr:from>
    <xdr:to>
      <xdr:col>5</xdr:col>
      <xdr:colOff>493290</xdr:colOff>
      <xdr:row>7</xdr:row>
      <xdr:rowOff>279932</xdr:rowOff>
    </xdr:to>
    <xdr:sp macro="" textlink="">
      <xdr:nvSpPr>
        <xdr:cNvPr id="6" name="Isosceles Triangle 5">
          <a:extLst>
            <a:ext uri="{FF2B5EF4-FFF2-40B4-BE49-F238E27FC236}">
              <a16:creationId xmlns:a16="http://schemas.microsoft.com/office/drawing/2014/main" id="{00000000-0008-0000-0100-000006000000}"/>
            </a:ext>
          </a:extLst>
        </xdr:cNvPr>
        <xdr:cNvSpPr/>
      </xdr:nvSpPr>
      <xdr:spPr>
        <a:xfrm rot="10800000">
          <a:off x="4505432" y="20120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7</xdr:row>
      <xdr:rowOff>4977</xdr:rowOff>
    </xdr:from>
    <xdr:to>
      <xdr:col>7</xdr:col>
      <xdr:colOff>493290</xdr:colOff>
      <xdr:row>7</xdr:row>
      <xdr:rowOff>273159</xdr:rowOff>
    </xdr:to>
    <xdr:sp macro="" textlink="">
      <xdr:nvSpPr>
        <xdr:cNvPr id="7" name="Isosceles Triangle 6">
          <a:extLst>
            <a:ext uri="{FF2B5EF4-FFF2-40B4-BE49-F238E27FC236}">
              <a16:creationId xmlns:a16="http://schemas.microsoft.com/office/drawing/2014/main" id="{00000000-0008-0000-0100-000007000000}"/>
            </a:ext>
          </a:extLst>
        </xdr:cNvPr>
        <xdr:cNvSpPr/>
      </xdr:nvSpPr>
      <xdr:spPr>
        <a:xfrm rot="10800000">
          <a:off x="5616682" y="20052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8" name="Isosceles Triangle 7">
          <a:extLst>
            <a:ext uri="{FF2B5EF4-FFF2-40B4-BE49-F238E27FC236}">
              <a16:creationId xmlns:a16="http://schemas.microsoft.com/office/drawing/2014/main" id="{00000000-0008-0000-0100-000008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9" name="Isosceles Triangle 8">
          <a:extLst>
            <a:ext uri="{FF2B5EF4-FFF2-40B4-BE49-F238E27FC236}">
              <a16:creationId xmlns:a16="http://schemas.microsoft.com/office/drawing/2014/main" id="{00000000-0008-0000-0100-000009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0" name="Isosceles Triangle 9">
          <a:extLst>
            <a:ext uri="{FF2B5EF4-FFF2-40B4-BE49-F238E27FC236}">
              <a16:creationId xmlns:a16="http://schemas.microsoft.com/office/drawing/2014/main" id="{00000000-0008-0000-0100-00000A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1" name="Isosceles Triangle 10">
          <a:extLst>
            <a:ext uri="{FF2B5EF4-FFF2-40B4-BE49-F238E27FC236}">
              <a16:creationId xmlns:a16="http://schemas.microsoft.com/office/drawing/2014/main" id="{00000000-0008-0000-0100-00000B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7</xdr:row>
      <xdr:rowOff>108</xdr:rowOff>
    </xdr:from>
    <xdr:to>
      <xdr:col>13</xdr:col>
      <xdr:colOff>486517</xdr:colOff>
      <xdr:row>7</xdr:row>
      <xdr:rowOff>268290</xdr:rowOff>
    </xdr:to>
    <xdr:sp macro="" textlink="">
      <xdr:nvSpPr>
        <xdr:cNvPr id="12" name="Isosceles Triangle 11">
          <a:extLst>
            <a:ext uri="{FF2B5EF4-FFF2-40B4-BE49-F238E27FC236}">
              <a16:creationId xmlns:a16="http://schemas.microsoft.com/office/drawing/2014/main" id="{00000000-0008-0000-0100-00000C000000}"/>
            </a:ext>
          </a:extLst>
        </xdr:cNvPr>
        <xdr:cNvSpPr/>
      </xdr:nvSpPr>
      <xdr:spPr>
        <a:xfrm rot="10800000">
          <a:off x="9631576"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7</xdr:row>
      <xdr:rowOff>108</xdr:rowOff>
    </xdr:from>
    <xdr:to>
      <xdr:col>15</xdr:col>
      <xdr:colOff>526946</xdr:colOff>
      <xdr:row>7</xdr:row>
      <xdr:rowOff>268290</xdr:rowOff>
    </xdr:to>
    <xdr:sp macro="" textlink="">
      <xdr:nvSpPr>
        <xdr:cNvPr id="13" name="Isosceles Triangle 12">
          <a:extLst>
            <a:ext uri="{FF2B5EF4-FFF2-40B4-BE49-F238E27FC236}">
              <a16:creationId xmlns:a16="http://schemas.microsoft.com/office/drawing/2014/main" id="{00000000-0008-0000-0100-00000D000000}"/>
            </a:ext>
          </a:extLst>
        </xdr:cNvPr>
        <xdr:cNvSpPr/>
      </xdr:nvSpPr>
      <xdr:spPr>
        <a:xfrm rot="10800000">
          <a:off x="11047838"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7</xdr:row>
      <xdr:rowOff>279931</xdr:rowOff>
    </xdr:from>
    <xdr:to>
      <xdr:col>18</xdr:col>
      <xdr:colOff>9212</xdr:colOff>
      <xdr:row>7</xdr:row>
      <xdr:rowOff>486833</xdr:rowOff>
    </xdr:to>
    <xdr:sp macro="" textlink="">
      <xdr:nvSpPr>
        <xdr:cNvPr id="14" name="Isosceles Triangle 13">
          <a:extLst>
            <a:ext uri="{FF2B5EF4-FFF2-40B4-BE49-F238E27FC236}">
              <a16:creationId xmlns:a16="http://schemas.microsoft.com/office/drawing/2014/main" id="{00000000-0008-0000-0100-00000E000000}"/>
            </a:ext>
          </a:extLst>
        </xdr:cNvPr>
        <xdr:cNvSpPr/>
      </xdr:nvSpPr>
      <xdr:spPr>
        <a:xfrm rot="16200000">
          <a:off x="12876324" y="2315527"/>
          <a:ext cx="206902" cy="13620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7</xdr:row>
      <xdr:rowOff>4764</xdr:rowOff>
    </xdr:from>
    <xdr:to>
      <xdr:col>17</xdr:col>
      <xdr:colOff>528005</xdr:colOff>
      <xdr:row>7</xdr:row>
      <xdr:rowOff>274851</xdr:rowOff>
    </xdr:to>
    <xdr:sp macro="" textlink="">
      <xdr:nvSpPr>
        <xdr:cNvPr id="15" name="Isosceles Triangle 14">
          <a:extLst>
            <a:ext uri="{FF2B5EF4-FFF2-40B4-BE49-F238E27FC236}">
              <a16:creationId xmlns:a16="http://schemas.microsoft.com/office/drawing/2014/main" id="{00000000-0008-0000-0100-00000F000000}"/>
            </a:ext>
          </a:extLst>
        </xdr:cNvPr>
        <xdr:cNvSpPr/>
      </xdr:nvSpPr>
      <xdr:spPr>
        <a:xfrm rot="10800000">
          <a:off x="12562314" y="20050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1501880</xdr:colOff>
      <xdr:row>21</xdr:row>
      <xdr:rowOff>123295</xdr:rowOff>
    </xdr:from>
    <xdr:to>
      <xdr:col>0</xdr:col>
      <xdr:colOff>1754822</xdr:colOff>
      <xdr:row>21</xdr:row>
      <xdr:rowOff>312736</xdr:rowOff>
    </xdr:to>
    <xdr:sp macro="" textlink="">
      <xdr:nvSpPr>
        <xdr:cNvPr id="18" name="Isosceles Triangle 17">
          <a:extLst>
            <a:ext uri="{FF2B5EF4-FFF2-40B4-BE49-F238E27FC236}">
              <a16:creationId xmlns:a16="http://schemas.microsoft.com/office/drawing/2014/main" id="{070E4C63-1E0C-4F7A-A00D-8A70228D5987}"/>
            </a:ext>
          </a:extLst>
        </xdr:cNvPr>
        <xdr:cNvSpPr/>
      </xdr:nvSpPr>
      <xdr:spPr>
        <a:xfrm rot="16200000">
          <a:off x="1130405" y="702203"/>
          <a:ext cx="189441" cy="52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21</xdr:row>
      <xdr:rowOff>116523</xdr:rowOff>
    </xdr:from>
    <xdr:to>
      <xdr:col>4</xdr:col>
      <xdr:colOff>4763</xdr:colOff>
      <xdr:row>21</xdr:row>
      <xdr:rowOff>305964</xdr:rowOff>
    </xdr:to>
    <xdr:sp macro="" textlink="">
      <xdr:nvSpPr>
        <xdr:cNvPr id="19" name="Isosceles Triangle 18">
          <a:extLst>
            <a:ext uri="{FF2B5EF4-FFF2-40B4-BE49-F238E27FC236}">
              <a16:creationId xmlns:a16="http://schemas.microsoft.com/office/drawing/2014/main" id="{BB772501-FFF4-4524-9498-23A02BE4F5A3}"/>
            </a:ext>
          </a:extLst>
        </xdr:cNvPr>
        <xdr:cNvSpPr/>
      </xdr:nvSpPr>
      <xdr:spPr>
        <a:xfrm rot="16200000">
          <a:off x="2902409" y="564832"/>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25</xdr:row>
      <xdr:rowOff>11749</xdr:rowOff>
    </xdr:from>
    <xdr:to>
      <xdr:col>1</xdr:col>
      <xdr:colOff>476992</xdr:colOff>
      <xdr:row>25</xdr:row>
      <xdr:rowOff>272311</xdr:rowOff>
    </xdr:to>
    <xdr:sp macro="" textlink="">
      <xdr:nvSpPr>
        <xdr:cNvPr id="20" name="Isosceles Triangle 19">
          <a:extLst>
            <a:ext uri="{FF2B5EF4-FFF2-40B4-BE49-F238E27FC236}">
              <a16:creationId xmlns:a16="http://schemas.microsoft.com/office/drawing/2014/main" id="{19F96FA8-8C3C-4A02-9CB6-E4FE9D0A3E74}"/>
            </a:ext>
          </a:extLst>
        </xdr:cNvPr>
        <xdr:cNvSpPr/>
      </xdr:nvSpPr>
      <xdr:spPr>
        <a:xfrm rot="10800000">
          <a:off x="1515218" y="1888527"/>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25</xdr:row>
      <xdr:rowOff>9845</xdr:rowOff>
    </xdr:from>
    <xdr:to>
      <xdr:col>3</xdr:col>
      <xdr:colOff>510646</xdr:colOff>
      <xdr:row>25</xdr:row>
      <xdr:rowOff>278027</xdr:rowOff>
    </xdr:to>
    <xdr:sp macro="" textlink="">
      <xdr:nvSpPr>
        <xdr:cNvPr id="21" name="Isosceles Triangle 20">
          <a:extLst>
            <a:ext uri="{FF2B5EF4-FFF2-40B4-BE49-F238E27FC236}">
              <a16:creationId xmlns:a16="http://schemas.microsoft.com/office/drawing/2014/main" id="{ADEE2572-F36D-42AC-BD00-49E8AED0AD93}"/>
            </a:ext>
          </a:extLst>
        </xdr:cNvPr>
        <xdr:cNvSpPr/>
      </xdr:nvSpPr>
      <xdr:spPr>
        <a:xfrm rot="10800000">
          <a:off x="2663649" y="188662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25</xdr:row>
      <xdr:rowOff>11750</xdr:rowOff>
    </xdr:from>
    <xdr:to>
      <xdr:col>5</xdr:col>
      <xdr:colOff>493290</xdr:colOff>
      <xdr:row>25</xdr:row>
      <xdr:rowOff>279932</xdr:rowOff>
    </xdr:to>
    <xdr:sp macro="" textlink="">
      <xdr:nvSpPr>
        <xdr:cNvPr id="22" name="Isosceles Triangle 21">
          <a:extLst>
            <a:ext uri="{FF2B5EF4-FFF2-40B4-BE49-F238E27FC236}">
              <a16:creationId xmlns:a16="http://schemas.microsoft.com/office/drawing/2014/main" id="{DE7D779F-2688-453E-B10C-1B76BA0DA04B}"/>
            </a:ext>
          </a:extLst>
        </xdr:cNvPr>
        <xdr:cNvSpPr/>
      </xdr:nvSpPr>
      <xdr:spPr>
        <a:xfrm rot="10800000">
          <a:off x="4029182" y="188852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25</xdr:row>
      <xdr:rowOff>4977</xdr:rowOff>
    </xdr:from>
    <xdr:to>
      <xdr:col>7</xdr:col>
      <xdr:colOff>493290</xdr:colOff>
      <xdr:row>25</xdr:row>
      <xdr:rowOff>273159</xdr:rowOff>
    </xdr:to>
    <xdr:sp macro="" textlink="">
      <xdr:nvSpPr>
        <xdr:cNvPr id="23" name="Isosceles Triangle 22">
          <a:extLst>
            <a:ext uri="{FF2B5EF4-FFF2-40B4-BE49-F238E27FC236}">
              <a16:creationId xmlns:a16="http://schemas.microsoft.com/office/drawing/2014/main" id="{6B5065E9-A26C-4CF3-80C1-D8062562C105}"/>
            </a:ext>
          </a:extLst>
        </xdr:cNvPr>
        <xdr:cNvSpPr/>
      </xdr:nvSpPr>
      <xdr:spPr>
        <a:xfrm rot="10800000">
          <a:off x="5172182" y="188175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25</xdr:row>
      <xdr:rowOff>6882</xdr:rowOff>
    </xdr:from>
    <xdr:to>
      <xdr:col>9</xdr:col>
      <xdr:colOff>472124</xdr:colOff>
      <xdr:row>25</xdr:row>
      <xdr:rowOff>275064</xdr:rowOff>
    </xdr:to>
    <xdr:sp macro="" textlink="">
      <xdr:nvSpPr>
        <xdr:cNvPr id="24" name="Isosceles Triangle 23">
          <a:extLst>
            <a:ext uri="{FF2B5EF4-FFF2-40B4-BE49-F238E27FC236}">
              <a16:creationId xmlns:a16="http://schemas.microsoft.com/office/drawing/2014/main" id="{BF2241C2-55A1-4220-B0FC-1CD5CC5FFA44}"/>
            </a:ext>
          </a:extLst>
        </xdr:cNvPr>
        <xdr:cNvSpPr/>
      </xdr:nvSpPr>
      <xdr:spPr>
        <a:xfrm rot="10800000">
          <a:off x="6484516" y="188366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25</xdr:row>
      <xdr:rowOff>6882</xdr:rowOff>
    </xdr:from>
    <xdr:to>
      <xdr:col>9</xdr:col>
      <xdr:colOff>472124</xdr:colOff>
      <xdr:row>25</xdr:row>
      <xdr:rowOff>275064</xdr:rowOff>
    </xdr:to>
    <xdr:sp macro="" textlink="">
      <xdr:nvSpPr>
        <xdr:cNvPr id="25" name="Isosceles Triangle 24">
          <a:extLst>
            <a:ext uri="{FF2B5EF4-FFF2-40B4-BE49-F238E27FC236}">
              <a16:creationId xmlns:a16="http://schemas.microsoft.com/office/drawing/2014/main" id="{6CA13D85-D69A-42B4-8046-7AFDCC08EC92}"/>
            </a:ext>
          </a:extLst>
        </xdr:cNvPr>
        <xdr:cNvSpPr/>
      </xdr:nvSpPr>
      <xdr:spPr>
        <a:xfrm rot="10800000">
          <a:off x="6484516" y="188366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25</xdr:row>
      <xdr:rowOff>8787</xdr:rowOff>
    </xdr:from>
    <xdr:to>
      <xdr:col>11</xdr:col>
      <xdr:colOff>497100</xdr:colOff>
      <xdr:row>25</xdr:row>
      <xdr:rowOff>276969</xdr:rowOff>
    </xdr:to>
    <xdr:sp macro="" textlink="">
      <xdr:nvSpPr>
        <xdr:cNvPr id="26" name="Isosceles Triangle 25">
          <a:extLst>
            <a:ext uri="{FF2B5EF4-FFF2-40B4-BE49-F238E27FC236}">
              <a16:creationId xmlns:a16="http://schemas.microsoft.com/office/drawing/2014/main" id="{F527AB00-A4D3-44E1-A3DA-656B6AFB2EDD}"/>
            </a:ext>
          </a:extLst>
        </xdr:cNvPr>
        <xdr:cNvSpPr/>
      </xdr:nvSpPr>
      <xdr:spPr>
        <a:xfrm rot="10800000">
          <a:off x="7934715" y="188556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25</xdr:row>
      <xdr:rowOff>8787</xdr:rowOff>
    </xdr:from>
    <xdr:to>
      <xdr:col>11</xdr:col>
      <xdr:colOff>497100</xdr:colOff>
      <xdr:row>25</xdr:row>
      <xdr:rowOff>276969</xdr:rowOff>
    </xdr:to>
    <xdr:sp macro="" textlink="">
      <xdr:nvSpPr>
        <xdr:cNvPr id="27" name="Isosceles Triangle 26">
          <a:extLst>
            <a:ext uri="{FF2B5EF4-FFF2-40B4-BE49-F238E27FC236}">
              <a16:creationId xmlns:a16="http://schemas.microsoft.com/office/drawing/2014/main" id="{5DC903AE-7E6A-4A1B-A854-3F19BBAD2F66}"/>
            </a:ext>
          </a:extLst>
        </xdr:cNvPr>
        <xdr:cNvSpPr/>
      </xdr:nvSpPr>
      <xdr:spPr>
        <a:xfrm rot="10800000">
          <a:off x="7934715" y="188556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25</xdr:row>
      <xdr:rowOff>108</xdr:rowOff>
    </xdr:from>
    <xdr:to>
      <xdr:col>13</xdr:col>
      <xdr:colOff>486517</xdr:colOff>
      <xdr:row>25</xdr:row>
      <xdr:rowOff>268290</xdr:rowOff>
    </xdr:to>
    <xdr:sp macro="" textlink="">
      <xdr:nvSpPr>
        <xdr:cNvPr id="28" name="Isosceles Triangle 27">
          <a:extLst>
            <a:ext uri="{FF2B5EF4-FFF2-40B4-BE49-F238E27FC236}">
              <a16:creationId xmlns:a16="http://schemas.microsoft.com/office/drawing/2014/main" id="{F928C4D0-CD4A-4609-A9BE-6DB05C25099C}"/>
            </a:ext>
          </a:extLst>
        </xdr:cNvPr>
        <xdr:cNvSpPr/>
      </xdr:nvSpPr>
      <xdr:spPr>
        <a:xfrm rot="10800000">
          <a:off x="9264687" y="187688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25</xdr:row>
      <xdr:rowOff>108</xdr:rowOff>
    </xdr:from>
    <xdr:to>
      <xdr:col>15</xdr:col>
      <xdr:colOff>526946</xdr:colOff>
      <xdr:row>25</xdr:row>
      <xdr:rowOff>268290</xdr:rowOff>
    </xdr:to>
    <xdr:sp macro="" textlink="">
      <xdr:nvSpPr>
        <xdr:cNvPr id="29" name="Isosceles Triangle 28">
          <a:extLst>
            <a:ext uri="{FF2B5EF4-FFF2-40B4-BE49-F238E27FC236}">
              <a16:creationId xmlns:a16="http://schemas.microsoft.com/office/drawing/2014/main" id="{7E5B2EA6-5B79-4A4A-84E8-32678E6D1E75}"/>
            </a:ext>
          </a:extLst>
        </xdr:cNvPr>
        <xdr:cNvSpPr/>
      </xdr:nvSpPr>
      <xdr:spPr>
        <a:xfrm rot="10800000">
          <a:off x="10702116" y="187688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25</xdr:row>
      <xdr:rowOff>279931</xdr:rowOff>
    </xdr:from>
    <xdr:to>
      <xdr:col>18</xdr:col>
      <xdr:colOff>9212</xdr:colOff>
      <xdr:row>25</xdr:row>
      <xdr:rowOff>486833</xdr:rowOff>
    </xdr:to>
    <xdr:sp macro="" textlink="">
      <xdr:nvSpPr>
        <xdr:cNvPr id="30" name="Isosceles Triangle 29">
          <a:extLst>
            <a:ext uri="{FF2B5EF4-FFF2-40B4-BE49-F238E27FC236}">
              <a16:creationId xmlns:a16="http://schemas.microsoft.com/office/drawing/2014/main" id="{8FCB104F-6556-4357-8A87-8299DEF112B7}"/>
            </a:ext>
          </a:extLst>
        </xdr:cNvPr>
        <xdr:cNvSpPr/>
      </xdr:nvSpPr>
      <xdr:spPr>
        <a:xfrm rot="16200000">
          <a:off x="12560587" y="2186764"/>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25</xdr:row>
      <xdr:rowOff>4764</xdr:rowOff>
    </xdr:from>
    <xdr:to>
      <xdr:col>17</xdr:col>
      <xdr:colOff>528005</xdr:colOff>
      <xdr:row>25</xdr:row>
      <xdr:rowOff>274851</xdr:rowOff>
    </xdr:to>
    <xdr:sp macro="" textlink="">
      <xdr:nvSpPr>
        <xdr:cNvPr id="31" name="Isosceles Triangle 30">
          <a:extLst>
            <a:ext uri="{FF2B5EF4-FFF2-40B4-BE49-F238E27FC236}">
              <a16:creationId xmlns:a16="http://schemas.microsoft.com/office/drawing/2014/main" id="{086EF3D4-76B1-4EC0-A984-A07689C40E00}"/>
            </a:ext>
          </a:extLst>
        </xdr:cNvPr>
        <xdr:cNvSpPr/>
      </xdr:nvSpPr>
      <xdr:spPr>
        <a:xfrm rot="10800000">
          <a:off x="12241286" y="1881542"/>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1501880</xdr:colOff>
      <xdr:row>33</xdr:row>
      <xdr:rowOff>123295</xdr:rowOff>
    </xdr:from>
    <xdr:to>
      <xdr:col>0</xdr:col>
      <xdr:colOff>1754822</xdr:colOff>
      <xdr:row>33</xdr:row>
      <xdr:rowOff>312736</xdr:rowOff>
    </xdr:to>
    <xdr:sp macro="" textlink="">
      <xdr:nvSpPr>
        <xdr:cNvPr id="34" name="Isosceles Triangle 33">
          <a:extLst>
            <a:ext uri="{FF2B5EF4-FFF2-40B4-BE49-F238E27FC236}">
              <a16:creationId xmlns:a16="http://schemas.microsoft.com/office/drawing/2014/main" id="{58062082-0903-4D31-9771-FB56A1885B96}"/>
            </a:ext>
          </a:extLst>
        </xdr:cNvPr>
        <xdr:cNvSpPr/>
      </xdr:nvSpPr>
      <xdr:spPr>
        <a:xfrm rot="16200000">
          <a:off x="1130405" y="5140148"/>
          <a:ext cx="189441" cy="52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33</xdr:row>
      <xdr:rowOff>116523</xdr:rowOff>
    </xdr:from>
    <xdr:to>
      <xdr:col>4</xdr:col>
      <xdr:colOff>4763</xdr:colOff>
      <xdr:row>33</xdr:row>
      <xdr:rowOff>305964</xdr:rowOff>
    </xdr:to>
    <xdr:sp macro="" textlink="">
      <xdr:nvSpPr>
        <xdr:cNvPr id="35" name="Isosceles Triangle 34">
          <a:extLst>
            <a:ext uri="{FF2B5EF4-FFF2-40B4-BE49-F238E27FC236}">
              <a16:creationId xmlns:a16="http://schemas.microsoft.com/office/drawing/2014/main" id="{FE7712B3-FDE4-467E-9FB1-387E56BD7ACE}"/>
            </a:ext>
          </a:extLst>
        </xdr:cNvPr>
        <xdr:cNvSpPr/>
      </xdr:nvSpPr>
      <xdr:spPr>
        <a:xfrm rot="16200000">
          <a:off x="2902409" y="5002777"/>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37</xdr:row>
      <xdr:rowOff>11749</xdr:rowOff>
    </xdr:from>
    <xdr:to>
      <xdr:col>1</xdr:col>
      <xdr:colOff>476992</xdr:colOff>
      <xdr:row>37</xdr:row>
      <xdr:rowOff>272311</xdr:rowOff>
    </xdr:to>
    <xdr:sp macro="" textlink="">
      <xdr:nvSpPr>
        <xdr:cNvPr id="36" name="Isosceles Triangle 35">
          <a:extLst>
            <a:ext uri="{FF2B5EF4-FFF2-40B4-BE49-F238E27FC236}">
              <a16:creationId xmlns:a16="http://schemas.microsoft.com/office/drawing/2014/main" id="{4719075D-AE63-4575-A670-5B9FC5B9622A}"/>
            </a:ext>
          </a:extLst>
        </xdr:cNvPr>
        <xdr:cNvSpPr/>
      </xdr:nvSpPr>
      <xdr:spPr>
        <a:xfrm rot="10800000">
          <a:off x="1515218" y="632647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37</xdr:row>
      <xdr:rowOff>9845</xdr:rowOff>
    </xdr:from>
    <xdr:to>
      <xdr:col>3</xdr:col>
      <xdr:colOff>510646</xdr:colOff>
      <xdr:row>37</xdr:row>
      <xdr:rowOff>278027</xdr:rowOff>
    </xdr:to>
    <xdr:sp macro="" textlink="">
      <xdr:nvSpPr>
        <xdr:cNvPr id="37" name="Isosceles Triangle 36">
          <a:extLst>
            <a:ext uri="{FF2B5EF4-FFF2-40B4-BE49-F238E27FC236}">
              <a16:creationId xmlns:a16="http://schemas.microsoft.com/office/drawing/2014/main" id="{EC068C32-335F-4758-9CD0-015429CFBA34}"/>
            </a:ext>
          </a:extLst>
        </xdr:cNvPr>
        <xdr:cNvSpPr/>
      </xdr:nvSpPr>
      <xdr:spPr>
        <a:xfrm rot="10800000">
          <a:off x="2663649" y="632456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37</xdr:row>
      <xdr:rowOff>11750</xdr:rowOff>
    </xdr:from>
    <xdr:to>
      <xdr:col>5</xdr:col>
      <xdr:colOff>493290</xdr:colOff>
      <xdr:row>37</xdr:row>
      <xdr:rowOff>279932</xdr:rowOff>
    </xdr:to>
    <xdr:sp macro="" textlink="">
      <xdr:nvSpPr>
        <xdr:cNvPr id="38" name="Isosceles Triangle 37">
          <a:extLst>
            <a:ext uri="{FF2B5EF4-FFF2-40B4-BE49-F238E27FC236}">
              <a16:creationId xmlns:a16="http://schemas.microsoft.com/office/drawing/2014/main" id="{88413C04-BF5D-4570-9339-93C0F0B1EA83}"/>
            </a:ext>
          </a:extLst>
        </xdr:cNvPr>
        <xdr:cNvSpPr/>
      </xdr:nvSpPr>
      <xdr:spPr>
        <a:xfrm rot="10800000">
          <a:off x="4029182" y="632647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37</xdr:row>
      <xdr:rowOff>4977</xdr:rowOff>
    </xdr:from>
    <xdr:to>
      <xdr:col>7</xdr:col>
      <xdr:colOff>493290</xdr:colOff>
      <xdr:row>37</xdr:row>
      <xdr:rowOff>273159</xdr:rowOff>
    </xdr:to>
    <xdr:sp macro="" textlink="">
      <xdr:nvSpPr>
        <xdr:cNvPr id="39" name="Isosceles Triangle 38">
          <a:extLst>
            <a:ext uri="{FF2B5EF4-FFF2-40B4-BE49-F238E27FC236}">
              <a16:creationId xmlns:a16="http://schemas.microsoft.com/office/drawing/2014/main" id="{F433E3E3-C15E-4E40-9B98-4E7DFF0BB085}"/>
            </a:ext>
          </a:extLst>
        </xdr:cNvPr>
        <xdr:cNvSpPr/>
      </xdr:nvSpPr>
      <xdr:spPr>
        <a:xfrm rot="10800000">
          <a:off x="5172182" y="63196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37</xdr:row>
      <xdr:rowOff>6882</xdr:rowOff>
    </xdr:from>
    <xdr:to>
      <xdr:col>9</xdr:col>
      <xdr:colOff>472124</xdr:colOff>
      <xdr:row>37</xdr:row>
      <xdr:rowOff>275064</xdr:rowOff>
    </xdr:to>
    <xdr:sp macro="" textlink="">
      <xdr:nvSpPr>
        <xdr:cNvPr id="40" name="Isosceles Triangle 39">
          <a:extLst>
            <a:ext uri="{FF2B5EF4-FFF2-40B4-BE49-F238E27FC236}">
              <a16:creationId xmlns:a16="http://schemas.microsoft.com/office/drawing/2014/main" id="{06935325-9CB7-4DB2-BD73-A7D6CA255D15}"/>
            </a:ext>
          </a:extLst>
        </xdr:cNvPr>
        <xdr:cNvSpPr/>
      </xdr:nvSpPr>
      <xdr:spPr>
        <a:xfrm rot="10800000">
          <a:off x="6484516" y="63216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37</xdr:row>
      <xdr:rowOff>6882</xdr:rowOff>
    </xdr:from>
    <xdr:to>
      <xdr:col>9</xdr:col>
      <xdr:colOff>472124</xdr:colOff>
      <xdr:row>37</xdr:row>
      <xdr:rowOff>275064</xdr:rowOff>
    </xdr:to>
    <xdr:sp macro="" textlink="">
      <xdr:nvSpPr>
        <xdr:cNvPr id="41" name="Isosceles Triangle 40">
          <a:extLst>
            <a:ext uri="{FF2B5EF4-FFF2-40B4-BE49-F238E27FC236}">
              <a16:creationId xmlns:a16="http://schemas.microsoft.com/office/drawing/2014/main" id="{0424F1AA-8D2A-400E-AF57-B3F59EF0A680}"/>
            </a:ext>
          </a:extLst>
        </xdr:cNvPr>
        <xdr:cNvSpPr/>
      </xdr:nvSpPr>
      <xdr:spPr>
        <a:xfrm rot="10800000">
          <a:off x="6484516" y="63216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37</xdr:row>
      <xdr:rowOff>8787</xdr:rowOff>
    </xdr:from>
    <xdr:to>
      <xdr:col>11</xdr:col>
      <xdr:colOff>497100</xdr:colOff>
      <xdr:row>37</xdr:row>
      <xdr:rowOff>276969</xdr:rowOff>
    </xdr:to>
    <xdr:sp macro="" textlink="">
      <xdr:nvSpPr>
        <xdr:cNvPr id="42" name="Isosceles Triangle 41">
          <a:extLst>
            <a:ext uri="{FF2B5EF4-FFF2-40B4-BE49-F238E27FC236}">
              <a16:creationId xmlns:a16="http://schemas.microsoft.com/office/drawing/2014/main" id="{E5063C9E-8E07-4A55-AE93-1A0D7E2FF478}"/>
            </a:ext>
          </a:extLst>
        </xdr:cNvPr>
        <xdr:cNvSpPr/>
      </xdr:nvSpPr>
      <xdr:spPr>
        <a:xfrm rot="10800000">
          <a:off x="7934715" y="632350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37</xdr:row>
      <xdr:rowOff>8787</xdr:rowOff>
    </xdr:from>
    <xdr:to>
      <xdr:col>11</xdr:col>
      <xdr:colOff>497100</xdr:colOff>
      <xdr:row>37</xdr:row>
      <xdr:rowOff>276969</xdr:rowOff>
    </xdr:to>
    <xdr:sp macro="" textlink="">
      <xdr:nvSpPr>
        <xdr:cNvPr id="43" name="Isosceles Triangle 42">
          <a:extLst>
            <a:ext uri="{FF2B5EF4-FFF2-40B4-BE49-F238E27FC236}">
              <a16:creationId xmlns:a16="http://schemas.microsoft.com/office/drawing/2014/main" id="{82F8C311-394E-47F4-A36B-7B07E2DD70C4}"/>
            </a:ext>
          </a:extLst>
        </xdr:cNvPr>
        <xdr:cNvSpPr/>
      </xdr:nvSpPr>
      <xdr:spPr>
        <a:xfrm rot="10800000">
          <a:off x="7934715" y="632350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37</xdr:row>
      <xdr:rowOff>108</xdr:rowOff>
    </xdr:from>
    <xdr:to>
      <xdr:col>13</xdr:col>
      <xdr:colOff>486517</xdr:colOff>
      <xdr:row>37</xdr:row>
      <xdr:rowOff>268290</xdr:rowOff>
    </xdr:to>
    <xdr:sp macro="" textlink="">
      <xdr:nvSpPr>
        <xdr:cNvPr id="44" name="Isosceles Triangle 43">
          <a:extLst>
            <a:ext uri="{FF2B5EF4-FFF2-40B4-BE49-F238E27FC236}">
              <a16:creationId xmlns:a16="http://schemas.microsoft.com/office/drawing/2014/main" id="{5B2C9A68-DCCC-4423-9046-E01EEA89A3FF}"/>
            </a:ext>
          </a:extLst>
        </xdr:cNvPr>
        <xdr:cNvSpPr/>
      </xdr:nvSpPr>
      <xdr:spPr>
        <a:xfrm rot="10800000">
          <a:off x="9264687" y="631483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37</xdr:row>
      <xdr:rowOff>108</xdr:rowOff>
    </xdr:from>
    <xdr:to>
      <xdr:col>15</xdr:col>
      <xdr:colOff>526946</xdr:colOff>
      <xdr:row>37</xdr:row>
      <xdr:rowOff>268290</xdr:rowOff>
    </xdr:to>
    <xdr:sp macro="" textlink="">
      <xdr:nvSpPr>
        <xdr:cNvPr id="45" name="Isosceles Triangle 44">
          <a:extLst>
            <a:ext uri="{FF2B5EF4-FFF2-40B4-BE49-F238E27FC236}">
              <a16:creationId xmlns:a16="http://schemas.microsoft.com/office/drawing/2014/main" id="{DEA0B708-87E7-43A6-AE73-4C1E8F847601}"/>
            </a:ext>
          </a:extLst>
        </xdr:cNvPr>
        <xdr:cNvSpPr/>
      </xdr:nvSpPr>
      <xdr:spPr>
        <a:xfrm rot="10800000">
          <a:off x="10702116" y="631483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37</xdr:row>
      <xdr:rowOff>279931</xdr:rowOff>
    </xdr:from>
    <xdr:to>
      <xdr:col>18</xdr:col>
      <xdr:colOff>9212</xdr:colOff>
      <xdr:row>37</xdr:row>
      <xdr:rowOff>486833</xdr:rowOff>
    </xdr:to>
    <xdr:sp macro="" textlink="">
      <xdr:nvSpPr>
        <xdr:cNvPr id="46" name="Isosceles Triangle 45">
          <a:extLst>
            <a:ext uri="{FF2B5EF4-FFF2-40B4-BE49-F238E27FC236}">
              <a16:creationId xmlns:a16="http://schemas.microsoft.com/office/drawing/2014/main" id="{C1295F66-0553-4ABA-B1D1-8EC1B499F95B}"/>
            </a:ext>
          </a:extLst>
        </xdr:cNvPr>
        <xdr:cNvSpPr/>
      </xdr:nvSpPr>
      <xdr:spPr>
        <a:xfrm rot="16200000">
          <a:off x="12560587" y="6624708"/>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37</xdr:row>
      <xdr:rowOff>4764</xdr:rowOff>
    </xdr:from>
    <xdr:to>
      <xdr:col>17</xdr:col>
      <xdr:colOff>528005</xdr:colOff>
      <xdr:row>37</xdr:row>
      <xdr:rowOff>274851</xdr:rowOff>
    </xdr:to>
    <xdr:sp macro="" textlink="">
      <xdr:nvSpPr>
        <xdr:cNvPr id="47" name="Isosceles Triangle 46">
          <a:extLst>
            <a:ext uri="{FF2B5EF4-FFF2-40B4-BE49-F238E27FC236}">
              <a16:creationId xmlns:a16="http://schemas.microsoft.com/office/drawing/2014/main" id="{E7B52B77-F014-4CF7-8679-5BAB0396841D}"/>
            </a:ext>
          </a:extLst>
        </xdr:cNvPr>
        <xdr:cNvSpPr/>
      </xdr:nvSpPr>
      <xdr:spPr>
        <a:xfrm rot="10800000">
          <a:off x="12241286" y="6319486"/>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1501880</xdr:colOff>
      <xdr:row>45</xdr:row>
      <xdr:rowOff>123295</xdr:rowOff>
    </xdr:from>
    <xdr:to>
      <xdr:col>0</xdr:col>
      <xdr:colOff>1754822</xdr:colOff>
      <xdr:row>45</xdr:row>
      <xdr:rowOff>312736</xdr:rowOff>
    </xdr:to>
    <xdr:sp macro="" textlink="">
      <xdr:nvSpPr>
        <xdr:cNvPr id="50" name="Isosceles Triangle 49">
          <a:extLst>
            <a:ext uri="{FF2B5EF4-FFF2-40B4-BE49-F238E27FC236}">
              <a16:creationId xmlns:a16="http://schemas.microsoft.com/office/drawing/2014/main" id="{9E80662D-7DEF-464D-A916-96FCB303AD25}"/>
            </a:ext>
          </a:extLst>
        </xdr:cNvPr>
        <xdr:cNvSpPr/>
      </xdr:nvSpPr>
      <xdr:spPr>
        <a:xfrm rot="16200000">
          <a:off x="1130405" y="8597370"/>
          <a:ext cx="189441" cy="52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45</xdr:row>
      <xdr:rowOff>116523</xdr:rowOff>
    </xdr:from>
    <xdr:to>
      <xdr:col>4</xdr:col>
      <xdr:colOff>4763</xdr:colOff>
      <xdr:row>45</xdr:row>
      <xdr:rowOff>305964</xdr:rowOff>
    </xdr:to>
    <xdr:sp macro="" textlink="">
      <xdr:nvSpPr>
        <xdr:cNvPr id="51" name="Isosceles Triangle 50">
          <a:extLst>
            <a:ext uri="{FF2B5EF4-FFF2-40B4-BE49-F238E27FC236}">
              <a16:creationId xmlns:a16="http://schemas.microsoft.com/office/drawing/2014/main" id="{D3A08BA3-132A-4C09-81D7-5C14D56B1882}"/>
            </a:ext>
          </a:extLst>
        </xdr:cNvPr>
        <xdr:cNvSpPr/>
      </xdr:nvSpPr>
      <xdr:spPr>
        <a:xfrm rot="16200000">
          <a:off x="2902409" y="8459999"/>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49</xdr:row>
      <xdr:rowOff>11749</xdr:rowOff>
    </xdr:from>
    <xdr:to>
      <xdr:col>1</xdr:col>
      <xdr:colOff>476992</xdr:colOff>
      <xdr:row>49</xdr:row>
      <xdr:rowOff>272311</xdr:rowOff>
    </xdr:to>
    <xdr:sp macro="" textlink="">
      <xdr:nvSpPr>
        <xdr:cNvPr id="52" name="Isosceles Triangle 51">
          <a:extLst>
            <a:ext uri="{FF2B5EF4-FFF2-40B4-BE49-F238E27FC236}">
              <a16:creationId xmlns:a16="http://schemas.microsoft.com/office/drawing/2014/main" id="{596CFA6B-C9F2-4BF4-897A-9206C4BCBC3C}"/>
            </a:ext>
          </a:extLst>
        </xdr:cNvPr>
        <xdr:cNvSpPr/>
      </xdr:nvSpPr>
      <xdr:spPr>
        <a:xfrm rot="10800000">
          <a:off x="1515218" y="9783693"/>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49</xdr:row>
      <xdr:rowOff>9845</xdr:rowOff>
    </xdr:from>
    <xdr:to>
      <xdr:col>3</xdr:col>
      <xdr:colOff>510646</xdr:colOff>
      <xdr:row>49</xdr:row>
      <xdr:rowOff>278027</xdr:rowOff>
    </xdr:to>
    <xdr:sp macro="" textlink="">
      <xdr:nvSpPr>
        <xdr:cNvPr id="53" name="Isosceles Triangle 52">
          <a:extLst>
            <a:ext uri="{FF2B5EF4-FFF2-40B4-BE49-F238E27FC236}">
              <a16:creationId xmlns:a16="http://schemas.microsoft.com/office/drawing/2014/main" id="{5D348EE5-E201-4E13-BF64-67099724254B}"/>
            </a:ext>
          </a:extLst>
        </xdr:cNvPr>
        <xdr:cNvSpPr/>
      </xdr:nvSpPr>
      <xdr:spPr>
        <a:xfrm rot="10800000">
          <a:off x="2663649" y="978178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49</xdr:row>
      <xdr:rowOff>11750</xdr:rowOff>
    </xdr:from>
    <xdr:to>
      <xdr:col>5</xdr:col>
      <xdr:colOff>493290</xdr:colOff>
      <xdr:row>49</xdr:row>
      <xdr:rowOff>279932</xdr:rowOff>
    </xdr:to>
    <xdr:sp macro="" textlink="">
      <xdr:nvSpPr>
        <xdr:cNvPr id="54" name="Isosceles Triangle 53">
          <a:extLst>
            <a:ext uri="{FF2B5EF4-FFF2-40B4-BE49-F238E27FC236}">
              <a16:creationId xmlns:a16="http://schemas.microsoft.com/office/drawing/2014/main" id="{A53D45FB-7013-4596-9B0C-616068D9BB30}"/>
            </a:ext>
          </a:extLst>
        </xdr:cNvPr>
        <xdr:cNvSpPr/>
      </xdr:nvSpPr>
      <xdr:spPr>
        <a:xfrm rot="10800000">
          <a:off x="4029182" y="97836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49</xdr:row>
      <xdr:rowOff>4977</xdr:rowOff>
    </xdr:from>
    <xdr:to>
      <xdr:col>7</xdr:col>
      <xdr:colOff>493290</xdr:colOff>
      <xdr:row>49</xdr:row>
      <xdr:rowOff>273159</xdr:rowOff>
    </xdr:to>
    <xdr:sp macro="" textlink="">
      <xdr:nvSpPr>
        <xdr:cNvPr id="55" name="Isosceles Triangle 54">
          <a:extLst>
            <a:ext uri="{FF2B5EF4-FFF2-40B4-BE49-F238E27FC236}">
              <a16:creationId xmlns:a16="http://schemas.microsoft.com/office/drawing/2014/main" id="{86328464-81EC-4F04-B7CC-CC61914D47DD}"/>
            </a:ext>
          </a:extLst>
        </xdr:cNvPr>
        <xdr:cNvSpPr/>
      </xdr:nvSpPr>
      <xdr:spPr>
        <a:xfrm rot="10800000">
          <a:off x="5172182" y="9776921"/>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49</xdr:row>
      <xdr:rowOff>6882</xdr:rowOff>
    </xdr:from>
    <xdr:to>
      <xdr:col>9</xdr:col>
      <xdr:colOff>472124</xdr:colOff>
      <xdr:row>49</xdr:row>
      <xdr:rowOff>275064</xdr:rowOff>
    </xdr:to>
    <xdr:sp macro="" textlink="">
      <xdr:nvSpPr>
        <xdr:cNvPr id="56" name="Isosceles Triangle 55">
          <a:extLst>
            <a:ext uri="{FF2B5EF4-FFF2-40B4-BE49-F238E27FC236}">
              <a16:creationId xmlns:a16="http://schemas.microsoft.com/office/drawing/2014/main" id="{E1EE3944-B075-47E9-B2FC-91150D1F8687}"/>
            </a:ext>
          </a:extLst>
        </xdr:cNvPr>
        <xdr:cNvSpPr/>
      </xdr:nvSpPr>
      <xdr:spPr>
        <a:xfrm rot="10800000">
          <a:off x="6484516" y="977882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49</xdr:row>
      <xdr:rowOff>6882</xdr:rowOff>
    </xdr:from>
    <xdr:to>
      <xdr:col>9</xdr:col>
      <xdr:colOff>472124</xdr:colOff>
      <xdr:row>49</xdr:row>
      <xdr:rowOff>275064</xdr:rowOff>
    </xdr:to>
    <xdr:sp macro="" textlink="">
      <xdr:nvSpPr>
        <xdr:cNvPr id="57" name="Isosceles Triangle 56">
          <a:extLst>
            <a:ext uri="{FF2B5EF4-FFF2-40B4-BE49-F238E27FC236}">
              <a16:creationId xmlns:a16="http://schemas.microsoft.com/office/drawing/2014/main" id="{A6E132AB-80D5-4EFF-9897-ED4D2870CE92}"/>
            </a:ext>
          </a:extLst>
        </xdr:cNvPr>
        <xdr:cNvSpPr/>
      </xdr:nvSpPr>
      <xdr:spPr>
        <a:xfrm rot="10800000">
          <a:off x="6484516" y="977882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49</xdr:row>
      <xdr:rowOff>8787</xdr:rowOff>
    </xdr:from>
    <xdr:to>
      <xdr:col>11</xdr:col>
      <xdr:colOff>497100</xdr:colOff>
      <xdr:row>49</xdr:row>
      <xdr:rowOff>276969</xdr:rowOff>
    </xdr:to>
    <xdr:sp macro="" textlink="">
      <xdr:nvSpPr>
        <xdr:cNvPr id="58" name="Isosceles Triangle 57">
          <a:extLst>
            <a:ext uri="{FF2B5EF4-FFF2-40B4-BE49-F238E27FC236}">
              <a16:creationId xmlns:a16="http://schemas.microsoft.com/office/drawing/2014/main" id="{57AFE240-1F03-4575-9AB8-E49C3B900CFB}"/>
            </a:ext>
          </a:extLst>
        </xdr:cNvPr>
        <xdr:cNvSpPr/>
      </xdr:nvSpPr>
      <xdr:spPr>
        <a:xfrm rot="10800000">
          <a:off x="7934715" y="9780731"/>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49</xdr:row>
      <xdr:rowOff>8787</xdr:rowOff>
    </xdr:from>
    <xdr:to>
      <xdr:col>11</xdr:col>
      <xdr:colOff>497100</xdr:colOff>
      <xdr:row>49</xdr:row>
      <xdr:rowOff>276969</xdr:rowOff>
    </xdr:to>
    <xdr:sp macro="" textlink="">
      <xdr:nvSpPr>
        <xdr:cNvPr id="59" name="Isosceles Triangle 58">
          <a:extLst>
            <a:ext uri="{FF2B5EF4-FFF2-40B4-BE49-F238E27FC236}">
              <a16:creationId xmlns:a16="http://schemas.microsoft.com/office/drawing/2014/main" id="{4F6EBCC3-186B-4ECB-8F2B-8936A78A8AB3}"/>
            </a:ext>
          </a:extLst>
        </xdr:cNvPr>
        <xdr:cNvSpPr/>
      </xdr:nvSpPr>
      <xdr:spPr>
        <a:xfrm rot="10800000">
          <a:off x="7934715" y="9780731"/>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49</xdr:row>
      <xdr:rowOff>108</xdr:rowOff>
    </xdr:from>
    <xdr:to>
      <xdr:col>13</xdr:col>
      <xdr:colOff>486517</xdr:colOff>
      <xdr:row>49</xdr:row>
      <xdr:rowOff>268290</xdr:rowOff>
    </xdr:to>
    <xdr:sp macro="" textlink="">
      <xdr:nvSpPr>
        <xdr:cNvPr id="60" name="Isosceles Triangle 59">
          <a:extLst>
            <a:ext uri="{FF2B5EF4-FFF2-40B4-BE49-F238E27FC236}">
              <a16:creationId xmlns:a16="http://schemas.microsoft.com/office/drawing/2014/main" id="{251AE08A-0BE7-4565-86AD-0B2669C96C1D}"/>
            </a:ext>
          </a:extLst>
        </xdr:cNvPr>
        <xdr:cNvSpPr/>
      </xdr:nvSpPr>
      <xdr:spPr>
        <a:xfrm rot="10800000">
          <a:off x="9264687" y="977205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49</xdr:row>
      <xdr:rowOff>108</xdr:rowOff>
    </xdr:from>
    <xdr:to>
      <xdr:col>15</xdr:col>
      <xdr:colOff>526946</xdr:colOff>
      <xdr:row>49</xdr:row>
      <xdr:rowOff>268290</xdr:rowOff>
    </xdr:to>
    <xdr:sp macro="" textlink="">
      <xdr:nvSpPr>
        <xdr:cNvPr id="61" name="Isosceles Triangle 60">
          <a:extLst>
            <a:ext uri="{FF2B5EF4-FFF2-40B4-BE49-F238E27FC236}">
              <a16:creationId xmlns:a16="http://schemas.microsoft.com/office/drawing/2014/main" id="{526548CD-3D80-44DA-A1E2-B415B3BA99F0}"/>
            </a:ext>
          </a:extLst>
        </xdr:cNvPr>
        <xdr:cNvSpPr/>
      </xdr:nvSpPr>
      <xdr:spPr>
        <a:xfrm rot="10800000">
          <a:off x="10702116" y="977205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49</xdr:row>
      <xdr:rowOff>279931</xdr:rowOff>
    </xdr:from>
    <xdr:to>
      <xdr:col>18</xdr:col>
      <xdr:colOff>9212</xdr:colOff>
      <xdr:row>49</xdr:row>
      <xdr:rowOff>486833</xdr:rowOff>
    </xdr:to>
    <xdr:sp macro="" textlink="">
      <xdr:nvSpPr>
        <xdr:cNvPr id="62" name="Isosceles Triangle 61">
          <a:extLst>
            <a:ext uri="{FF2B5EF4-FFF2-40B4-BE49-F238E27FC236}">
              <a16:creationId xmlns:a16="http://schemas.microsoft.com/office/drawing/2014/main" id="{500E9B73-ADAD-4556-BB15-CB20A5F375F9}"/>
            </a:ext>
          </a:extLst>
        </xdr:cNvPr>
        <xdr:cNvSpPr/>
      </xdr:nvSpPr>
      <xdr:spPr>
        <a:xfrm rot="16200000">
          <a:off x="12560587" y="10081930"/>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49</xdr:row>
      <xdr:rowOff>4764</xdr:rowOff>
    </xdr:from>
    <xdr:to>
      <xdr:col>17</xdr:col>
      <xdr:colOff>528005</xdr:colOff>
      <xdr:row>49</xdr:row>
      <xdr:rowOff>274851</xdr:rowOff>
    </xdr:to>
    <xdr:sp macro="" textlink="">
      <xdr:nvSpPr>
        <xdr:cNvPr id="63" name="Isosceles Triangle 62">
          <a:extLst>
            <a:ext uri="{FF2B5EF4-FFF2-40B4-BE49-F238E27FC236}">
              <a16:creationId xmlns:a16="http://schemas.microsoft.com/office/drawing/2014/main" id="{BD48F8C7-3E30-4DBF-B5C3-ECEC60632414}"/>
            </a:ext>
          </a:extLst>
        </xdr:cNvPr>
        <xdr:cNvSpPr/>
      </xdr:nvSpPr>
      <xdr:spPr>
        <a:xfrm rot="10800000">
          <a:off x="12241286" y="9776708"/>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1501880</xdr:colOff>
      <xdr:row>57</xdr:row>
      <xdr:rowOff>123295</xdr:rowOff>
    </xdr:from>
    <xdr:to>
      <xdr:col>0</xdr:col>
      <xdr:colOff>1754822</xdr:colOff>
      <xdr:row>57</xdr:row>
      <xdr:rowOff>312736</xdr:rowOff>
    </xdr:to>
    <xdr:sp macro="" textlink="">
      <xdr:nvSpPr>
        <xdr:cNvPr id="66" name="Isosceles Triangle 65">
          <a:extLst>
            <a:ext uri="{FF2B5EF4-FFF2-40B4-BE49-F238E27FC236}">
              <a16:creationId xmlns:a16="http://schemas.microsoft.com/office/drawing/2014/main" id="{29D2B193-8445-498C-9F54-0AE406411A02}"/>
            </a:ext>
          </a:extLst>
        </xdr:cNvPr>
        <xdr:cNvSpPr/>
      </xdr:nvSpPr>
      <xdr:spPr>
        <a:xfrm rot="16200000">
          <a:off x="1130405" y="12054592"/>
          <a:ext cx="189441" cy="52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57</xdr:row>
      <xdr:rowOff>116523</xdr:rowOff>
    </xdr:from>
    <xdr:to>
      <xdr:col>4</xdr:col>
      <xdr:colOff>4763</xdr:colOff>
      <xdr:row>57</xdr:row>
      <xdr:rowOff>305964</xdr:rowOff>
    </xdr:to>
    <xdr:sp macro="" textlink="">
      <xdr:nvSpPr>
        <xdr:cNvPr id="67" name="Isosceles Triangle 66">
          <a:extLst>
            <a:ext uri="{FF2B5EF4-FFF2-40B4-BE49-F238E27FC236}">
              <a16:creationId xmlns:a16="http://schemas.microsoft.com/office/drawing/2014/main" id="{395A8940-6CD8-41F4-B758-57BCFB5B9A25}"/>
            </a:ext>
          </a:extLst>
        </xdr:cNvPr>
        <xdr:cNvSpPr/>
      </xdr:nvSpPr>
      <xdr:spPr>
        <a:xfrm rot="16200000">
          <a:off x="2902409" y="11917221"/>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61</xdr:row>
      <xdr:rowOff>11749</xdr:rowOff>
    </xdr:from>
    <xdr:to>
      <xdr:col>1</xdr:col>
      <xdr:colOff>476992</xdr:colOff>
      <xdr:row>61</xdr:row>
      <xdr:rowOff>272311</xdr:rowOff>
    </xdr:to>
    <xdr:sp macro="" textlink="">
      <xdr:nvSpPr>
        <xdr:cNvPr id="68" name="Isosceles Triangle 67">
          <a:extLst>
            <a:ext uri="{FF2B5EF4-FFF2-40B4-BE49-F238E27FC236}">
              <a16:creationId xmlns:a16="http://schemas.microsoft.com/office/drawing/2014/main" id="{947D0182-E02A-4D81-8D6C-FC221B8F2A1B}"/>
            </a:ext>
          </a:extLst>
        </xdr:cNvPr>
        <xdr:cNvSpPr/>
      </xdr:nvSpPr>
      <xdr:spPr>
        <a:xfrm rot="10800000">
          <a:off x="1515218" y="13240916"/>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61</xdr:row>
      <xdr:rowOff>9845</xdr:rowOff>
    </xdr:from>
    <xdr:to>
      <xdr:col>3</xdr:col>
      <xdr:colOff>510646</xdr:colOff>
      <xdr:row>61</xdr:row>
      <xdr:rowOff>278027</xdr:rowOff>
    </xdr:to>
    <xdr:sp macro="" textlink="">
      <xdr:nvSpPr>
        <xdr:cNvPr id="69" name="Isosceles Triangle 68">
          <a:extLst>
            <a:ext uri="{FF2B5EF4-FFF2-40B4-BE49-F238E27FC236}">
              <a16:creationId xmlns:a16="http://schemas.microsoft.com/office/drawing/2014/main" id="{B61E31FA-4E9B-406C-A73C-A9FC6B1CDB07}"/>
            </a:ext>
          </a:extLst>
        </xdr:cNvPr>
        <xdr:cNvSpPr/>
      </xdr:nvSpPr>
      <xdr:spPr>
        <a:xfrm rot="10800000">
          <a:off x="2663649" y="1323901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61</xdr:row>
      <xdr:rowOff>11750</xdr:rowOff>
    </xdr:from>
    <xdr:to>
      <xdr:col>5</xdr:col>
      <xdr:colOff>493290</xdr:colOff>
      <xdr:row>61</xdr:row>
      <xdr:rowOff>279932</xdr:rowOff>
    </xdr:to>
    <xdr:sp macro="" textlink="">
      <xdr:nvSpPr>
        <xdr:cNvPr id="70" name="Isosceles Triangle 69">
          <a:extLst>
            <a:ext uri="{FF2B5EF4-FFF2-40B4-BE49-F238E27FC236}">
              <a16:creationId xmlns:a16="http://schemas.microsoft.com/office/drawing/2014/main" id="{1AF83313-768D-4B31-99E1-EA14504BC855}"/>
            </a:ext>
          </a:extLst>
        </xdr:cNvPr>
        <xdr:cNvSpPr/>
      </xdr:nvSpPr>
      <xdr:spPr>
        <a:xfrm rot="10800000">
          <a:off x="4029182" y="1324091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61</xdr:row>
      <xdr:rowOff>4977</xdr:rowOff>
    </xdr:from>
    <xdr:to>
      <xdr:col>7</xdr:col>
      <xdr:colOff>493290</xdr:colOff>
      <xdr:row>61</xdr:row>
      <xdr:rowOff>273159</xdr:rowOff>
    </xdr:to>
    <xdr:sp macro="" textlink="">
      <xdr:nvSpPr>
        <xdr:cNvPr id="71" name="Isosceles Triangle 70">
          <a:extLst>
            <a:ext uri="{FF2B5EF4-FFF2-40B4-BE49-F238E27FC236}">
              <a16:creationId xmlns:a16="http://schemas.microsoft.com/office/drawing/2014/main" id="{4E4FE66C-FD0D-4B18-9FED-D4DD5AB198B9}"/>
            </a:ext>
          </a:extLst>
        </xdr:cNvPr>
        <xdr:cNvSpPr/>
      </xdr:nvSpPr>
      <xdr:spPr>
        <a:xfrm rot="10800000">
          <a:off x="5172182" y="1323414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61</xdr:row>
      <xdr:rowOff>6882</xdr:rowOff>
    </xdr:from>
    <xdr:to>
      <xdr:col>9</xdr:col>
      <xdr:colOff>472124</xdr:colOff>
      <xdr:row>61</xdr:row>
      <xdr:rowOff>275064</xdr:rowOff>
    </xdr:to>
    <xdr:sp macro="" textlink="">
      <xdr:nvSpPr>
        <xdr:cNvPr id="72" name="Isosceles Triangle 71">
          <a:extLst>
            <a:ext uri="{FF2B5EF4-FFF2-40B4-BE49-F238E27FC236}">
              <a16:creationId xmlns:a16="http://schemas.microsoft.com/office/drawing/2014/main" id="{E6EF1AAA-477F-43D0-9F05-650ABA84E4EC}"/>
            </a:ext>
          </a:extLst>
        </xdr:cNvPr>
        <xdr:cNvSpPr/>
      </xdr:nvSpPr>
      <xdr:spPr>
        <a:xfrm rot="10800000">
          <a:off x="6484516" y="1323604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61</xdr:row>
      <xdr:rowOff>6882</xdr:rowOff>
    </xdr:from>
    <xdr:to>
      <xdr:col>9</xdr:col>
      <xdr:colOff>472124</xdr:colOff>
      <xdr:row>61</xdr:row>
      <xdr:rowOff>275064</xdr:rowOff>
    </xdr:to>
    <xdr:sp macro="" textlink="">
      <xdr:nvSpPr>
        <xdr:cNvPr id="73" name="Isosceles Triangle 72">
          <a:extLst>
            <a:ext uri="{FF2B5EF4-FFF2-40B4-BE49-F238E27FC236}">
              <a16:creationId xmlns:a16="http://schemas.microsoft.com/office/drawing/2014/main" id="{6F60F163-6A53-4B57-B3E4-1B31786D2EEC}"/>
            </a:ext>
          </a:extLst>
        </xdr:cNvPr>
        <xdr:cNvSpPr/>
      </xdr:nvSpPr>
      <xdr:spPr>
        <a:xfrm rot="10800000">
          <a:off x="6484516" y="1323604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61</xdr:row>
      <xdr:rowOff>8787</xdr:rowOff>
    </xdr:from>
    <xdr:to>
      <xdr:col>11</xdr:col>
      <xdr:colOff>497100</xdr:colOff>
      <xdr:row>61</xdr:row>
      <xdr:rowOff>276969</xdr:rowOff>
    </xdr:to>
    <xdr:sp macro="" textlink="">
      <xdr:nvSpPr>
        <xdr:cNvPr id="74" name="Isosceles Triangle 73">
          <a:extLst>
            <a:ext uri="{FF2B5EF4-FFF2-40B4-BE49-F238E27FC236}">
              <a16:creationId xmlns:a16="http://schemas.microsoft.com/office/drawing/2014/main" id="{DD7FE0B6-518D-4613-96F3-8031A6ECC495}"/>
            </a:ext>
          </a:extLst>
        </xdr:cNvPr>
        <xdr:cNvSpPr/>
      </xdr:nvSpPr>
      <xdr:spPr>
        <a:xfrm rot="10800000">
          <a:off x="7934715" y="1323795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61</xdr:row>
      <xdr:rowOff>8787</xdr:rowOff>
    </xdr:from>
    <xdr:to>
      <xdr:col>11</xdr:col>
      <xdr:colOff>497100</xdr:colOff>
      <xdr:row>61</xdr:row>
      <xdr:rowOff>276969</xdr:rowOff>
    </xdr:to>
    <xdr:sp macro="" textlink="">
      <xdr:nvSpPr>
        <xdr:cNvPr id="75" name="Isosceles Triangle 74">
          <a:extLst>
            <a:ext uri="{FF2B5EF4-FFF2-40B4-BE49-F238E27FC236}">
              <a16:creationId xmlns:a16="http://schemas.microsoft.com/office/drawing/2014/main" id="{5094745B-5B96-4117-B9A1-2466AF66B5FB}"/>
            </a:ext>
          </a:extLst>
        </xdr:cNvPr>
        <xdr:cNvSpPr/>
      </xdr:nvSpPr>
      <xdr:spPr>
        <a:xfrm rot="10800000">
          <a:off x="7934715" y="1323795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61</xdr:row>
      <xdr:rowOff>108</xdr:rowOff>
    </xdr:from>
    <xdr:to>
      <xdr:col>13</xdr:col>
      <xdr:colOff>486517</xdr:colOff>
      <xdr:row>61</xdr:row>
      <xdr:rowOff>268290</xdr:rowOff>
    </xdr:to>
    <xdr:sp macro="" textlink="">
      <xdr:nvSpPr>
        <xdr:cNvPr id="76" name="Isosceles Triangle 75">
          <a:extLst>
            <a:ext uri="{FF2B5EF4-FFF2-40B4-BE49-F238E27FC236}">
              <a16:creationId xmlns:a16="http://schemas.microsoft.com/office/drawing/2014/main" id="{6DE9EB4F-B0C4-4A4E-9AAD-ECEC57F92006}"/>
            </a:ext>
          </a:extLst>
        </xdr:cNvPr>
        <xdr:cNvSpPr/>
      </xdr:nvSpPr>
      <xdr:spPr>
        <a:xfrm rot="10800000">
          <a:off x="9264687" y="1322927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61</xdr:row>
      <xdr:rowOff>108</xdr:rowOff>
    </xdr:from>
    <xdr:to>
      <xdr:col>15</xdr:col>
      <xdr:colOff>526946</xdr:colOff>
      <xdr:row>61</xdr:row>
      <xdr:rowOff>268290</xdr:rowOff>
    </xdr:to>
    <xdr:sp macro="" textlink="">
      <xdr:nvSpPr>
        <xdr:cNvPr id="77" name="Isosceles Triangle 76">
          <a:extLst>
            <a:ext uri="{FF2B5EF4-FFF2-40B4-BE49-F238E27FC236}">
              <a16:creationId xmlns:a16="http://schemas.microsoft.com/office/drawing/2014/main" id="{9873DAA6-EAC0-406A-94EC-87B2B9068AEA}"/>
            </a:ext>
          </a:extLst>
        </xdr:cNvPr>
        <xdr:cNvSpPr/>
      </xdr:nvSpPr>
      <xdr:spPr>
        <a:xfrm rot="10800000">
          <a:off x="10702116" y="1322927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61</xdr:row>
      <xdr:rowOff>279931</xdr:rowOff>
    </xdr:from>
    <xdr:to>
      <xdr:col>18</xdr:col>
      <xdr:colOff>9212</xdr:colOff>
      <xdr:row>61</xdr:row>
      <xdr:rowOff>486833</xdr:rowOff>
    </xdr:to>
    <xdr:sp macro="" textlink="">
      <xdr:nvSpPr>
        <xdr:cNvPr id="78" name="Isosceles Triangle 77">
          <a:extLst>
            <a:ext uri="{FF2B5EF4-FFF2-40B4-BE49-F238E27FC236}">
              <a16:creationId xmlns:a16="http://schemas.microsoft.com/office/drawing/2014/main" id="{258246A2-D2B9-4FF3-94D1-56DFB13A0FE4}"/>
            </a:ext>
          </a:extLst>
        </xdr:cNvPr>
        <xdr:cNvSpPr/>
      </xdr:nvSpPr>
      <xdr:spPr>
        <a:xfrm rot="16200000">
          <a:off x="12560587" y="13539153"/>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61</xdr:row>
      <xdr:rowOff>4764</xdr:rowOff>
    </xdr:from>
    <xdr:to>
      <xdr:col>17</xdr:col>
      <xdr:colOff>528005</xdr:colOff>
      <xdr:row>61</xdr:row>
      <xdr:rowOff>274851</xdr:rowOff>
    </xdr:to>
    <xdr:sp macro="" textlink="">
      <xdr:nvSpPr>
        <xdr:cNvPr id="79" name="Isosceles Triangle 78">
          <a:extLst>
            <a:ext uri="{FF2B5EF4-FFF2-40B4-BE49-F238E27FC236}">
              <a16:creationId xmlns:a16="http://schemas.microsoft.com/office/drawing/2014/main" id="{613B3A65-8955-4941-9F22-87BA15F4F458}"/>
            </a:ext>
          </a:extLst>
        </xdr:cNvPr>
        <xdr:cNvSpPr/>
      </xdr:nvSpPr>
      <xdr:spPr>
        <a:xfrm rot="10800000">
          <a:off x="12241286" y="1323393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rot="16200000">
          <a:off x="-965677" y="2139475"/>
          <a:ext cx="2731138" cy="7750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endParaRPr lang="en-US" sz="1600" b="1"/>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rot="16200000">
          <a:off x="-1004888" y="5192713"/>
          <a:ext cx="2808605" cy="7988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rot="16200000">
          <a:off x="-1002031" y="8317865"/>
          <a:ext cx="2802894" cy="7988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rot="16200000">
          <a:off x="-1099027" y="22728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endParaRPr lang="en-US" sz="1100" b="1"/>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rot="16200000">
          <a:off x="-1176338" y="5453063"/>
          <a:ext cx="2973705"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rot="16200000">
          <a:off x="-1125856" y="8695690"/>
          <a:ext cx="287274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rot="16200000">
          <a:off x="-1099027" y="22728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rot="16200000">
          <a:off x="-1176338" y="5453063"/>
          <a:ext cx="2973705"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rot="16200000">
          <a:off x="-1125856" y="8695690"/>
          <a:ext cx="287274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6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rot="16200000">
          <a:off x="-1099027" y="22728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rot="16200000">
          <a:off x="-1176338" y="5453063"/>
          <a:ext cx="2973705"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rot="16200000">
          <a:off x="-1125856" y="8702040"/>
          <a:ext cx="287274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6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rot="16200000">
          <a:off x="-1054577" y="2228375"/>
          <a:ext cx="27311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rot="16200000">
          <a:off x="-1093788" y="5281613"/>
          <a:ext cx="2808605"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rot="16200000">
          <a:off x="-1090931" y="8406765"/>
          <a:ext cx="280289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42862</xdr:colOff>
      <xdr:row>2</xdr:row>
      <xdr:rowOff>4763</xdr:rowOff>
    </xdr:from>
    <xdr:to>
      <xdr:col>0</xdr:col>
      <xdr:colOff>1157287</xdr:colOff>
      <xdr:row>7</xdr:row>
      <xdr:rowOff>14288</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rot="16200000">
          <a:off x="-104775" y="1390650"/>
          <a:ext cx="1409700" cy="1114425"/>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p>
      </xdr:txBody>
    </xdr:sp>
    <xdr:clientData/>
  </xdr:twoCellAnchor>
  <xdr:twoCellAnchor>
    <xdr:from>
      <xdr:col>0</xdr:col>
      <xdr:colOff>9525</xdr:colOff>
      <xdr:row>8</xdr:row>
      <xdr:rowOff>133350</xdr:rowOff>
    </xdr:from>
    <xdr:to>
      <xdr:col>0</xdr:col>
      <xdr:colOff>1133475</xdr:colOff>
      <xdr:row>14</xdr:row>
      <xdr:rowOff>19050</xdr:rowOff>
    </xdr:to>
    <xdr:sp macro="" textlink="">
      <xdr:nvSpPr>
        <xdr:cNvPr id="3" name="TextBox 2">
          <a:extLst>
            <a:ext uri="{FF2B5EF4-FFF2-40B4-BE49-F238E27FC236}">
              <a16:creationId xmlns:a16="http://schemas.microsoft.com/office/drawing/2014/main" id="{00000000-0008-0000-0900-000003000000}"/>
            </a:ext>
            <a:ext uri="{147F2762-F138-4A5C-976F-8EAC2B608ADB}">
              <a16:predDERef xmlns:a16="http://schemas.microsoft.com/office/drawing/2014/main" pred="{00000000-0008-0000-0900-000002000000}"/>
            </a:ext>
          </a:extLst>
        </xdr:cNvPr>
        <xdr:cNvSpPr txBox="1"/>
      </xdr:nvSpPr>
      <xdr:spPr>
        <a:xfrm rot="16200000">
          <a:off x="66675" y="2867025"/>
          <a:ext cx="1009650" cy="1123950"/>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9525</xdr:colOff>
      <xdr:row>16</xdr:row>
      <xdr:rowOff>9525</xdr:rowOff>
    </xdr:from>
    <xdr:to>
      <xdr:col>0</xdr:col>
      <xdr:colOff>1114425</xdr:colOff>
      <xdr:row>21</xdr:row>
      <xdr:rowOff>0</xdr:rowOff>
    </xdr:to>
    <xdr:sp macro="" textlink="">
      <xdr:nvSpPr>
        <xdr:cNvPr id="4" name="TextBox 3">
          <a:extLst>
            <a:ext uri="{FF2B5EF4-FFF2-40B4-BE49-F238E27FC236}">
              <a16:creationId xmlns:a16="http://schemas.microsoft.com/office/drawing/2014/main" id="{00000000-0008-0000-0900-000004000000}"/>
            </a:ext>
            <a:ext uri="{147F2762-F138-4A5C-976F-8EAC2B608ADB}">
              <a16:predDERef xmlns:a16="http://schemas.microsoft.com/office/drawing/2014/main" pred="{00000000-0008-0000-0900-000003000000}"/>
            </a:ext>
          </a:extLst>
        </xdr:cNvPr>
        <xdr:cNvSpPr txBox="1"/>
      </xdr:nvSpPr>
      <xdr:spPr>
        <a:xfrm rot="16200000">
          <a:off x="161925" y="4076700"/>
          <a:ext cx="800100" cy="1104900"/>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158750</xdr:colOff>
      <xdr:row>1</xdr:row>
      <xdr:rowOff>3175</xdr:rowOff>
    </xdr:from>
    <xdr:to>
      <xdr:col>12</xdr:col>
      <xdr:colOff>463550</xdr:colOff>
      <xdr:row>15</xdr:row>
      <xdr:rowOff>22225</xdr:rowOff>
    </xdr:to>
    <xdr:graphicFrame macro="">
      <xdr:nvGraphicFramePr>
        <xdr:cNvPr id="4"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588962</xdr:colOff>
      <xdr:row>0</xdr:row>
      <xdr:rowOff>161925</xdr:rowOff>
    </xdr:from>
    <xdr:to>
      <xdr:col>20</xdr:col>
      <xdr:colOff>219075</xdr:colOff>
      <xdr:row>17</xdr:row>
      <xdr:rowOff>38100</xdr:rowOff>
    </xdr:to>
    <xdr:graphicFrame macro="">
      <xdr:nvGraphicFramePr>
        <xdr:cNvPr id="6" name="Chart 6">
          <a:extLst>
            <a:ext uri="{FF2B5EF4-FFF2-40B4-BE49-F238E27FC236}">
              <a16:creationId xmlns:a16="http://schemas.microsoft.com/office/drawing/2014/main" id="{00000000-0008-0000-0A00-000007000000}"/>
            </a:ext>
            <a:ext uri="{147F2762-F138-4A5C-976F-8EAC2B608ADB}">
              <a16:predDERef xmlns:a16="http://schemas.microsoft.com/office/drawing/2014/main" pre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49440</xdr:colOff>
      <xdr:row>1</xdr:row>
      <xdr:rowOff>18141</xdr:rowOff>
    </xdr:from>
    <xdr:to>
      <xdr:col>6</xdr:col>
      <xdr:colOff>63501</xdr:colOff>
      <xdr:row>5</xdr:row>
      <xdr:rowOff>145141</xdr:rowOff>
    </xdr:to>
    <xdr:sp macro="" textlink="">
      <xdr:nvSpPr>
        <xdr:cNvPr id="10" name="TextBox 7">
          <a:extLst>
            <a:ext uri="{FF2B5EF4-FFF2-40B4-BE49-F238E27FC236}">
              <a16:creationId xmlns:a16="http://schemas.microsoft.com/office/drawing/2014/main" id="{00000000-0008-0000-0A00-000008000000}"/>
            </a:ext>
            <a:ext uri="{147F2762-F138-4A5C-976F-8EAC2B608ADB}">
              <a16:predDERef xmlns:a16="http://schemas.microsoft.com/office/drawing/2014/main" pred="{00000000-0008-0000-0A00-000007000000}"/>
            </a:ext>
          </a:extLst>
        </xdr:cNvPr>
        <xdr:cNvSpPr txBox="1"/>
      </xdr:nvSpPr>
      <xdr:spPr>
        <a:xfrm>
          <a:off x="49440" y="181427"/>
          <a:ext cx="4368347" cy="78014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 </a:t>
          </a:r>
          <a:r>
            <a:rPr lang="en-US" sz="1100"/>
            <a:t>The tables below will be automatically filled in with the crude rates</a:t>
          </a:r>
          <a:r>
            <a:rPr lang="en-US" sz="1100" baseline="0"/>
            <a:t> per 100,000 for hospitalizations, ED Visits, and Deaths across Year 1 through Year 5. Graphs for Hospitalization rates and Death rates will be generated in this tab to then use for Figure 1 in the SER PDF.</a:t>
          </a:r>
          <a:endParaRPr lang="en-US" sz="1100"/>
        </a:p>
      </xdr:txBody>
    </xdr:sp>
    <xdr:clientData/>
  </xdr:twoCellAnchor>
  <xdr:twoCellAnchor>
    <xdr:from>
      <xdr:col>7</xdr:col>
      <xdr:colOff>518092</xdr:colOff>
      <xdr:row>18</xdr:row>
      <xdr:rowOff>453</xdr:rowOff>
    </xdr:from>
    <xdr:to>
      <xdr:col>16</xdr:col>
      <xdr:colOff>226786</xdr:colOff>
      <xdr:row>32</xdr:row>
      <xdr:rowOff>36286</xdr:rowOff>
    </xdr:to>
    <xdr:graphicFrame macro="">
      <xdr:nvGraphicFramePr>
        <xdr:cNvPr id="2" name="Chart 1">
          <a:extLst>
            <a:ext uri="{FF2B5EF4-FFF2-40B4-BE49-F238E27FC236}">
              <a16:creationId xmlns:a16="http://schemas.microsoft.com/office/drawing/2014/main" id="{7776624C-B660-4607-82C5-8E1EF260E8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s/1464/ProjectDocuments/MVT/MVT%20Final%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opulations"/>
      <sheetName val="Health Regions Population"/>
      <sheetName val="Totals"/>
      <sheetName val="2016"/>
      <sheetName val="2017"/>
      <sheetName val="2018"/>
      <sheetName val="2019"/>
      <sheetName val="2020"/>
      <sheetName val="Health Region Rates"/>
      <sheetName val="Table 1"/>
      <sheetName val="Optional - 2016-2020 rates"/>
      <sheetName val="Figure 1"/>
      <sheetName val="Figure 2"/>
      <sheetName val="Figure 3"/>
      <sheetName val="Figure 4"/>
      <sheetName val="Figure 5"/>
      <sheetName val="Figure 6"/>
      <sheetName val="Quick Facts"/>
      <sheetName val="Report"/>
    </sheetNames>
    <sheetDataSet>
      <sheetData sheetId="0" refreshError="1"/>
      <sheetData sheetId="1" refreshError="1">
        <row r="8">
          <cell r="I8" t="str">
            <v>White-Not Hispanic</v>
          </cell>
          <cell r="K8" t="str">
            <v>Hispanic</v>
          </cell>
          <cell r="M8" t="str">
            <v>Black-Not Hispanic</v>
          </cell>
          <cell r="O8" t="str">
            <v>Asian</v>
          </cell>
          <cell r="Q8" t="str">
            <v>American Indian/Alaska Native</v>
          </cell>
          <cell r="S8" t="str">
            <v>Other</v>
          </cell>
        </row>
        <row r="26">
          <cell r="I26" t="str">
            <v>White-Not Hispanic</v>
          </cell>
          <cell r="K26" t="str">
            <v>Hispanic</v>
          </cell>
          <cell r="M26" t="str">
            <v>Black-Not Hispanic</v>
          </cell>
          <cell r="O26" t="str">
            <v>Asian</v>
          </cell>
          <cell r="Q26" t="str">
            <v>American Indian/Alaska Native</v>
          </cell>
          <cell r="S26" t="str">
            <v>Other</v>
          </cell>
        </row>
        <row r="44">
          <cell r="I44" t="str">
            <v>White-Not Hispanic</v>
          </cell>
          <cell r="K44" t="str">
            <v>Hispanic</v>
          </cell>
          <cell r="M44" t="str">
            <v>Black-Not Hispanic</v>
          </cell>
          <cell r="O44" t="str">
            <v>Asian</v>
          </cell>
          <cell r="Q44" t="str">
            <v>American Indian/Alaska Native</v>
          </cell>
          <cell r="S44" t="str">
            <v>Other</v>
          </cell>
        </row>
        <row r="62">
          <cell r="I62" t="str">
            <v>White-Not Hispanic</v>
          </cell>
          <cell r="K62" t="str">
            <v>Hispanic</v>
          </cell>
          <cell r="M62" t="str">
            <v>Black-Not Hispanic</v>
          </cell>
          <cell r="O62" t="str">
            <v>Asian</v>
          </cell>
          <cell r="Q62" t="str">
            <v>American Indian/Alaska Native</v>
          </cell>
          <cell r="S62" t="str">
            <v>Other</v>
          </cell>
        </row>
        <row r="80">
          <cell r="I80" t="str">
            <v>White-Not Hispanic</v>
          </cell>
          <cell r="K80" t="str">
            <v>Hispanic</v>
          </cell>
          <cell r="M80" t="str">
            <v>Black-Not Hispanic</v>
          </cell>
          <cell r="O80" t="str">
            <v>Asian</v>
          </cell>
          <cell r="Q80" t="str">
            <v>American Indian/Alaska Native</v>
          </cell>
          <cell r="S80" t="str">
            <v>Other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8C8E-73A0-49D3-9B2F-D677BC4CDF8D}">
  <dimension ref="A1:AA57"/>
  <sheetViews>
    <sheetView topLeftCell="G2" zoomScale="60" zoomScaleNormal="60" workbookViewId="0">
      <selection activeCell="B48" sqref="B48:B50"/>
    </sheetView>
  </sheetViews>
  <sheetFormatPr defaultColWidth="8.5703125" defaultRowHeight="14.45"/>
  <cols>
    <col min="1" max="1" width="43.85546875" style="22" customWidth="1"/>
    <col min="2" max="2" width="24.140625" style="21" customWidth="1"/>
    <col min="3" max="3" width="57.85546875" style="21" customWidth="1"/>
    <col min="4" max="16384" width="8.5703125" style="20"/>
  </cols>
  <sheetData>
    <row r="1" spans="1:27" ht="139.5" customHeight="1"/>
    <row r="2" spans="1:27" ht="102" customHeight="1" thickBot="1">
      <c r="A2" s="24" t="s">
        <v>0</v>
      </c>
      <c r="B2" s="32"/>
      <c r="C2" s="32"/>
      <c r="F2" s="25" t="s">
        <v>1</v>
      </c>
      <c r="G2" s="26"/>
      <c r="H2" s="26"/>
      <c r="I2" s="26"/>
      <c r="J2" s="26"/>
      <c r="K2" s="26"/>
      <c r="L2" s="26"/>
      <c r="M2" s="26"/>
      <c r="N2" s="26"/>
      <c r="O2" s="26"/>
      <c r="P2" s="26"/>
      <c r="Q2" s="26"/>
      <c r="T2" s="27" t="s">
        <v>2</v>
      </c>
      <c r="U2" s="28"/>
      <c r="V2" s="28"/>
      <c r="W2" s="28"/>
      <c r="X2" s="28"/>
      <c r="Y2" s="28"/>
      <c r="Z2" s="28"/>
      <c r="AA2" s="28"/>
    </row>
    <row r="3" spans="1:27" ht="15" thickBot="1">
      <c r="A3" s="29" t="s">
        <v>3</v>
      </c>
      <c r="B3" s="30" t="s">
        <v>4</v>
      </c>
      <c r="C3" s="30" t="s">
        <v>5</v>
      </c>
    </row>
    <row r="4" spans="1:27" ht="15" customHeight="1">
      <c r="A4" s="144" t="s">
        <v>6</v>
      </c>
      <c r="B4" s="145"/>
      <c r="C4" s="146"/>
      <c r="F4" s="31"/>
    </row>
    <row r="5" spans="1:27" ht="27.6" customHeight="1">
      <c r="A5" s="147"/>
      <c r="B5" s="147"/>
      <c r="C5" s="148"/>
    </row>
    <row r="6" spans="1:27">
      <c r="A6" s="169" t="s">
        <v>7</v>
      </c>
      <c r="B6" s="170" t="s">
        <v>8</v>
      </c>
      <c r="C6" s="170" t="s">
        <v>9</v>
      </c>
    </row>
    <row r="7" spans="1:27">
      <c r="A7" s="169"/>
      <c r="B7" s="170" t="s">
        <v>10</v>
      </c>
      <c r="C7" s="170" t="s">
        <v>11</v>
      </c>
    </row>
    <row r="8" spans="1:27" ht="114.95" customHeight="1">
      <c r="A8" s="169"/>
      <c r="B8" s="171" t="s">
        <v>12</v>
      </c>
      <c r="C8" s="171" t="s">
        <v>13</v>
      </c>
    </row>
    <row r="9" spans="1:27">
      <c r="A9" s="169"/>
      <c r="B9" s="171" t="s">
        <v>14</v>
      </c>
      <c r="C9" s="171" t="s">
        <v>15</v>
      </c>
    </row>
    <row r="10" spans="1:27">
      <c r="A10" s="169"/>
      <c r="B10" s="171" t="s">
        <v>16</v>
      </c>
      <c r="C10" s="171" t="s">
        <v>17</v>
      </c>
    </row>
    <row r="11" spans="1:27">
      <c r="A11" s="169"/>
      <c r="B11" s="171" t="s">
        <v>18</v>
      </c>
      <c r="C11" s="171" t="s">
        <v>19</v>
      </c>
    </row>
    <row r="12" spans="1:27" ht="29.1">
      <c r="A12" s="169"/>
      <c r="B12" s="171" t="s">
        <v>20</v>
      </c>
      <c r="C12" s="171" t="s">
        <v>21</v>
      </c>
    </row>
    <row r="13" spans="1:27" ht="57.95">
      <c r="A13" s="169"/>
      <c r="B13" s="171" t="s">
        <v>22</v>
      </c>
      <c r="C13" s="171" t="s">
        <v>23</v>
      </c>
    </row>
    <row r="14" spans="1:27">
      <c r="A14" s="169"/>
      <c r="B14" s="171" t="s">
        <v>24</v>
      </c>
      <c r="C14" s="171" t="s">
        <v>25</v>
      </c>
    </row>
    <row r="15" spans="1:27" ht="14.45" customHeight="1">
      <c r="A15" s="172" t="s">
        <v>26</v>
      </c>
      <c r="B15" s="173"/>
      <c r="C15" s="174"/>
    </row>
    <row r="16" spans="1:27" ht="14.45" customHeight="1">
      <c r="A16" s="138"/>
      <c r="B16" s="139"/>
      <c r="C16" s="140"/>
    </row>
    <row r="17" spans="1:3" ht="14.45" customHeight="1">
      <c r="A17" s="141"/>
      <c r="B17" s="142"/>
      <c r="C17" s="143"/>
    </row>
    <row r="18" spans="1:3" ht="14.45" customHeight="1">
      <c r="A18" s="175" t="s">
        <v>27</v>
      </c>
      <c r="B18" s="176" t="s">
        <v>28</v>
      </c>
      <c r="C18" s="177" t="s">
        <v>29</v>
      </c>
    </row>
    <row r="19" spans="1:3">
      <c r="A19" s="136"/>
      <c r="B19" s="176" t="s">
        <v>30</v>
      </c>
      <c r="C19" s="177" t="s">
        <v>31</v>
      </c>
    </row>
    <row r="20" spans="1:3" ht="36.950000000000003" customHeight="1">
      <c r="A20" s="136"/>
      <c r="B20" s="178" t="s">
        <v>32</v>
      </c>
      <c r="C20" s="179" t="s">
        <v>33</v>
      </c>
    </row>
    <row r="21" spans="1:3" ht="24.6" customHeight="1">
      <c r="A21" s="137"/>
      <c r="B21" s="176" t="s">
        <v>34</v>
      </c>
      <c r="C21" s="177" t="s">
        <v>35</v>
      </c>
    </row>
    <row r="22" spans="1:3" ht="39.6" customHeight="1">
      <c r="A22" s="180" t="s">
        <v>36</v>
      </c>
      <c r="B22" s="181"/>
      <c r="C22" s="182"/>
    </row>
    <row r="23" spans="1:3" ht="33" customHeight="1">
      <c r="A23" s="183" t="s">
        <v>37</v>
      </c>
      <c r="B23" s="184"/>
      <c r="C23" s="185"/>
    </row>
    <row r="24" spans="1:3" ht="18" customHeight="1">
      <c r="A24" s="175" t="s">
        <v>27</v>
      </c>
      <c r="B24" s="176" t="s">
        <v>38</v>
      </c>
      <c r="C24" s="177" t="s">
        <v>29</v>
      </c>
    </row>
    <row r="25" spans="1:3" ht="21.6" customHeight="1">
      <c r="A25" s="136"/>
      <c r="B25" s="176" t="s">
        <v>30</v>
      </c>
      <c r="C25" s="177" t="s">
        <v>31</v>
      </c>
    </row>
    <row r="26" spans="1:3" ht="41.1" customHeight="1">
      <c r="A26" s="136"/>
      <c r="B26" s="176" t="s">
        <v>32</v>
      </c>
      <c r="C26" s="177" t="s">
        <v>33</v>
      </c>
    </row>
    <row r="27" spans="1:3" ht="21.6" customHeight="1">
      <c r="A27" s="136"/>
      <c r="B27" s="176" t="s">
        <v>34</v>
      </c>
      <c r="C27" s="177" t="s">
        <v>35</v>
      </c>
    </row>
    <row r="28" spans="1:3" ht="34.5" customHeight="1">
      <c r="A28" s="129" t="s">
        <v>39</v>
      </c>
      <c r="B28" s="130"/>
      <c r="C28" s="131"/>
    </row>
    <row r="29" spans="1:3" ht="33" customHeight="1">
      <c r="A29" s="186" t="s">
        <v>40</v>
      </c>
      <c r="B29" s="187"/>
      <c r="C29" s="188"/>
    </row>
    <row r="30" spans="1:3" ht="29.1">
      <c r="A30" s="189" t="s">
        <v>41</v>
      </c>
      <c r="B30" s="190" t="s">
        <v>42</v>
      </c>
      <c r="C30" s="190" t="s">
        <v>31</v>
      </c>
    </row>
    <row r="31" spans="1:3" ht="36" customHeight="1">
      <c r="A31" s="129" t="s">
        <v>43</v>
      </c>
      <c r="B31" s="130"/>
      <c r="C31" s="131"/>
    </row>
    <row r="32" spans="1:3">
      <c r="A32" s="98"/>
    </row>
    <row r="33" spans="1:3" ht="21.6" customHeight="1">
      <c r="A33" s="132" t="s">
        <v>44</v>
      </c>
      <c r="B33" s="133"/>
      <c r="C33" s="134"/>
    </row>
    <row r="34" spans="1:3" ht="21.6" customHeight="1">
      <c r="A34" s="191" t="s">
        <v>45</v>
      </c>
      <c r="B34" s="192"/>
      <c r="C34" s="193"/>
    </row>
    <row r="35" spans="1:3" ht="21.6" customHeight="1">
      <c r="A35" s="169" t="s">
        <v>46</v>
      </c>
      <c r="B35" s="194" t="s">
        <v>47</v>
      </c>
      <c r="C35" s="171" t="s">
        <v>48</v>
      </c>
    </row>
    <row r="36" spans="1:3" ht="21.6" customHeight="1">
      <c r="A36" s="169"/>
      <c r="B36" s="194" t="s">
        <v>49</v>
      </c>
      <c r="C36" s="171" t="s">
        <v>50</v>
      </c>
    </row>
    <row r="37" spans="1:3" ht="21.6" customHeight="1">
      <c r="A37" s="169"/>
      <c r="B37" s="194" t="s">
        <v>51</v>
      </c>
      <c r="C37" s="171" t="s">
        <v>52</v>
      </c>
    </row>
    <row r="38" spans="1:3" ht="21.6" customHeight="1">
      <c r="A38" s="169"/>
      <c r="B38" s="194" t="s">
        <v>53</v>
      </c>
      <c r="C38" s="171" t="s">
        <v>54</v>
      </c>
    </row>
    <row r="39" spans="1:3" ht="21.6" customHeight="1">
      <c r="A39" s="169"/>
      <c r="B39" s="194" t="s">
        <v>55</v>
      </c>
      <c r="C39" s="171" t="s">
        <v>56</v>
      </c>
    </row>
    <row r="40" spans="1:3" ht="21.6" customHeight="1">
      <c r="A40" s="169"/>
      <c r="B40" s="194" t="s">
        <v>57</v>
      </c>
      <c r="C40" s="171" t="s">
        <v>58</v>
      </c>
    </row>
    <row r="41" spans="1:3" ht="21.6" customHeight="1">
      <c r="A41" s="175" t="s">
        <v>59</v>
      </c>
      <c r="B41" s="195" t="s">
        <v>60</v>
      </c>
      <c r="C41" s="190" t="s">
        <v>61</v>
      </c>
    </row>
    <row r="42" spans="1:3" ht="144.94999999999999" customHeight="1">
      <c r="A42" s="136"/>
      <c r="B42" s="178" t="s">
        <v>62</v>
      </c>
      <c r="C42" s="179" t="s">
        <v>63</v>
      </c>
    </row>
    <row r="43" spans="1:3" ht="32.450000000000003" customHeight="1">
      <c r="A43" s="136"/>
      <c r="B43" s="196" t="s">
        <v>64</v>
      </c>
      <c r="C43" s="190" t="s">
        <v>65</v>
      </c>
    </row>
    <row r="44" spans="1:3" ht="21.6" customHeight="1">
      <c r="A44" s="136"/>
      <c r="B44" s="195" t="s">
        <v>66</v>
      </c>
      <c r="C44" s="190" t="s">
        <v>67</v>
      </c>
    </row>
    <row r="45" spans="1:3" ht="21.6" customHeight="1">
      <c r="A45" s="136"/>
      <c r="B45" s="195" t="s">
        <v>68</v>
      </c>
      <c r="C45" s="190" t="s">
        <v>69</v>
      </c>
    </row>
    <row r="46" spans="1:3" ht="21.6" customHeight="1">
      <c r="A46" s="137"/>
      <c r="B46" s="195" t="s">
        <v>70</v>
      </c>
      <c r="C46" s="190" t="s">
        <v>71</v>
      </c>
    </row>
    <row r="47" spans="1:3" ht="21.6" customHeight="1">
      <c r="A47" s="191" t="s">
        <v>72</v>
      </c>
      <c r="B47" s="197"/>
      <c r="C47" s="198"/>
    </row>
    <row r="48" spans="1:3" ht="12.6">
      <c r="A48" s="199" t="s">
        <v>73</v>
      </c>
      <c r="B48" s="200" t="s">
        <v>47</v>
      </c>
      <c r="C48" s="200" t="s">
        <v>74</v>
      </c>
    </row>
    <row r="49" spans="1:3" ht="12.6">
      <c r="A49" s="135"/>
      <c r="B49" s="200" t="s">
        <v>49</v>
      </c>
      <c r="C49" s="200" t="s">
        <v>50</v>
      </c>
    </row>
    <row r="50" spans="1:3" ht="12.6">
      <c r="A50" s="135"/>
      <c r="B50" s="200" t="s">
        <v>51</v>
      </c>
      <c r="C50" s="200" t="s">
        <v>52</v>
      </c>
    </row>
    <row r="51" spans="1:3">
      <c r="A51" s="175" t="s">
        <v>75</v>
      </c>
      <c r="B51" s="201" t="s">
        <v>76</v>
      </c>
      <c r="C51" s="177" t="s">
        <v>77</v>
      </c>
    </row>
    <row r="52" spans="1:3" ht="29.1">
      <c r="A52" s="136"/>
      <c r="B52" s="177" t="s">
        <v>78</v>
      </c>
      <c r="C52" s="177" t="s">
        <v>79</v>
      </c>
    </row>
    <row r="53" spans="1:3">
      <c r="A53" s="136"/>
      <c r="B53" s="201" t="s">
        <v>80</v>
      </c>
      <c r="C53" s="177" t="s">
        <v>81</v>
      </c>
    </row>
    <row r="54" spans="1:3">
      <c r="A54" s="136"/>
      <c r="B54" s="201" t="s">
        <v>82</v>
      </c>
      <c r="C54" s="177" t="s">
        <v>67</v>
      </c>
    </row>
    <row r="55" spans="1:3">
      <c r="A55" s="136"/>
      <c r="B55" s="201" t="s">
        <v>83</v>
      </c>
      <c r="C55" s="177" t="s">
        <v>84</v>
      </c>
    </row>
    <row r="56" spans="1:3">
      <c r="A56" s="136"/>
      <c r="B56" s="201" t="s">
        <v>85</v>
      </c>
      <c r="C56" s="177" t="s">
        <v>86</v>
      </c>
    </row>
    <row r="57" spans="1:3" ht="29.1">
      <c r="A57" s="137"/>
      <c r="B57" s="177" t="s">
        <v>87</v>
      </c>
      <c r="C57" s="177" t="s">
        <v>88</v>
      </c>
    </row>
  </sheetData>
  <mergeCells count="15">
    <mergeCell ref="A29:C29"/>
    <mergeCell ref="A15:C17"/>
    <mergeCell ref="A23:C23"/>
    <mergeCell ref="A24:A27"/>
    <mergeCell ref="A4:C5"/>
    <mergeCell ref="A6:A14"/>
    <mergeCell ref="A18:A21"/>
    <mergeCell ref="A22:C22"/>
    <mergeCell ref="A28:C28"/>
    <mergeCell ref="A31:C31"/>
    <mergeCell ref="A33:C33"/>
    <mergeCell ref="A48:A50"/>
    <mergeCell ref="A51:A57"/>
    <mergeCell ref="A35:A40"/>
    <mergeCell ref="A41:A4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C553-3649-46C5-8FE4-764F6001B5CB}">
  <dimension ref="A1:G33"/>
  <sheetViews>
    <sheetView zoomScaleNormal="100" workbookViewId="0">
      <selection activeCell="C20" sqref="C20"/>
    </sheetView>
  </sheetViews>
  <sheetFormatPr defaultColWidth="8.7109375" defaultRowHeight="12.95"/>
  <cols>
    <col min="1" max="1" width="18.85546875" style="96" customWidth="1"/>
    <col min="2" max="6" width="12.5703125" style="96" customWidth="1"/>
    <col min="7" max="16384" width="8.7109375" style="96"/>
  </cols>
  <sheetData>
    <row r="1" spans="1:6">
      <c r="A1" s="95" t="s">
        <v>180</v>
      </c>
    </row>
    <row r="7" spans="1:6">
      <c r="B7" s="114">
        <v>2017</v>
      </c>
      <c r="C7" s="114">
        <v>2018</v>
      </c>
      <c r="D7" s="114">
        <v>2019</v>
      </c>
      <c r="E7" s="114">
        <v>2020</v>
      </c>
      <c r="F7" s="114">
        <v>2021</v>
      </c>
    </row>
    <row r="8" spans="1:6" ht="37.5" customHeight="1">
      <c r="A8" s="97" t="s">
        <v>181</v>
      </c>
      <c r="B8" s="96">
        <f>'D_Year 1'!AI7</f>
        <v>0</v>
      </c>
      <c r="C8" s="96">
        <f>'E_Year 2'!AI7</f>
        <v>0</v>
      </c>
      <c r="D8" s="96">
        <f>'F_Year 3'!AI7</f>
        <v>0</v>
      </c>
      <c r="E8" s="96">
        <f>'G_Year 4'!AI7</f>
        <v>0</v>
      </c>
      <c r="F8" s="96">
        <f>'H_Year 5'!AI7</f>
        <v>0</v>
      </c>
    </row>
    <row r="9" spans="1:6" ht="12.75">
      <c r="A9" s="96" t="s">
        <v>110</v>
      </c>
      <c r="C9" s="115">
        <f>'E_Year 2'!N4</f>
        <v>0</v>
      </c>
      <c r="D9" s="115">
        <f>'F_Year 3'!N4</f>
        <v>0</v>
      </c>
      <c r="E9" s="115">
        <f>'G_Year 4'!N4</f>
        <v>0</v>
      </c>
      <c r="F9" s="168">
        <v>479.8</v>
      </c>
    </row>
    <row r="10" spans="1:6" ht="12.75">
      <c r="A10" s="96" t="s">
        <v>111</v>
      </c>
      <c r="C10" s="115">
        <f>'E_Year 2'!N5</f>
        <v>0</v>
      </c>
      <c r="D10" s="115">
        <f>'F_Year 3'!N5</f>
        <v>0</v>
      </c>
      <c r="E10" s="115">
        <f>'G_Year 4'!N5</f>
        <v>0</v>
      </c>
      <c r="F10" s="168">
        <v>1396.1</v>
      </c>
    </row>
    <row r="11" spans="1:6" ht="12.75">
      <c r="A11" s="96" t="s">
        <v>112</v>
      </c>
      <c r="C11" s="115">
        <f>'E_Year 2'!N6</f>
        <v>0</v>
      </c>
      <c r="D11" s="115">
        <f>'F_Year 3'!N6</f>
        <v>0</v>
      </c>
      <c r="E11" s="115">
        <f>'G_Year 4'!N6</f>
        <v>0</v>
      </c>
      <c r="F11" s="168">
        <v>3519.6</v>
      </c>
    </row>
    <row r="14" spans="1:6">
      <c r="A14" s="97" t="s">
        <v>182</v>
      </c>
    </row>
    <row r="15" spans="1:6" ht="12.75">
      <c r="A15" s="96" t="s">
        <v>110</v>
      </c>
      <c r="B15" s="168">
        <v>2946.9</v>
      </c>
      <c r="C15" s="168">
        <v>2821.1</v>
      </c>
      <c r="D15" s="168">
        <v>3045.4</v>
      </c>
      <c r="E15" s="168">
        <v>2463.5</v>
      </c>
      <c r="F15" s="168">
        <v>2309.6</v>
      </c>
    </row>
    <row r="16" spans="1:6" ht="12.75">
      <c r="A16" s="96" t="s">
        <v>111</v>
      </c>
      <c r="B16" s="168">
        <v>5547.4</v>
      </c>
      <c r="C16" s="168">
        <v>5573.4</v>
      </c>
      <c r="D16" s="168">
        <v>5920.4</v>
      </c>
      <c r="E16" s="168">
        <v>4772.8</v>
      </c>
      <c r="F16" s="168">
        <v>4738.3</v>
      </c>
    </row>
    <row r="17" spans="1:7" ht="12.75">
      <c r="A17" s="96" t="s">
        <v>112</v>
      </c>
      <c r="B17" s="168">
        <v>11606.4</v>
      </c>
      <c r="C17" s="168">
        <v>12761.2</v>
      </c>
      <c r="D17" s="168">
        <v>11627.7</v>
      </c>
      <c r="E17" s="168">
        <v>9964</v>
      </c>
      <c r="F17" s="168">
        <v>10497.4</v>
      </c>
    </row>
    <row r="19" spans="1:7">
      <c r="A19" s="97" t="s">
        <v>183</v>
      </c>
      <c r="B19" s="96">
        <f>'D_Year 1'!AI21</f>
        <v>0</v>
      </c>
      <c r="C19" s="96">
        <f>'E_Year 2'!AI21</f>
        <v>0</v>
      </c>
      <c r="D19" s="96">
        <f>'F_Year 3'!AI21</f>
        <v>0</v>
      </c>
      <c r="E19" s="96">
        <f>'G_Year 4'!AI21</f>
        <v>0</v>
      </c>
      <c r="F19" s="96">
        <f>'H_Year 5'!AI21</f>
        <v>0</v>
      </c>
    </row>
    <row r="20" spans="1:7">
      <c r="A20" s="96" t="s">
        <v>110</v>
      </c>
      <c r="B20" s="115">
        <f>'D_Year 1'!N18</f>
        <v>0</v>
      </c>
      <c r="C20" s="115">
        <f>'E_Year 2'!N18</f>
        <v>0</v>
      </c>
      <c r="D20" s="115">
        <f>'F_Year 3'!N18</f>
        <v>0</v>
      </c>
      <c r="E20" s="115">
        <f>'G_Year 4'!N18</f>
        <v>0</v>
      </c>
      <c r="F20" s="115">
        <f>'H_Year 5'!N18</f>
        <v>0</v>
      </c>
    </row>
    <row r="21" spans="1:7">
      <c r="A21" s="96" t="s">
        <v>111</v>
      </c>
      <c r="B21" s="115">
        <f>'D_Year 1'!N19</f>
        <v>0</v>
      </c>
      <c r="C21" s="115">
        <f>'E_Year 2'!N19</f>
        <v>0</v>
      </c>
      <c r="D21" s="115">
        <f>'F_Year 3'!N19</f>
        <v>0</v>
      </c>
      <c r="E21" s="115">
        <f>'G_Year 4'!N19</f>
        <v>0</v>
      </c>
      <c r="F21" s="115">
        <f>'H_Year 5'!N19</f>
        <v>0</v>
      </c>
    </row>
    <row r="22" spans="1:7">
      <c r="A22" s="96" t="s">
        <v>112</v>
      </c>
      <c r="B22" s="115">
        <f>'D_Year 1'!N20</f>
        <v>0</v>
      </c>
      <c r="C22" s="115">
        <f>'E_Year 2'!N20</f>
        <v>0</v>
      </c>
      <c r="D22" s="115">
        <f>'F_Year 3'!N20</f>
        <v>0</v>
      </c>
      <c r="E22" s="115">
        <f>'G_Year 4'!N20</f>
        <v>0</v>
      </c>
      <c r="F22" s="115">
        <f>'H_Year 5'!N20</f>
        <v>0</v>
      </c>
    </row>
    <row r="24" spans="1:7" ht="14.45">
      <c r="A24" s="154" t="s">
        <v>184</v>
      </c>
      <c r="B24" s="154"/>
      <c r="C24" s="154"/>
      <c r="D24" s="154"/>
      <c r="E24" s="154"/>
      <c r="F24" s="154"/>
      <c r="G24" s="83"/>
    </row>
    <row r="25" spans="1:7" ht="15" thickBot="1">
      <c r="A25" s="155"/>
      <c r="B25" s="155"/>
      <c r="C25" s="155"/>
      <c r="D25" s="155"/>
      <c r="E25" s="155"/>
      <c r="F25" s="155"/>
      <c r="G25" s="83"/>
    </row>
    <row r="26" spans="1:7" ht="14.45">
      <c r="A26" s="156" t="s">
        <v>185</v>
      </c>
      <c r="B26" s="156"/>
      <c r="C26" s="156"/>
      <c r="D26" s="156"/>
      <c r="E26" s="156"/>
      <c r="F26" s="156"/>
    </row>
    <row r="27" spans="1:7" ht="14.45">
      <c r="A27" s="218" t="s">
        <v>186</v>
      </c>
      <c r="B27" s="218">
        <f>' B_Populations'!D4</f>
        <v>2017</v>
      </c>
      <c r="C27" s="218">
        <f>' B_Populations'!D22</f>
        <v>2018</v>
      </c>
      <c r="D27" s="218">
        <f>' B_Populations'!D34</f>
        <v>2019</v>
      </c>
      <c r="E27" s="218">
        <f>' B_Populations'!D46</f>
        <v>2020</v>
      </c>
      <c r="F27" s="218">
        <f>' B_Populations'!D58</f>
        <v>2021</v>
      </c>
    </row>
    <row r="28" spans="1:7">
      <c r="A28" s="219" t="s">
        <v>187</v>
      </c>
      <c r="B28" s="219">
        <f>'D_Year 1'!AJ7</f>
        <v>0</v>
      </c>
      <c r="C28" s="219">
        <f>'E_Year 2'!AJ7</f>
        <v>0</v>
      </c>
      <c r="D28" s="219">
        <f>'F_Year 3'!AJ7</f>
        <v>0</v>
      </c>
      <c r="E28" s="219">
        <f>'G_Year 4'!AJ7</f>
        <v>0</v>
      </c>
      <c r="F28" s="219">
        <f>'H_Year 5'!AJ7</f>
        <v>0</v>
      </c>
    </row>
    <row r="29" spans="1:7">
      <c r="A29" s="219" t="s">
        <v>188</v>
      </c>
      <c r="B29" s="219">
        <f>'D_Year 1'!AJ14</f>
        <v>0</v>
      </c>
      <c r="C29" s="219">
        <f>'E_Year 2'!AJ14</f>
        <v>0</v>
      </c>
      <c r="D29" s="219">
        <f>'F_Year 3'!AJ14</f>
        <v>0</v>
      </c>
      <c r="E29" s="219">
        <f>'G_Year 4'!AJ14</f>
        <v>0</v>
      </c>
      <c r="F29" s="219">
        <f>'H_Year 5'!AJ14</f>
        <v>0</v>
      </c>
    </row>
    <row r="30" spans="1:7" ht="45.6" customHeight="1">
      <c r="A30" s="219" t="s">
        <v>189</v>
      </c>
      <c r="B30" s="219">
        <f>'D_Year 1'!AJ21</f>
        <v>0</v>
      </c>
      <c r="C30" s="219">
        <f>'E_Year 2'!AJ21</f>
        <v>0</v>
      </c>
      <c r="D30" s="219">
        <f>'F_Year 3'!AJ21</f>
        <v>0</v>
      </c>
      <c r="E30" s="219">
        <f>'G_Year 4'!AJ21</f>
        <v>0</v>
      </c>
      <c r="F30" s="219">
        <f>'H_Year 5'!AJ21</f>
        <v>0</v>
      </c>
    </row>
    <row r="31" spans="1:7">
      <c r="A31" s="219" t="s">
        <v>190</v>
      </c>
      <c r="B31" s="219">
        <f>'D_Year 1'!AK7</f>
        <v>0</v>
      </c>
      <c r="C31" s="219">
        <f>'E_Year 2'!AK7</f>
        <v>0</v>
      </c>
      <c r="D31" s="219">
        <f>'F_Year 3'!AK7</f>
        <v>0</v>
      </c>
      <c r="E31" s="219">
        <f>'G_Year 4'!AK7</f>
        <v>0</v>
      </c>
      <c r="F31" s="219">
        <f>'H_Year 5'!AK7</f>
        <v>0</v>
      </c>
    </row>
    <row r="32" spans="1:7">
      <c r="A32" s="219" t="s">
        <v>191</v>
      </c>
      <c r="B32" s="219">
        <f>'D_Year 1'!AK14</f>
        <v>0</v>
      </c>
      <c r="C32" s="219">
        <f>'E_Year 2'!AK14</f>
        <v>0</v>
      </c>
      <c r="D32" s="219">
        <f>'F_Year 3'!AK14</f>
        <v>0</v>
      </c>
      <c r="E32" s="219">
        <f>'G_Year 4'!AK14</f>
        <v>0</v>
      </c>
      <c r="F32" s="219">
        <f>'H_Year 5'!AK14</f>
        <v>0</v>
      </c>
    </row>
    <row r="33" spans="1:6">
      <c r="A33" s="219" t="s">
        <v>192</v>
      </c>
      <c r="B33" s="219">
        <f>'D_Year 1'!AK21</f>
        <v>0</v>
      </c>
      <c r="C33" s="219">
        <f>'E_Year 2'!AK21</f>
        <v>0</v>
      </c>
      <c r="D33" s="219">
        <f>'F_Year 3'!AK21</f>
        <v>0</v>
      </c>
      <c r="E33" s="219">
        <f>'G_Year 4'!AK21</f>
        <v>0</v>
      </c>
      <c r="F33" s="219">
        <f>'H_Year 5'!AK21</f>
        <v>0</v>
      </c>
    </row>
  </sheetData>
  <mergeCells count="2">
    <mergeCell ref="A24:F25"/>
    <mergeCell ref="A26:F2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534D8-38A2-400C-9C8C-BD3A2D066E65}">
  <dimension ref="A1:B18"/>
  <sheetViews>
    <sheetView zoomScaleNormal="100" workbookViewId="0">
      <selection activeCell="A23" sqref="A23"/>
    </sheetView>
  </sheetViews>
  <sheetFormatPr defaultRowHeight="12.6"/>
  <cols>
    <col min="1" max="1" width="22.85546875" customWidth="1"/>
    <col min="2" max="2" width="14" customWidth="1"/>
    <col min="3" max="3" width="15.42578125" customWidth="1"/>
    <col min="4" max="4" width="11.42578125" customWidth="1"/>
  </cols>
  <sheetData>
    <row r="1" spans="1:2" ht="14.45">
      <c r="A1" s="79" t="s">
        <v>193</v>
      </c>
    </row>
    <row r="7" spans="1:2" ht="14.45">
      <c r="A7" s="220" t="s">
        <v>194</v>
      </c>
      <c r="B7" s="220">
        <v>2020</v>
      </c>
    </row>
    <row r="8" spans="1:2" ht="14.45">
      <c r="A8" s="83"/>
      <c r="B8" s="83"/>
    </row>
    <row r="9" spans="1:2" ht="14.45">
      <c r="A9" s="221" t="s">
        <v>195</v>
      </c>
      <c r="B9" s="222"/>
    </row>
    <row r="10" spans="1:2" ht="14.45">
      <c r="A10" s="223" t="s">
        <v>196</v>
      </c>
      <c r="B10" s="224">
        <v>6.8999999999999999E-3</v>
      </c>
    </row>
    <row r="11" spans="1:2" ht="14.45">
      <c r="A11" s="223" t="s">
        <v>197</v>
      </c>
      <c r="B11" s="224">
        <v>0.4</v>
      </c>
    </row>
    <row r="12" spans="1:2" ht="14.45">
      <c r="A12" s="223" t="s">
        <v>72</v>
      </c>
      <c r="B12" s="224"/>
    </row>
    <row r="13" spans="1:2" ht="14.45">
      <c r="A13" s="83"/>
      <c r="B13" s="83"/>
    </row>
    <row r="14" spans="1:2" ht="14.45">
      <c r="A14" s="225" t="s">
        <v>198</v>
      </c>
      <c r="B14" s="225"/>
    </row>
    <row r="15" spans="1:2" ht="14.45">
      <c r="A15" s="223" t="s">
        <v>196</v>
      </c>
      <c r="B15" s="224">
        <v>0.11</v>
      </c>
    </row>
    <row r="16" spans="1:2" ht="14.45">
      <c r="A16" s="223" t="s">
        <v>197</v>
      </c>
      <c r="B16" s="224">
        <v>0.19</v>
      </c>
    </row>
    <row r="17" spans="1:2" ht="14.45">
      <c r="A17" s="223" t="s">
        <v>72</v>
      </c>
      <c r="B17" s="224"/>
    </row>
    <row r="18" spans="1:2" ht="14.45">
      <c r="A18" s="83"/>
      <c r="B18" s="83"/>
    </row>
  </sheetData>
  <mergeCells count="2">
    <mergeCell ref="A9:B9"/>
    <mergeCell ref="A14:B1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C26D-E57C-48D8-B466-743D1814FB04}">
  <dimension ref="A1:N29"/>
  <sheetViews>
    <sheetView topLeftCell="A7" workbookViewId="0">
      <selection activeCell="A12" sqref="A12"/>
    </sheetView>
  </sheetViews>
  <sheetFormatPr defaultColWidth="8.7109375" defaultRowHeight="14.45"/>
  <cols>
    <col min="1" max="1" width="22.140625" style="83" customWidth="1"/>
    <col min="2" max="4" width="8.7109375" style="83"/>
    <col min="5" max="5" width="2.28515625" style="83" customWidth="1"/>
    <col min="6" max="6" width="16.42578125" style="83" customWidth="1"/>
    <col min="7" max="9" width="8.7109375" style="83"/>
    <col min="10" max="10" width="2.42578125" style="83" customWidth="1"/>
    <col min="11" max="11" width="12.85546875" style="83" customWidth="1"/>
    <col min="12" max="16384" width="8.7109375" style="83"/>
  </cols>
  <sheetData>
    <row r="1" spans="1:14">
      <c r="A1" s="79" t="s">
        <v>199</v>
      </c>
    </row>
    <row r="8" spans="1:14">
      <c r="A8" s="83" t="s">
        <v>200</v>
      </c>
    </row>
    <row r="9" spans="1:14" ht="57.95">
      <c r="A9" s="84" t="s">
        <v>201</v>
      </c>
      <c r="B9" s="83" t="s">
        <v>202</v>
      </c>
      <c r="C9" s="83" t="s">
        <v>159</v>
      </c>
      <c r="D9" s="83" t="s">
        <v>203</v>
      </c>
      <c r="E9" s="85"/>
      <c r="F9" s="84" t="s">
        <v>204</v>
      </c>
      <c r="G9" s="86" t="s">
        <v>202</v>
      </c>
      <c r="H9" s="86" t="s">
        <v>159</v>
      </c>
      <c r="I9" s="86" t="s">
        <v>203</v>
      </c>
      <c r="J9" s="85"/>
      <c r="K9" s="84" t="s">
        <v>205</v>
      </c>
      <c r="L9" s="86" t="s">
        <v>202</v>
      </c>
      <c r="M9" s="86" t="s">
        <v>159</v>
      </c>
      <c r="N9" s="86" t="s">
        <v>203</v>
      </c>
    </row>
    <row r="10" spans="1:14">
      <c r="A10" s="83" t="str">
        <f>'C_Health Regions'!B5</f>
        <v>Region 1</v>
      </c>
      <c r="B10" s="83">
        <f>'I_Health Regions'!C7</f>
        <v>0</v>
      </c>
      <c r="C10" s="87">
        <f>'I_Health Regions'!Y7</f>
        <v>0</v>
      </c>
      <c r="D10" s="87">
        <f>RANK(C10,C$10:C$29)+COUNTIF($C$10:C10,C10)-1</f>
        <v>1</v>
      </c>
      <c r="E10" s="85"/>
      <c r="F10" s="83" t="str">
        <f>A10</f>
        <v>Region 1</v>
      </c>
      <c r="G10" s="83">
        <f>'I_Health Regions'!C14</f>
        <v>0</v>
      </c>
      <c r="H10" s="87">
        <f>'I_Health Regions'!Y14</f>
        <v>0</v>
      </c>
      <c r="I10" s="87">
        <f>RANK(H10,H$10:H$29)+COUNTIF($H$10:H10,H10)-1</f>
        <v>1</v>
      </c>
      <c r="J10" s="85"/>
      <c r="K10" s="83" t="str">
        <f>A10</f>
        <v>Region 1</v>
      </c>
      <c r="L10" s="83">
        <f>'I_Health Regions'!C21</f>
        <v>0</v>
      </c>
      <c r="M10" s="87">
        <f>'I_Health Regions'!Y21</f>
        <v>0</v>
      </c>
      <c r="N10" s="87">
        <f>RANK(M10,M$10:M$29)+COUNTIF($M$10:M10,M10)-1</f>
        <v>1</v>
      </c>
    </row>
    <row r="11" spans="1:14">
      <c r="A11" s="83" t="str">
        <f>'C_Health Regions'!D5</f>
        <v>Region 2</v>
      </c>
      <c r="B11" s="83">
        <f>'I_Health Regions'!D7</f>
        <v>0</v>
      </c>
      <c r="C11" s="87">
        <f>'I_Health Regions'!AA7</f>
        <v>0</v>
      </c>
      <c r="D11" s="87">
        <f>RANK(C11,C$10:C$29)+COUNTIF($C$10:C11,C11)-1</f>
        <v>2</v>
      </c>
      <c r="E11" s="85"/>
      <c r="F11" s="83" t="str">
        <f t="shared" ref="F11:F29" si="0">A11</f>
        <v>Region 2</v>
      </c>
      <c r="G11" s="83">
        <f>'I_Health Regions'!D14</f>
        <v>0</v>
      </c>
      <c r="H11" s="87">
        <f>'I_Health Regions'!AA14</f>
        <v>0</v>
      </c>
      <c r="I11" s="87">
        <f>RANK(H11,H$10:H$29)+COUNTIF($H$10:H11,H11)-1</f>
        <v>2</v>
      </c>
      <c r="J11" s="85"/>
      <c r="K11" s="83" t="str">
        <f t="shared" ref="K11:K29" si="1">A11</f>
        <v>Region 2</v>
      </c>
      <c r="L11" s="83">
        <f>'I_Health Regions'!D21</f>
        <v>0</v>
      </c>
      <c r="M11" s="87">
        <f>'I_Health Regions'!AA21</f>
        <v>0</v>
      </c>
      <c r="N11" s="87">
        <f>RANK(M11,M$10:M$29)+COUNTIF($M$10:M11,M11)-1</f>
        <v>2</v>
      </c>
    </row>
    <row r="12" spans="1:14">
      <c r="A12" s="83" t="str">
        <f>'C_Health Regions'!F5</f>
        <v>Region 3</v>
      </c>
      <c r="B12" s="83">
        <f>'I_Health Regions'!E7</f>
        <v>0</v>
      </c>
      <c r="C12" s="87">
        <f>'I_Health Regions'!AC7</f>
        <v>0</v>
      </c>
      <c r="D12" s="87">
        <f>RANK(C12,C$10:C$29)+COUNTIF($C$10:C12,C12)-1</f>
        <v>3</v>
      </c>
      <c r="E12" s="85"/>
      <c r="F12" s="83" t="str">
        <f t="shared" si="0"/>
        <v>Region 3</v>
      </c>
      <c r="G12" s="83">
        <f>'I_Health Regions'!E14</f>
        <v>0</v>
      </c>
      <c r="H12" s="87">
        <f>'I_Health Regions'!AC14</f>
        <v>0</v>
      </c>
      <c r="I12" s="87">
        <f>RANK(H12,H$10:H$29)+COUNTIF($H$10:H12,H12)-1</f>
        <v>3</v>
      </c>
      <c r="J12" s="85"/>
      <c r="K12" s="83" t="str">
        <f t="shared" si="1"/>
        <v>Region 3</v>
      </c>
      <c r="L12" s="83">
        <f>'I_Health Regions'!E21</f>
        <v>0</v>
      </c>
      <c r="M12" s="87">
        <f>'I_Health Regions'!AC21</f>
        <v>0</v>
      </c>
      <c r="N12" s="87">
        <f>RANK(M12,M$10:M$29)+COUNTIF($M$10:M12,M12)-1</f>
        <v>3</v>
      </c>
    </row>
    <row r="13" spans="1:14">
      <c r="A13" s="83" t="str">
        <f>'C_Health Regions'!H5</f>
        <v>Region 4</v>
      </c>
      <c r="B13" s="83">
        <f>'I_Health Regions'!F7</f>
        <v>0</v>
      </c>
      <c r="C13" s="87">
        <f>'I_Health Regions'!AE7</f>
        <v>0</v>
      </c>
      <c r="D13" s="87">
        <f>RANK(C13,C$10:C$29)+COUNTIF($C$10:C13,C13)-1</f>
        <v>4</v>
      </c>
      <c r="E13" s="85"/>
      <c r="F13" s="83" t="str">
        <f t="shared" si="0"/>
        <v>Region 4</v>
      </c>
      <c r="G13" s="83">
        <f>'I_Health Regions'!F14</f>
        <v>0</v>
      </c>
      <c r="H13" s="87">
        <f>'I_Health Regions'!AE14</f>
        <v>0</v>
      </c>
      <c r="I13" s="87">
        <f>RANK(H13,H$10:H$29)+COUNTIF($H$10:H13,H13)-1</f>
        <v>4</v>
      </c>
      <c r="J13" s="85"/>
      <c r="K13" s="83" t="str">
        <f t="shared" si="1"/>
        <v>Region 4</v>
      </c>
      <c r="L13" s="83">
        <f>'I_Health Regions'!F21</f>
        <v>0</v>
      </c>
      <c r="M13" s="87">
        <f>'I_Health Regions'!AE21</f>
        <v>0</v>
      </c>
      <c r="N13" s="87">
        <f>RANK(M13,M$10:M$29)+COUNTIF($M$10:M13,M13)-1</f>
        <v>4</v>
      </c>
    </row>
    <row r="14" spans="1:14">
      <c r="A14" s="83" t="str">
        <f>'C_Health Regions'!J5</f>
        <v>Region 5</v>
      </c>
      <c r="B14" s="83">
        <f>'I_Health Regions'!G7</f>
        <v>0</v>
      </c>
      <c r="C14" s="87">
        <f>'I_Health Regions'!AG7</f>
        <v>0</v>
      </c>
      <c r="D14" s="87">
        <f>RANK(C14,C$10:C$29)+COUNTIF($C$10:C14,C14)-1</f>
        <v>5</v>
      </c>
      <c r="E14" s="85"/>
      <c r="F14" s="83" t="str">
        <f t="shared" si="0"/>
        <v>Region 5</v>
      </c>
      <c r="G14" s="83">
        <f>'I_Health Regions'!G14</f>
        <v>0</v>
      </c>
      <c r="H14" s="87">
        <f>'I_Health Regions'!AG14</f>
        <v>0</v>
      </c>
      <c r="I14" s="87">
        <f>RANK(H14,H$10:H$29)+COUNTIF($H$10:H14,H14)-1</f>
        <v>5</v>
      </c>
      <c r="J14" s="85"/>
      <c r="K14" s="83" t="str">
        <f t="shared" si="1"/>
        <v>Region 5</v>
      </c>
      <c r="L14" s="83">
        <f>'I_Health Regions'!G21</f>
        <v>0</v>
      </c>
      <c r="M14" s="87">
        <f>'I_Health Regions'!AG21</f>
        <v>0</v>
      </c>
      <c r="N14" s="87">
        <f>RANK(M14,M$10:M$29)+COUNTIF($M$10:M14,M14)-1</f>
        <v>5</v>
      </c>
    </row>
    <row r="15" spans="1:14">
      <c r="A15" s="83" t="str">
        <f>'C_Health Regions'!L5</f>
        <v>Region 6</v>
      </c>
      <c r="B15" s="83">
        <f>'I_Health Regions'!H7</f>
        <v>0</v>
      </c>
      <c r="C15" s="87">
        <f>'I_Health Regions'!AI7</f>
        <v>0</v>
      </c>
      <c r="D15" s="87">
        <f>RANK(C15,C$10:C$29)+COUNTIF($C$10:C15,C15)-1</f>
        <v>6</v>
      </c>
      <c r="E15" s="85"/>
      <c r="F15" s="83" t="str">
        <f t="shared" si="0"/>
        <v>Region 6</v>
      </c>
      <c r="G15" s="83">
        <f>'I_Health Regions'!H14</f>
        <v>0</v>
      </c>
      <c r="H15" s="87">
        <f>'I_Health Regions'!AI14</f>
        <v>0</v>
      </c>
      <c r="I15" s="87">
        <f>RANK(H15,H$10:H$29)+COUNTIF($H$10:H15,H15)-1</f>
        <v>6</v>
      </c>
      <c r="J15" s="85"/>
      <c r="K15" s="83" t="str">
        <f t="shared" si="1"/>
        <v>Region 6</v>
      </c>
      <c r="L15" s="83">
        <f>'I_Health Regions'!H21</f>
        <v>0</v>
      </c>
      <c r="M15" s="87">
        <f>'I_Health Regions'!AI21</f>
        <v>0</v>
      </c>
      <c r="N15" s="87">
        <f>RANK(M15,M$10:M$29)+COUNTIF($M$10:M15,M15)-1</f>
        <v>6</v>
      </c>
    </row>
    <row r="16" spans="1:14">
      <c r="A16" s="83" t="str">
        <f>'C_Health Regions'!N5</f>
        <v>Region 7</v>
      </c>
      <c r="B16" s="83">
        <f>'I_Health Regions'!I7</f>
        <v>0</v>
      </c>
      <c r="C16" s="87">
        <f>'I_Health Regions'!AK7</f>
        <v>0</v>
      </c>
      <c r="D16" s="87">
        <f>RANK(C16,C$10:C$29)+COUNTIF($C$10:C16,C16)-1</f>
        <v>7</v>
      </c>
      <c r="E16" s="85"/>
      <c r="F16" s="83" t="str">
        <f t="shared" si="0"/>
        <v>Region 7</v>
      </c>
      <c r="G16" s="83">
        <f>'I_Health Regions'!I14</f>
        <v>0</v>
      </c>
      <c r="H16" s="87">
        <f>'I_Health Regions'!AK14</f>
        <v>0</v>
      </c>
      <c r="I16" s="87">
        <f>RANK(H16,H$10:H$29)+COUNTIF($H$10:H16,H16)-1</f>
        <v>7</v>
      </c>
      <c r="J16" s="85"/>
      <c r="K16" s="83" t="str">
        <f t="shared" si="1"/>
        <v>Region 7</v>
      </c>
      <c r="L16" s="83">
        <f>'I_Health Regions'!I21</f>
        <v>0</v>
      </c>
      <c r="M16" s="87">
        <f>'I_Health Regions'!AK21</f>
        <v>0</v>
      </c>
      <c r="N16" s="87">
        <f>RANK(M16,M$10:M$29)+COUNTIF($M$10:M16,M16)-1</f>
        <v>7</v>
      </c>
    </row>
    <row r="17" spans="1:14">
      <c r="A17" s="83" t="str">
        <f>'C_Health Regions'!P5</f>
        <v>Region 8</v>
      </c>
      <c r="B17" s="83">
        <f>'I_Health Regions'!J7</f>
        <v>0</v>
      </c>
      <c r="C17" s="87">
        <f>'I_Health Regions'!AM7</f>
        <v>0</v>
      </c>
      <c r="D17" s="87">
        <f>RANK(C17,C$10:C$29)+COUNTIF($C$10:C17,C17)-1</f>
        <v>8</v>
      </c>
      <c r="E17" s="85"/>
      <c r="F17" s="83" t="str">
        <f t="shared" si="0"/>
        <v>Region 8</v>
      </c>
      <c r="G17" s="83">
        <f>'I_Health Regions'!J14</f>
        <v>0</v>
      </c>
      <c r="H17" s="87">
        <f>'I_Health Regions'!AM14</f>
        <v>0</v>
      </c>
      <c r="I17" s="87">
        <f>RANK(H17,H$10:H$29)+COUNTIF($H$10:H17,H17)-1</f>
        <v>8</v>
      </c>
      <c r="J17" s="85"/>
      <c r="K17" s="83" t="str">
        <f t="shared" si="1"/>
        <v>Region 8</v>
      </c>
      <c r="L17" s="83">
        <f>'I_Health Regions'!J21</f>
        <v>0</v>
      </c>
      <c r="M17" s="87">
        <f>'I_Health Regions'!AM21</f>
        <v>0</v>
      </c>
      <c r="N17" s="87">
        <f>RANK(M17,M$10:M$29)+COUNTIF($M$10:M17,M17)-1</f>
        <v>8</v>
      </c>
    </row>
    <row r="18" spans="1:14">
      <c r="A18" s="83" t="str">
        <f>'C_Health Regions'!R5</f>
        <v>Region 9</v>
      </c>
      <c r="B18" s="83">
        <f>'I_Health Regions'!K7</f>
        <v>0</v>
      </c>
      <c r="C18" s="83">
        <f>'I_Health Regions'!AN7</f>
        <v>0</v>
      </c>
      <c r="D18" s="87">
        <f>RANK(C18,C$10:C$29)+COUNTIF($C$10:C18,C18)-1</f>
        <v>9</v>
      </c>
      <c r="E18" s="85"/>
      <c r="F18" s="83" t="str">
        <f t="shared" si="0"/>
        <v>Region 9</v>
      </c>
      <c r="G18" s="83">
        <f>'I_Health Regions'!K14</f>
        <v>0</v>
      </c>
      <c r="H18" s="87">
        <f>'I_Health Regions'!AO14</f>
        <v>0</v>
      </c>
      <c r="I18" s="87">
        <f>RANK(H18,H$10:H$29)+COUNTIF($H$10:H18,H18)-1</f>
        <v>9</v>
      </c>
      <c r="J18" s="85"/>
      <c r="K18" s="83" t="str">
        <f t="shared" si="1"/>
        <v>Region 9</v>
      </c>
      <c r="L18" s="83">
        <f>'I_Health Regions'!K21</f>
        <v>0</v>
      </c>
      <c r="M18" s="87">
        <f>'I_Health Regions'!AO21</f>
        <v>0</v>
      </c>
      <c r="N18" s="87">
        <f>RANK(M18,M$10:M$29)+COUNTIF($M$10:M18,M18)-1</f>
        <v>9</v>
      </c>
    </row>
    <row r="19" spans="1:14">
      <c r="A19" s="83" t="str">
        <f>'C_Health Regions'!T5</f>
        <v>Region 10</v>
      </c>
      <c r="B19" s="83">
        <f>'I_Health Regions'!L7</f>
        <v>0</v>
      </c>
      <c r="C19" s="87">
        <f>'I_Health Regions'!AQ7</f>
        <v>0</v>
      </c>
      <c r="D19" s="87">
        <f>RANK(C19,C$10:C$29)+COUNTIF($C$10:C19,C19)-1</f>
        <v>10</v>
      </c>
      <c r="E19" s="85"/>
      <c r="F19" s="83" t="str">
        <f t="shared" si="0"/>
        <v>Region 10</v>
      </c>
      <c r="G19" s="83">
        <f>'I_Health Regions'!L14</f>
        <v>0</v>
      </c>
      <c r="H19" s="87">
        <f>'I_Health Regions'!AQ14</f>
        <v>0</v>
      </c>
      <c r="I19" s="87">
        <f>RANK(H19,H$10:H$29)+COUNTIF($H$10:H19,H19)-1</f>
        <v>10</v>
      </c>
      <c r="J19" s="85"/>
      <c r="K19" s="83" t="str">
        <f t="shared" si="1"/>
        <v>Region 10</v>
      </c>
      <c r="L19" s="83">
        <f>'I_Health Regions'!L21</f>
        <v>0</v>
      </c>
      <c r="M19" s="87">
        <f>'I_Health Regions'!AQ21</f>
        <v>0</v>
      </c>
      <c r="N19" s="87">
        <f>RANK(M19,M$10:M$29)+COUNTIF($M$10:M19,M19)-1</f>
        <v>10</v>
      </c>
    </row>
    <row r="20" spans="1:14">
      <c r="A20" s="83" t="str">
        <f>'C_Health Regions'!V5</f>
        <v>Region 11</v>
      </c>
      <c r="B20" s="83">
        <f>'I_Health Regions'!M7</f>
        <v>0</v>
      </c>
      <c r="C20" s="87">
        <f>'I_Health Regions'!AS7</f>
        <v>0</v>
      </c>
      <c r="D20" s="87">
        <f>RANK(C20,C$10:C$29)+COUNTIF($C$10:C20,C20)-1</f>
        <v>11</v>
      </c>
      <c r="E20" s="85"/>
      <c r="F20" s="83" t="str">
        <f t="shared" si="0"/>
        <v>Region 11</v>
      </c>
      <c r="G20" s="83">
        <f>'I_Health Regions'!M14</f>
        <v>0</v>
      </c>
      <c r="H20" s="87">
        <f>'I_Health Regions'!AS14</f>
        <v>0</v>
      </c>
      <c r="I20" s="87">
        <f>RANK(H20,H$10:H$29)+COUNTIF($H$10:H20,H20)-1</f>
        <v>11</v>
      </c>
      <c r="J20" s="85"/>
      <c r="K20" s="83" t="str">
        <f t="shared" si="1"/>
        <v>Region 11</v>
      </c>
      <c r="L20" s="83">
        <f>'I_Health Regions'!M21</f>
        <v>0</v>
      </c>
      <c r="M20" s="87">
        <f>'I_Health Regions'!AS21</f>
        <v>0</v>
      </c>
      <c r="N20" s="87">
        <f>RANK(M20,M$10:M$29)+COUNTIF($M$10:M20,M20)-1</f>
        <v>11</v>
      </c>
    </row>
    <row r="21" spans="1:14">
      <c r="A21" s="83" t="str">
        <f>'C_Health Regions'!X5</f>
        <v>Region 12</v>
      </c>
      <c r="B21" s="83">
        <f>'I_Health Regions'!N7</f>
        <v>0</v>
      </c>
      <c r="C21" s="87">
        <f>'I_Health Regions'!AU7</f>
        <v>0</v>
      </c>
      <c r="D21" s="87">
        <f>RANK(C21,C$10:C$29)+COUNTIF($C$10:C21,C21)-1</f>
        <v>12</v>
      </c>
      <c r="E21" s="85"/>
      <c r="F21" s="83" t="str">
        <f t="shared" si="0"/>
        <v>Region 12</v>
      </c>
      <c r="G21" s="83">
        <f>'I_Health Regions'!N14</f>
        <v>0</v>
      </c>
      <c r="H21" s="87">
        <f>'I_Health Regions'!AU14</f>
        <v>0</v>
      </c>
      <c r="I21" s="87">
        <f>RANK(H21,H$10:H$29)+COUNTIF($H$10:H21,H21)-1</f>
        <v>12</v>
      </c>
      <c r="J21" s="85"/>
      <c r="K21" s="83" t="str">
        <f t="shared" si="1"/>
        <v>Region 12</v>
      </c>
      <c r="L21" s="83">
        <f>'I_Health Regions'!N21</f>
        <v>0</v>
      </c>
      <c r="M21" s="87">
        <f>'I_Health Regions'!AU21</f>
        <v>0</v>
      </c>
      <c r="N21" s="87">
        <f>RANK(M21,M$10:M$29)+COUNTIF($M$10:M21,M21)-1</f>
        <v>12</v>
      </c>
    </row>
    <row r="22" spans="1:14">
      <c r="A22" s="83" t="str">
        <f>'C_Health Regions'!Z5</f>
        <v>Region 13</v>
      </c>
      <c r="B22" s="83">
        <f>'I_Health Regions'!O7</f>
        <v>0</v>
      </c>
      <c r="C22" s="87">
        <f>'I_Health Regions'!AW7</f>
        <v>0</v>
      </c>
      <c r="D22" s="87">
        <f>RANK(C22,C$10:C$29)+COUNTIF($C$10:C22,C22)-1</f>
        <v>13</v>
      </c>
      <c r="E22" s="85"/>
      <c r="F22" s="83" t="str">
        <f t="shared" si="0"/>
        <v>Region 13</v>
      </c>
      <c r="G22" s="83">
        <f>'I_Health Regions'!O14</f>
        <v>0</v>
      </c>
      <c r="H22" s="87">
        <f>'I_Health Regions'!AW14</f>
        <v>0</v>
      </c>
      <c r="I22" s="87">
        <f>RANK(H22,H$10:H$29)+COUNTIF($H$10:H22,H22)-1</f>
        <v>13</v>
      </c>
      <c r="J22" s="85"/>
      <c r="K22" s="83" t="str">
        <f t="shared" si="1"/>
        <v>Region 13</v>
      </c>
      <c r="L22" s="83">
        <f>'I_Health Regions'!O21</f>
        <v>0</v>
      </c>
      <c r="M22" s="87">
        <f>'I_Health Regions'!AW21</f>
        <v>0</v>
      </c>
      <c r="N22" s="87">
        <f>RANK(M22,M$10:M$29)+COUNTIF($M$10:M22,M22)-1</f>
        <v>13</v>
      </c>
    </row>
    <row r="23" spans="1:14">
      <c r="A23" s="83" t="str">
        <f>'C_Health Regions'!AB5</f>
        <v>Region 14</v>
      </c>
      <c r="B23" s="83">
        <f>'I_Health Regions'!P7</f>
        <v>0</v>
      </c>
      <c r="C23" s="87">
        <f>'I_Health Regions'!AY7</f>
        <v>0</v>
      </c>
      <c r="D23" s="87">
        <f>RANK(C23,C$10:C$29)+COUNTIF($C$10:C23,C23)-1</f>
        <v>14</v>
      </c>
      <c r="E23" s="85"/>
      <c r="F23" s="83" t="str">
        <f t="shared" si="0"/>
        <v>Region 14</v>
      </c>
      <c r="G23" s="83">
        <f>'I_Health Regions'!P14</f>
        <v>0</v>
      </c>
      <c r="H23" s="87">
        <f>'I_Health Regions'!AY14</f>
        <v>0</v>
      </c>
      <c r="I23" s="87">
        <f>RANK(H23,H$10:H$29)+COUNTIF($H$10:H23,H23)-1</f>
        <v>14</v>
      </c>
      <c r="J23" s="85"/>
      <c r="K23" s="83" t="str">
        <f t="shared" si="1"/>
        <v>Region 14</v>
      </c>
      <c r="L23" s="83">
        <f>'I_Health Regions'!P21</f>
        <v>0</v>
      </c>
      <c r="M23" s="87">
        <f>'I_Health Regions'!AY21</f>
        <v>0</v>
      </c>
      <c r="N23" s="87">
        <f>RANK(M23,M$10:M$29)+COUNTIF($M$10:M23,M23)-1</f>
        <v>14</v>
      </c>
    </row>
    <row r="24" spans="1:14">
      <c r="A24" s="83" t="str">
        <f>'C_Health Regions'!AD5</f>
        <v>Region 15</v>
      </c>
      <c r="B24" s="83">
        <f>'I_Health Regions'!Q7</f>
        <v>0</v>
      </c>
      <c r="C24" s="87">
        <f>'I_Health Regions'!BA7</f>
        <v>0</v>
      </c>
      <c r="D24" s="87">
        <f>RANK(C24,C$10:C$29)+COUNTIF($C$10:C24,C24)-1</f>
        <v>15</v>
      </c>
      <c r="E24" s="85"/>
      <c r="F24" s="83" t="str">
        <f t="shared" si="0"/>
        <v>Region 15</v>
      </c>
      <c r="G24" s="83">
        <f>'I_Health Regions'!Q14</f>
        <v>0</v>
      </c>
      <c r="H24" s="87">
        <f>'I_Health Regions'!BA14</f>
        <v>0</v>
      </c>
      <c r="I24" s="87">
        <f>RANK(H24,H$10:H$29)+COUNTIF($H$10:H24,H24)-1</f>
        <v>15</v>
      </c>
      <c r="J24" s="85"/>
      <c r="K24" s="83" t="str">
        <f t="shared" si="1"/>
        <v>Region 15</v>
      </c>
      <c r="L24" s="83">
        <f>'I_Health Regions'!Q21</f>
        <v>0</v>
      </c>
      <c r="M24" s="87">
        <f>'I_Health Regions'!BA21</f>
        <v>0</v>
      </c>
      <c r="N24" s="87">
        <f>RANK(M24,M$10:M$29)+COUNTIF($M$10:M24,M24)-1</f>
        <v>15</v>
      </c>
    </row>
    <row r="25" spans="1:14">
      <c r="A25" s="83" t="str">
        <f>'C_Health Regions'!AF5</f>
        <v>Region 16</v>
      </c>
      <c r="B25" s="83">
        <f>'I_Health Regions'!R7</f>
        <v>0</v>
      </c>
      <c r="C25" s="87">
        <f>'I_Health Regions'!BC7</f>
        <v>0</v>
      </c>
      <c r="D25" s="87">
        <f>RANK(C25,C$10:C$29)+COUNTIF($C$10:C25,C25)-1</f>
        <v>16</v>
      </c>
      <c r="E25" s="85"/>
      <c r="F25" s="83" t="str">
        <f t="shared" si="0"/>
        <v>Region 16</v>
      </c>
      <c r="G25" s="83">
        <f>'I_Health Regions'!R14</f>
        <v>0</v>
      </c>
      <c r="H25" s="87">
        <f>'I_Health Regions'!BC14</f>
        <v>0</v>
      </c>
      <c r="I25" s="87">
        <f>RANK(H25,H$10:H$29)+COUNTIF($H$10:H25,H25)-1</f>
        <v>16</v>
      </c>
      <c r="J25" s="85"/>
      <c r="K25" s="83" t="str">
        <f t="shared" si="1"/>
        <v>Region 16</v>
      </c>
      <c r="L25" s="83">
        <f>'I_Health Regions'!R21</f>
        <v>0</v>
      </c>
      <c r="M25" s="87">
        <f>'I_Health Regions'!BC21</f>
        <v>0</v>
      </c>
      <c r="N25" s="87">
        <f>RANK(M25,M$10:M$29)+COUNTIF($M$10:M25,M25)-1</f>
        <v>16</v>
      </c>
    </row>
    <row r="26" spans="1:14">
      <c r="A26" s="83" t="str">
        <f>'C_Health Regions'!AH5</f>
        <v>Region 17</v>
      </c>
      <c r="B26" s="83">
        <f>'I_Health Regions'!S7</f>
        <v>0</v>
      </c>
      <c r="C26" s="87">
        <f>'I_Health Regions'!BE7</f>
        <v>0</v>
      </c>
      <c r="D26" s="87">
        <f>RANK(C26,C$10:C$29)+COUNTIF($C$10:C26,C26)-1</f>
        <v>17</v>
      </c>
      <c r="E26" s="85"/>
      <c r="F26" s="83" t="str">
        <f t="shared" si="0"/>
        <v>Region 17</v>
      </c>
      <c r="G26" s="83">
        <f>'I_Health Regions'!S14</f>
        <v>0</v>
      </c>
      <c r="H26" s="87">
        <f>'I_Health Regions'!BE14</f>
        <v>0</v>
      </c>
      <c r="I26" s="87">
        <f>RANK(H26,H$10:H$29)+COUNTIF($H$10:H26,H26)-1</f>
        <v>17</v>
      </c>
      <c r="J26" s="85"/>
      <c r="K26" s="83" t="str">
        <f t="shared" si="1"/>
        <v>Region 17</v>
      </c>
      <c r="L26" s="83">
        <f>'I_Health Regions'!S21</f>
        <v>0</v>
      </c>
      <c r="M26" s="87">
        <f>'I_Health Regions'!BE21</f>
        <v>0</v>
      </c>
      <c r="N26" s="87">
        <f>RANK(M26,M$10:M$29)+COUNTIF($M$10:M26,M26)-1</f>
        <v>17</v>
      </c>
    </row>
    <row r="27" spans="1:14">
      <c r="A27" s="83" t="str">
        <f>'C_Health Regions'!AJ5</f>
        <v>Region 18</v>
      </c>
      <c r="B27" s="83">
        <f>'I_Health Regions'!T7</f>
        <v>0</v>
      </c>
      <c r="C27" s="87">
        <f>'I_Health Regions'!BG7</f>
        <v>0</v>
      </c>
      <c r="D27" s="87">
        <f>RANK(C27,C$10:C$29)+COUNTIF($C$10:C27,C27)-1</f>
        <v>18</v>
      </c>
      <c r="E27" s="85"/>
      <c r="F27" s="83" t="str">
        <f t="shared" si="0"/>
        <v>Region 18</v>
      </c>
      <c r="G27" s="83">
        <f>'I_Health Regions'!T14</f>
        <v>0</v>
      </c>
      <c r="H27" s="87">
        <f>'I_Health Regions'!BG14</f>
        <v>0</v>
      </c>
      <c r="I27" s="87">
        <f>RANK(H27,H$10:H$29)+COUNTIF($H$10:H27,H27)-1</f>
        <v>18</v>
      </c>
      <c r="J27" s="85"/>
      <c r="K27" s="83" t="str">
        <f t="shared" si="1"/>
        <v>Region 18</v>
      </c>
      <c r="L27" s="83">
        <f>'I_Health Regions'!T21</f>
        <v>0</v>
      </c>
      <c r="M27" s="87">
        <f>'I_Health Regions'!BG21</f>
        <v>0</v>
      </c>
      <c r="N27" s="87">
        <f>RANK(M27,M$10:M$29)+COUNTIF($M$10:M27,M27)-1</f>
        <v>18</v>
      </c>
    </row>
    <row r="28" spans="1:14">
      <c r="A28" s="83" t="str">
        <f>'C_Health Regions'!AL5</f>
        <v>Region 19</v>
      </c>
      <c r="B28" s="83">
        <f>'I_Health Regions'!U7</f>
        <v>0</v>
      </c>
      <c r="C28" s="87">
        <f>'I_Health Regions'!BI7</f>
        <v>0</v>
      </c>
      <c r="D28" s="87">
        <f>RANK(C28,C$10:C$29)+COUNTIF($C$10:C28,C28)-1</f>
        <v>19</v>
      </c>
      <c r="E28" s="85"/>
      <c r="F28" s="83" t="str">
        <f t="shared" si="0"/>
        <v>Region 19</v>
      </c>
      <c r="G28" s="83">
        <f>'I_Health Regions'!U14</f>
        <v>0</v>
      </c>
      <c r="H28" s="87">
        <f>'I_Health Regions'!BI14</f>
        <v>0</v>
      </c>
      <c r="I28" s="87">
        <f>RANK(H28,H$10:H$29)+COUNTIF($H$10:H28,H28)-1</f>
        <v>19</v>
      </c>
      <c r="J28" s="85"/>
      <c r="K28" s="83" t="str">
        <f t="shared" si="1"/>
        <v>Region 19</v>
      </c>
      <c r="L28" s="83">
        <f>'I_Health Regions'!U21</f>
        <v>0</v>
      </c>
      <c r="M28" s="87">
        <f>'I_Health Regions'!BI21</f>
        <v>0</v>
      </c>
      <c r="N28" s="87">
        <f>RANK(M28,M$10:M$29)+COUNTIF($M$10:M28,M28)-1</f>
        <v>19</v>
      </c>
    </row>
    <row r="29" spans="1:14">
      <c r="A29" s="83" t="str">
        <f>'C_Health Regions'!AN5</f>
        <v>Region 20</v>
      </c>
      <c r="B29" s="83">
        <f>'I_Health Regions'!V7</f>
        <v>0</v>
      </c>
      <c r="C29" s="87">
        <f>'I_Health Regions'!BK7</f>
        <v>0</v>
      </c>
      <c r="D29" s="87">
        <f>RANK(C29,C$10:C$29)+COUNTIF($C$10:C29,C29)-1</f>
        <v>20</v>
      </c>
      <c r="E29" s="85"/>
      <c r="F29" s="83" t="str">
        <f t="shared" si="0"/>
        <v>Region 20</v>
      </c>
      <c r="G29" s="83">
        <f>'I_Health Regions'!V14</f>
        <v>0</v>
      </c>
      <c r="H29" s="87">
        <f>'I_Health Regions'!BK14</f>
        <v>0</v>
      </c>
      <c r="I29" s="87">
        <f>RANK(H29,H$10:H$29)+COUNTIF($H$10:H29,H29)-1</f>
        <v>20</v>
      </c>
      <c r="J29" s="85"/>
      <c r="K29" s="83" t="str">
        <f t="shared" si="1"/>
        <v>Region 20</v>
      </c>
      <c r="L29" s="83">
        <f>'I_Health Regions'!V21</f>
        <v>0</v>
      </c>
      <c r="M29" s="87">
        <f>'I_Health Regions'!BK21</f>
        <v>0</v>
      </c>
      <c r="N29" s="87">
        <f>RANK(M29,M$10:M$29)+COUNTIF($M$10:M29,M29)-1</f>
        <v>20</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217A-2116-4038-8520-0D6026299458}">
  <dimension ref="A1:H35"/>
  <sheetViews>
    <sheetView topLeftCell="A5" zoomScale="90" zoomScaleNormal="90" workbookViewId="0">
      <selection activeCell="G14" sqref="G14"/>
    </sheetView>
  </sheetViews>
  <sheetFormatPr defaultColWidth="8.7109375" defaultRowHeight="14.45"/>
  <cols>
    <col min="1" max="1" width="17.42578125" style="91" customWidth="1"/>
    <col min="2" max="2" width="20.140625" style="83" customWidth="1"/>
    <col min="3" max="3" width="14.7109375" style="83" customWidth="1"/>
    <col min="4" max="4" width="13.7109375" style="83" customWidth="1"/>
    <col min="5" max="5" width="11.42578125" style="83" customWidth="1"/>
    <col min="6" max="6" width="11.5703125" style="83" customWidth="1"/>
    <col min="7" max="7" width="26.7109375" style="83" customWidth="1"/>
    <col min="8" max="8" width="15.28515625" style="83" hidden="1" customWidth="1"/>
    <col min="9" max="16384" width="8.7109375" style="83"/>
  </cols>
  <sheetData>
    <row r="1" spans="1:8" ht="18.600000000000001">
      <c r="A1" s="99" t="s">
        <v>199</v>
      </c>
    </row>
    <row r="4" spans="1:8" s="88" customFormat="1"/>
    <row r="5" spans="1:8" s="88" customFormat="1"/>
    <row r="6" spans="1:8" s="88" customFormat="1"/>
    <row r="7" spans="1:8" s="88" customFormat="1"/>
    <row r="8" spans="1:8" s="89" customFormat="1" ht="39.950000000000003" customHeight="1">
      <c r="A8" s="166" t="s">
        <v>206</v>
      </c>
      <c r="B8" s="166"/>
      <c r="C8" s="166"/>
      <c r="D8" s="166"/>
      <c r="E8" s="166"/>
      <c r="F8" s="166"/>
    </row>
    <row r="9" spans="1:8" s="88" customFormat="1" ht="18.600000000000001" customHeight="1" thickBot="1"/>
    <row r="10" spans="1:8" ht="15" thickBot="1">
      <c r="A10" s="163" t="s">
        <v>207</v>
      </c>
      <c r="B10" s="164"/>
      <c r="C10" s="164"/>
      <c r="D10" s="164"/>
      <c r="E10" s="164"/>
      <c r="F10" s="164"/>
      <c r="G10" s="165"/>
      <c r="H10" s="92"/>
    </row>
    <row r="11" spans="1:8" ht="29.1">
      <c r="A11" s="90" t="s">
        <v>186</v>
      </c>
      <c r="B11" s="218">
        <v>2017</v>
      </c>
      <c r="C11" s="218">
        <v>2018</v>
      </c>
      <c r="D11" s="218">
        <v>2019</v>
      </c>
      <c r="E11" s="218">
        <v>2020</v>
      </c>
      <c r="F11" s="218">
        <v>2021</v>
      </c>
      <c r="G11" s="111" t="s">
        <v>208</v>
      </c>
      <c r="H11" s="93"/>
    </row>
    <row r="12" spans="1:8">
      <c r="A12" s="94" t="str">
        <f>' B_Populations'!H8</f>
        <v>White-Not Hispanic</v>
      </c>
      <c r="B12" s="226">
        <v>100</v>
      </c>
      <c r="C12" s="226">
        <v>23</v>
      </c>
      <c r="D12" s="226">
        <v>23</v>
      </c>
      <c r="E12" s="226">
        <v>23</v>
      </c>
      <c r="F12" s="226">
        <v>20</v>
      </c>
      <c r="G12" s="226" t="e">
        <f>SUM('Tab L calculations'!J22:J24)</f>
        <v>#DIV/0!</v>
      </c>
      <c r="H12" s="93"/>
    </row>
    <row r="13" spans="1:8">
      <c r="A13" s="94" t="str">
        <f>' B_Populations'!J8</f>
        <v>Hispanic</v>
      </c>
      <c r="B13" s="226">
        <f>'D_Year 1'!AM7</f>
        <v>0</v>
      </c>
      <c r="C13" s="226">
        <f>'E_Year 2'!AM7</f>
        <v>0</v>
      </c>
      <c r="D13" s="226">
        <f>'F_Year 3'!AM7</f>
        <v>0</v>
      </c>
      <c r="E13" s="226"/>
      <c r="F13" s="226">
        <f>'H_Year 5'!AM7</f>
        <v>0</v>
      </c>
      <c r="G13" s="226" t="e">
        <f>SUM('Tab L calculations'!J35:J37)</f>
        <v>#DIV/0!</v>
      </c>
      <c r="H13" s="93"/>
    </row>
    <row r="14" spans="1:8">
      <c r="A14" s="94" t="str">
        <f>' B_Populations'!L8</f>
        <v>Black-Not Hispanic</v>
      </c>
      <c r="B14" s="226">
        <f>'D_Year 1'!AN7</f>
        <v>0</v>
      </c>
      <c r="C14" s="226">
        <f>'E_Year 2'!AN7</f>
        <v>0</v>
      </c>
      <c r="D14" s="226">
        <f>'F_Year 3'!AN7</f>
        <v>0</v>
      </c>
      <c r="E14" s="226">
        <f>'G_Year 4'!AN7</f>
        <v>0</v>
      </c>
      <c r="F14" s="226">
        <f>'H_Year 5'!AN7</f>
        <v>0</v>
      </c>
      <c r="G14" s="226" t="e">
        <f>SUM('Tab L calculations'!J48:J50)</f>
        <v>#DIV/0!</v>
      </c>
      <c r="H14" s="93"/>
    </row>
    <row r="15" spans="1:8">
      <c r="A15" s="94" t="str">
        <f>' B_Populations'!N8</f>
        <v>Asian</v>
      </c>
      <c r="B15" s="226">
        <f>'D_Year 1'!AO7</f>
        <v>0</v>
      </c>
      <c r="C15" s="226">
        <f>'E_Year 2'!AO7</f>
        <v>0</v>
      </c>
      <c r="D15" s="226">
        <f>'F_Year 3'!AO7</f>
        <v>0</v>
      </c>
      <c r="E15" s="226">
        <f>'G_Year 4'!AO7</f>
        <v>0</v>
      </c>
      <c r="F15" s="226">
        <f>'H_Year 5'!AO7</f>
        <v>0</v>
      </c>
      <c r="G15" s="226" t="e">
        <f>SUM('Tab L calculations'!J61:J63)</f>
        <v>#DIV/0!</v>
      </c>
      <c r="H15" s="93"/>
    </row>
    <row r="16" spans="1:8" ht="43.5">
      <c r="A16" s="227" t="str">
        <f>' B_Populations'!P8</f>
        <v>American Indian/Alaska Native</v>
      </c>
      <c r="B16" s="226">
        <f>'D_Year 1'!AP7</f>
        <v>0</v>
      </c>
      <c r="C16" s="226">
        <f>'E_Year 2'!AP7</f>
        <v>0</v>
      </c>
      <c r="D16" s="226">
        <f>'F_Year 3'!AP7</f>
        <v>0</v>
      </c>
      <c r="E16" s="226">
        <f>'G_Year 4'!AP7</f>
        <v>0</v>
      </c>
      <c r="F16" s="226">
        <f>'H_Year 5'!AP7</f>
        <v>0</v>
      </c>
      <c r="G16" s="226" t="e">
        <f>SUM('Tab L calculations'!J74:J76)</f>
        <v>#DIV/0!</v>
      </c>
      <c r="H16" s="228"/>
    </row>
    <row r="17" spans="1:8">
      <c r="A17" s="227" t="str">
        <f>' B_Populations'!R8</f>
        <v>Other</v>
      </c>
      <c r="B17" s="226">
        <f>'D_Year 1'!AQ7</f>
        <v>0</v>
      </c>
      <c r="C17" s="226">
        <f>'E_Year 2'!AQ7</f>
        <v>0</v>
      </c>
      <c r="D17" s="226">
        <f>'F_Year 3'!AQ7</f>
        <v>0</v>
      </c>
      <c r="E17" s="226">
        <f>'G_Year 4'!AQ7</f>
        <v>0</v>
      </c>
      <c r="F17" s="226">
        <f>'H_Year 5'!AQ7</f>
        <v>0</v>
      </c>
      <c r="G17" s="226" t="e">
        <f>SUM('Tab L calculations'!J87:J89)</f>
        <v>#DIV/0!</v>
      </c>
      <c r="H17" s="106"/>
    </row>
    <row r="18" spans="1:8" ht="15" thickBot="1"/>
    <row r="19" spans="1:8" ht="15" thickBot="1">
      <c r="A19" s="160" t="s">
        <v>209</v>
      </c>
      <c r="B19" s="161"/>
      <c r="C19" s="161"/>
      <c r="D19" s="161"/>
      <c r="E19" s="161"/>
      <c r="F19" s="161"/>
      <c r="G19" s="162"/>
      <c r="H19" s="92"/>
    </row>
    <row r="20" spans="1:8" ht="29.1">
      <c r="A20" s="90" t="s">
        <v>186</v>
      </c>
      <c r="B20" s="218">
        <f>' B_Populations'!D4</f>
        <v>2017</v>
      </c>
      <c r="C20" s="218">
        <f>' B_Populations'!D22</f>
        <v>2018</v>
      </c>
      <c r="D20" s="218">
        <f>' B_Populations'!D34</f>
        <v>2019</v>
      </c>
      <c r="E20" s="218">
        <f>' B_Populations'!D46</f>
        <v>2020</v>
      </c>
      <c r="F20" s="218">
        <f>' B_Populations'!D58</f>
        <v>2021</v>
      </c>
      <c r="G20" s="111" t="s">
        <v>208</v>
      </c>
      <c r="H20" s="93"/>
    </row>
    <row r="21" spans="1:8">
      <c r="A21" s="94" t="str">
        <f>' B_Populations'!H8</f>
        <v>White-Not Hispanic</v>
      </c>
      <c r="B21" s="226">
        <f>'D_Year 1'!AL14</f>
        <v>0</v>
      </c>
      <c r="C21" s="226">
        <f>'E_Year 2'!AL14</f>
        <v>0</v>
      </c>
      <c r="D21" s="226">
        <f>'F_Year 3'!AL14</f>
        <v>0</v>
      </c>
      <c r="E21" s="226">
        <f>'G_Year 4'!AL14</f>
        <v>0</v>
      </c>
      <c r="F21" s="226">
        <f>'H_Year 5'!AL14</f>
        <v>0</v>
      </c>
      <c r="G21" s="226" t="e">
        <f>SUM('Tab L calculations'!J26:J28)</f>
        <v>#DIV/0!</v>
      </c>
      <c r="H21" s="93"/>
    </row>
    <row r="22" spans="1:8">
      <c r="A22" s="94" t="str">
        <f>' B_Populations'!J8</f>
        <v>Hispanic</v>
      </c>
      <c r="B22" s="226">
        <f>'D_Year 1'!AM14</f>
        <v>0</v>
      </c>
      <c r="C22" s="226">
        <f>'E_Year 2'!AM14</f>
        <v>0</v>
      </c>
      <c r="D22" s="226">
        <f>'F_Year 3'!AM14</f>
        <v>0</v>
      </c>
      <c r="E22" s="226">
        <f>'G_Year 4'!AM14</f>
        <v>0</v>
      </c>
      <c r="F22" s="226">
        <f>'H_Year 5'!AM14</f>
        <v>0</v>
      </c>
      <c r="G22" s="226" t="e">
        <f>SUM('Tab L calculations'!J39:J41)</f>
        <v>#DIV/0!</v>
      </c>
      <c r="H22" s="93"/>
    </row>
    <row r="23" spans="1:8">
      <c r="A23" s="94" t="str">
        <f>' B_Populations'!L8</f>
        <v>Black-Not Hispanic</v>
      </c>
      <c r="B23" s="226">
        <f>'D_Year 1'!AN14</f>
        <v>0</v>
      </c>
      <c r="C23" s="226">
        <f>'E_Year 2'!AN14</f>
        <v>0</v>
      </c>
      <c r="D23" s="226">
        <f>'F_Year 3'!AN14</f>
        <v>0</v>
      </c>
      <c r="E23" s="226">
        <f>'G_Year 4'!AN14</f>
        <v>0</v>
      </c>
      <c r="F23" s="226">
        <f>'H_Year 5'!AN14</f>
        <v>0</v>
      </c>
      <c r="G23" s="226" t="e">
        <f>SUM('Tab L calculations'!J52:J54)</f>
        <v>#DIV/0!</v>
      </c>
      <c r="H23" s="93"/>
    </row>
    <row r="24" spans="1:8">
      <c r="A24" s="94" t="str">
        <f>' B_Populations'!N8</f>
        <v>Asian</v>
      </c>
      <c r="B24" s="226">
        <f>'D_Year 1'!AO14</f>
        <v>0</v>
      </c>
      <c r="C24" s="226">
        <f>'E_Year 2'!AO14</f>
        <v>0</v>
      </c>
      <c r="D24" s="226">
        <f>'F_Year 3'!AO14</f>
        <v>0</v>
      </c>
      <c r="E24" s="226">
        <f>'G_Year 4'!AO14</f>
        <v>0</v>
      </c>
      <c r="F24" s="226">
        <f>'H_Year 5'!AO14</f>
        <v>0</v>
      </c>
      <c r="G24" s="226" t="e">
        <f>SUM('Tab L calculations'!J65:J67)</f>
        <v>#DIV/0!</v>
      </c>
      <c r="H24" s="93"/>
    </row>
    <row r="25" spans="1:8" ht="41.45" customHeight="1">
      <c r="A25" s="227" t="str">
        <f>' B_Populations'!P8</f>
        <v>American Indian/Alaska Native</v>
      </c>
      <c r="B25" s="226">
        <f>'D_Year 1'!AP14</f>
        <v>0</v>
      </c>
      <c r="C25" s="226">
        <f>'E_Year 2'!AP14</f>
        <v>0</v>
      </c>
      <c r="D25" s="226">
        <f>'F_Year 3'!AP14</f>
        <v>0</v>
      </c>
      <c r="E25" s="226">
        <f>'G_Year 4'!AP14</f>
        <v>0</v>
      </c>
      <c r="F25" s="226">
        <f>'H_Year 5'!AP14</f>
        <v>0</v>
      </c>
      <c r="G25" s="226" t="e">
        <f>SUM('Tab L calculations'!J78:J80)</f>
        <v>#DIV/0!</v>
      </c>
      <c r="H25" s="93"/>
    </row>
    <row r="26" spans="1:8">
      <c r="A26" s="227" t="str">
        <f>' B_Populations'!R8</f>
        <v>Other</v>
      </c>
      <c r="B26" s="226">
        <f>'D_Year 1'!AQ14</f>
        <v>0</v>
      </c>
      <c r="C26" s="226">
        <f>'E_Year 2'!AQ14</f>
        <v>0</v>
      </c>
      <c r="D26" s="226">
        <f>'F_Year 3'!AQ14</f>
        <v>0</v>
      </c>
      <c r="E26" s="226">
        <f>'G_Year 4'!AQ14</f>
        <v>0</v>
      </c>
      <c r="F26" s="226">
        <f>'H_Year 5'!AQ14</f>
        <v>0</v>
      </c>
      <c r="G26" s="226" t="e">
        <f>SUM('Tab L calculations'!J91:J93)</f>
        <v>#DIV/0!</v>
      </c>
      <c r="H26" s="228"/>
    </row>
    <row r="27" spans="1:8" ht="15" thickBot="1"/>
    <row r="28" spans="1:8" ht="15" thickBot="1">
      <c r="A28" s="157" t="s">
        <v>210</v>
      </c>
      <c r="B28" s="158"/>
      <c r="C28" s="158"/>
      <c r="D28" s="158"/>
      <c r="E28" s="158"/>
      <c r="F28" s="158"/>
      <c r="G28" s="159"/>
      <c r="H28" s="92"/>
    </row>
    <row r="29" spans="1:8" ht="29.1">
      <c r="A29" s="90" t="s">
        <v>186</v>
      </c>
      <c r="B29" s="218">
        <f>' B_Populations'!D4</f>
        <v>2017</v>
      </c>
      <c r="C29" s="218">
        <f>' B_Populations'!D22</f>
        <v>2018</v>
      </c>
      <c r="D29" s="218">
        <f>' B_Populations'!D34</f>
        <v>2019</v>
      </c>
      <c r="E29" s="218">
        <f>' B_Populations'!D46</f>
        <v>2020</v>
      </c>
      <c r="F29" s="218">
        <f>' B_Populations'!D58</f>
        <v>2021</v>
      </c>
      <c r="G29" s="111" t="s">
        <v>208</v>
      </c>
      <c r="H29" s="93"/>
    </row>
    <row r="30" spans="1:8">
      <c r="A30" s="94" t="str">
        <f>' B_Populations'!H8</f>
        <v>White-Not Hispanic</v>
      </c>
      <c r="B30" s="226">
        <f>'D_Year 1'!AL21</f>
        <v>0</v>
      </c>
      <c r="C30" s="226">
        <f>'E_Year 2'!AL21</f>
        <v>0</v>
      </c>
      <c r="D30" s="226">
        <f>'F_Year 3'!AL21</f>
        <v>0</v>
      </c>
      <c r="E30" s="226">
        <f>'G_Year 4'!AL21</f>
        <v>0</v>
      </c>
      <c r="F30" s="226">
        <f>'H_Year 5'!AL21</f>
        <v>0</v>
      </c>
      <c r="G30" s="226" t="e">
        <f>SUM('Tab L calculations'!J30:J32)</f>
        <v>#DIV/0!</v>
      </c>
      <c r="H30" s="93"/>
    </row>
    <row r="31" spans="1:8">
      <c r="A31" s="94" t="str">
        <f>' B_Populations'!J8</f>
        <v>Hispanic</v>
      </c>
      <c r="B31" s="226">
        <f>'D_Year 1'!AM21</f>
        <v>0</v>
      </c>
      <c r="C31" s="226">
        <f>'E_Year 2'!AM21</f>
        <v>0</v>
      </c>
      <c r="D31" s="226">
        <f>'F_Year 3'!AM21</f>
        <v>0</v>
      </c>
      <c r="E31" s="226">
        <f>'G_Year 4'!AM21</f>
        <v>0</v>
      </c>
      <c r="F31" s="226">
        <f>'H_Year 5'!AM21</f>
        <v>0</v>
      </c>
      <c r="G31" s="226" t="e">
        <f>SUM('Tab L calculations'!J43:J45)</f>
        <v>#DIV/0!</v>
      </c>
      <c r="H31" s="93"/>
    </row>
    <row r="32" spans="1:8">
      <c r="A32" s="94" t="str">
        <f>' B_Populations'!L8</f>
        <v>Black-Not Hispanic</v>
      </c>
      <c r="B32" s="226">
        <f>'D_Year 1'!AN21</f>
        <v>0</v>
      </c>
      <c r="C32" s="226">
        <f>'E_Year 2'!AN21</f>
        <v>0</v>
      </c>
      <c r="D32" s="226">
        <f>'F_Year 3'!AN21</f>
        <v>0</v>
      </c>
      <c r="E32" s="226">
        <f>'G_Year 4'!AN21</f>
        <v>0</v>
      </c>
      <c r="F32" s="226">
        <f>'H_Year 5'!AN21</f>
        <v>0</v>
      </c>
      <c r="G32" s="226" t="e">
        <f>SUM('Tab L calculations'!J56:J58)</f>
        <v>#DIV/0!</v>
      </c>
      <c r="H32" s="93"/>
    </row>
    <row r="33" spans="1:8">
      <c r="A33" s="94" t="str">
        <f>' B_Populations'!N8</f>
        <v>Asian</v>
      </c>
      <c r="B33" s="226">
        <f>'D_Year 1'!AO21</f>
        <v>0</v>
      </c>
      <c r="C33" s="226">
        <f>'E_Year 2'!AO21</f>
        <v>0</v>
      </c>
      <c r="D33" s="226">
        <f>'F_Year 3'!AO21</f>
        <v>0</v>
      </c>
      <c r="E33" s="226">
        <f>'G_Year 4'!AO21</f>
        <v>0</v>
      </c>
      <c r="F33" s="226">
        <f>'H_Year 5'!AO21</f>
        <v>0</v>
      </c>
      <c r="G33" s="226" t="e">
        <f>SUM('Tab L calculations'!J69:J71)</f>
        <v>#DIV/0!</v>
      </c>
      <c r="H33" s="93"/>
    </row>
    <row r="34" spans="1:8" ht="39.950000000000003" customHeight="1">
      <c r="A34" s="227" t="str">
        <f>' B_Populations'!P8</f>
        <v>American Indian/Alaska Native</v>
      </c>
      <c r="B34" s="226">
        <f>'D_Year 1'!AP21</f>
        <v>0</v>
      </c>
      <c r="C34" s="226">
        <f>'E_Year 2'!AP21</f>
        <v>0</v>
      </c>
      <c r="D34" s="226">
        <f>'F_Year 3'!AP21</f>
        <v>0</v>
      </c>
      <c r="E34" s="226">
        <f>'G_Year 4'!AP21</f>
        <v>0</v>
      </c>
      <c r="F34" s="226">
        <f>'H_Year 5'!AP21</f>
        <v>0</v>
      </c>
      <c r="G34" s="226" t="e">
        <f>SUM('Tab L calculations'!J82:J84)</f>
        <v>#DIV/0!</v>
      </c>
      <c r="H34" s="93"/>
    </row>
    <row r="35" spans="1:8">
      <c r="A35" s="227" t="str">
        <f>' B_Populations'!R8</f>
        <v>Other</v>
      </c>
      <c r="B35" s="226">
        <f>'D_Year 1'!AQ21</f>
        <v>0</v>
      </c>
      <c r="C35" s="226">
        <f>'E_Year 2'!AQ21</f>
        <v>0</v>
      </c>
      <c r="D35" s="226">
        <f>'F_Year 3'!AQ21</f>
        <v>0</v>
      </c>
      <c r="E35" s="226">
        <f>'G_Year 4'!AQ21</f>
        <v>0</v>
      </c>
      <c r="F35" s="226">
        <f>'H_Year 5'!AQ21</f>
        <v>0</v>
      </c>
      <c r="G35" s="226" t="e">
        <f>SUM('Tab L calculations'!J95:J97)</f>
        <v>#DIV/0!</v>
      </c>
      <c r="H35" s="228"/>
    </row>
  </sheetData>
  <mergeCells count="4">
    <mergeCell ref="A28:G28"/>
    <mergeCell ref="A19:G19"/>
    <mergeCell ref="A10:G10"/>
    <mergeCell ref="A8:F8"/>
  </mergeCells>
  <conditionalFormatting sqref="G12:G17">
    <cfRule type="cellIs" dxfId="5" priority="3" operator="greaterThan">
      <formula>0</formula>
    </cfRule>
    <cfRule type="cellIs" dxfId="4" priority="4" operator="lessThan">
      <formula>0</formula>
    </cfRule>
  </conditionalFormatting>
  <conditionalFormatting sqref="G21:G26">
    <cfRule type="cellIs" dxfId="3" priority="11" operator="lessThan">
      <formula>0</formula>
    </cfRule>
    <cfRule type="cellIs" dxfId="2" priority="12" operator="greaterThan">
      <formula>0</formula>
    </cfRule>
  </conditionalFormatting>
  <conditionalFormatting sqref="G30:G35">
    <cfRule type="cellIs" dxfId="1" priority="9" operator="lessThan">
      <formula>0</formula>
    </cfRule>
    <cfRule type="cellIs" dxfId="0" priority="10" operator="greaterThan">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7D24A-7150-4830-B36D-8AFC4982F4FC}">
  <dimension ref="A1"/>
  <sheetViews>
    <sheetView workbookViewId="0"/>
  </sheetViews>
  <sheetFormatPr defaultRowHeight="12.7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06B57-6AD4-4C3D-AE59-8A295F8CCEE8}">
  <dimension ref="A1:J123"/>
  <sheetViews>
    <sheetView workbookViewId="0">
      <selection activeCell="B120" sqref="B120"/>
    </sheetView>
  </sheetViews>
  <sheetFormatPr defaultRowHeight="12.6"/>
  <cols>
    <col min="1" max="1" width="12.85546875" style="102" customWidth="1"/>
    <col min="2" max="6" width="14.5703125" customWidth="1"/>
    <col min="7" max="7" width="12.140625" style="102" customWidth="1"/>
    <col min="8" max="9" width="12.42578125" style="102" customWidth="1"/>
    <col min="10" max="10" width="19" style="102" customWidth="1"/>
  </cols>
  <sheetData>
    <row r="1" spans="1:10" ht="39">
      <c r="A1" s="45" t="s">
        <v>162</v>
      </c>
    </row>
    <row r="2" spans="1:10">
      <c r="A2" s="13">
        <v>0.52250099999999999</v>
      </c>
    </row>
    <row r="3" spans="1:10">
      <c r="A3" s="13">
        <v>0.35479699999999997</v>
      </c>
    </row>
    <row r="4" spans="1:10">
      <c r="A4" s="13">
        <v>0.12270200000000001</v>
      </c>
    </row>
    <row r="5" spans="1:10">
      <c r="A5" s="20"/>
    </row>
    <row r="6" spans="1:10" s="1" customFormat="1" ht="26.1">
      <c r="A6" s="110" t="s">
        <v>211</v>
      </c>
      <c r="B6" s="1" t="s">
        <v>212</v>
      </c>
      <c r="C6" s="1" t="s">
        <v>213</v>
      </c>
      <c r="D6" s="1" t="s">
        <v>214</v>
      </c>
      <c r="E6" s="1" t="s">
        <v>215</v>
      </c>
      <c r="F6" s="1" t="s">
        <v>216</v>
      </c>
      <c r="G6" s="2" t="s">
        <v>217</v>
      </c>
      <c r="H6" s="2" t="s">
        <v>218</v>
      </c>
      <c r="I6" s="2" t="s">
        <v>219</v>
      </c>
      <c r="J6" s="2" t="s">
        <v>220</v>
      </c>
    </row>
    <row r="7" spans="1:10">
      <c r="A7" s="102" t="str">
        <f>' B_Populations'!A9</f>
        <v>65-74</v>
      </c>
      <c r="B7">
        <f>'D_Year 1'!C4</f>
        <v>0</v>
      </c>
      <c r="C7">
        <f>'E_Year 2'!C4</f>
        <v>0</v>
      </c>
      <c r="D7">
        <f>'F_Year 3'!C4</f>
        <v>0</v>
      </c>
      <c r="E7">
        <f>'G_Year 4'!C4</f>
        <v>0</v>
      </c>
      <c r="F7">
        <f>'H_Year 5'!C4</f>
        <v>0</v>
      </c>
      <c r="G7" s="102">
        <f t="shared" ref="G7:G9" si="0">SUM(B7:F7)</f>
        <v>0</v>
      </c>
      <c r="H7" s="103">
        <f>SUM(' B_Populations'!B63,' B_Populations'!B51,' B_Populations'!B39,' B_Populations'!B27,' B_Populations'!B9)</f>
        <v>0</v>
      </c>
      <c r="I7" s="102" t="e">
        <f t="shared" ref="I7:I9" si="1">(G7/H7)*100000</f>
        <v>#DIV/0!</v>
      </c>
      <c r="J7" s="102" t="e">
        <f>I7*A2</f>
        <v>#DIV/0!</v>
      </c>
    </row>
    <row r="8" spans="1:10">
      <c r="A8" s="102" t="str">
        <f>' B_Populations'!A10</f>
        <v>75-84</v>
      </c>
      <c r="B8">
        <f>'D_Year 1'!C5</f>
        <v>0</v>
      </c>
      <c r="C8">
        <f>'E_Year 2'!C5</f>
        <v>0</v>
      </c>
      <c r="D8">
        <f>'F_Year 3'!C5</f>
        <v>0</v>
      </c>
      <c r="E8">
        <f>'G_Year 4'!C5</f>
        <v>0</v>
      </c>
      <c r="F8">
        <f>'H_Year 5'!C5</f>
        <v>0</v>
      </c>
      <c r="G8" s="102">
        <f t="shared" si="0"/>
        <v>0</v>
      </c>
      <c r="H8" s="103">
        <f>SUM(' B_Populations'!B10,' B_Populations'!B28,' B_Populations'!B40,' B_Populations'!B52,' B_Populations'!B64)</f>
        <v>0</v>
      </c>
      <c r="I8" s="102" t="e">
        <f t="shared" si="1"/>
        <v>#DIV/0!</v>
      </c>
      <c r="J8" s="102" t="e">
        <f>I8*A3</f>
        <v>#DIV/0!</v>
      </c>
    </row>
    <row r="9" spans="1:10">
      <c r="A9" s="102" t="str">
        <f>' B_Populations'!A11</f>
        <v>85+</v>
      </c>
      <c r="B9">
        <f>'D_Year 1'!C6</f>
        <v>0</v>
      </c>
      <c r="C9">
        <f>'E_Year 2'!C6</f>
        <v>0</v>
      </c>
      <c r="D9">
        <f>'F_Year 3'!C6</f>
        <v>0</v>
      </c>
      <c r="E9">
        <f>'G_Year 4'!C6</f>
        <v>0</v>
      </c>
      <c r="F9">
        <f>'H_Year 5'!C6</f>
        <v>0</v>
      </c>
      <c r="G9" s="102">
        <f t="shared" si="0"/>
        <v>0</v>
      </c>
      <c r="H9" s="103">
        <f>SUM(' B_Populations'!B65,' B_Populations'!B53,' B_Populations'!B41,' B_Populations'!B29,' B_Populations'!B11)</f>
        <v>0</v>
      </c>
      <c r="I9" s="102" t="e">
        <f t="shared" si="1"/>
        <v>#DIV/0!</v>
      </c>
      <c r="J9" s="102" t="e">
        <f>I9*A4</f>
        <v>#DIV/0!</v>
      </c>
    </row>
    <row r="10" spans="1:10">
      <c r="A10" s="107"/>
      <c r="B10" s="101"/>
      <c r="C10" s="101"/>
      <c r="D10" s="101"/>
      <c r="E10" s="101"/>
      <c r="F10" s="101"/>
      <c r="G10" s="107"/>
      <c r="H10" s="108"/>
      <c r="I10" s="107"/>
      <c r="J10" s="107"/>
    </row>
    <row r="11" spans="1:10" ht="39">
      <c r="A11" s="110" t="s">
        <v>221</v>
      </c>
      <c r="B11" s="1" t="s">
        <v>222</v>
      </c>
      <c r="C11" s="1" t="s">
        <v>223</v>
      </c>
      <c r="D11" s="1" t="s">
        <v>224</v>
      </c>
      <c r="E11" s="1" t="s">
        <v>225</v>
      </c>
      <c r="F11" s="1" t="s">
        <v>226</v>
      </c>
      <c r="G11" s="2" t="s">
        <v>227</v>
      </c>
      <c r="H11" s="2" t="s">
        <v>218</v>
      </c>
      <c r="I11" s="2" t="s">
        <v>219</v>
      </c>
      <c r="J11" s="2" t="s">
        <v>220</v>
      </c>
    </row>
    <row r="12" spans="1:10">
      <c r="A12" s="102" t="str">
        <f>' B_Populations'!A9</f>
        <v>65-74</v>
      </c>
      <c r="B12">
        <f>'D_Year 1'!C11</f>
        <v>0</v>
      </c>
      <c r="C12">
        <f>'E_Year 2'!C11</f>
        <v>0</v>
      </c>
      <c r="D12">
        <f>'F_Year 3'!C11</f>
        <v>0</v>
      </c>
      <c r="E12">
        <f>'G_Year 4'!C11</f>
        <v>0</v>
      </c>
      <c r="F12">
        <f>'H_Year 5'!C11</f>
        <v>0</v>
      </c>
      <c r="G12" s="102">
        <f>SUM(B12:F12)</f>
        <v>0</v>
      </c>
      <c r="H12" s="103">
        <f>SUM(' B_Populations'!B9,' B_Populations'!B27,' B_Populations'!B39,' B_Populations'!B51,' B_Populations'!B63)</f>
        <v>0</v>
      </c>
      <c r="I12" s="102" t="e">
        <f>(G12/H12)*100000</f>
        <v>#DIV/0!</v>
      </c>
      <c r="J12" s="102" t="e">
        <f>I12*A2</f>
        <v>#DIV/0!</v>
      </c>
    </row>
    <row r="13" spans="1:10">
      <c r="A13" s="104" t="str">
        <f>' B_Populations'!A10</f>
        <v>75-84</v>
      </c>
      <c r="B13">
        <f>'D_Year 1'!C12</f>
        <v>0</v>
      </c>
      <c r="C13">
        <f>'E_Year 2'!C12</f>
        <v>0</v>
      </c>
      <c r="D13">
        <f>'F_Year 3'!C12</f>
        <v>0</v>
      </c>
      <c r="E13">
        <f>'G_Year 4'!C12</f>
        <v>0</v>
      </c>
      <c r="F13">
        <f>'H_Year 5'!C12</f>
        <v>0</v>
      </c>
      <c r="G13" s="102">
        <f>SUM(B13:F13)</f>
        <v>0</v>
      </c>
      <c r="H13" s="103">
        <f>SUM(' B_Populations'!B10,' B_Populations'!B28,' B_Populations'!B40,' B_Populations'!B52,' B_Populations'!B64)</f>
        <v>0</v>
      </c>
      <c r="I13" s="102" t="e">
        <f>(G13/H13)*100000</f>
        <v>#DIV/0!</v>
      </c>
      <c r="J13" s="102" t="e">
        <f>I13*A3</f>
        <v>#DIV/0!</v>
      </c>
    </row>
    <row r="14" spans="1:10">
      <c r="A14" s="104" t="str">
        <f>' B_Populations'!A11</f>
        <v>85+</v>
      </c>
      <c r="B14">
        <f>'D_Year 1'!C13</f>
        <v>0</v>
      </c>
      <c r="C14">
        <f>'E_Year 2'!C13</f>
        <v>0</v>
      </c>
      <c r="D14">
        <f>'F_Year 3'!C13</f>
        <v>0</v>
      </c>
      <c r="E14">
        <f>'G_Year 4'!C13</f>
        <v>0</v>
      </c>
      <c r="F14">
        <f>'H_Year 5'!C13</f>
        <v>0</v>
      </c>
      <c r="G14" s="102">
        <f>SUM(B14:F14)</f>
        <v>0</v>
      </c>
      <c r="H14" s="103">
        <f>SUM(' B_Populations'!B65,' B_Populations'!B53,' B_Populations'!B41,' B_Populations'!B29,' B_Populations'!B11)</f>
        <v>0</v>
      </c>
      <c r="I14" s="102" t="e">
        <f>(G14/H14)*100000</f>
        <v>#DIV/0!</v>
      </c>
      <c r="J14" s="102" t="e">
        <f>I14*A4</f>
        <v>#DIV/0!</v>
      </c>
    </row>
    <row r="15" spans="1:10">
      <c r="A15" s="107"/>
      <c r="B15" s="101"/>
      <c r="C15" s="101"/>
      <c r="D15" s="101"/>
      <c r="E15" s="101"/>
      <c r="F15" s="101"/>
      <c r="G15" s="107"/>
      <c r="H15" s="107"/>
      <c r="I15" s="107"/>
      <c r="J15" s="107"/>
    </row>
    <row r="16" spans="1:10" ht="26.1">
      <c r="A16" s="110" t="s">
        <v>228</v>
      </c>
      <c r="B16" s="1" t="s">
        <v>229</v>
      </c>
      <c r="C16" s="1" t="s">
        <v>230</v>
      </c>
      <c r="D16" s="1" t="s">
        <v>231</v>
      </c>
      <c r="E16" s="1" t="s">
        <v>232</v>
      </c>
      <c r="F16" s="1" t="s">
        <v>233</v>
      </c>
      <c r="G16" s="2" t="s">
        <v>234</v>
      </c>
      <c r="H16" s="2" t="s">
        <v>218</v>
      </c>
      <c r="I16" s="2" t="s">
        <v>219</v>
      </c>
      <c r="J16" s="2" t="s">
        <v>220</v>
      </c>
    </row>
    <row r="17" spans="1:10">
      <c r="A17" s="102" t="str">
        <f>' B_Populations'!A9</f>
        <v>65-74</v>
      </c>
      <c r="B17">
        <f>'D_Year 1'!C18</f>
        <v>0</v>
      </c>
      <c r="C17">
        <f>'E_Year 2'!C18</f>
        <v>0</v>
      </c>
      <c r="D17">
        <f>'F_Year 3'!C18</f>
        <v>0</v>
      </c>
      <c r="E17">
        <f>'G_Year 4'!C18</f>
        <v>0</v>
      </c>
      <c r="F17">
        <f>'H_Year 5'!C18</f>
        <v>0</v>
      </c>
      <c r="G17" s="102">
        <f>SUM(B17:F17)</f>
        <v>0</v>
      </c>
      <c r="H17" s="103">
        <f>SUM(' B_Populations'!B63,' B_Populations'!B51,' B_Populations'!B39,' B_Populations'!B27,' B_Populations'!B9)</f>
        <v>0</v>
      </c>
      <c r="I17" s="102" t="e">
        <f>(G17/H17)*100000</f>
        <v>#DIV/0!</v>
      </c>
      <c r="J17" s="102" t="e">
        <f>I17*A2</f>
        <v>#DIV/0!</v>
      </c>
    </row>
    <row r="18" spans="1:10">
      <c r="A18" s="104" t="str">
        <f>' B_Populations'!A10</f>
        <v>75-84</v>
      </c>
      <c r="B18">
        <f>'D_Year 1'!C19</f>
        <v>0</v>
      </c>
      <c r="C18">
        <f>'E_Year 2'!C19</f>
        <v>0</v>
      </c>
      <c r="D18">
        <f>'F_Year 3'!C19</f>
        <v>0</v>
      </c>
      <c r="E18">
        <f>'G_Year 4'!C19</f>
        <v>0</v>
      </c>
      <c r="F18">
        <f>'H_Year 5'!C19</f>
        <v>0</v>
      </c>
      <c r="G18" s="102">
        <f>SUM(B18:F18)</f>
        <v>0</v>
      </c>
      <c r="H18" s="103">
        <f>SUM(' B_Populations'!B10,' B_Populations'!B28,' B_Populations'!B40,' B_Populations'!B52,' B_Populations'!B64)</f>
        <v>0</v>
      </c>
      <c r="I18" s="102" t="e">
        <f>(G18/H18)*100000</f>
        <v>#DIV/0!</v>
      </c>
      <c r="J18" s="102" t="e">
        <f>I18*A3</f>
        <v>#DIV/0!</v>
      </c>
    </row>
    <row r="19" spans="1:10">
      <c r="A19" s="104" t="str">
        <f>' B_Populations'!A11</f>
        <v>85+</v>
      </c>
      <c r="B19">
        <f>'D_Year 1'!C20</f>
        <v>0</v>
      </c>
      <c r="C19">
        <f>'E_Year 2'!C20</f>
        <v>0</v>
      </c>
      <c r="D19">
        <f>'F_Year 3'!C20</f>
        <v>0</v>
      </c>
      <c r="E19">
        <f>'G_Year 4'!C20</f>
        <v>0</v>
      </c>
      <c r="F19">
        <f>'H_Year 5'!C20</f>
        <v>0</v>
      </c>
      <c r="G19" s="102">
        <f>SUM(B19:F19)</f>
        <v>0</v>
      </c>
      <c r="H19" s="103">
        <f>SUM(' B_Populations'!B65,' B_Populations'!B53,' B_Populations'!B41,' B_Populations'!B29,' B_Populations'!B11)</f>
        <v>0</v>
      </c>
      <c r="I19" s="102" t="e">
        <f>(G19/H19)*100000</f>
        <v>#DIV/0!</v>
      </c>
      <c r="J19" s="102" t="e">
        <f>I19*A4</f>
        <v>#DIV/0!</v>
      </c>
    </row>
    <row r="20" spans="1:10">
      <c r="A20" s="107"/>
      <c r="B20" s="101"/>
      <c r="C20" s="101"/>
      <c r="D20" s="101"/>
      <c r="E20" s="101"/>
      <c r="F20" s="101"/>
      <c r="G20" s="107"/>
      <c r="H20" s="107"/>
      <c r="I20" s="107"/>
      <c r="J20" s="107"/>
    </row>
    <row r="21" spans="1:10" ht="26.1">
      <c r="A21" s="110" t="str">
        <f>' B_Populations'!H8</f>
        <v>White-Not Hispanic</v>
      </c>
      <c r="B21" s="1" t="s">
        <v>212</v>
      </c>
      <c r="C21" s="1" t="s">
        <v>213</v>
      </c>
      <c r="D21" s="1" t="s">
        <v>214</v>
      </c>
      <c r="E21" s="1" t="s">
        <v>215</v>
      </c>
      <c r="F21" s="1" t="s">
        <v>216</v>
      </c>
      <c r="G21" s="2" t="s">
        <v>217</v>
      </c>
      <c r="H21" s="2" t="s">
        <v>218</v>
      </c>
      <c r="I21" s="2" t="s">
        <v>219</v>
      </c>
      <c r="J21" s="2" t="s">
        <v>220</v>
      </c>
    </row>
    <row r="22" spans="1:10">
      <c r="A22" s="102" t="s">
        <v>110</v>
      </c>
      <c r="B22">
        <f>'D_Year 1'!F4</f>
        <v>0</v>
      </c>
      <c r="C22">
        <f>'E_Year 2'!F4</f>
        <v>0</v>
      </c>
      <c r="D22">
        <f>'F_Year 3'!F4</f>
        <v>0</v>
      </c>
      <c r="E22">
        <f>'G_Year 4'!F4</f>
        <v>0</v>
      </c>
      <c r="F22">
        <f>'H_Year 5'!F4</f>
        <v>0</v>
      </c>
      <c r="G22" s="102">
        <f>SUM(B22:F22)</f>
        <v>0</v>
      </c>
      <c r="H22" s="103">
        <f>SUM(' B_Populations'!H9,' B_Populations'!H27,' B_Populations'!H39,' B_Populations'!H51,' B_Populations'!H63)</f>
        <v>0</v>
      </c>
      <c r="I22" s="102" t="e">
        <f>(G22/H22)*100000</f>
        <v>#DIV/0!</v>
      </c>
      <c r="J22" s="102" t="e">
        <f>I22*A2</f>
        <v>#DIV/0!</v>
      </c>
    </row>
    <row r="23" spans="1:10">
      <c r="A23" s="102" t="s">
        <v>111</v>
      </c>
      <c r="B23">
        <f>'D_Year 1'!F5</f>
        <v>0</v>
      </c>
      <c r="C23">
        <f>'E_Year 2'!F5</f>
        <v>0</v>
      </c>
      <c r="D23">
        <f>'F_Year 3'!F5</f>
        <v>0</v>
      </c>
      <c r="E23">
        <f>'G_Year 4'!F5</f>
        <v>0</v>
      </c>
      <c r="F23">
        <f>'H_Year 5'!F5</f>
        <v>0</v>
      </c>
      <c r="G23" s="102">
        <f>SUM(B23:F23)</f>
        <v>0</v>
      </c>
      <c r="H23" s="103">
        <f>SUM(' B_Populations'!H64,' B_Populations'!H52,' B_Populations'!H40,' B_Populations'!H28,' B_Populations'!H10)</f>
        <v>0</v>
      </c>
      <c r="I23" s="102" t="e">
        <f>(G23/H23)*100000</f>
        <v>#DIV/0!</v>
      </c>
      <c r="J23" s="102" t="e">
        <f>I23*A3</f>
        <v>#DIV/0!</v>
      </c>
    </row>
    <row r="24" spans="1:10">
      <c r="A24" s="102" t="s">
        <v>112</v>
      </c>
      <c r="B24">
        <f>'D_Year 1'!F6</f>
        <v>0</v>
      </c>
      <c r="C24">
        <f>'E_Year 2'!F6</f>
        <v>0</v>
      </c>
      <c r="D24">
        <f>'F_Year 3'!F6</f>
        <v>0</v>
      </c>
      <c r="E24">
        <f>'G_Year 4'!F6</f>
        <v>0</v>
      </c>
      <c r="F24">
        <f>'H_Year 5'!F6</f>
        <v>0</v>
      </c>
      <c r="G24" s="102">
        <f>SUM(B24:F24)</f>
        <v>0</v>
      </c>
      <c r="H24" s="103">
        <f>SUM(' B_Populations'!H11,' B_Populations'!H29,' B_Populations'!H41,' B_Populations'!H53,' B_Populations'!H65)</f>
        <v>0</v>
      </c>
      <c r="I24" s="102" t="e">
        <f>(G24/H24)*100000</f>
        <v>#DIV/0!</v>
      </c>
      <c r="J24" s="102" t="e">
        <f>I24*A4</f>
        <v>#DIV/0!</v>
      </c>
    </row>
    <row r="25" spans="1:10" ht="39">
      <c r="B25" s="1" t="s">
        <v>222</v>
      </c>
      <c r="C25" s="1" t="s">
        <v>223</v>
      </c>
      <c r="D25" s="1" t="s">
        <v>224</v>
      </c>
      <c r="E25" s="1" t="s">
        <v>225</v>
      </c>
      <c r="F25" s="1" t="s">
        <v>226</v>
      </c>
      <c r="G25" s="2" t="s">
        <v>227</v>
      </c>
      <c r="H25" s="2" t="s">
        <v>218</v>
      </c>
      <c r="I25" s="2" t="s">
        <v>219</v>
      </c>
      <c r="J25" s="2" t="s">
        <v>220</v>
      </c>
    </row>
    <row r="26" spans="1:10">
      <c r="A26" s="102" t="s">
        <v>110</v>
      </c>
      <c r="B26">
        <f>'D_Year 1'!F11</f>
        <v>0</v>
      </c>
      <c r="C26">
        <f>'E_Year 2'!F11</f>
        <v>0</v>
      </c>
      <c r="D26">
        <f>'F_Year 3'!F11</f>
        <v>0</v>
      </c>
      <c r="E26">
        <f>'G_Year 4'!F11</f>
        <v>0</v>
      </c>
      <c r="F26">
        <f>'H_Year 5'!F11</f>
        <v>0</v>
      </c>
      <c r="G26" s="102">
        <f>SUM(B26:F26)</f>
        <v>0</v>
      </c>
      <c r="H26" s="103">
        <f>SUM(' B_Populations'!H9,' B_Populations'!H27,' B_Populations'!H39,' B_Populations'!H51,' B_Populations'!H63)</f>
        <v>0</v>
      </c>
      <c r="I26" s="102" t="e">
        <f>(G26/H26)*100000</f>
        <v>#DIV/0!</v>
      </c>
      <c r="J26" s="102" t="e">
        <f>I26*A2</f>
        <v>#DIV/0!</v>
      </c>
    </row>
    <row r="27" spans="1:10">
      <c r="A27" s="102" t="s">
        <v>111</v>
      </c>
      <c r="B27">
        <f>'D_Year 1'!F12</f>
        <v>0</v>
      </c>
      <c r="C27">
        <f>'E_Year 2'!F12</f>
        <v>0</v>
      </c>
      <c r="D27">
        <f>'F_Year 3'!F12</f>
        <v>0</v>
      </c>
      <c r="E27">
        <f>'G_Year 4'!F12</f>
        <v>0</v>
      </c>
      <c r="F27">
        <f>'H_Year 5'!F12</f>
        <v>0</v>
      </c>
      <c r="G27" s="102">
        <f t="shared" ref="G27:G28" si="2">SUM(B27:F27)</f>
        <v>0</v>
      </c>
      <c r="H27" s="103">
        <f>SUM(' B_Populations'!H64,' B_Populations'!H52,' B_Populations'!H40,' B_Populations'!H28,' B_Populations'!H10)</f>
        <v>0</v>
      </c>
      <c r="I27" s="102" t="e">
        <f>(G27/H27)*100000</f>
        <v>#DIV/0!</v>
      </c>
      <c r="J27" s="102" t="e">
        <f>I27*A3</f>
        <v>#DIV/0!</v>
      </c>
    </row>
    <row r="28" spans="1:10">
      <c r="A28" s="102" t="s">
        <v>112</v>
      </c>
      <c r="B28">
        <f>'D_Year 1'!F13</f>
        <v>0</v>
      </c>
      <c r="C28">
        <f>'E_Year 2'!F13</f>
        <v>0</v>
      </c>
      <c r="D28">
        <f>'F_Year 3'!F13</f>
        <v>0</v>
      </c>
      <c r="E28">
        <f>'G_Year 4'!F13</f>
        <v>0</v>
      </c>
      <c r="F28">
        <f>'H_Year 5'!F13</f>
        <v>0</v>
      </c>
      <c r="G28" s="102">
        <f t="shared" si="2"/>
        <v>0</v>
      </c>
      <c r="H28" s="103">
        <f>SUM(' B_Populations'!H11,' B_Populations'!H29,' B_Populations'!H41,' B_Populations'!H53,' B_Populations'!H65)</f>
        <v>0</v>
      </c>
      <c r="I28" s="102" t="e">
        <f>(G28/H28)*100000</f>
        <v>#DIV/0!</v>
      </c>
      <c r="J28" s="102" t="e">
        <f>I28*A4</f>
        <v>#DIV/0!</v>
      </c>
    </row>
    <row r="29" spans="1:10" ht="26.1">
      <c r="B29" s="1" t="s">
        <v>229</v>
      </c>
      <c r="C29" s="1" t="s">
        <v>230</v>
      </c>
      <c r="D29" s="1" t="s">
        <v>231</v>
      </c>
      <c r="E29" s="1" t="s">
        <v>232</v>
      </c>
      <c r="F29" s="1" t="s">
        <v>233</v>
      </c>
      <c r="G29" s="2" t="s">
        <v>234</v>
      </c>
      <c r="H29" s="109" t="s">
        <v>218</v>
      </c>
      <c r="I29" s="2" t="s">
        <v>219</v>
      </c>
      <c r="J29" s="2" t="s">
        <v>220</v>
      </c>
    </row>
    <row r="30" spans="1:10">
      <c r="A30" s="102" t="s">
        <v>110</v>
      </c>
      <c r="B30">
        <f>'D_Year 1'!F18</f>
        <v>0</v>
      </c>
      <c r="C30">
        <f>'E_Year 2'!F18</f>
        <v>0</v>
      </c>
      <c r="D30">
        <f>'F_Year 3'!F18</f>
        <v>0</v>
      </c>
      <c r="E30">
        <f>'G_Year 4'!F18</f>
        <v>0</v>
      </c>
      <c r="F30">
        <f>'H_Year 5'!F18</f>
        <v>0</v>
      </c>
      <c r="G30" s="102">
        <f>SUM(B30:F30)</f>
        <v>0</v>
      </c>
      <c r="H30" s="103">
        <f>SUM(' B_Populations'!H9,' B_Populations'!H27,' B_Populations'!H39,' B_Populations'!H51,' B_Populations'!H63)</f>
        <v>0</v>
      </c>
      <c r="I30" s="102" t="e">
        <f>(G30/H30)*100000</f>
        <v>#DIV/0!</v>
      </c>
      <c r="J30" s="102" t="e">
        <f>I30*A2</f>
        <v>#DIV/0!</v>
      </c>
    </row>
    <row r="31" spans="1:10">
      <c r="A31" s="102" t="s">
        <v>111</v>
      </c>
      <c r="B31">
        <f>'D_Year 1'!F19</f>
        <v>0</v>
      </c>
      <c r="C31">
        <f>'E_Year 2'!F19</f>
        <v>0</v>
      </c>
      <c r="D31">
        <f>'F_Year 3'!F19</f>
        <v>0</v>
      </c>
      <c r="E31">
        <f>'G_Year 4'!F19</f>
        <v>0</v>
      </c>
      <c r="F31">
        <f>'H_Year 5'!F19</f>
        <v>0</v>
      </c>
      <c r="G31" s="102">
        <f t="shared" ref="G31:G32" si="3">SUM(B31:F31)</f>
        <v>0</v>
      </c>
      <c r="H31" s="103">
        <f>SUM(' B_Populations'!H64,' B_Populations'!H52,' B_Populations'!H40,' B_Populations'!H28,' B_Populations'!H10)</f>
        <v>0</v>
      </c>
      <c r="I31" s="102" t="e">
        <f>(G31/H31)*100000</f>
        <v>#DIV/0!</v>
      </c>
      <c r="J31" s="102" t="e">
        <f>I31*A3</f>
        <v>#DIV/0!</v>
      </c>
    </row>
    <row r="32" spans="1:10">
      <c r="A32" s="102" t="s">
        <v>112</v>
      </c>
      <c r="B32">
        <f>'D_Year 1'!F20</f>
        <v>0</v>
      </c>
      <c r="C32">
        <f>'E_Year 2'!F20</f>
        <v>0</v>
      </c>
      <c r="D32">
        <f>'F_Year 3'!F20</f>
        <v>0</v>
      </c>
      <c r="E32">
        <f>'G_Year 4'!F20</f>
        <v>0</v>
      </c>
      <c r="F32">
        <f>'H_Year 5'!F20</f>
        <v>0</v>
      </c>
      <c r="G32" s="102">
        <f t="shared" si="3"/>
        <v>0</v>
      </c>
      <c r="H32" s="103">
        <f>SUM(' B_Populations'!H11,' B_Populations'!H29,' B_Populations'!H41,' B_Populations'!H53,' B_Populations'!H65)</f>
        <v>0</v>
      </c>
      <c r="I32" s="102" t="e">
        <f>(G32/H32)*100000</f>
        <v>#DIV/0!</v>
      </c>
      <c r="J32" s="102" t="e">
        <f>I32*A4</f>
        <v>#DIV/0!</v>
      </c>
    </row>
    <row r="33" spans="1:10">
      <c r="A33" s="107"/>
      <c r="B33" s="101"/>
      <c r="C33" s="101"/>
      <c r="D33" s="101"/>
      <c r="E33" s="101"/>
      <c r="F33" s="101"/>
      <c r="G33" s="107"/>
      <c r="H33" s="107"/>
      <c r="I33" s="107"/>
      <c r="J33" s="107"/>
    </row>
    <row r="34" spans="1:10" ht="26.1">
      <c r="A34" s="110" t="str">
        <f>' B_Populations'!J62</f>
        <v>Hispanic</v>
      </c>
      <c r="B34" s="1" t="s">
        <v>212</v>
      </c>
      <c r="C34" s="1" t="s">
        <v>213</v>
      </c>
      <c r="D34" s="1" t="s">
        <v>214</v>
      </c>
      <c r="E34" s="1" t="s">
        <v>215</v>
      </c>
      <c r="F34" s="1" t="s">
        <v>216</v>
      </c>
      <c r="G34" s="2" t="s">
        <v>217</v>
      </c>
      <c r="H34" s="2" t="s">
        <v>218</v>
      </c>
      <c r="I34" s="2" t="s">
        <v>219</v>
      </c>
      <c r="J34" s="2" t="s">
        <v>220</v>
      </c>
    </row>
    <row r="35" spans="1:10">
      <c r="A35" s="102" t="s">
        <v>110</v>
      </c>
      <c r="B35">
        <f>'D_Year 1'!G4</f>
        <v>0</v>
      </c>
      <c r="C35">
        <f>'E_Year 2'!G4</f>
        <v>0</v>
      </c>
      <c r="D35">
        <f>'F_Year 3'!G4</f>
        <v>0</v>
      </c>
      <c r="E35">
        <f>'G_Year 4'!G4</f>
        <v>0</v>
      </c>
      <c r="F35">
        <f>'H_Year 5'!G4</f>
        <v>0</v>
      </c>
      <c r="G35" s="102">
        <f>SUM(B35:F35)</f>
        <v>0</v>
      </c>
      <c r="H35" s="103">
        <f>SUM(' B_Populations'!J63,' B_Populations'!J51,' B_Populations'!J39,' B_Populations'!J27,' B_Populations'!J9)</f>
        <v>0</v>
      </c>
      <c r="I35" s="102" t="e">
        <f>(G35/H35)*100000</f>
        <v>#DIV/0!</v>
      </c>
      <c r="J35" s="102" t="e">
        <f>I35*A2</f>
        <v>#DIV/0!</v>
      </c>
    </row>
    <row r="36" spans="1:10">
      <c r="A36" s="102" t="s">
        <v>111</v>
      </c>
      <c r="B36">
        <f>'D_Year 1'!G5</f>
        <v>0</v>
      </c>
      <c r="C36">
        <f>'E_Year 2'!G5</f>
        <v>0</v>
      </c>
      <c r="D36">
        <f>'F_Year 3'!G5</f>
        <v>0</v>
      </c>
      <c r="E36">
        <f>'G_Year 4'!G5</f>
        <v>0</v>
      </c>
      <c r="F36">
        <f>'H_Year 5'!G5</f>
        <v>0</v>
      </c>
      <c r="G36" s="102">
        <f>SUM(B36:F36)</f>
        <v>0</v>
      </c>
      <c r="H36" s="103">
        <f>SUM(' B_Populations'!J10,' B_Populations'!J28,' B_Populations'!J40,' B_Populations'!J52,' B_Populations'!J64)</f>
        <v>0</v>
      </c>
      <c r="I36" s="102" t="e">
        <f>(G36/H36)*100000</f>
        <v>#DIV/0!</v>
      </c>
      <c r="J36" s="102" t="e">
        <f>I36*A3</f>
        <v>#DIV/0!</v>
      </c>
    </row>
    <row r="37" spans="1:10">
      <c r="A37" s="102" t="s">
        <v>112</v>
      </c>
      <c r="B37">
        <f>'D_Year 1'!G6</f>
        <v>0</v>
      </c>
      <c r="C37">
        <f>'E_Year 2'!G6</f>
        <v>0</v>
      </c>
      <c r="D37">
        <f>'F_Year 3'!G6</f>
        <v>0</v>
      </c>
      <c r="E37">
        <f>'G_Year 4'!G6</f>
        <v>0</v>
      </c>
      <c r="F37">
        <f>'H_Year 5'!G6</f>
        <v>0</v>
      </c>
      <c r="G37" s="102">
        <f>SUM(B37:F37)</f>
        <v>0</v>
      </c>
      <c r="H37" s="103">
        <f>SUM(' B_Populations'!J65,' B_Populations'!J53,' B_Populations'!J41,' B_Populations'!J29,' B_Populations'!J11)</f>
        <v>0</v>
      </c>
      <c r="I37" s="102" t="e">
        <f>(G37/H37)*100000</f>
        <v>#DIV/0!</v>
      </c>
      <c r="J37" s="102" t="e">
        <f>I37*A4</f>
        <v>#DIV/0!</v>
      </c>
    </row>
    <row r="38" spans="1:10" ht="39">
      <c r="B38" s="1" t="s">
        <v>222</v>
      </c>
      <c r="C38" s="1" t="s">
        <v>223</v>
      </c>
      <c r="D38" s="1" t="s">
        <v>224</v>
      </c>
      <c r="E38" s="1" t="s">
        <v>225</v>
      </c>
      <c r="F38" s="1" t="s">
        <v>226</v>
      </c>
      <c r="G38" s="2" t="s">
        <v>227</v>
      </c>
      <c r="H38" s="2" t="s">
        <v>218</v>
      </c>
      <c r="I38" s="2" t="s">
        <v>219</v>
      </c>
      <c r="J38" s="2" t="s">
        <v>220</v>
      </c>
    </row>
    <row r="39" spans="1:10">
      <c r="A39" s="102" t="s">
        <v>110</v>
      </c>
      <c r="B39">
        <f>'D_Year 1'!G11</f>
        <v>0</v>
      </c>
      <c r="C39">
        <f>'E_Year 2'!G11</f>
        <v>0</v>
      </c>
      <c r="D39">
        <f>'F_Year 3'!G11</f>
        <v>0</v>
      </c>
      <c r="E39">
        <f>'G_Year 4'!G11</f>
        <v>0</v>
      </c>
      <c r="F39">
        <f>'H_Year 5'!G11</f>
        <v>0</v>
      </c>
      <c r="G39" s="102">
        <f>SUM(B39:F39)</f>
        <v>0</v>
      </c>
      <c r="H39" s="103">
        <f>SUM(' B_Populations'!J63,' B_Populations'!J51,' B_Populations'!J39,' B_Populations'!J27,' B_Populations'!J9)</f>
        <v>0</v>
      </c>
      <c r="I39" s="102" t="e">
        <f>(G39/H39)*100000</f>
        <v>#DIV/0!</v>
      </c>
      <c r="J39" s="102" t="e">
        <f>I39*A2</f>
        <v>#DIV/0!</v>
      </c>
    </row>
    <row r="40" spans="1:10">
      <c r="A40" s="102" t="s">
        <v>111</v>
      </c>
      <c r="B40">
        <f>'D_Year 1'!G12</f>
        <v>0</v>
      </c>
      <c r="C40">
        <f>'E_Year 2'!G12</f>
        <v>0</v>
      </c>
      <c r="D40">
        <f>'F_Year 3'!G12</f>
        <v>0</v>
      </c>
      <c r="E40">
        <f>'G_Year 4'!G12</f>
        <v>0</v>
      </c>
      <c r="F40">
        <f>'H_Year 5'!G12</f>
        <v>0</v>
      </c>
      <c r="G40" s="102">
        <f>SUM(B40:F40)</f>
        <v>0</v>
      </c>
      <c r="H40" s="103">
        <f>SUM(' B_Populations'!J10,' B_Populations'!J28,' B_Populations'!J40,' B_Populations'!J52,' B_Populations'!J64)</f>
        <v>0</v>
      </c>
      <c r="I40" s="102" t="e">
        <f>(G40/H40)*100000</f>
        <v>#DIV/0!</v>
      </c>
      <c r="J40" s="102" t="e">
        <f>I40*A3</f>
        <v>#DIV/0!</v>
      </c>
    </row>
    <row r="41" spans="1:10">
      <c r="A41" s="102" t="s">
        <v>112</v>
      </c>
      <c r="B41">
        <f>'D_Year 1'!G13</f>
        <v>0</v>
      </c>
      <c r="C41">
        <f>'E_Year 2'!G13</f>
        <v>0</v>
      </c>
      <c r="D41">
        <f>'F_Year 3'!G13</f>
        <v>0</v>
      </c>
      <c r="E41">
        <f>'G_Year 4'!G13</f>
        <v>0</v>
      </c>
      <c r="F41">
        <f>'H_Year 5'!G13</f>
        <v>0</v>
      </c>
      <c r="G41" s="102">
        <f>SUM(B41:F41)</f>
        <v>0</v>
      </c>
      <c r="H41" s="103">
        <f>SUM(' B_Populations'!J65,' B_Populations'!J53,' B_Populations'!J41,' B_Populations'!J29,' B_Populations'!J11)</f>
        <v>0</v>
      </c>
      <c r="I41" s="102" t="e">
        <f>(G41/H41)*100000</f>
        <v>#DIV/0!</v>
      </c>
      <c r="J41" s="102" t="e">
        <f>I41*A4</f>
        <v>#DIV/0!</v>
      </c>
    </row>
    <row r="42" spans="1:10" ht="26.1">
      <c r="B42" s="1" t="s">
        <v>229</v>
      </c>
      <c r="C42" s="1" t="s">
        <v>230</v>
      </c>
      <c r="D42" s="1" t="s">
        <v>231</v>
      </c>
      <c r="E42" s="1" t="s">
        <v>232</v>
      </c>
      <c r="F42" s="1" t="s">
        <v>233</v>
      </c>
      <c r="G42" s="2" t="s">
        <v>234</v>
      </c>
      <c r="H42" s="109" t="s">
        <v>218</v>
      </c>
      <c r="I42" s="2" t="s">
        <v>219</v>
      </c>
      <c r="J42" s="2" t="s">
        <v>220</v>
      </c>
    </row>
    <row r="43" spans="1:10">
      <c r="A43" s="102" t="s">
        <v>110</v>
      </c>
      <c r="B43">
        <f>'D_Year 1'!G18</f>
        <v>0</v>
      </c>
      <c r="C43">
        <f>'E_Year 2'!G18</f>
        <v>0</v>
      </c>
      <c r="D43">
        <f>'F_Year 3'!G18</f>
        <v>0</v>
      </c>
      <c r="E43">
        <f>'G_Year 4'!G18</f>
        <v>0</v>
      </c>
      <c r="F43">
        <f>'H_Year 5'!G18</f>
        <v>0</v>
      </c>
      <c r="G43" s="102">
        <f>SUM(B43:F43)</f>
        <v>0</v>
      </c>
      <c r="H43" s="103">
        <f>SUM(' B_Populations'!J63,' B_Populations'!J51,' B_Populations'!J39,' B_Populations'!J27,' B_Populations'!J9)</f>
        <v>0</v>
      </c>
      <c r="I43" s="102" t="e">
        <f>(G43/H43)*100000</f>
        <v>#DIV/0!</v>
      </c>
      <c r="J43" s="102" t="e">
        <f>I43*A2</f>
        <v>#DIV/0!</v>
      </c>
    </row>
    <row r="44" spans="1:10">
      <c r="A44" s="102" t="s">
        <v>111</v>
      </c>
      <c r="B44">
        <f>'D_Year 1'!G19</f>
        <v>0</v>
      </c>
      <c r="C44">
        <f>'E_Year 2'!G19</f>
        <v>0</v>
      </c>
      <c r="D44">
        <f>'F_Year 3'!G19</f>
        <v>0</v>
      </c>
      <c r="E44">
        <f>'G_Year 4'!G19</f>
        <v>0</v>
      </c>
      <c r="F44">
        <f>'H_Year 5'!G19</f>
        <v>0</v>
      </c>
      <c r="G44" s="102">
        <f>SUM(B44:F44)</f>
        <v>0</v>
      </c>
      <c r="H44" s="103">
        <f>SUM(' B_Populations'!J10,' B_Populations'!J28,' B_Populations'!J40,' B_Populations'!J52,' B_Populations'!J64)</f>
        <v>0</v>
      </c>
      <c r="I44" s="102" t="e">
        <f>(G44/H44)*100000</f>
        <v>#DIV/0!</v>
      </c>
      <c r="J44" s="102" t="e">
        <f>I44*A3</f>
        <v>#DIV/0!</v>
      </c>
    </row>
    <row r="45" spans="1:10">
      <c r="A45" s="102" t="s">
        <v>112</v>
      </c>
      <c r="B45">
        <f>'D_Year 1'!G20</f>
        <v>0</v>
      </c>
      <c r="C45">
        <f>'E_Year 2'!G20</f>
        <v>0</v>
      </c>
      <c r="D45">
        <f>'F_Year 3'!G20</f>
        <v>0</v>
      </c>
      <c r="E45">
        <f>'G_Year 4'!G20</f>
        <v>0</v>
      </c>
      <c r="F45">
        <f>'H_Year 5'!G20</f>
        <v>0</v>
      </c>
      <c r="G45" s="102">
        <f>SUM(B45:F45)</f>
        <v>0</v>
      </c>
      <c r="H45" s="103">
        <f>SUM(' B_Populations'!J65,' B_Populations'!J53,' B_Populations'!J41,' B_Populations'!J29,' B_Populations'!J11)</f>
        <v>0</v>
      </c>
      <c r="I45" s="102" t="e">
        <f>(G45/H45)*100000</f>
        <v>#DIV/0!</v>
      </c>
      <c r="J45" s="102" t="e">
        <f>I45*A4</f>
        <v>#DIV/0!</v>
      </c>
    </row>
    <row r="46" spans="1:10">
      <c r="A46" s="107"/>
      <c r="B46" s="101"/>
      <c r="C46" s="101"/>
      <c r="D46" s="101"/>
      <c r="E46" s="101"/>
      <c r="F46" s="101"/>
      <c r="G46" s="107"/>
      <c r="H46" s="107"/>
      <c r="I46" s="107"/>
      <c r="J46" s="107"/>
    </row>
    <row r="47" spans="1:10" ht="26.1">
      <c r="A47" s="110" t="str">
        <f>' B_Populations'!L8</f>
        <v>Black-Not Hispanic</v>
      </c>
      <c r="B47" s="1" t="s">
        <v>212</v>
      </c>
      <c r="C47" s="1" t="s">
        <v>213</v>
      </c>
      <c r="D47" s="1" t="s">
        <v>214</v>
      </c>
      <c r="E47" s="1" t="s">
        <v>215</v>
      </c>
      <c r="F47" s="1" t="s">
        <v>216</v>
      </c>
      <c r="G47" s="2" t="s">
        <v>217</v>
      </c>
      <c r="H47" s="2" t="s">
        <v>218</v>
      </c>
      <c r="I47" s="2" t="s">
        <v>219</v>
      </c>
      <c r="J47" s="2" t="s">
        <v>220</v>
      </c>
    </row>
    <row r="48" spans="1:10">
      <c r="A48" s="102" t="s">
        <v>110</v>
      </c>
      <c r="B48">
        <f>'D_Year 1'!H4</f>
        <v>0</v>
      </c>
      <c r="C48">
        <f>'E_Year 2'!H4</f>
        <v>0</v>
      </c>
      <c r="D48">
        <f>'F_Year 3'!H4</f>
        <v>0</v>
      </c>
      <c r="E48">
        <f>'G_Year 4'!H4</f>
        <v>0</v>
      </c>
      <c r="F48">
        <f>'H_Year 5'!H4</f>
        <v>0</v>
      </c>
      <c r="G48" s="102">
        <f>SUM(B48:F48)</f>
        <v>0</v>
      </c>
      <c r="H48" s="105">
        <f>SUM(' B_Populations'!L9,' B_Populations'!L27,' B_Populations'!L39,' B_Populations'!L51,' B_Populations'!L63)</f>
        <v>0</v>
      </c>
      <c r="I48" s="102" t="e">
        <f>(G48/H48)*100000</f>
        <v>#DIV/0!</v>
      </c>
      <c r="J48" s="102" t="e">
        <f>I48*A2</f>
        <v>#DIV/0!</v>
      </c>
    </row>
    <row r="49" spans="1:10">
      <c r="A49" s="102" t="s">
        <v>111</v>
      </c>
      <c r="B49">
        <f>'D_Year 1'!H5</f>
        <v>0</v>
      </c>
      <c r="C49">
        <f>'E_Year 2'!H5</f>
        <v>0</v>
      </c>
      <c r="D49">
        <f>'F_Year 3'!H5</f>
        <v>0</v>
      </c>
      <c r="E49">
        <f>'G_Year 4'!H5</f>
        <v>0</v>
      </c>
      <c r="F49">
        <f>'H_Year 5'!H5</f>
        <v>0</v>
      </c>
      <c r="G49" s="102">
        <f>SUM(B49:F49)</f>
        <v>0</v>
      </c>
      <c r="H49" s="105">
        <f>SUM(' B_Populations'!L64,' B_Populations'!L52,' B_Populations'!L40,' B_Populations'!L28,' B_Populations'!L10)</f>
        <v>0</v>
      </c>
      <c r="I49" s="102" t="e">
        <f>(G49/H49)*100000</f>
        <v>#DIV/0!</v>
      </c>
      <c r="J49" s="102" t="e">
        <f>I49*A3</f>
        <v>#DIV/0!</v>
      </c>
    </row>
    <row r="50" spans="1:10">
      <c r="A50" s="102" t="s">
        <v>112</v>
      </c>
      <c r="B50">
        <f>'D_Year 1'!H6</f>
        <v>0</v>
      </c>
      <c r="C50">
        <f>'E_Year 2'!H6</f>
        <v>0</v>
      </c>
      <c r="D50">
        <f>'F_Year 3'!H6</f>
        <v>0</v>
      </c>
      <c r="E50">
        <f>'G_Year 4'!H6</f>
        <v>0</v>
      </c>
      <c r="F50">
        <f>'H_Year 5'!H6</f>
        <v>0</v>
      </c>
      <c r="G50" s="102">
        <f>SUM(B50:F50)</f>
        <v>0</v>
      </c>
      <c r="H50" s="105">
        <f>SUM(' B_Populations'!L11,' B_Populations'!L29,' B_Populations'!L41,' B_Populations'!L53,' B_Populations'!L65)</f>
        <v>0</v>
      </c>
      <c r="I50" s="102" t="e">
        <f>(G50/H50)*100000</f>
        <v>#DIV/0!</v>
      </c>
      <c r="J50" s="102" t="e">
        <f>I50*A4</f>
        <v>#DIV/0!</v>
      </c>
    </row>
    <row r="51" spans="1:10" ht="39">
      <c r="B51" s="1" t="s">
        <v>222</v>
      </c>
      <c r="C51" s="1" t="s">
        <v>223</v>
      </c>
      <c r="D51" s="1" t="s">
        <v>224</v>
      </c>
      <c r="E51" s="1" t="s">
        <v>225</v>
      </c>
      <c r="F51" s="1" t="s">
        <v>226</v>
      </c>
      <c r="G51" s="2" t="s">
        <v>227</v>
      </c>
      <c r="H51" s="2" t="s">
        <v>218</v>
      </c>
      <c r="I51" s="2" t="s">
        <v>219</v>
      </c>
      <c r="J51" s="2" t="s">
        <v>220</v>
      </c>
    </row>
    <row r="52" spans="1:10">
      <c r="A52" s="102" t="s">
        <v>110</v>
      </c>
      <c r="B52">
        <f>'D_Year 1'!H11</f>
        <v>0</v>
      </c>
      <c r="C52">
        <f>'E_Year 2'!H11</f>
        <v>0</v>
      </c>
      <c r="D52">
        <f>'F_Year 3'!H11</f>
        <v>0</v>
      </c>
      <c r="E52">
        <f>'G_Year 4'!H11</f>
        <v>0</v>
      </c>
      <c r="F52">
        <f>'H_Year 5'!H11</f>
        <v>0</v>
      </c>
      <c r="G52" s="102">
        <f>SUM(B52:F52)</f>
        <v>0</v>
      </c>
      <c r="H52" s="105">
        <f>SUM(' B_Populations'!L9,' B_Populations'!L27,' B_Populations'!L39,' B_Populations'!L51,' B_Populations'!L63)</f>
        <v>0</v>
      </c>
      <c r="I52" s="102" t="e">
        <f>(G52/H52)*100000</f>
        <v>#DIV/0!</v>
      </c>
      <c r="J52" s="102" t="e">
        <f>I52*A2</f>
        <v>#DIV/0!</v>
      </c>
    </row>
    <row r="53" spans="1:10">
      <c r="A53" s="102" t="s">
        <v>111</v>
      </c>
      <c r="B53">
        <f>'D_Year 1'!H12</f>
        <v>0</v>
      </c>
      <c r="C53">
        <f>'E_Year 2'!H12</f>
        <v>0</v>
      </c>
      <c r="D53">
        <f>'F_Year 3'!H12</f>
        <v>0</v>
      </c>
      <c r="E53">
        <f>'G_Year 4'!H12</f>
        <v>0</v>
      </c>
      <c r="F53">
        <f>'H_Year 5'!H12</f>
        <v>0</v>
      </c>
      <c r="G53" s="102">
        <f>SUM(B53:F53)</f>
        <v>0</v>
      </c>
      <c r="H53" s="105">
        <f>SUM(' B_Populations'!L64,' B_Populations'!L52,' B_Populations'!L40,' B_Populations'!L28,' B_Populations'!L10)</f>
        <v>0</v>
      </c>
      <c r="I53" s="102" t="e">
        <f>(G53/H53)*100000</f>
        <v>#DIV/0!</v>
      </c>
      <c r="J53" s="102" t="e">
        <f>I53*A3</f>
        <v>#DIV/0!</v>
      </c>
    </row>
    <row r="54" spans="1:10">
      <c r="A54" s="102" t="s">
        <v>112</v>
      </c>
      <c r="B54">
        <f>'D_Year 1'!H13</f>
        <v>0</v>
      </c>
      <c r="C54">
        <f>'E_Year 2'!H13</f>
        <v>0</v>
      </c>
      <c r="D54">
        <f>'F_Year 3'!H13</f>
        <v>0</v>
      </c>
      <c r="E54">
        <f>'G_Year 4'!H13</f>
        <v>0</v>
      </c>
      <c r="F54">
        <f>'H_Year 5'!H13</f>
        <v>0</v>
      </c>
      <c r="G54" s="102">
        <f>SUM(B54:F54)</f>
        <v>0</v>
      </c>
      <c r="H54" s="105">
        <f>SUM(' B_Populations'!L11,' B_Populations'!L29,' B_Populations'!L41,' B_Populations'!L53,' B_Populations'!L65)</f>
        <v>0</v>
      </c>
      <c r="I54" s="102" t="e">
        <f>(G54/H54)*100000</f>
        <v>#DIV/0!</v>
      </c>
      <c r="J54" s="102" t="e">
        <f>I54*A4</f>
        <v>#DIV/0!</v>
      </c>
    </row>
    <row r="55" spans="1:10" ht="26.1">
      <c r="B55" s="1" t="s">
        <v>229</v>
      </c>
      <c r="C55" s="1" t="s">
        <v>230</v>
      </c>
      <c r="D55" s="1" t="s">
        <v>231</v>
      </c>
      <c r="E55" s="1" t="s">
        <v>232</v>
      </c>
      <c r="F55" s="1" t="s">
        <v>233</v>
      </c>
      <c r="G55" s="2" t="s">
        <v>234</v>
      </c>
      <c r="H55" s="109" t="s">
        <v>218</v>
      </c>
      <c r="I55" s="2" t="s">
        <v>219</v>
      </c>
      <c r="J55" s="2" t="s">
        <v>220</v>
      </c>
    </row>
    <row r="56" spans="1:10">
      <c r="A56" s="102" t="s">
        <v>110</v>
      </c>
      <c r="B56">
        <f>'D_Year 1'!H18</f>
        <v>0</v>
      </c>
      <c r="C56">
        <f>'E_Year 2'!H18</f>
        <v>0</v>
      </c>
      <c r="D56">
        <f>'F_Year 3'!H18</f>
        <v>0</v>
      </c>
      <c r="E56">
        <f>'G_Year 4'!H18</f>
        <v>0</v>
      </c>
      <c r="F56">
        <f>'H_Year 5'!H18</f>
        <v>0</v>
      </c>
      <c r="G56" s="102">
        <f>SUM(B56:F56)</f>
        <v>0</v>
      </c>
      <c r="H56" s="103">
        <f>SUM(' B_Populations'!L9,' B_Populations'!L27,' B_Populations'!L39,' B_Populations'!L51,' B_Populations'!L63)</f>
        <v>0</v>
      </c>
      <c r="I56" s="102" t="e">
        <f>(G56/H56)*100000</f>
        <v>#DIV/0!</v>
      </c>
      <c r="J56" s="102" t="e">
        <f>I56*A2</f>
        <v>#DIV/0!</v>
      </c>
    </row>
    <row r="57" spans="1:10">
      <c r="A57" s="102" t="s">
        <v>111</v>
      </c>
      <c r="B57">
        <f>'D_Year 1'!H19</f>
        <v>0</v>
      </c>
      <c r="C57">
        <f>'E_Year 2'!H19</f>
        <v>0</v>
      </c>
      <c r="D57">
        <f>'F_Year 3'!H19</f>
        <v>0</v>
      </c>
      <c r="E57">
        <f>'G_Year 4'!H19</f>
        <v>0</v>
      </c>
      <c r="F57">
        <f>'H_Year 5'!H19</f>
        <v>0</v>
      </c>
      <c r="G57" s="102">
        <f>SUM(B57:F57)</f>
        <v>0</v>
      </c>
      <c r="H57" s="103">
        <f>SUM(' B_Populations'!L64,' B_Populations'!L52,' B_Populations'!L40,' B_Populations'!L28,' B_Populations'!L10)</f>
        <v>0</v>
      </c>
      <c r="I57" s="102" t="e">
        <f>(G57/H57)*100000</f>
        <v>#DIV/0!</v>
      </c>
      <c r="J57" s="102" t="e">
        <f>I57*A3</f>
        <v>#DIV/0!</v>
      </c>
    </row>
    <row r="58" spans="1:10">
      <c r="A58" s="102" t="s">
        <v>112</v>
      </c>
      <c r="B58">
        <f>'D_Year 1'!H20</f>
        <v>0</v>
      </c>
      <c r="C58">
        <f>'E_Year 2'!H20</f>
        <v>0</v>
      </c>
      <c r="D58">
        <f>'F_Year 3'!H20</f>
        <v>0</v>
      </c>
      <c r="E58">
        <f>'G_Year 4'!H20</f>
        <v>0</v>
      </c>
      <c r="F58">
        <f>'H_Year 5'!H20</f>
        <v>0</v>
      </c>
      <c r="G58" s="102">
        <f>SUM(B58:F58)</f>
        <v>0</v>
      </c>
      <c r="H58" s="103">
        <f>SUM(' B_Populations'!L11,' B_Populations'!L29,' B_Populations'!L41,' B_Populations'!L53,' B_Populations'!L65)</f>
        <v>0</v>
      </c>
      <c r="I58" s="102" t="e">
        <f>(G58/H58)*100000</f>
        <v>#DIV/0!</v>
      </c>
      <c r="J58" s="102" t="e">
        <f>I58*A4</f>
        <v>#DIV/0!</v>
      </c>
    </row>
    <row r="59" spans="1:10">
      <c r="A59" s="107"/>
      <c r="B59" s="101"/>
      <c r="C59" s="101"/>
      <c r="D59" s="101"/>
      <c r="E59" s="101"/>
      <c r="F59" s="101"/>
      <c r="G59" s="107"/>
      <c r="H59" s="107"/>
      <c r="I59" s="107"/>
      <c r="J59" s="107"/>
    </row>
    <row r="60" spans="1:10" ht="26.1">
      <c r="A60" s="110" t="str">
        <f>' B_Populations'!N62</f>
        <v>Asian</v>
      </c>
      <c r="B60" s="1" t="s">
        <v>212</v>
      </c>
      <c r="C60" s="1" t="s">
        <v>213</v>
      </c>
      <c r="D60" s="1" t="s">
        <v>214</v>
      </c>
      <c r="E60" s="1" t="s">
        <v>215</v>
      </c>
      <c r="F60" s="1" t="s">
        <v>216</v>
      </c>
      <c r="G60" s="2" t="s">
        <v>217</v>
      </c>
      <c r="H60" s="2" t="s">
        <v>218</v>
      </c>
      <c r="I60" s="2" t="s">
        <v>219</v>
      </c>
      <c r="J60" s="2" t="s">
        <v>220</v>
      </c>
    </row>
    <row r="61" spans="1:10">
      <c r="A61" s="102" t="s">
        <v>110</v>
      </c>
      <c r="B61">
        <f>'D_Year 1'!I4</f>
        <v>0</v>
      </c>
      <c r="C61">
        <f>'E_Year 2'!I4</f>
        <v>0</v>
      </c>
      <c r="D61">
        <f>'F_Year 3'!I4</f>
        <v>0</v>
      </c>
      <c r="E61">
        <f>'G_Year 4'!I4</f>
        <v>0</v>
      </c>
      <c r="F61">
        <f>'H_Year 5'!I4</f>
        <v>0</v>
      </c>
      <c r="G61" s="102">
        <f>SUM(B61:F61)</f>
        <v>0</v>
      </c>
      <c r="H61" s="103">
        <f>SUM(' B_Populations'!N9,' B_Populations'!N27,' B_Populations'!N39,' B_Populations'!N51,' B_Populations'!N63)</f>
        <v>0</v>
      </c>
      <c r="I61" s="102" t="e">
        <f>(G61/H61)*100000</f>
        <v>#DIV/0!</v>
      </c>
      <c r="J61" s="102" t="e">
        <f>I61*A2</f>
        <v>#DIV/0!</v>
      </c>
    </row>
    <row r="62" spans="1:10">
      <c r="A62" s="102" t="s">
        <v>111</v>
      </c>
      <c r="B62">
        <f>'D_Year 1'!I5</f>
        <v>0</v>
      </c>
      <c r="C62">
        <f>'E_Year 2'!I5</f>
        <v>0</v>
      </c>
      <c r="D62">
        <f>'F_Year 3'!I5</f>
        <v>0</v>
      </c>
      <c r="E62">
        <f>'G_Year 4'!I5</f>
        <v>0</v>
      </c>
      <c r="F62">
        <f>'H_Year 5'!I5</f>
        <v>0</v>
      </c>
      <c r="G62" s="102">
        <f>SUM(B62:F62)</f>
        <v>0</v>
      </c>
      <c r="H62" s="103">
        <f>SUM(' B_Populations'!N64,' B_Populations'!N52,' B_Populations'!N40,' B_Populations'!N28,' B_Populations'!N10)</f>
        <v>0</v>
      </c>
      <c r="I62" s="102" t="e">
        <f>(G62/H62)*100000</f>
        <v>#DIV/0!</v>
      </c>
      <c r="J62" s="102" t="e">
        <f>I62*A3</f>
        <v>#DIV/0!</v>
      </c>
    </row>
    <row r="63" spans="1:10">
      <c r="A63" s="102" t="s">
        <v>112</v>
      </c>
      <c r="B63">
        <f>'D_Year 1'!I6</f>
        <v>0</v>
      </c>
      <c r="C63">
        <f>'E_Year 2'!I6</f>
        <v>0</v>
      </c>
      <c r="D63">
        <f>'F_Year 3'!I6</f>
        <v>0</v>
      </c>
      <c r="E63">
        <f>'G_Year 4'!I6</f>
        <v>0</v>
      </c>
      <c r="F63">
        <f>'H_Year 5'!I6</f>
        <v>0</v>
      </c>
      <c r="G63" s="102">
        <f>SUM(B63:F63)</f>
        <v>0</v>
      </c>
      <c r="H63" s="103">
        <f>SUM(' B_Populations'!N11,' B_Populations'!N29,' B_Populations'!N41,' B_Populations'!N53,' B_Populations'!N65)</f>
        <v>0</v>
      </c>
      <c r="I63" s="102" t="e">
        <f>(G63/H63)*100000</f>
        <v>#DIV/0!</v>
      </c>
      <c r="J63" s="102" t="e">
        <f>I63*A4</f>
        <v>#DIV/0!</v>
      </c>
    </row>
    <row r="64" spans="1:10" ht="39">
      <c r="B64" s="1" t="s">
        <v>222</v>
      </c>
      <c r="C64" s="1" t="s">
        <v>223</v>
      </c>
      <c r="D64" s="1" t="s">
        <v>224</v>
      </c>
      <c r="E64" s="1" t="s">
        <v>225</v>
      </c>
      <c r="F64" s="1" t="s">
        <v>226</v>
      </c>
      <c r="G64" s="2" t="s">
        <v>227</v>
      </c>
      <c r="H64" s="2" t="s">
        <v>218</v>
      </c>
      <c r="I64" s="2" t="s">
        <v>219</v>
      </c>
      <c r="J64" s="2" t="s">
        <v>220</v>
      </c>
    </row>
    <row r="65" spans="1:10">
      <c r="A65" s="102" t="s">
        <v>110</v>
      </c>
      <c r="B65">
        <f>'D_Year 1'!I11</f>
        <v>0</v>
      </c>
      <c r="C65">
        <f>'E_Year 2'!I11</f>
        <v>0</v>
      </c>
      <c r="D65">
        <f>'F_Year 3'!I11</f>
        <v>0</v>
      </c>
      <c r="E65">
        <f>'G_Year 4'!I11</f>
        <v>0</v>
      </c>
      <c r="F65">
        <f>'H_Year 5'!I11</f>
        <v>0</v>
      </c>
      <c r="G65" s="102">
        <f>SUM(B65:F65)</f>
        <v>0</v>
      </c>
      <c r="H65" s="105">
        <f>SUM(' B_Populations'!N9,' B_Populations'!N27,' B_Populations'!N39,' B_Populations'!N51,' B_Populations'!N63)</f>
        <v>0</v>
      </c>
      <c r="I65" s="102" t="e">
        <f>(G65/H65)*100000</f>
        <v>#DIV/0!</v>
      </c>
      <c r="J65" s="102" t="e">
        <f>I65*A2</f>
        <v>#DIV/0!</v>
      </c>
    </row>
    <row r="66" spans="1:10">
      <c r="A66" s="102" t="s">
        <v>111</v>
      </c>
      <c r="B66">
        <f>'D_Year 1'!I12</f>
        <v>0</v>
      </c>
      <c r="C66">
        <f>'E_Year 2'!I12</f>
        <v>0</v>
      </c>
      <c r="D66">
        <f>'F_Year 3'!I12</f>
        <v>0</v>
      </c>
      <c r="E66">
        <f>'G_Year 4'!I12</f>
        <v>0</v>
      </c>
      <c r="F66">
        <f>'H_Year 5'!I12</f>
        <v>0</v>
      </c>
      <c r="G66" s="102">
        <f>SUM(B66:F66)</f>
        <v>0</v>
      </c>
      <c r="H66" s="105">
        <f>SUM(' B_Populations'!N64,' B_Populations'!N52,' B_Populations'!N40,' B_Populations'!N28,' B_Populations'!N10)</f>
        <v>0</v>
      </c>
      <c r="I66" s="102" t="e">
        <f>(G66/H66)*100000</f>
        <v>#DIV/0!</v>
      </c>
      <c r="J66" s="102" t="e">
        <f>I66*A3</f>
        <v>#DIV/0!</v>
      </c>
    </row>
    <row r="67" spans="1:10">
      <c r="A67" s="102" t="s">
        <v>112</v>
      </c>
      <c r="B67">
        <f>'D_Year 1'!I13</f>
        <v>0</v>
      </c>
      <c r="C67">
        <f>'E_Year 2'!I13</f>
        <v>0</v>
      </c>
      <c r="D67">
        <f>'F_Year 3'!I13</f>
        <v>0</v>
      </c>
      <c r="E67">
        <f>'G_Year 4'!I13</f>
        <v>0</v>
      </c>
      <c r="F67">
        <f>'H_Year 5'!I13</f>
        <v>0</v>
      </c>
      <c r="G67" s="102">
        <f>SUM(B67:F67)</f>
        <v>0</v>
      </c>
      <c r="H67" s="105">
        <f>SUM(' B_Populations'!N11,' B_Populations'!N29,' B_Populations'!N41,' B_Populations'!N53,' B_Populations'!N65)</f>
        <v>0</v>
      </c>
      <c r="I67" s="102" t="e">
        <f>(G67/H67)*100000</f>
        <v>#DIV/0!</v>
      </c>
      <c r="J67" s="102" t="e">
        <f>I67*A4</f>
        <v>#DIV/0!</v>
      </c>
    </row>
    <row r="68" spans="1:10" ht="26.1">
      <c r="B68" s="1" t="s">
        <v>229</v>
      </c>
      <c r="C68" s="1" t="s">
        <v>230</v>
      </c>
      <c r="D68" s="1" t="s">
        <v>231</v>
      </c>
      <c r="E68" s="1" t="s">
        <v>232</v>
      </c>
      <c r="F68" s="1" t="s">
        <v>233</v>
      </c>
      <c r="G68" s="2" t="s">
        <v>234</v>
      </c>
      <c r="H68" s="109" t="s">
        <v>218</v>
      </c>
      <c r="I68" s="2" t="s">
        <v>219</v>
      </c>
      <c r="J68" s="2" t="s">
        <v>220</v>
      </c>
    </row>
    <row r="69" spans="1:10">
      <c r="A69" s="102" t="s">
        <v>110</v>
      </c>
      <c r="B69">
        <f>'D_Year 1'!I18</f>
        <v>0</v>
      </c>
      <c r="C69">
        <f>'E_Year 2'!I18</f>
        <v>0</v>
      </c>
      <c r="D69">
        <f>'F_Year 3'!I18</f>
        <v>0</v>
      </c>
      <c r="E69">
        <f>'G_Year 4'!I18</f>
        <v>0</v>
      </c>
      <c r="F69">
        <f>'H_Year 5'!I18</f>
        <v>0</v>
      </c>
      <c r="G69" s="102">
        <f>SUM(B69:F69)</f>
        <v>0</v>
      </c>
      <c r="H69" s="105">
        <f>SUM(' B_Populations'!N9,' B_Populations'!N27,' B_Populations'!N39,' B_Populations'!N51,' B_Populations'!N63)</f>
        <v>0</v>
      </c>
      <c r="I69" s="102" t="e">
        <f>(G69/H69)*100000</f>
        <v>#DIV/0!</v>
      </c>
      <c r="J69" s="102" t="e">
        <f>I69*A2</f>
        <v>#DIV/0!</v>
      </c>
    </row>
    <row r="70" spans="1:10">
      <c r="A70" s="102" t="s">
        <v>111</v>
      </c>
      <c r="B70">
        <f>'D_Year 1'!I19</f>
        <v>0</v>
      </c>
      <c r="C70">
        <f>'E_Year 2'!I19</f>
        <v>0</v>
      </c>
      <c r="D70">
        <f>'F_Year 3'!I19</f>
        <v>0</v>
      </c>
      <c r="E70">
        <f>'G_Year 4'!I19</f>
        <v>0</v>
      </c>
      <c r="F70">
        <f>'H_Year 5'!I19</f>
        <v>0</v>
      </c>
      <c r="G70" s="102">
        <f>SUM(B70:F70)</f>
        <v>0</v>
      </c>
      <c r="H70" s="105">
        <f>SUM(' B_Populations'!N64,' B_Populations'!N52,' B_Populations'!N40,' B_Populations'!N28,' B_Populations'!N10)</f>
        <v>0</v>
      </c>
      <c r="I70" s="102" t="e">
        <f>(G70/H70)*100000</f>
        <v>#DIV/0!</v>
      </c>
      <c r="J70" s="102" t="e">
        <f>I70*A3</f>
        <v>#DIV/0!</v>
      </c>
    </row>
    <row r="71" spans="1:10">
      <c r="A71" s="102" t="s">
        <v>112</v>
      </c>
      <c r="B71">
        <f>'D_Year 1'!I20</f>
        <v>0</v>
      </c>
      <c r="C71">
        <f>'E_Year 2'!I20</f>
        <v>0</v>
      </c>
      <c r="D71">
        <f>'F_Year 3'!I20</f>
        <v>0</v>
      </c>
      <c r="E71">
        <f>'G_Year 4'!I20</f>
        <v>0</v>
      </c>
      <c r="F71">
        <f>'H_Year 5'!I20</f>
        <v>0</v>
      </c>
      <c r="G71" s="102">
        <f>SUM(B71:F71)</f>
        <v>0</v>
      </c>
      <c r="H71" s="105">
        <f>SUM(' B_Populations'!N11,' B_Populations'!N29,' B_Populations'!N41,' B_Populations'!N53,' B_Populations'!N65)</f>
        <v>0</v>
      </c>
      <c r="I71" s="102" t="e">
        <f>(G71/H71)*100000</f>
        <v>#DIV/0!</v>
      </c>
      <c r="J71" s="102" t="e">
        <f>I71*A4</f>
        <v>#DIV/0!</v>
      </c>
    </row>
    <row r="72" spans="1:10">
      <c r="A72" s="107"/>
      <c r="B72" s="101"/>
      <c r="C72" s="101"/>
      <c r="D72" s="101"/>
      <c r="E72" s="101"/>
      <c r="F72" s="101"/>
      <c r="G72" s="107"/>
      <c r="H72" s="107"/>
      <c r="I72" s="107"/>
      <c r="J72" s="107"/>
    </row>
    <row r="73" spans="1:10" ht="39.950000000000003" customHeight="1">
      <c r="A73" s="110" t="str">
        <f>' B_Populations'!P62</f>
        <v>American Indian/Alaska Native</v>
      </c>
      <c r="B73" s="1" t="s">
        <v>212</v>
      </c>
      <c r="C73" s="1" t="s">
        <v>213</v>
      </c>
      <c r="D73" s="1" t="s">
        <v>214</v>
      </c>
      <c r="E73" s="1" t="s">
        <v>215</v>
      </c>
      <c r="F73" s="1" t="s">
        <v>216</v>
      </c>
      <c r="G73" s="2" t="s">
        <v>217</v>
      </c>
      <c r="H73" s="2" t="s">
        <v>218</v>
      </c>
      <c r="I73" s="2" t="s">
        <v>219</v>
      </c>
      <c r="J73" s="2" t="s">
        <v>220</v>
      </c>
    </row>
    <row r="74" spans="1:10">
      <c r="A74" s="102" t="s">
        <v>110</v>
      </c>
      <c r="B74">
        <f>'D_Year 1'!J4</f>
        <v>0</v>
      </c>
      <c r="C74">
        <f>'E_Year 2'!J4</f>
        <v>0</v>
      </c>
      <c r="D74">
        <f>'F_Year 3'!J4</f>
        <v>0</v>
      </c>
      <c r="E74">
        <f>'G_Year 4'!J4</f>
        <v>0</v>
      </c>
      <c r="F74">
        <f>'H_Year 5'!J4</f>
        <v>0</v>
      </c>
      <c r="G74" s="102">
        <f>SUM(B74:F74)</f>
        <v>0</v>
      </c>
      <c r="H74" s="105">
        <f>SUM(' B_Populations'!P9,' B_Populations'!P27,' B_Populations'!P39,' B_Populations'!P51,' B_Populations'!P63)</f>
        <v>0</v>
      </c>
      <c r="I74" s="102" t="e">
        <f>(G74/H74)*100000</f>
        <v>#DIV/0!</v>
      </c>
      <c r="J74" s="102" t="e">
        <f>I74*A2</f>
        <v>#DIV/0!</v>
      </c>
    </row>
    <row r="75" spans="1:10">
      <c r="A75" s="102" t="s">
        <v>111</v>
      </c>
      <c r="B75">
        <f>'D_Year 1'!J5</f>
        <v>0</v>
      </c>
      <c r="C75">
        <f>'E_Year 2'!J5</f>
        <v>0</v>
      </c>
      <c r="D75">
        <f>'F_Year 3'!J5</f>
        <v>0</v>
      </c>
      <c r="E75">
        <f>'G_Year 4'!J5</f>
        <v>0</v>
      </c>
      <c r="F75">
        <f>'H_Year 5'!J5</f>
        <v>0</v>
      </c>
      <c r="G75" s="102">
        <f>SUM(B75:F75)</f>
        <v>0</v>
      </c>
      <c r="H75" s="105">
        <f>SUM(' B_Populations'!P64,' B_Populations'!P52,' B_Populations'!P40,' B_Populations'!P28,' B_Populations'!P10)</f>
        <v>0</v>
      </c>
      <c r="I75" s="102" t="e">
        <f>(G75/H75)*100000</f>
        <v>#DIV/0!</v>
      </c>
      <c r="J75" s="102" t="e">
        <f>I75*A3</f>
        <v>#DIV/0!</v>
      </c>
    </row>
    <row r="76" spans="1:10">
      <c r="A76" s="102" t="s">
        <v>112</v>
      </c>
      <c r="B76">
        <f>'D_Year 1'!J6</f>
        <v>0</v>
      </c>
      <c r="C76">
        <f>'E_Year 2'!J6</f>
        <v>0</v>
      </c>
      <c r="D76">
        <f>'F_Year 3'!J6</f>
        <v>0</v>
      </c>
      <c r="E76">
        <f>'G_Year 4'!J6</f>
        <v>0</v>
      </c>
      <c r="F76">
        <f>'H_Year 5'!J6</f>
        <v>0</v>
      </c>
      <c r="G76" s="102">
        <f>SUM(B76:F76)</f>
        <v>0</v>
      </c>
      <c r="H76" s="105">
        <f>SUM(' B_Populations'!P11,' B_Populations'!P29,' B_Populations'!P41,' B_Populations'!P53,' B_Populations'!P65)</f>
        <v>0</v>
      </c>
      <c r="I76" s="102" t="e">
        <f>(G76/H76)*100000</f>
        <v>#DIV/0!</v>
      </c>
      <c r="J76" s="102" t="e">
        <f>I76*A4</f>
        <v>#DIV/0!</v>
      </c>
    </row>
    <row r="77" spans="1:10" ht="39">
      <c r="B77" s="1" t="s">
        <v>222</v>
      </c>
      <c r="C77" s="1" t="s">
        <v>223</v>
      </c>
      <c r="D77" s="1" t="s">
        <v>224</v>
      </c>
      <c r="E77" s="1" t="s">
        <v>225</v>
      </c>
      <c r="F77" s="1" t="s">
        <v>226</v>
      </c>
      <c r="G77" s="2" t="s">
        <v>227</v>
      </c>
      <c r="H77" s="2" t="s">
        <v>218</v>
      </c>
      <c r="I77" s="2" t="s">
        <v>219</v>
      </c>
      <c r="J77" s="2" t="s">
        <v>220</v>
      </c>
    </row>
    <row r="78" spans="1:10">
      <c r="A78" s="102" t="s">
        <v>110</v>
      </c>
      <c r="B78">
        <f>'D_Year 1'!J11</f>
        <v>0</v>
      </c>
      <c r="C78">
        <f>'E_Year 2'!J11</f>
        <v>0</v>
      </c>
      <c r="D78">
        <f>'F_Year 3'!J11</f>
        <v>0</v>
      </c>
      <c r="E78">
        <f>'G_Year 4'!J11</f>
        <v>0</v>
      </c>
      <c r="F78">
        <f>'H_Year 5'!J11</f>
        <v>0</v>
      </c>
      <c r="G78" s="102">
        <f>SUM(B78:F78)</f>
        <v>0</v>
      </c>
      <c r="H78" s="105">
        <f>SUM(' B_Populations'!P9,' B_Populations'!P27,' B_Populations'!P39,' B_Populations'!P51,' B_Populations'!P63)</f>
        <v>0</v>
      </c>
      <c r="I78" s="102" t="e">
        <f>(G78/H78)*100000</f>
        <v>#DIV/0!</v>
      </c>
      <c r="J78" s="102" t="e">
        <f>I78*A2</f>
        <v>#DIV/0!</v>
      </c>
    </row>
    <row r="79" spans="1:10">
      <c r="A79" s="102" t="s">
        <v>111</v>
      </c>
      <c r="B79">
        <f>'D_Year 1'!J12</f>
        <v>0</v>
      </c>
      <c r="C79">
        <f>'E_Year 2'!J12</f>
        <v>0</v>
      </c>
      <c r="D79">
        <f>'F_Year 3'!J12</f>
        <v>0</v>
      </c>
      <c r="E79">
        <f>'G_Year 4'!J12</f>
        <v>0</v>
      </c>
      <c r="F79">
        <f>'H_Year 5'!J12</f>
        <v>0</v>
      </c>
      <c r="G79" s="102">
        <f>SUM(B79:F79)</f>
        <v>0</v>
      </c>
      <c r="H79" s="105">
        <f>SUM(' B_Populations'!P64,' B_Populations'!P52,' B_Populations'!P40,' B_Populations'!P28,' B_Populations'!P10)</f>
        <v>0</v>
      </c>
      <c r="I79" s="102" t="e">
        <f>(G79/H79)*100000</f>
        <v>#DIV/0!</v>
      </c>
      <c r="J79" s="102" t="e">
        <f>I79*A3</f>
        <v>#DIV/0!</v>
      </c>
    </row>
    <row r="80" spans="1:10">
      <c r="A80" s="102" t="s">
        <v>112</v>
      </c>
      <c r="B80">
        <f>'D_Year 1'!J13</f>
        <v>0</v>
      </c>
      <c r="C80">
        <f>'E_Year 2'!J13</f>
        <v>0</v>
      </c>
      <c r="D80">
        <f>'F_Year 3'!J13</f>
        <v>0</v>
      </c>
      <c r="E80">
        <f>'G_Year 4'!J13</f>
        <v>0</v>
      </c>
      <c r="F80">
        <f>'H_Year 5'!J13</f>
        <v>0</v>
      </c>
      <c r="G80" s="102">
        <f>SUM(B80:F80)</f>
        <v>0</v>
      </c>
      <c r="H80" s="105">
        <f>SUM(' B_Populations'!P11,' B_Populations'!P29,' B_Populations'!P41,' B_Populations'!P53,' B_Populations'!P65)</f>
        <v>0</v>
      </c>
      <c r="I80" s="102" t="e">
        <f>(G80/H80)*100000</f>
        <v>#DIV/0!</v>
      </c>
      <c r="J80" s="102" t="e">
        <f>I80*A4</f>
        <v>#DIV/0!</v>
      </c>
    </row>
    <row r="81" spans="1:10" ht="26.1">
      <c r="B81" s="1" t="s">
        <v>229</v>
      </c>
      <c r="C81" s="1" t="s">
        <v>230</v>
      </c>
      <c r="D81" s="1" t="s">
        <v>231</v>
      </c>
      <c r="E81" s="1" t="s">
        <v>232</v>
      </c>
      <c r="F81" s="1" t="s">
        <v>233</v>
      </c>
      <c r="G81" s="2" t="s">
        <v>234</v>
      </c>
      <c r="H81" s="109" t="s">
        <v>218</v>
      </c>
      <c r="I81" s="2" t="s">
        <v>219</v>
      </c>
      <c r="J81" s="2" t="s">
        <v>220</v>
      </c>
    </row>
    <row r="82" spans="1:10">
      <c r="A82" s="102" t="s">
        <v>110</v>
      </c>
      <c r="B82">
        <f>'D_Year 1'!J18</f>
        <v>0</v>
      </c>
      <c r="C82">
        <f>'E_Year 2'!J18</f>
        <v>0</v>
      </c>
      <c r="D82">
        <f>'F_Year 3'!J18</f>
        <v>0</v>
      </c>
      <c r="E82">
        <f>'G_Year 4'!J18</f>
        <v>0</v>
      </c>
      <c r="F82">
        <f>'H_Year 5'!J18</f>
        <v>0</v>
      </c>
      <c r="G82" s="102">
        <f>SUM(B82:F82)</f>
        <v>0</v>
      </c>
      <c r="H82" s="105">
        <f>SUM(' B_Populations'!P9,' B_Populations'!P27,' B_Populations'!P39,' B_Populations'!P51,' B_Populations'!P63)</f>
        <v>0</v>
      </c>
      <c r="I82" s="102" t="e">
        <f>(G82/H82)*100000</f>
        <v>#DIV/0!</v>
      </c>
      <c r="J82" s="102" t="e">
        <f>I82*A2</f>
        <v>#DIV/0!</v>
      </c>
    </row>
    <row r="83" spans="1:10">
      <c r="A83" s="102" t="s">
        <v>111</v>
      </c>
      <c r="B83">
        <f>'D_Year 1'!J19</f>
        <v>0</v>
      </c>
      <c r="C83">
        <f>'E_Year 2'!J19</f>
        <v>0</v>
      </c>
      <c r="D83">
        <f>'F_Year 3'!J19</f>
        <v>0</v>
      </c>
      <c r="E83">
        <f>'G_Year 4'!J19</f>
        <v>0</v>
      </c>
      <c r="F83">
        <f>'H_Year 5'!J19</f>
        <v>0</v>
      </c>
      <c r="G83" s="102">
        <f>SUM(B83:F83)</f>
        <v>0</v>
      </c>
      <c r="H83" s="105">
        <f>SUM(' B_Populations'!P64,' B_Populations'!P52,' B_Populations'!P40,' B_Populations'!P28,' B_Populations'!P10)</f>
        <v>0</v>
      </c>
      <c r="I83" s="102" t="e">
        <f>(G83/H83)*100000</f>
        <v>#DIV/0!</v>
      </c>
      <c r="J83" s="102" t="e">
        <f>I83*A3</f>
        <v>#DIV/0!</v>
      </c>
    </row>
    <row r="84" spans="1:10">
      <c r="A84" s="102" t="s">
        <v>112</v>
      </c>
      <c r="B84">
        <f>'D_Year 1'!J20</f>
        <v>0</v>
      </c>
      <c r="C84">
        <f>'E_Year 2'!J20</f>
        <v>0</v>
      </c>
      <c r="D84">
        <f>'F_Year 3'!J20</f>
        <v>0</v>
      </c>
      <c r="E84">
        <f>'G_Year 4'!J20</f>
        <v>0</v>
      </c>
      <c r="F84">
        <f>'H_Year 5'!J20</f>
        <v>0</v>
      </c>
      <c r="G84" s="102">
        <f>SUM(B84:F84)</f>
        <v>0</v>
      </c>
      <c r="H84" s="105">
        <f>SUM(' B_Populations'!P11,' B_Populations'!P29,' B_Populations'!P41,' B_Populations'!P53,' B_Populations'!P65)</f>
        <v>0</v>
      </c>
      <c r="I84" s="102" t="e">
        <f>(G84/H84)*100000</f>
        <v>#DIV/0!</v>
      </c>
      <c r="J84" s="102" t="e">
        <f>I84*A4</f>
        <v>#DIV/0!</v>
      </c>
    </row>
    <row r="85" spans="1:10">
      <c r="A85" s="107"/>
      <c r="B85" s="101"/>
      <c r="C85" s="101"/>
      <c r="D85" s="101"/>
      <c r="E85" s="101"/>
      <c r="F85" s="101"/>
      <c r="G85" s="107"/>
      <c r="H85" s="107"/>
      <c r="I85" s="107"/>
      <c r="J85" s="107"/>
    </row>
    <row r="86" spans="1:10" ht="39.950000000000003" customHeight="1">
      <c r="A86" s="110" t="str">
        <f>' B_Populations'!R8</f>
        <v>Other</v>
      </c>
      <c r="B86" s="1" t="s">
        <v>212</v>
      </c>
      <c r="C86" s="1" t="s">
        <v>213</v>
      </c>
      <c r="D86" s="1" t="s">
        <v>214</v>
      </c>
      <c r="E86" s="1" t="s">
        <v>215</v>
      </c>
      <c r="F86" s="1" t="s">
        <v>216</v>
      </c>
      <c r="G86" s="2" t="s">
        <v>217</v>
      </c>
      <c r="H86" s="2" t="s">
        <v>218</v>
      </c>
      <c r="I86" s="2" t="s">
        <v>219</v>
      </c>
      <c r="J86" s="2" t="s">
        <v>220</v>
      </c>
    </row>
    <row r="87" spans="1:10">
      <c r="A87" s="102" t="s">
        <v>110</v>
      </c>
      <c r="B87">
        <f>'D_Year 1'!K4</f>
        <v>0</v>
      </c>
      <c r="C87">
        <f>'E_Year 2'!K4</f>
        <v>0</v>
      </c>
      <c r="D87">
        <f>'F_Year 3'!K4</f>
        <v>0</v>
      </c>
      <c r="E87">
        <f>'G_Year 4'!K4</f>
        <v>0</v>
      </c>
      <c r="F87">
        <f>'H_Year 5'!K4</f>
        <v>0</v>
      </c>
      <c r="G87" s="102">
        <f>SUM(B87:F87)</f>
        <v>0</v>
      </c>
      <c r="H87" s="105">
        <f>SUM(' B_Populations'!R9,' B_Populations'!R27,' B_Populations'!R39,' B_Populations'!R51,' B_Populations'!R63)</f>
        <v>0</v>
      </c>
      <c r="I87" s="102" t="e">
        <f>(G87/H87)*100000</f>
        <v>#DIV/0!</v>
      </c>
      <c r="J87" s="102" t="e">
        <f>I87*A2</f>
        <v>#DIV/0!</v>
      </c>
    </row>
    <row r="88" spans="1:10">
      <c r="A88" s="102" t="s">
        <v>111</v>
      </c>
      <c r="B88">
        <f>'D_Year 1'!K5</f>
        <v>0</v>
      </c>
      <c r="C88">
        <f>'E_Year 2'!K5</f>
        <v>0</v>
      </c>
      <c r="D88">
        <f>'F_Year 3'!K5</f>
        <v>0</v>
      </c>
      <c r="E88">
        <f>'G_Year 4'!K5</f>
        <v>0</v>
      </c>
      <c r="F88">
        <f>'H_Year 5'!K5</f>
        <v>0</v>
      </c>
      <c r="G88" s="102">
        <f>SUM(B88:F88)</f>
        <v>0</v>
      </c>
      <c r="H88" s="105">
        <f>SUM(' B_Populations'!R64,' B_Populations'!R52,' B_Populations'!R40,' B_Populations'!R28,' B_Populations'!R10)</f>
        <v>0</v>
      </c>
      <c r="I88" s="102" t="e">
        <f>(G88/H88)*100000</f>
        <v>#DIV/0!</v>
      </c>
      <c r="J88" s="102" t="e">
        <f>I88*A3</f>
        <v>#DIV/0!</v>
      </c>
    </row>
    <row r="89" spans="1:10">
      <c r="A89" s="102" t="s">
        <v>112</v>
      </c>
      <c r="B89">
        <f>'D_Year 1'!K6</f>
        <v>0</v>
      </c>
      <c r="C89">
        <f>'E_Year 2'!K6</f>
        <v>0</v>
      </c>
      <c r="D89">
        <f>'F_Year 3'!K6</f>
        <v>0</v>
      </c>
      <c r="E89">
        <f>'G_Year 4'!K6</f>
        <v>0</v>
      </c>
      <c r="F89">
        <f>'H_Year 5'!K6</f>
        <v>0</v>
      </c>
      <c r="G89" s="102">
        <f>SUM(B89:F89)</f>
        <v>0</v>
      </c>
      <c r="H89" s="105">
        <f>SUM(' B_Populations'!R11,' B_Populations'!R29,' B_Populations'!R41,' B_Populations'!R53,' B_Populations'!R65)</f>
        <v>0</v>
      </c>
      <c r="I89" s="102" t="e">
        <f>(G89/H89)*100000</f>
        <v>#DIV/0!</v>
      </c>
      <c r="J89" s="102" t="e">
        <f>I89*A4</f>
        <v>#DIV/0!</v>
      </c>
    </row>
    <row r="90" spans="1:10" ht="39">
      <c r="B90" s="1" t="s">
        <v>222</v>
      </c>
      <c r="C90" s="1" t="s">
        <v>223</v>
      </c>
      <c r="D90" s="1" t="s">
        <v>224</v>
      </c>
      <c r="E90" s="1" t="s">
        <v>225</v>
      </c>
      <c r="F90" s="1" t="s">
        <v>226</v>
      </c>
      <c r="G90" s="2" t="s">
        <v>227</v>
      </c>
      <c r="H90" s="2" t="s">
        <v>218</v>
      </c>
      <c r="I90" s="2" t="s">
        <v>219</v>
      </c>
      <c r="J90" s="2" t="s">
        <v>220</v>
      </c>
    </row>
    <row r="91" spans="1:10">
      <c r="A91" s="102" t="s">
        <v>110</v>
      </c>
      <c r="B91">
        <f>'D_Year 1'!K11</f>
        <v>0</v>
      </c>
      <c r="C91">
        <f>'E_Year 2'!K11</f>
        <v>0</v>
      </c>
      <c r="D91">
        <f>'F_Year 3'!K11</f>
        <v>0</v>
      </c>
      <c r="E91">
        <f>'G_Year 4'!K11</f>
        <v>0</v>
      </c>
      <c r="F91">
        <f>'H_Year 5'!K11</f>
        <v>0</v>
      </c>
      <c r="G91" s="102">
        <f>SUM(B91:F91)</f>
        <v>0</v>
      </c>
      <c r="H91" s="105">
        <f>SUM(' B_Populations'!R9,' B_Populations'!R27,' B_Populations'!R39,' B_Populations'!R51,' B_Populations'!R63)</f>
        <v>0</v>
      </c>
      <c r="I91" s="102" t="e">
        <f>(G91/H91)*100000</f>
        <v>#DIV/0!</v>
      </c>
      <c r="J91" s="102" t="e">
        <f>I91*A2</f>
        <v>#DIV/0!</v>
      </c>
    </row>
    <row r="92" spans="1:10">
      <c r="A92" s="102" t="s">
        <v>111</v>
      </c>
      <c r="B92">
        <f>'D_Year 1'!K12</f>
        <v>0</v>
      </c>
      <c r="C92">
        <f>'E_Year 2'!K12</f>
        <v>0</v>
      </c>
      <c r="D92">
        <f>'F_Year 3'!K12</f>
        <v>0</v>
      </c>
      <c r="E92">
        <f>'G_Year 4'!K12</f>
        <v>0</v>
      </c>
      <c r="F92">
        <f>'H_Year 5'!K12</f>
        <v>0</v>
      </c>
      <c r="G92" s="102">
        <f>SUM(B92:F92)</f>
        <v>0</v>
      </c>
      <c r="H92" s="105">
        <f>SUM(' B_Populations'!R64,' B_Populations'!R52,' B_Populations'!R40,' B_Populations'!R28,' B_Populations'!R10)</f>
        <v>0</v>
      </c>
      <c r="I92" s="102" t="e">
        <f>(G92/H92)*100000</f>
        <v>#DIV/0!</v>
      </c>
      <c r="J92" s="102" t="e">
        <f>I92*A3</f>
        <v>#DIV/0!</v>
      </c>
    </row>
    <row r="93" spans="1:10">
      <c r="A93" s="102" t="s">
        <v>112</v>
      </c>
      <c r="B93">
        <f>'D_Year 1'!K13</f>
        <v>0</v>
      </c>
      <c r="C93">
        <f>'E_Year 2'!K13</f>
        <v>0</v>
      </c>
      <c r="D93">
        <f>'F_Year 3'!K13</f>
        <v>0</v>
      </c>
      <c r="E93">
        <f>'G_Year 4'!K13</f>
        <v>0</v>
      </c>
      <c r="F93">
        <f>'H_Year 5'!K13</f>
        <v>0</v>
      </c>
      <c r="G93" s="102">
        <f>SUM(B93:F93)</f>
        <v>0</v>
      </c>
      <c r="H93" s="105">
        <f>SUM(' B_Populations'!R11,' B_Populations'!R29,' B_Populations'!R41,' B_Populations'!R53,' B_Populations'!R65)</f>
        <v>0</v>
      </c>
      <c r="I93" s="102" t="e">
        <f>(G93/H93)*100000</f>
        <v>#DIV/0!</v>
      </c>
      <c r="J93" s="102" t="e">
        <f>I93*A4</f>
        <v>#DIV/0!</v>
      </c>
    </row>
    <row r="94" spans="1:10" ht="26.1">
      <c r="B94" s="1" t="s">
        <v>229</v>
      </c>
      <c r="C94" s="1" t="s">
        <v>230</v>
      </c>
      <c r="D94" s="1" t="s">
        <v>231</v>
      </c>
      <c r="E94" s="1" t="s">
        <v>232</v>
      </c>
      <c r="F94" s="1" t="s">
        <v>233</v>
      </c>
      <c r="G94" s="2" t="s">
        <v>234</v>
      </c>
      <c r="H94" s="109" t="s">
        <v>218</v>
      </c>
      <c r="I94" s="2" t="s">
        <v>219</v>
      </c>
      <c r="J94" s="2" t="s">
        <v>220</v>
      </c>
    </row>
    <row r="95" spans="1:10">
      <c r="A95" s="102" t="s">
        <v>110</v>
      </c>
      <c r="B95">
        <f>'D_Year 1'!K18</f>
        <v>0</v>
      </c>
      <c r="C95">
        <f>'E_Year 2'!K18</f>
        <v>0</v>
      </c>
      <c r="D95">
        <f>'F_Year 3'!K18</f>
        <v>0</v>
      </c>
      <c r="E95">
        <f>'G_Year 4'!K18</f>
        <v>0</v>
      </c>
      <c r="F95">
        <f>'H_Year 5'!K18</f>
        <v>0</v>
      </c>
      <c r="G95" s="102">
        <f>SUM(B95:F95)</f>
        <v>0</v>
      </c>
      <c r="H95" s="105">
        <f>SUM(' B_Populations'!R9,' B_Populations'!R27,' B_Populations'!R39,' B_Populations'!R51,' B_Populations'!R63)</f>
        <v>0</v>
      </c>
      <c r="I95" s="102" t="e">
        <f>(G95/H95)*100000</f>
        <v>#DIV/0!</v>
      </c>
      <c r="J95" s="102" t="e">
        <f>I95*A2</f>
        <v>#DIV/0!</v>
      </c>
    </row>
    <row r="96" spans="1:10">
      <c r="A96" s="102" t="s">
        <v>111</v>
      </c>
      <c r="B96">
        <f>'D_Year 1'!K19</f>
        <v>0</v>
      </c>
      <c r="C96">
        <f>'E_Year 2'!K19</f>
        <v>0</v>
      </c>
      <c r="D96">
        <f>'F_Year 3'!K19</f>
        <v>0</v>
      </c>
      <c r="E96">
        <f>'G_Year 4'!K19</f>
        <v>0</v>
      </c>
      <c r="F96">
        <f>'H_Year 5'!K19</f>
        <v>0</v>
      </c>
      <c r="G96" s="102">
        <f>SUM(B96:F96)</f>
        <v>0</v>
      </c>
      <c r="H96" s="105">
        <f>SUM(' B_Populations'!R64,' B_Populations'!R52,' B_Populations'!R40,' B_Populations'!R28,' B_Populations'!R10)</f>
        <v>0</v>
      </c>
      <c r="I96" s="102" t="e">
        <f>(G96/H96)*100000</f>
        <v>#DIV/0!</v>
      </c>
      <c r="J96" s="102" t="e">
        <f>I96*A3</f>
        <v>#DIV/0!</v>
      </c>
    </row>
    <row r="97" spans="1:10">
      <c r="A97" s="102" t="s">
        <v>112</v>
      </c>
      <c r="B97">
        <f>'D_Year 1'!K20</f>
        <v>0</v>
      </c>
      <c r="C97">
        <f>'E_Year 2'!K20</f>
        <v>0</v>
      </c>
      <c r="D97">
        <f>'F_Year 3'!K20</f>
        <v>0</v>
      </c>
      <c r="E97">
        <f>'G_Year 4'!K20</f>
        <v>0</v>
      </c>
      <c r="F97">
        <f>'H_Year 5'!K20</f>
        <v>0</v>
      </c>
      <c r="G97" s="102">
        <f>SUM(B97:F97)</f>
        <v>0</v>
      </c>
      <c r="H97" s="105">
        <f>SUM(' B_Populations'!R11,' B_Populations'!R29,' B_Populations'!R41,' B_Populations'!R53,' B_Populations'!R65)</f>
        <v>0</v>
      </c>
      <c r="I97" s="102" t="e">
        <f>(G97/H97)*100000</f>
        <v>#DIV/0!</v>
      </c>
      <c r="J97" s="102" t="e">
        <f>I97*A4</f>
        <v>#DIV/0!</v>
      </c>
    </row>
    <row r="98" spans="1:10">
      <c r="A98" s="107"/>
      <c r="B98" s="101"/>
      <c r="C98" s="101"/>
      <c r="D98" s="101"/>
      <c r="E98" s="101"/>
      <c r="F98" s="101"/>
      <c r="G98" s="107"/>
      <c r="H98" s="107"/>
      <c r="I98" s="107"/>
      <c r="J98" s="107"/>
    </row>
    <row r="99" spans="1:10" ht="39.950000000000003" customHeight="1">
      <c r="A99" s="110" t="str">
        <f>' B_Populations'!D62</f>
        <v>Male</v>
      </c>
      <c r="B99" s="1" t="s">
        <v>212</v>
      </c>
      <c r="C99" s="1" t="s">
        <v>213</v>
      </c>
      <c r="D99" s="1" t="s">
        <v>214</v>
      </c>
      <c r="E99" s="1" t="s">
        <v>215</v>
      </c>
      <c r="F99" s="1" t="s">
        <v>216</v>
      </c>
      <c r="G99" s="2" t="s">
        <v>217</v>
      </c>
      <c r="H99" s="2" t="s">
        <v>218</v>
      </c>
      <c r="I99" s="2" t="s">
        <v>219</v>
      </c>
      <c r="J99" s="2" t="s">
        <v>220</v>
      </c>
    </row>
    <row r="100" spans="1:10">
      <c r="A100" s="102" t="s">
        <v>110</v>
      </c>
      <c r="B100">
        <f>'D_Year 1'!D4</f>
        <v>0</v>
      </c>
      <c r="C100">
        <f>'E_Year 2'!D4</f>
        <v>0</v>
      </c>
      <c r="D100">
        <f>'F_Year 3'!D4</f>
        <v>0</v>
      </c>
      <c r="E100">
        <f>'G_Year 4'!D4</f>
        <v>0</v>
      </c>
      <c r="F100">
        <f>'H_Year 5'!D4</f>
        <v>0</v>
      </c>
      <c r="G100" s="102">
        <f>SUM(B100:F100)</f>
        <v>0</v>
      </c>
      <c r="H100" s="105">
        <f>SUM(' B_Populations'!D63,' B_Populations'!D51,' B_Populations'!D39,' B_Populations'!D27,' B_Populations'!D9)</f>
        <v>0</v>
      </c>
      <c r="I100" s="102" t="e">
        <f>(G100/H100)*100000</f>
        <v>#DIV/0!</v>
      </c>
      <c r="J100" s="102" t="e">
        <f>I100*A2</f>
        <v>#DIV/0!</v>
      </c>
    </row>
    <row r="101" spans="1:10">
      <c r="A101" s="102" t="s">
        <v>111</v>
      </c>
      <c r="B101">
        <f>'D_Year 1'!D5</f>
        <v>0</v>
      </c>
      <c r="C101">
        <f>'E_Year 2'!D5</f>
        <v>0</v>
      </c>
      <c r="D101">
        <f>'F_Year 3'!D5</f>
        <v>0</v>
      </c>
      <c r="E101">
        <f>'G_Year 4'!D5</f>
        <v>0</v>
      </c>
      <c r="F101">
        <f>'H_Year 5'!D5</f>
        <v>0</v>
      </c>
      <c r="G101" s="102">
        <f>SUM(B101:F101)</f>
        <v>0</v>
      </c>
      <c r="H101" s="105">
        <f>SUM(' B_Populations'!D10,' B_Populations'!D28,' B_Populations'!D40,' B_Populations'!D52,' B_Populations'!D64)</f>
        <v>0</v>
      </c>
      <c r="I101" s="102" t="e">
        <f>(G101/H101)*100000</f>
        <v>#DIV/0!</v>
      </c>
      <c r="J101" s="102" t="e">
        <f>I101*A3</f>
        <v>#DIV/0!</v>
      </c>
    </row>
    <row r="102" spans="1:10">
      <c r="A102" s="102" t="s">
        <v>112</v>
      </c>
      <c r="B102">
        <f>'D_Year 1'!D6</f>
        <v>0</v>
      </c>
      <c r="C102">
        <f>'E_Year 2'!D6</f>
        <v>0</v>
      </c>
      <c r="D102">
        <f>'F_Year 3'!D6</f>
        <v>0</v>
      </c>
      <c r="E102">
        <f>'G_Year 4'!D6</f>
        <v>0</v>
      </c>
      <c r="F102">
        <f>'H_Year 5'!D6</f>
        <v>0</v>
      </c>
      <c r="G102" s="102">
        <f>SUM(B102:F102)</f>
        <v>0</v>
      </c>
      <c r="H102" s="105">
        <f>SUM(' B_Populations'!D65,' B_Populations'!D53,' B_Populations'!D41,' B_Populations'!D29,' B_Populations'!D11)</f>
        <v>0</v>
      </c>
      <c r="I102" s="102" t="e">
        <f>(G102/H102)*100000</f>
        <v>#DIV/0!</v>
      </c>
      <c r="J102" s="102" t="e">
        <f>I102*A4</f>
        <v>#DIV/0!</v>
      </c>
    </row>
    <row r="103" spans="1:10" ht="39">
      <c r="B103" s="1" t="s">
        <v>222</v>
      </c>
      <c r="C103" s="1" t="s">
        <v>223</v>
      </c>
      <c r="D103" s="1" t="s">
        <v>224</v>
      </c>
      <c r="E103" s="1" t="s">
        <v>225</v>
      </c>
      <c r="F103" s="1" t="s">
        <v>226</v>
      </c>
      <c r="G103" s="2" t="s">
        <v>227</v>
      </c>
      <c r="H103" s="2" t="s">
        <v>218</v>
      </c>
      <c r="I103" s="2" t="s">
        <v>219</v>
      </c>
      <c r="J103" s="2" t="s">
        <v>220</v>
      </c>
    </row>
    <row r="104" spans="1:10">
      <c r="A104" s="102" t="s">
        <v>110</v>
      </c>
      <c r="B104">
        <f>'D_Year 1'!D11</f>
        <v>0</v>
      </c>
      <c r="C104">
        <f>'E_Year 2'!D11</f>
        <v>0</v>
      </c>
      <c r="D104">
        <f>'F_Year 3'!D11</f>
        <v>0</v>
      </c>
      <c r="E104">
        <f>'G_Year 4'!D11</f>
        <v>0</v>
      </c>
      <c r="F104">
        <f>'H_Year 5'!D11</f>
        <v>0</v>
      </c>
      <c r="G104" s="102">
        <f>SUM(B104:F104)</f>
        <v>0</v>
      </c>
      <c r="H104" s="105">
        <f>SUM(' B_Populations'!D63,' B_Populations'!D51,' B_Populations'!D39,' B_Populations'!D27,' B_Populations'!D9)</f>
        <v>0</v>
      </c>
      <c r="I104" s="102" t="e">
        <f>(G104/H104)*100000</f>
        <v>#DIV/0!</v>
      </c>
      <c r="J104" s="102" t="e">
        <f>I104*A2</f>
        <v>#DIV/0!</v>
      </c>
    </row>
    <row r="105" spans="1:10">
      <c r="A105" s="102" t="s">
        <v>111</v>
      </c>
      <c r="B105">
        <f>'D_Year 1'!D12</f>
        <v>0</v>
      </c>
      <c r="C105">
        <f>'E_Year 2'!D12</f>
        <v>0</v>
      </c>
      <c r="D105">
        <f>'F_Year 3'!D12</f>
        <v>0</v>
      </c>
      <c r="E105">
        <f>'G_Year 4'!D12</f>
        <v>0</v>
      </c>
      <c r="F105">
        <f>'H_Year 5'!D12</f>
        <v>0</v>
      </c>
      <c r="G105" s="102">
        <f>SUM(B105:F105)</f>
        <v>0</v>
      </c>
      <c r="H105" s="105">
        <f>SUM(' B_Populations'!D10,' B_Populations'!D28,' B_Populations'!D40,' B_Populations'!D52,' B_Populations'!D64)</f>
        <v>0</v>
      </c>
      <c r="I105" s="102" t="e">
        <f>(G105/H105)*100000</f>
        <v>#DIV/0!</v>
      </c>
      <c r="J105" s="102" t="e">
        <f>I105*A3</f>
        <v>#DIV/0!</v>
      </c>
    </row>
    <row r="106" spans="1:10">
      <c r="A106" s="102" t="s">
        <v>112</v>
      </c>
      <c r="B106">
        <f>'D_Year 1'!D13</f>
        <v>0</v>
      </c>
      <c r="C106">
        <f>'E_Year 2'!D13</f>
        <v>0</v>
      </c>
      <c r="D106">
        <f>'F_Year 3'!D13</f>
        <v>0</v>
      </c>
      <c r="E106">
        <f>'G_Year 4'!D13</f>
        <v>0</v>
      </c>
      <c r="F106">
        <f>'H_Year 5'!D13</f>
        <v>0</v>
      </c>
      <c r="G106" s="102">
        <f>SUM(B106:F106)</f>
        <v>0</v>
      </c>
      <c r="H106" s="105">
        <f>SUM(' B_Populations'!D65,' B_Populations'!D53,' B_Populations'!D41,' B_Populations'!D29,' B_Populations'!D11)</f>
        <v>0</v>
      </c>
      <c r="I106" s="102" t="e">
        <f>(G106/H106)*100000</f>
        <v>#DIV/0!</v>
      </c>
      <c r="J106" s="102" t="e">
        <f>I106*A4</f>
        <v>#DIV/0!</v>
      </c>
    </row>
    <row r="107" spans="1:10" ht="26.1">
      <c r="B107" s="1" t="s">
        <v>229</v>
      </c>
      <c r="C107" s="1" t="s">
        <v>230</v>
      </c>
      <c r="D107" s="1" t="s">
        <v>231</v>
      </c>
      <c r="E107" s="1" t="s">
        <v>232</v>
      </c>
      <c r="F107" s="1" t="s">
        <v>233</v>
      </c>
      <c r="G107" s="2" t="s">
        <v>234</v>
      </c>
      <c r="H107" s="109" t="s">
        <v>218</v>
      </c>
      <c r="I107" s="2" t="s">
        <v>219</v>
      </c>
      <c r="J107" s="2" t="s">
        <v>220</v>
      </c>
    </row>
    <row r="108" spans="1:10">
      <c r="A108" s="102" t="s">
        <v>110</v>
      </c>
      <c r="B108">
        <f>'D_Year 1'!D18</f>
        <v>0</v>
      </c>
      <c r="C108">
        <f>'E_Year 2'!D18</f>
        <v>0</v>
      </c>
      <c r="D108">
        <f>'F_Year 3'!D18</f>
        <v>0</v>
      </c>
      <c r="E108">
        <f>'G_Year 4'!D18</f>
        <v>0</v>
      </c>
      <c r="F108">
        <f>'H_Year 5'!D18</f>
        <v>0</v>
      </c>
      <c r="G108" s="102">
        <f>SUM(B108:F108)</f>
        <v>0</v>
      </c>
      <c r="H108" s="105">
        <f>SUM(' B_Populations'!D63,' B_Populations'!D51,' B_Populations'!D39,' B_Populations'!D27,' B_Populations'!D9)</f>
        <v>0</v>
      </c>
      <c r="I108" s="102" t="e">
        <f>(G108/H108)*100000</f>
        <v>#DIV/0!</v>
      </c>
      <c r="J108" s="102" t="e">
        <f>I108*A2</f>
        <v>#DIV/0!</v>
      </c>
    </row>
    <row r="109" spans="1:10">
      <c r="A109" s="102" t="s">
        <v>111</v>
      </c>
      <c r="B109">
        <f>'D_Year 1'!D19</f>
        <v>0</v>
      </c>
      <c r="C109">
        <f>'E_Year 2'!D19</f>
        <v>0</v>
      </c>
      <c r="D109">
        <f>'F_Year 3'!D19</f>
        <v>0</v>
      </c>
      <c r="E109">
        <f>'G_Year 4'!D19</f>
        <v>0</v>
      </c>
      <c r="F109">
        <f>'H_Year 5'!D19</f>
        <v>0</v>
      </c>
      <c r="G109" s="102">
        <f>SUM(B109:F109)</f>
        <v>0</v>
      </c>
      <c r="H109" s="105">
        <f>SUM(' B_Populations'!D10,' B_Populations'!D28,' B_Populations'!D40,' B_Populations'!D52,' B_Populations'!D64)</f>
        <v>0</v>
      </c>
      <c r="I109" s="102" t="e">
        <f>(G109/H109)*100000</f>
        <v>#DIV/0!</v>
      </c>
      <c r="J109" s="102" t="e">
        <f>I109*A3</f>
        <v>#DIV/0!</v>
      </c>
    </row>
    <row r="110" spans="1:10">
      <c r="A110" s="102" t="s">
        <v>112</v>
      </c>
      <c r="B110">
        <f>'D_Year 1'!D20</f>
        <v>0</v>
      </c>
      <c r="C110">
        <f>'E_Year 2'!D20</f>
        <v>0</v>
      </c>
      <c r="D110">
        <f>'F_Year 3'!D20</f>
        <v>0</v>
      </c>
      <c r="E110">
        <f>'G_Year 4'!D20</f>
        <v>0</v>
      </c>
      <c r="F110">
        <f>'H_Year 5'!D20</f>
        <v>0</v>
      </c>
      <c r="G110" s="102">
        <f>SUM(B110:F110)</f>
        <v>0</v>
      </c>
      <c r="H110" s="105">
        <f>SUM(' B_Populations'!D65,' B_Populations'!D53,' B_Populations'!D41,' B_Populations'!D29,' B_Populations'!D11)</f>
        <v>0</v>
      </c>
      <c r="I110" s="102" t="e">
        <f>(G110/H110)*100000</f>
        <v>#DIV/0!</v>
      </c>
      <c r="J110" s="102" t="e">
        <f>I110*A4</f>
        <v>#DIV/0!</v>
      </c>
    </row>
    <row r="111" spans="1:10">
      <c r="A111" s="107"/>
      <c r="B111" s="101"/>
      <c r="C111" s="101"/>
      <c r="D111" s="101"/>
      <c r="E111" s="101"/>
      <c r="F111" s="101"/>
      <c r="G111" s="107"/>
      <c r="H111" s="107"/>
      <c r="I111" s="107"/>
      <c r="J111" s="107"/>
    </row>
    <row r="112" spans="1:10" ht="39.950000000000003" customHeight="1">
      <c r="A112" s="110" t="str">
        <f>' B_Populations'!F8</f>
        <v>Female</v>
      </c>
      <c r="B112" s="1" t="s">
        <v>212</v>
      </c>
      <c r="C112" s="1" t="s">
        <v>213</v>
      </c>
      <c r="D112" s="1" t="s">
        <v>214</v>
      </c>
      <c r="E112" s="1" t="s">
        <v>215</v>
      </c>
      <c r="F112" s="1" t="s">
        <v>216</v>
      </c>
      <c r="G112" s="2" t="s">
        <v>217</v>
      </c>
      <c r="H112" s="2" t="s">
        <v>218</v>
      </c>
      <c r="I112" s="2" t="s">
        <v>219</v>
      </c>
      <c r="J112" s="2" t="s">
        <v>220</v>
      </c>
    </row>
    <row r="113" spans="1:10">
      <c r="A113" s="102" t="s">
        <v>110</v>
      </c>
      <c r="B113">
        <f>'D_Year 1'!E4</f>
        <v>0</v>
      </c>
      <c r="C113">
        <f>'E_Year 2'!E4</f>
        <v>0</v>
      </c>
      <c r="D113">
        <f>'F_Year 3'!E4</f>
        <v>0</v>
      </c>
      <c r="E113">
        <f>'G_Year 4'!E4</f>
        <v>0</v>
      </c>
      <c r="F113">
        <f>'H_Year 5'!E4</f>
        <v>0</v>
      </c>
      <c r="G113" s="102">
        <f>SUM(B113:F113)</f>
        <v>0</v>
      </c>
      <c r="H113" s="105">
        <f>SUM(' B_Populations'!F9,' B_Populations'!F27,' B_Populations'!F39,' B_Populations'!F51,' B_Populations'!F63)</f>
        <v>0</v>
      </c>
      <c r="I113" s="102" t="e">
        <f>(G113/H113)*100000</f>
        <v>#DIV/0!</v>
      </c>
      <c r="J113" s="102" t="e">
        <f>I113*A2</f>
        <v>#DIV/0!</v>
      </c>
    </row>
    <row r="114" spans="1:10">
      <c r="A114" s="102" t="s">
        <v>111</v>
      </c>
      <c r="B114">
        <f>'D_Year 1'!E5</f>
        <v>0</v>
      </c>
      <c r="C114">
        <f>'E_Year 2'!E5</f>
        <v>0</v>
      </c>
      <c r="D114">
        <f>'F_Year 3'!E5</f>
        <v>0</v>
      </c>
      <c r="E114">
        <f>'G_Year 4'!E5</f>
        <v>0</v>
      </c>
      <c r="F114">
        <f>'H_Year 5'!E5</f>
        <v>0</v>
      </c>
      <c r="G114" s="102">
        <f>SUM(B114:F114)</f>
        <v>0</v>
      </c>
      <c r="H114" s="105">
        <f>SUM(' B_Populations'!D64,' B_Populations'!D52,' B_Populations'!D40,' B_Populations'!D28,' B_Populations'!D10)</f>
        <v>0</v>
      </c>
      <c r="I114" s="102" t="e">
        <f>(G114/H114)*100000</f>
        <v>#DIV/0!</v>
      </c>
      <c r="J114" s="102" t="e">
        <f>I114*A3</f>
        <v>#DIV/0!</v>
      </c>
    </row>
    <row r="115" spans="1:10">
      <c r="A115" s="102" t="s">
        <v>112</v>
      </c>
      <c r="B115">
        <f>'D_Year 1'!E6</f>
        <v>0</v>
      </c>
      <c r="C115">
        <f>'E_Year 2'!E6</f>
        <v>0</v>
      </c>
      <c r="D115">
        <f>'F_Year 3'!E6</f>
        <v>0</v>
      </c>
      <c r="E115">
        <f>'G_Year 4'!E6</f>
        <v>0</v>
      </c>
      <c r="F115">
        <f>'H_Year 5'!E6</f>
        <v>0</v>
      </c>
      <c r="G115" s="102">
        <f>SUM(B115:F115)</f>
        <v>0</v>
      </c>
      <c r="H115" s="105">
        <f>SUM(' B_Populations'!D11,' B_Populations'!D29,' B_Populations'!D41,' B_Populations'!D53,' B_Populations'!D65)</f>
        <v>0</v>
      </c>
      <c r="I115" s="102" t="e">
        <f>(G115/H115)*100000</f>
        <v>#DIV/0!</v>
      </c>
      <c r="J115" s="102" t="e">
        <f>I115*A4</f>
        <v>#DIV/0!</v>
      </c>
    </row>
    <row r="116" spans="1:10" ht="39">
      <c r="B116" s="1" t="s">
        <v>222</v>
      </c>
      <c r="C116" s="1" t="s">
        <v>223</v>
      </c>
      <c r="D116" s="1" t="s">
        <v>224</v>
      </c>
      <c r="E116" s="1" t="s">
        <v>225</v>
      </c>
      <c r="F116" s="1" t="s">
        <v>226</v>
      </c>
      <c r="G116" s="2" t="s">
        <v>227</v>
      </c>
      <c r="H116" s="2" t="s">
        <v>218</v>
      </c>
      <c r="I116" s="2" t="s">
        <v>219</v>
      </c>
      <c r="J116" s="2" t="s">
        <v>220</v>
      </c>
    </row>
    <row r="117" spans="1:10">
      <c r="A117" s="102" t="s">
        <v>110</v>
      </c>
      <c r="B117">
        <f>'D_Year 1'!E11</f>
        <v>0</v>
      </c>
      <c r="C117">
        <f>'E_Year 2'!E11</f>
        <v>0</v>
      </c>
      <c r="D117">
        <f>'F_Year 3'!E11</f>
        <v>0</v>
      </c>
      <c r="E117">
        <f>'G_Year 4'!E11</f>
        <v>0</v>
      </c>
      <c r="F117">
        <f>'H_Year 5'!E11</f>
        <v>0</v>
      </c>
      <c r="G117" s="102">
        <f>SUM(B117:F117)</f>
        <v>0</v>
      </c>
      <c r="H117" s="105">
        <f>SUM(' B_Populations'!F9,' B_Populations'!F27,' B_Populations'!F39,' B_Populations'!F51,' B_Populations'!F63)</f>
        <v>0</v>
      </c>
      <c r="I117" s="102" t="e">
        <f>(G117/H117)*100000</f>
        <v>#DIV/0!</v>
      </c>
      <c r="J117" s="102" t="e">
        <f>I117*A2</f>
        <v>#DIV/0!</v>
      </c>
    </row>
    <row r="118" spans="1:10">
      <c r="A118" s="102" t="s">
        <v>111</v>
      </c>
      <c r="B118">
        <f>'D_Year 1'!E12</f>
        <v>0</v>
      </c>
      <c r="C118">
        <f>'E_Year 2'!E12</f>
        <v>0</v>
      </c>
      <c r="D118">
        <f>'F_Year 3'!E12</f>
        <v>0</v>
      </c>
      <c r="E118">
        <f>'G_Year 4'!E12</f>
        <v>0</v>
      </c>
      <c r="F118">
        <f>'H_Year 5'!E12</f>
        <v>0</v>
      </c>
      <c r="G118" s="102">
        <f>SUM(B118:F118)</f>
        <v>0</v>
      </c>
      <c r="H118" s="105">
        <f>SUM(' B_Populations'!D64,' B_Populations'!D52,' B_Populations'!D40,' B_Populations'!D28,' B_Populations'!D10)</f>
        <v>0</v>
      </c>
      <c r="I118" s="102" t="e">
        <f>(G118/H118)*100000</f>
        <v>#DIV/0!</v>
      </c>
      <c r="J118" s="102" t="e">
        <f>I118*A3</f>
        <v>#DIV/0!</v>
      </c>
    </row>
    <row r="119" spans="1:10">
      <c r="A119" s="102" t="s">
        <v>112</v>
      </c>
      <c r="B119">
        <f>'D_Year 1'!E13</f>
        <v>0</v>
      </c>
      <c r="C119">
        <f>'E_Year 2'!E13</f>
        <v>0</v>
      </c>
      <c r="D119">
        <f>'F_Year 3'!E13</f>
        <v>0</v>
      </c>
      <c r="E119">
        <f>'G_Year 4'!E13</f>
        <v>0</v>
      </c>
      <c r="F119">
        <f>'H_Year 5'!E13</f>
        <v>0</v>
      </c>
      <c r="G119" s="102">
        <f>SUM(B119:F119)</f>
        <v>0</v>
      </c>
      <c r="H119" s="105">
        <f>SUM(' B_Populations'!D11,' B_Populations'!D29,' B_Populations'!D41,' B_Populations'!D53,' B_Populations'!D65)</f>
        <v>0</v>
      </c>
      <c r="I119" s="102" t="e">
        <f>(G119/H119)*100000</f>
        <v>#DIV/0!</v>
      </c>
      <c r="J119" s="102" t="e">
        <f>I119*A4</f>
        <v>#DIV/0!</v>
      </c>
    </row>
    <row r="120" spans="1:10" ht="26.1">
      <c r="B120" s="1" t="s">
        <v>229</v>
      </c>
      <c r="C120" s="1" t="s">
        <v>230</v>
      </c>
      <c r="D120" s="1" t="s">
        <v>231</v>
      </c>
      <c r="E120" s="1" t="s">
        <v>232</v>
      </c>
      <c r="F120" s="1" t="s">
        <v>233</v>
      </c>
      <c r="G120" s="2" t="s">
        <v>234</v>
      </c>
      <c r="H120" s="109" t="s">
        <v>218</v>
      </c>
      <c r="I120" s="2" t="s">
        <v>219</v>
      </c>
      <c r="J120" s="2" t="s">
        <v>220</v>
      </c>
    </row>
    <row r="121" spans="1:10">
      <c r="A121" s="102" t="s">
        <v>110</v>
      </c>
      <c r="B121">
        <f>'D_Year 1'!E18</f>
        <v>0</v>
      </c>
      <c r="C121">
        <f>'E_Year 2'!E18</f>
        <v>0</v>
      </c>
      <c r="D121">
        <f>'F_Year 3'!E18</f>
        <v>0</v>
      </c>
      <c r="E121">
        <f>'G_Year 4'!E18</f>
        <v>0</v>
      </c>
      <c r="F121">
        <f>'H_Year 5'!E18</f>
        <v>0</v>
      </c>
      <c r="G121" s="102">
        <f>SUM(B121:F121)</f>
        <v>0</v>
      </c>
      <c r="H121" s="105">
        <f>SUM(' B_Populations'!F9,' B_Populations'!F27,' B_Populations'!F39,' B_Populations'!F51,' B_Populations'!F63)</f>
        <v>0</v>
      </c>
      <c r="I121" s="102" t="e">
        <f>(G121/H121)*100000</f>
        <v>#DIV/0!</v>
      </c>
      <c r="J121" s="102" t="e">
        <f>I121*A2</f>
        <v>#DIV/0!</v>
      </c>
    </row>
    <row r="122" spans="1:10">
      <c r="A122" s="102" t="s">
        <v>111</v>
      </c>
      <c r="B122">
        <f>'D_Year 1'!E19</f>
        <v>0</v>
      </c>
      <c r="C122">
        <f>'E_Year 2'!E19</f>
        <v>0</v>
      </c>
      <c r="D122">
        <f>'F_Year 3'!E19</f>
        <v>0</v>
      </c>
      <c r="E122">
        <f>'G_Year 4'!E19</f>
        <v>0</v>
      </c>
      <c r="F122">
        <f>'H_Year 5'!E19</f>
        <v>0</v>
      </c>
      <c r="G122" s="102">
        <f>SUM(B122:F122)</f>
        <v>0</v>
      </c>
      <c r="H122" s="105">
        <f>SUM(' B_Populations'!D64,' B_Populations'!D52,' B_Populations'!D40,' B_Populations'!D28,' B_Populations'!D10)</f>
        <v>0</v>
      </c>
      <c r="I122" s="102" t="e">
        <f>(G122/H122)*100000</f>
        <v>#DIV/0!</v>
      </c>
      <c r="J122" s="102" t="e">
        <f>I122*A3</f>
        <v>#DIV/0!</v>
      </c>
    </row>
    <row r="123" spans="1:10">
      <c r="A123" s="102" t="s">
        <v>112</v>
      </c>
      <c r="B123">
        <f>'D_Year 1'!E20</f>
        <v>0</v>
      </c>
      <c r="C123">
        <f>'E_Year 2'!E20</f>
        <v>0</v>
      </c>
      <c r="D123">
        <f>'F_Year 3'!E20</f>
        <v>0</v>
      </c>
      <c r="E123">
        <f>'G_Year 4'!E20</f>
        <v>0</v>
      </c>
      <c r="F123">
        <f>'H_Year 5'!E20</f>
        <v>0</v>
      </c>
      <c r="G123" s="102">
        <f>SUM(B123:F123)</f>
        <v>0</v>
      </c>
      <c r="H123" s="105">
        <f>SUM(' B_Populations'!D11,' B_Populations'!D29,' B_Populations'!D41,' B_Populations'!D53,' B_Populations'!D65)</f>
        <v>0</v>
      </c>
      <c r="I123" s="102" t="e">
        <f>(G123/H123)*100000</f>
        <v>#DIV/0!</v>
      </c>
      <c r="J123" s="102" t="e">
        <f>I123*A4</f>
        <v>#DIV/0!</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8939-84ED-4DC2-A5F2-FA55A4FB7A55}">
  <dimension ref="A1:S38"/>
  <sheetViews>
    <sheetView tabSelected="1" zoomScale="130" zoomScaleNormal="130" workbookViewId="0">
      <selection activeCell="T34" sqref="T34"/>
    </sheetView>
  </sheetViews>
  <sheetFormatPr defaultRowHeight="14.45"/>
  <cols>
    <col min="1" max="1" width="13.7109375" style="83" customWidth="1"/>
    <col min="12" max="12" width="8.7109375" customWidth="1"/>
  </cols>
  <sheetData>
    <row r="1" spans="1:19">
      <c r="A1" s="118" t="s">
        <v>235</v>
      </c>
    </row>
    <row r="11" spans="1:19">
      <c r="P11" s="167" t="s">
        <v>236</v>
      </c>
      <c r="Q11" s="167"/>
      <c r="R11" s="167"/>
      <c r="S11" s="167"/>
    </row>
    <row r="12" spans="1:19" ht="14.45" customHeight="1">
      <c r="P12" s="167"/>
      <c r="Q12" s="167"/>
      <c r="R12" s="167"/>
      <c r="S12" s="167"/>
    </row>
    <row r="13" spans="1:19">
      <c r="P13" s="167"/>
      <c r="Q13" s="167"/>
      <c r="R13" s="167"/>
      <c r="S13" s="167"/>
    </row>
    <row r="14" spans="1:19" ht="12.6" customHeight="1">
      <c r="A14"/>
      <c r="P14" s="167"/>
      <c r="Q14" s="167"/>
      <c r="R14" s="167"/>
      <c r="S14" s="167"/>
    </row>
    <row r="15" spans="1:19" ht="12.6">
      <c r="A15"/>
      <c r="P15" s="167"/>
      <c r="Q15" s="167"/>
      <c r="R15" s="167"/>
      <c r="S15" s="167"/>
    </row>
    <row r="16" spans="1:19" ht="12.6">
      <c r="A16"/>
    </row>
    <row r="17" spans="1:1" ht="12.6">
      <c r="A17"/>
    </row>
    <row r="18" spans="1:1" ht="12.6">
      <c r="A18"/>
    </row>
    <row r="19" spans="1:1" ht="12.6">
      <c r="A19"/>
    </row>
    <row r="24" spans="1:1" ht="12.6">
      <c r="A24"/>
    </row>
    <row r="25" spans="1:1" ht="12.6">
      <c r="A25"/>
    </row>
    <row r="38" spans="1:1" ht="12.6">
      <c r="A38"/>
    </row>
  </sheetData>
  <mergeCells count="1">
    <mergeCell ref="P11:S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66"/>
  <sheetViews>
    <sheetView zoomScale="90" workbookViewId="0">
      <selection activeCell="D9" sqref="D9"/>
    </sheetView>
  </sheetViews>
  <sheetFormatPr defaultColWidth="9.140625" defaultRowHeight="12.6"/>
  <cols>
    <col min="1" max="1" width="17.5703125" customWidth="1"/>
    <col min="2" max="2" width="10.85546875" customWidth="1"/>
    <col min="3" max="3" width="5.140625" customWidth="1"/>
    <col min="4" max="4" width="11.140625" customWidth="1"/>
    <col min="5" max="5" width="8.5703125" customWidth="1"/>
    <col min="6" max="6" width="11.140625" customWidth="1"/>
    <col min="7" max="7" width="5.140625" customWidth="1"/>
    <col min="8" max="8" width="12.140625" customWidth="1"/>
    <col min="9" max="9" width="6.85546875" customWidth="1"/>
    <col min="10" max="10" width="11.42578125" customWidth="1"/>
    <col min="11" max="11" width="9" customWidth="1"/>
    <col min="12" max="12" width="11.42578125" customWidth="1"/>
    <col min="13" max="13" width="7.85546875" customWidth="1"/>
    <col min="14" max="14" width="11.42578125" customWidth="1"/>
    <col min="15" max="15" width="8.5703125" customWidth="1"/>
    <col min="16" max="16" width="12.85546875" customWidth="1"/>
    <col min="18" max="18" width="11.85546875" customWidth="1"/>
    <col min="20" max="20" width="10.85546875" customWidth="1"/>
    <col min="22" max="22" width="10.140625" customWidth="1"/>
    <col min="24" max="24" width="10.85546875" customWidth="1"/>
    <col min="26" max="26" width="10.140625" customWidth="1"/>
  </cols>
  <sheetData>
    <row r="1" spans="1:19" ht="12.95">
      <c r="A1" s="5" t="s">
        <v>89</v>
      </c>
    </row>
    <row r="2" spans="1:19" ht="12.95">
      <c r="A2" s="1" t="s">
        <v>90</v>
      </c>
    </row>
    <row r="3" spans="1:19">
      <c r="A3" t="s">
        <v>91</v>
      </c>
      <c r="C3" s="6"/>
      <c r="D3" s="100" t="s">
        <v>92</v>
      </c>
    </row>
    <row r="4" spans="1:19" ht="36">
      <c r="A4" s="202"/>
      <c r="B4" s="14" t="s">
        <v>93</v>
      </c>
      <c r="D4" s="203">
        <v>2017</v>
      </c>
      <c r="E4" s="14" t="s">
        <v>94</v>
      </c>
    </row>
    <row r="7" spans="1:19" ht="48">
      <c r="A7" s="6"/>
      <c r="B7" s="14" t="s">
        <v>95</v>
      </c>
      <c r="D7" s="14" t="s">
        <v>96</v>
      </c>
      <c r="F7" s="14" t="s">
        <v>97</v>
      </c>
      <c r="G7" s="6"/>
      <c r="H7" s="14" t="s">
        <v>98</v>
      </c>
      <c r="I7" s="1"/>
      <c r="J7" s="14" t="s">
        <v>98</v>
      </c>
      <c r="K7" s="1"/>
      <c r="L7" s="14" t="s">
        <v>98</v>
      </c>
      <c r="M7" s="1"/>
      <c r="N7" s="14" t="s">
        <v>98</v>
      </c>
      <c r="O7" s="1"/>
      <c r="P7" s="14" t="s">
        <v>98</v>
      </c>
      <c r="R7" s="14" t="s">
        <v>98</v>
      </c>
    </row>
    <row r="8" spans="1:19" ht="60">
      <c r="A8" s="2" t="s">
        <v>99</v>
      </c>
      <c r="B8" s="2" t="s">
        <v>100</v>
      </c>
      <c r="C8" s="2"/>
      <c r="D8" s="2" t="s">
        <v>101</v>
      </c>
      <c r="E8" s="2"/>
      <c r="F8" s="2" t="s">
        <v>102</v>
      </c>
      <c r="H8" s="11" t="s">
        <v>103</v>
      </c>
      <c r="I8" s="2"/>
      <c r="J8" s="11" t="s">
        <v>104</v>
      </c>
      <c r="K8" s="2"/>
      <c r="L8" s="11" t="s">
        <v>105</v>
      </c>
      <c r="M8" s="2"/>
      <c r="N8" s="11" t="s">
        <v>106</v>
      </c>
      <c r="O8" s="2"/>
      <c r="P8" s="11" t="s">
        <v>107</v>
      </c>
      <c r="Q8" s="10"/>
      <c r="R8" s="11" t="s">
        <v>108</v>
      </c>
      <c r="S8" s="14" t="s">
        <v>109</v>
      </c>
    </row>
    <row r="9" spans="1:19">
      <c r="A9" s="7" t="s">
        <v>110</v>
      </c>
      <c r="B9" s="204"/>
      <c r="C9" s="7"/>
      <c r="D9" s="204"/>
      <c r="E9" s="7"/>
      <c r="F9" s="204"/>
      <c r="H9" s="204"/>
      <c r="I9" s="9"/>
      <c r="J9" s="204"/>
      <c r="K9" s="9"/>
      <c r="L9" s="204"/>
      <c r="M9" s="9"/>
      <c r="N9" s="204"/>
      <c r="O9" s="3"/>
      <c r="P9" s="204"/>
      <c r="R9" s="204"/>
    </row>
    <row r="10" spans="1:19">
      <c r="A10" s="23" t="s">
        <v>111</v>
      </c>
      <c r="B10" s="204"/>
      <c r="C10" s="8"/>
      <c r="D10" s="204"/>
      <c r="E10" s="8"/>
      <c r="F10" s="204"/>
      <c r="H10" s="204"/>
      <c r="I10" s="9"/>
      <c r="J10" s="204"/>
      <c r="K10" s="9"/>
      <c r="L10" s="204"/>
      <c r="M10" s="9"/>
      <c r="N10" s="204"/>
      <c r="P10" s="204"/>
      <c r="R10" s="204"/>
    </row>
    <row r="11" spans="1:19">
      <c r="A11" s="23" t="s">
        <v>112</v>
      </c>
      <c r="B11" s="204"/>
      <c r="C11" s="7"/>
      <c r="D11" s="204"/>
      <c r="E11" s="7"/>
      <c r="F11" s="204"/>
      <c r="H11" s="204"/>
      <c r="I11" s="9"/>
      <c r="J11" s="204"/>
      <c r="K11" s="9"/>
      <c r="L11" s="204"/>
      <c r="M11" s="9"/>
      <c r="N11" s="204"/>
      <c r="P11" s="204"/>
      <c r="R11" s="204"/>
    </row>
    <row r="12" spans="1:19" ht="26.1">
      <c r="A12" s="72" t="s">
        <v>113</v>
      </c>
      <c r="B12" s="4">
        <f>SUM(B9:B11)</f>
        <v>0</v>
      </c>
      <c r="C12" s="5"/>
      <c r="D12" s="4">
        <f>SUM(D9:D11)</f>
        <v>0</v>
      </c>
      <c r="E12" s="5"/>
      <c r="F12" s="4">
        <f>SUM(F9:F11)</f>
        <v>0</v>
      </c>
      <c r="H12" s="4">
        <f>SUM(H9:H11)</f>
        <v>0</v>
      </c>
      <c r="I12" s="4"/>
      <c r="J12" s="4">
        <f>SUM(J9:J11)</f>
        <v>0</v>
      </c>
      <c r="K12" s="4"/>
      <c r="L12" s="4">
        <f>SUM(L9:L11)</f>
        <v>0</v>
      </c>
      <c r="M12" s="4"/>
      <c r="N12" s="4">
        <f>SUM(N9:N11)</f>
        <v>0</v>
      </c>
      <c r="O12" s="4"/>
      <c r="P12" s="4">
        <f>SUM(P9:P11)</f>
        <v>0</v>
      </c>
      <c r="Q12" s="4"/>
      <c r="R12" s="4">
        <f>SUM(R9:R11)</f>
        <v>0</v>
      </c>
      <c r="S12" s="4"/>
    </row>
    <row r="14" spans="1:19" ht="12.95">
      <c r="A14" s="1" t="s">
        <v>114</v>
      </c>
    </row>
    <row r="15" spans="1:19">
      <c r="A15" s="7" t="s">
        <v>110</v>
      </c>
      <c r="B15" s="4">
        <v>18136</v>
      </c>
    </row>
    <row r="16" spans="1:19">
      <c r="A16" s="23" t="s">
        <v>111</v>
      </c>
      <c r="B16" s="4">
        <v>12315</v>
      </c>
      <c r="F16" s="4"/>
    </row>
    <row r="17" spans="1:19">
      <c r="A17" s="23" t="s">
        <v>112</v>
      </c>
      <c r="B17" s="4">
        <v>4259</v>
      </c>
    </row>
    <row r="18" spans="1:19" ht="26.1">
      <c r="A18" s="72" t="s">
        <v>113</v>
      </c>
      <c r="B18" s="4">
        <f>SUM(B15:B17)</f>
        <v>34710</v>
      </c>
    </row>
    <row r="19" spans="1:19">
      <c r="A19" s="101"/>
      <c r="B19" s="101"/>
      <c r="C19" s="101"/>
      <c r="D19" s="101"/>
      <c r="E19" s="101"/>
      <c r="F19" s="101"/>
      <c r="G19" s="101"/>
      <c r="H19" s="101"/>
      <c r="I19" s="101"/>
      <c r="J19" s="101"/>
      <c r="K19" s="101"/>
      <c r="L19" s="101"/>
      <c r="M19" s="101"/>
      <c r="N19" s="101"/>
      <c r="O19" s="101"/>
      <c r="P19" s="101"/>
      <c r="Q19" s="101"/>
      <c r="R19" s="101"/>
      <c r="S19" s="101"/>
    </row>
    <row r="20" spans="1:19">
      <c r="A20" s="101"/>
      <c r="B20" s="101"/>
      <c r="C20" s="101"/>
      <c r="D20" s="101"/>
      <c r="E20" s="101"/>
      <c r="F20" s="101"/>
      <c r="G20" s="101"/>
      <c r="H20" s="101"/>
      <c r="I20" s="101"/>
      <c r="J20" s="101"/>
      <c r="K20" s="101"/>
      <c r="L20" s="101"/>
      <c r="M20" s="101"/>
      <c r="N20" s="101"/>
      <c r="O20" s="101"/>
      <c r="P20" s="101"/>
      <c r="Q20" s="101"/>
      <c r="R20" s="101"/>
      <c r="S20" s="101"/>
    </row>
    <row r="21" spans="1:19">
      <c r="A21" s="6"/>
      <c r="B21" s="6"/>
      <c r="C21" s="6"/>
      <c r="D21" s="100" t="s">
        <v>115</v>
      </c>
    </row>
    <row r="22" spans="1:19" ht="48">
      <c r="D22" s="203">
        <v>2018</v>
      </c>
      <c r="E22" s="14" t="s">
        <v>116</v>
      </c>
    </row>
    <row r="25" spans="1:19" ht="48">
      <c r="A25" s="6"/>
      <c r="B25" s="14" t="s">
        <v>95</v>
      </c>
      <c r="D25" s="14" t="s">
        <v>96</v>
      </c>
      <c r="F25" s="14" t="s">
        <v>97</v>
      </c>
      <c r="G25" s="6"/>
      <c r="H25" s="14" t="s">
        <v>98</v>
      </c>
      <c r="I25" s="1"/>
      <c r="J25" s="14" t="s">
        <v>98</v>
      </c>
      <c r="K25" s="1"/>
      <c r="L25" s="14" t="s">
        <v>98</v>
      </c>
      <c r="M25" s="1"/>
      <c r="N25" s="14" t="s">
        <v>98</v>
      </c>
      <c r="O25" s="1"/>
      <c r="P25" s="14" t="s">
        <v>98</v>
      </c>
      <c r="R25" s="14" t="s">
        <v>98</v>
      </c>
    </row>
    <row r="26" spans="1:19" ht="60">
      <c r="A26" s="2" t="s">
        <v>99</v>
      </c>
      <c r="B26" s="2" t="s">
        <v>100</v>
      </c>
      <c r="C26" s="2"/>
      <c r="D26" s="2" t="s">
        <v>101</v>
      </c>
      <c r="E26" s="2"/>
      <c r="F26" s="2" t="s">
        <v>102</v>
      </c>
      <c r="H26" s="11" t="s">
        <v>103</v>
      </c>
      <c r="I26" s="2"/>
      <c r="J26" s="11" t="s">
        <v>104</v>
      </c>
      <c r="K26" s="2"/>
      <c r="L26" s="11" t="s">
        <v>105</v>
      </c>
      <c r="M26" s="2"/>
      <c r="N26" s="11" t="s">
        <v>106</v>
      </c>
      <c r="O26" s="2"/>
      <c r="P26" s="11" t="s">
        <v>107</v>
      </c>
      <c r="Q26" s="10"/>
      <c r="R26" s="11" t="s">
        <v>108</v>
      </c>
      <c r="S26" s="14" t="s">
        <v>109</v>
      </c>
    </row>
    <row r="27" spans="1:19">
      <c r="A27" s="7" t="s">
        <v>110</v>
      </c>
      <c r="B27" s="204"/>
      <c r="C27" s="7"/>
      <c r="D27" s="204"/>
      <c r="E27" s="7"/>
      <c r="F27" s="204"/>
      <c r="H27" s="204"/>
      <c r="I27" s="9"/>
      <c r="J27" s="204"/>
      <c r="K27" s="9"/>
      <c r="L27" s="204"/>
      <c r="M27" s="9"/>
      <c r="N27" s="204"/>
      <c r="O27" s="3"/>
      <c r="P27" s="204"/>
      <c r="R27" s="204"/>
    </row>
    <row r="28" spans="1:19">
      <c r="A28" s="23" t="s">
        <v>111</v>
      </c>
      <c r="B28" s="204"/>
      <c r="C28" s="8"/>
      <c r="D28" s="204"/>
      <c r="E28" s="8"/>
      <c r="F28" s="204"/>
      <c r="H28" s="204"/>
      <c r="I28" s="9"/>
      <c r="J28" s="204"/>
      <c r="K28" s="9"/>
      <c r="L28" s="204"/>
      <c r="M28" s="9"/>
      <c r="N28" s="204"/>
      <c r="P28" s="204"/>
      <c r="R28" s="204"/>
    </row>
    <row r="29" spans="1:19">
      <c r="A29" s="23" t="s">
        <v>112</v>
      </c>
      <c r="B29" s="204"/>
      <c r="C29" s="7"/>
      <c r="D29" s="204"/>
      <c r="E29" s="7"/>
      <c r="F29" s="204"/>
      <c r="H29" s="204"/>
      <c r="I29" s="9"/>
      <c r="J29" s="204"/>
      <c r="K29" s="9"/>
      <c r="L29" s="204"/>
      <c r="M29" s="9"/>
      <c r="N29" s="204"/>
      <c r="P29" s="204"/>
      <c r="R29" s="204"/>
    </row>
    <row r="30" spans="1:19" ht="26.1">
      <c r="A30" s="72" t="s">
        <v>113</v>
      </c>
      <c r="B30" s="4">
        <f>SUM(B27:B29)</f>
        <v>0</v>
      </c>
      <c r="C30" s="5"/>
      <c r="D30" s="4">
        <f>SUM(D27:D29)</f>
        <v>0</v>
      </c>
      <c r="E30" s="5"/>
      <c r="F30" s="4">
        <f>SUM(F27:F29)</f>
        <v>0</v>
      </c>
      <c r="H30" s="4">
        <f>SUM(H27:H29)</f>
        <v>0</v>
      </c>
      <c r="I30" s="4"/>
      <c r="J30" s="4">
        <f>SUM(J27:J29)</f>
        <v>0</v>
      </c>
      <c r="K30" s="4"/>
      <c r="L30" s="4">
        <f>SUM(L27:L29)</f>
        <v>0</v>
      </c>
      <c r="M30" s="4"/>
      <c r="N30" s="4">
        <f>SUM(N27:N29)</f>
        <v>0</v>
      </c>
      <c r="O30" s="4"/>
      <c r="P30" s="4">
        <f>SUM(P27:P29)</f>
        <v>0</v>
      </c>
      <c r="Q30" s="4"/>
      <c r="R30" s="4">
        <f>SUM(R27:R29)</f>
        <v>0</v>
      </c>
      <c r="S30" s="4"/>
    </row>
    <row r="31" spans="1:19">
      <c r="A31" s="101"/>
      <c r="B31" s="101"/>
      <c r="C31" s="101"/>
      <c r="D31" s="101"/>
      <c r="E31" s="101"/>
      <c r="F31" s="101"/>
      <c r="G31" s="101"/>
      <c r="H31" s="101"/>
      <c r="I31" s="101"/>
      <c r="J31" s="101"/>
      <c r="K31" s="101"/>
      <c r="L31" s="101"/>
      <c r="M31" s="101"/>
      <c r="N31" s="101"/>
      <c r="O31" s="101"/>
      <c r="P31" s="101"/>
      <c r="Q31" s="101"/>
      <c r="R31" s="101"/>
      <c r="S31" s="101"/>
    </row>
    <row r="32" spans="1:19">
      <c r="A32" s="101"/>
      <c r="B32" s="101"/>
      <c r="C32" s="101"/>
      <c r="D32" s="101"/>
      <c r="E32" s="101"/>
      <c r="F32" s="101"/>
      <c r="G32" s="101"/>
      <c r="H32" s="101"/>
      <c r="I32" s="101"/>
      <c r="J32" s="101"/>
      <c r="K32" s="101"/>
      <c r="L32" s="101"/>
      <c r="M32" s="101"/>
      <c r="N32" s="101"/>
      <c r="O32" s="101"/>
      <c r="P32" s="101"/>
      <c r="Q32" s="101"/>
      <c r="R32" s="101"/>
      <c r="S32" s="101"/>
    </row>
    <row r="33" spans="1:19">
      <c r="A33" s="6"/>
      <c r="B33" s="6"/>
      <c r="C33" s="6"/>
      <c r="D33" s="100" t="s">
        <v>117</v>
      </c>
    </row>
    <row r="34" spans="1:19" ht="36">
      <c r="D34" s="203">
        <v>2019</v>
      </c>
      <c r="E34" s="14" t="s">
        <v>118</v>
      </c>
    </row>
    <row r="37" spans="1:19" ht="48">
      <c r="A37" s="6"/>
      <c r="B37" s="14" t="s">
        <v>95</v>
      </c>
      <c r="D37" s="14" t="s">
        <v>96</v>
      </c>
      <c r="F37" s="14" t="s">
        <v>97</v>
      </c>
      <c r="G37" s="6"/>
      <c r="H37" s="14" t="s">
        <v>98</v>
      </c>
      <c r="I37" s="1"/>
      <c r="J37" s="14" t="s">
        <v>98</v>
      </c>
      <c r="K37" s="1"/>
      <c r="L37" s="14" t="s">
        <v>98</v>
      </c>
      <c r="M37" s="1"/>
      <c r="N37" s="14" t="s">
        <v>98</v>
      </c>
      <c r="O37" s="1"/>
      <c r="P37" s="14" t="s">
        <v>98</v>
      </c>
      <c r="R37" s="14" t="s">
        <v>98</v>
      </c>
    </row>
    <row r="38" spans="1:19" ht="60">
      <c r="A38" s="2" t="s">
        <v>99</v>
      </c>
      <c r="B38" s="2" t="s">
        <v>100</v>
      </c>
      <c r="C38" s="2"/>
      <c r="D38" s="2" t="s">
        <v>101</v>
      </c>
      <c r="E38" s="2"/>
      <c r="F38" s="2" t="s">
        <v>102</v>
      </c>
      <c r="H38" s="11" t="s">
        <v>103</v>
      </c>
      <c r="I38" s="2"/>
      <c r="J38" s="11" t="s">
        <v>104</v>
      </c>
      <c r="K38" s="2"/>
      <c r="L38" s="11" t="s">
        <v>105</v>
      </c>
      <c r="M38" s="2"/>
      <c r="N38" s="11" t="s">
        <v>106</v>
      </c>
      <c r="O38" s="2"/>
      <c r="P38" s="11" t="s">
        <v>107</v>
      </c>
      <c r="Q38" s="10"/>
      <c r="R38" s="11" t="s">
        <v>108</v>
      </c>
      <c r="S38" s="14" t="s">
        <v>109</v>
      </c>
    </row>
    <row r="39" spans="1:19">
      <c r="A39" s="7" t="s">
        <v>110</v>
      </c>
      <c r="B39" s="204"/>
      <c r="C39" s="7"/>
      <c r="D39" s="204"/>
      <c r="E39" s="7"/>
      <c r="F39" s="204"/>
      <c r="H39" s="204"/>
      <c r="I39" s="9"/>
      <c r="J39" s="204"/>
      <c r="K39" s="9"/>
      <c r="L39" s="204"/>
      <c r="M39" s="9"/>
      <c r="N39" s="204"/>
      <c r="O39" s="3"/>
      <c r="P39" s="204"/>
      <c r="R39" s="204"/>
    </row>
    <row r="40" spans="1:19">
      <c r="A40" s="23" t="s">
        <v>111</v>
      </c>
      <c r="B40" s="204"/>
      <c r="C40" s="8"/>
      <c r="D40" s="204"/>
      <c r="E40" s="8"/>
      <c r="F40" s="204"/>
      <c r="H40" s="204"/>
      <c r="I40" s="9"/>
      <c r="J40" s="204"/>
      <c r="K40" s="9"/>
      <c r="L40" s="204"/>
      <c r="M40" s="9"/>
      <c r="N40" s="204"/>
      <c r="P40" s="204"/>
      <c r="R40" s="204"/>
    </row>
    <row r="41" spans="1:19">
      <c r="A41" s="23" t="s">
        <v>112</v>
      </c>
      <c r="B41" s="204"/>
      <c r="C41" s="7"/>
      <c r="D41" s="204"/>
      <c r="E41" s="7"/>
      <c r="F41" s="204"/>
      <c r="H41" s="204"/>
      <c r="I41" s="9"/>
      <c r="J41" s="204"/>
      <c r="K41" s="9"/>
      <c r="L41" s="204"/>
      <c r="M41" s="9"/>
      <c r="N41" s="204"/>
      <c r="P41" s="204"/>
      <c r="R41" s="204"/>
    </row>
    <row r="42" spans="1:19" ht="26.1">
      <c r="A42" s="72" t="s">
        <v>113</v>
      </c>
      <c r="B42" s="4">
        <f>SUM(B39:B41)</f>
        <v>0</v>
      </c>
      <c r="C42" s="5"/>
      <c r="D42" s="4">
        <f>SUM(D39:D41)</f>
        <v>0</v>
      </c>
      <c r="E42" s="5"/>
      <c r="F42" s="4">
        <f>SUM(F39:F41)</f>
        <v>0</v>
      </c>
      <c r="H42" s="4">
        <f>SUM(H39:H41)</f>
        <v>0</v>
      </c>
      <c r="I42" s="4"/>
      <c r="J42" s="4">
        <f>SUM(J39:J41)</f>
        <v>0</v>
      </c>
      <c r="K42" s="4"/>
      <c r="L42" s="4">
        <f>SUM(L39:L41)</f>
        <v>0</v>
      </c>
      <c r="M42" s="4"/>
      <c r="N42" s="4">
        <f>SUM(N39:N41)</f>
        <v>0</v>
      </c>
      <c r="O42" s="4"/>
      <c r="P42" s="4">
        <f>SUM(P39:P41)</f>
        <v>0</v>
      </c>
      <c r="Q42" s="4"/>
      <c r="R42" s="4">
        <f>SUM(R39:R41)</f>
        <v>0</v>
      </c>
      <c r="S42" s="4"/>
    </row>
    <row r="43" spans="1:19">
      <c r="A43" s="101"/>
      <c r="B43" s="101"/>
      <c r="C43" s="101"/>
      <c r="D43" s="101"/>
      <c r="E43" s="101"/>
      <c r="F43" s="101"/>
      <c r="G43" s="101"/>
      <c r="H43" s="101"/>
      <c r="I43" s="101"/>
      <c r="J43" s="101"/>
      <c r="K43" s="101"/>
      <c r="L43" s="101"/>
      <c r="M43" s="101"/>
      <c r="N43" s="101"/>
      <c r="O43" s="101"/>
      <c r="P43" s="101"/>
      <c r="Q43" s="101"/>
      <c r="R43" s="101"/>
      <c r="S43" s="101"/>
    </row>
    <row r="44" spans="1:19">
      <c r="A44" s="101"/>
      <c r="B44" s="101"/>
      <c r="C44" s="101"/>
      <c r="D44" s="101"/>
      <c r="E44" s="101"/>
      <c r="F44" s="101"/>
      <c r="G44" s="101"/>
      <c r="H44" s="101"/>
      <c r="I44" s="101"/>
      <c r="J44" s="101"/>
      <c r="K44" s="101"/>
      <c r="L44" s="101"/>
      <c r="M44" s="101"/>
      <c r="N44" s="101"/>
      <c r="O44" s="101"/>
      <c r="P44" s="101"/>
      <c r="Q44" s="101"/>
      <c r="R44" s="101"/>
      <c r="S44" s="101"/>
    </row>
    <row r="45" spans="1:19">
      <c r="A45" s="6"/>
      <c r="B45" s="6"/>
      <c r="C45" s="6"/>
      <c r="D45" s="100" t="s">
        <v>119</v>
      </c>
    </row>
    <row r="46" spans="1:19" ht="36">
      <c r="D46" s="203">
        <v>2020</v>
      </c>
      <c r="E46" s="14" t="s">
        <v>120</v>
      </c>
    </row>
    <row r="49" spans="1:19" ht="48">
      <c r="A49" s="6"/>
      <c r="B49" s="14" t="s">
        <v>95</v>
      </c>
      <c r="D49" s="14" t="s">
        <v>96</v>
      </c>
      <c r="F49" s="14" t="s">
        <v>97</v>
      </c>
      <c r="G49" s="6"/>
      <c r="H49" s="14" t="s">
        <v>98</v>
      </c>
      <c r="I49" s="1"/>
      <c r="J49" s="14" t="s">
        <v>98</v>
      </c>
      <c r="K49" s="1"/>
      <c r="L49" s="14" t="s">
        <v>98</v>
      </c>
      <c r="M49" s="1"/>
      <c r="N49" s="14" t="s">
        <v>98</v>
      </c>
      <c r="O49" s="1"/>
      <c r="P49" s="14" t="s">
        <v>98</v>
      </c>
      <c r="R49" s="14" t="s">
        <v>98</v>
      </c>
    </row>
    <row r="50" spans="1:19" ht="60">
      <c r="A50" s="2" t="s">
        <v>99</v>
      </c>
      <c r="B50" s="2" t="s">
        <v>100</v>
      </c>
      <c r="C50" s="2"/>
      <c r="D50" s="2" t="s">
        <v>101</v>
      </c>
      <c r="E50" s="2"/>
      <c r="F50" s="2" t="s">
        <v>102</v>
      </c>
      <c r="H50" s="11" t="s">
        <v>103</v>
      </c>
      <c r="I50" s="2"/>
      <c r="J50" s="11" t="s">
        <v>104</v>
      </c>
      <c r="K50" s="2"/>
      <c r="L50" s="11" t="s">
        <v>105</v>
      </c>
      <c r="M50" s="2"/>
      <c r="N50" s="11" t="s">
        <v>106</v>
      </c>
      <c r="O50" s="2"/>
      <c r="P50" s="11" t="s">
        <v>107</v>
      </c>
      <c r="Q50" s="10"/>
      <c r="R50" s="11" t="s">
        <v>108</v>
      </c>
      <c r="S50" s="14" t="s">
        <v>109</v>
      </c>
    </row>
    <row r="51" spans="1:19">
      <c r="A51" s="7" t="s">
        <v>110</v>
      </c>
      <c r="B51" s="204"/>
      <c r="C51" s="7"/>
      <c r="D51" s="204"/>
      <c r="E51" s="7"/>
      <c r="F51" s="204"/>
      <c r="H51" s="204"/>
      <c r="I51" s="9"/>
      <c r="J51" s="204"/>
      <c r="K51" s="9"/>
      <c r="L51" s="204"/>
      <c r="M51" s="9"/>
      <c r="N51" s="204"/>
      <c r="O51" s="3"/>
      <c r="P51" s="204"/>
      <c r="R51" s="204"/>
    </row>
    <row r="52" spans="1:19">
      <c r="A52" s="23" t="s">
        <v>111</v>
      </c>
      <c r="B52" s="204"/>
      <c r="C52" s="8"/>
      <c r="D52" s="204"/>
      <c r="E52" s="8"/>
      <c r="F52" s="204"/>
      <c r="H52" s="204"/>
      <c r="I52" s="9"/>
      <c r="J52" s="204"/>
      <c r="K52" s="9"/>
      <c r="L52" s="204"/>
      <c r="M52" s="9"/>
      <c r="N52" s="204"/>
      <c r="P52" s="204"/>
      <c r="R52" s="204"/>
    </row>
    <row r="53" spans="1:19">
      <c r="A53" s="23" t="s">
        <v>112</v>
      </c>
      <c r="B53" s="204"/>
      <c r="C53" s="7"/>
      <c r="D53" s="204"/>
      <c r="E53" s="7"/>
      <c r="F53" s="204"/>
      <c r="H53" s="204"/>
      <c r="I53" s="9"/>
      <c r="J53" s="204"/>
      <c r="K53" s="9"/>
      <c r="L53" s="204"/>
      <c r="M53" s="9"/>
      <c r="N53" s="204"/>
      <c r="P53" s="204"/>
      <c r="R53" s="204"/>
    </row>
    <row r="54" spans="1:19" ht="26.1">
      <c r="A54" s="72" t="s">
        <v>113</v>
      </c>
      <c r="B54" s="4">
        <f>SUM(B51:B53)</f>
        <v>0</v>
      </c>
      <c r="C54" s="5"/>
      <c r="D54" s="4">
        <f>SUM(D51:D53)</f>
        <v>0</v>
      </c>
      <c r="E54" s="5"/>
      <c r="F54" s="4">
        <f>SUM(F51:F53)</f>
        <v>0</v>
      </c>
      <c r="H54" s="4">
        <f>SUM(H51:H53)</f>
        <v>0</v>
      </c>
      <c r="I54" s="4"/>
      <c r="J54" s="4">
        <f>SUM(J51:J53)</f>
        <v>0</v>
      </c>
      <c r="K54" s="4"/>
      <c r="L54" s="4">
        <f>SUM(L51:L53)</f>
        <v>0</v>
      </c>
      <c r="M54" s="4"/>
      <c r="N54" s="4">
        <f>SUM(N51:N53)</f>
        <v>0</v>
      </c>
      <c r="O54" s="4"/>
      <c r="P54" s="4">
        <f>SUM(P51:P53)</f>
        <v>0</v>
      </c>
      <c r="Q54" s="4"/>
      <c r="R54" s="4">
        <f>SUM(R51:R53)</f>
        <v>0</v>
      </c>
      <c r="S54" s="4"/>
    </row>
    <row r="55" spans="1:19">
      <c r="A55" s="101"/>
      <c r="B55" s="101"/>
      <c r="C55" s="101"/>
      <c r="D55" s="101"/>
      <c r="E55" s="101"/>
      <c r="F55" s="101"/>
      <c r="G55" s="101"/>
      <c r="H55" s="101"/>
      <c r="I55" s="101"/>
      <c r="J55" s="101"/>
      <c r="K55" s="101"/>
      <c r="L55" s="101"/>
      <c r="M55" s="101"/>
      <c r="N55" s="101"/>
      <c r="O55" s="101"/>
      <c r="P55" s="101"/>
      <c r="Q55" s="101"/>
      <c r="R55" s="101"/>
      <c r="S55" s="101"/>
    </row>
    <row r="56" spans="1:19">
      <c r="A56" s="101"/>
      <c r="B56" s="101"/>
      <c r="C56" s="101"/>
      <c r="D56" s="101"/>
      <c r="E56" s="101"/>
      <c r="F56" s="101"/>
      <c r="G56" s="101"/>
      <c r="H56" s="101"/>
      <c r="I56" s="101"/>
      <c r="J56" s="101"/>
      <c r="K56" s="101"/>
      <c r="L56" s="101"/>
      <c r="M56" s="101"/>
      <c r="N56" s="101"/>
      <c r="O56" s="101"/>
      <c r="P56" s="101"/>
      <c r="Q56" s="101"/>
      <c r="R56" s="101"/>
      <c r="S56" s="101"/>
    </row>
    <row r="57" spans="1:19">
      <c r="A57" s="6"/>
      <c r="B57" s="6"/>
      <c r="C57" s="6"/>
      <c r="D57" s="100" t="s">
        <v>121</v>
      </c>
    </row>
    <row r="58" spans="1:19" ht="36">
      <c r="D58" s="203">
        <v>2021</v>
      </c>
      <c r="E58" s="14" t="s">
        <v>122</v>
      </c>
    </row>
    <row r="61" spans="1:19" ht="48">
      <c r="A61" s="6"/>
      <c r="B61" s="14" t="s">
        <v>95</v>
      </c>
      <c r="D61" s="14" t="s">
        <v>96</v>
      </c>
      <c r="F61" s="14" t="s">
        <v>97</v>
      </c>
      <c r="G61" s="6"/>
      <c r="H61" s="14" t="s">
        <v>98</v>
      </c>
      <c r="I61" s="1"/>
      <c r="J61" s="14" t="s">
        <v>98</v>
      </c>
      <c r="K61" s="1"/>
      <c r="L61" s="14" t="s">
        <v>98</v>
      </c>
      <c r="M61" s="1"/>
      <c r="N61" s="14" t="s">
        <v>98</v>
      </c>
      <c r="O61" s="1"/>
      <c r="P61" s="14" t="s">
        <v>98</v>
      </c>
      <c r="R61" s="14" t="s">
        <v>98</v>
      </c>
    </row>
    <row r="62" spans="1:19" ht="60">
      <c r="A62" s="2" t="s">
        <v>99</v>
      </c>
      <c r="B62" s="2" t="s">
        <v>100</v>
      </c>
      <c r="C62" s="2"/>
      <c r="D62" s="2" t="s">
        <v>101</v>
      </c>
      <c r="E62" s="2"/>
      <c r="F62" s="2" t="s">
        <v>102</v>
      </c>
      <c r="H62" s="11" t="s">
        <v>103</v>
      </c>
      <c r="I62" s="2"/>
      <c r="J62" s="11" t="s">
        <v>104</v>
      </c>
      <c r="K62" s="2"/>
      <c r="L62" s="11" t="s">
        <v>105</v>
      </c>
      <c r="M62" s="2"/>
      <c r="N62" s="11" t="s">
        <v>106</v>
      </c>
      <c r="O62" s="2"/>
      <c r="P62" s="11" t="s">
        <v>107</v>
      </c>
      <c r="Q62" s="10"/>
      <c r="R62" s="11" t="s">
        <v>108</v>
      </c>
      <c r="S62" s="14" t="s">
        <v>109</v>
      </c>
    </row>
    <row r="63" spans="1:19">
      <c r="A63" s="7" t="s">
        <v>110</v>
      </c>
      <c r="B63" s="204"/>
      <c r="C63" s="7"/>
      <c r="D63" s="204"/>
      <c r="E63" s="7"/>
      <c r="F63" s="204"/>
      <c r="H63" s="204"/>
      <c r="I63" s="9"/>
      <c r="J63" s="204"/>
      <c r="K63" s="9"/>
      <c r="L63" s="204"/>
      <c r="M63" s="9"/>
      <c r="N63" s="204"/>
      <c r="O63" s="3"/>
      <c r="P63" s="204"/>
      <c r="R63" s="204"/>
    </row>
    <row r="64" spans="1:19">
      <c r="A64" s="23" t="s">
        <v>111</v>
      </c>
      <c r="B64" s="204"/>
      <c r="C64" s="8"/>
      <c r="D64" s="204"/>
      <c r="E64" s="8"/>
      <c r="F64" s="204"/>
      <c r="H64" s="204"/>
      <c r="I64" s="9"/>
      <c r="J64" s="204"/>
      <c r="K64" s="9"/>
      <c r="L64" s="204"/>
      <c r="M64" s="9"/>
      <c r="N64" s="204"/>
      <c r="P64" s="204"/>
      <c r="R64" s="204"/>
    </row>
    <row r="65" spans="1:19">
      <c r="A65" s="23" t="s">
        <v>112</v>
      </c>
      <c r="B65" s="204"/>
      <c r="C65" s="7"/>
      <c r="D65" s="204"/>
      <c r="E65" s="7"/>
      <c r="F65" s="204"/>
      <c r="H65" s="204"/>
      <c r="I65" s="9"/>
      <c r="J65" s="204"/>
      <c r="K65" s="9"/>
      <c r="L65" s="204"/>
      <c r="M65" s="9"/>
      <c r="N65" s="204"/>
      <c r="P65" s="204"/>
      <c r="R65" s="204"/>
    </row>
    <row r="66" spans="1:19" ht="26.1">
      <c r="A66" s="72" t="s">
        <v>113</v>
      </c>
      <c r="B66" s="4">
        <f>SUM(B63:B65)</f>
        <v>0</v>
      </c>
      <c r="C66" s="5"/>
      <c r="D66" s="4">
        <f>SUM(D63:D65)</f>
        <v>0</v>
      </c>
      <c r="E66" s="5"/>
      <c r="F66" s="4">
        <f>SUM(F63:F65)</f>
        <v>0</v>
      </c>
      <c r="H66" s="4">
        <f>SUM(H63:H65)</f>
        <v>0</v>
      </c>
      <c r="I66" s="4"/>
      <c r="J66" s="4">
        <f>SUM(J63:J65)</f>
        <v>0</v>
      </c>
      <c r="K66" s="4"/>
      <c r="L66" s="4">
        <f>SUM(L63:L65)</f>
        <v>0</v>
      </c>
      <c r="M66" s="4"/>
      <c r="N66" s="4">
        <f>SUM(N63:N65)</f>
        <v>0</v>
      </c>
      <c r="O66" s="4"/>
      <c r="P66" s="4">
        <f>SUM(P63:P65)</f>
        <v>0</v>
      </c>
      <c r="Q66" s="4"/>
      <c r="R66" s="4">
        <f>SUM(R63:R65)</f>
        <v>0</v>
      </c>
      <c r="S66" s="4"/>
    </row>
  </sheetData>
  <phoneticPr fontId="0" type="noConversion"/>
  <pageMargins left="0" right="0"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FCEC-74CA-48B6-8ABB-819FE4419ED4}">
  <sheetPr codeName="Sheet3"/>
  <dimension ref="A1:AN9"/>
  <sheetViews>
    <sheetView workbookViewId="0">
      <selection activeCell="B5" sqref="B5"/>
    </sheetView>
  </sheetViews>
  <sheetFormatPr defaultRowHeight="12.6"/>
  <cols>
    <col min="1" max="1" width="10.140625" customWidth="1"/>
  </cols>
  <sheetData>
    <row r="1" spans="1:40" ht="12.95">
      <c r="A1" s="5" t="s">
        <v>123</v>
      </c>
    </row>
    <row r="2" spans="1:40" ht="12.95">
      <c r="A2" s="1" t="s">
        <v>124</v>
      </c>
    </row>
    <row r="3" spans="1:40" ht="12.95">
      <c r="A3" s="112" t="s">
        <v>125</v>
      </c>
      <c r="B3" s="113"/>
    </row>
    <row r="4" spans="1:40">
      <c r="B4" s="17"/>
    </row>
    <row r="5" spans="1:40" ht="26.1">
      <c r="A5" s="18" t="s">
        <v>99</v>
      </c>
      <c r="B5" s="19" t="s">
        <v>126</v>
      </c>
      <c r="C5" s="2"/>
      <c r="D5" s="19" t="s">
        <v>127</v>
      </c>
      <c r="E5" s="2"/>
      <c r="F5" s="19" t="s">
        <v>128</v>
      </c>
      <c r="H5" s="19" t="s">
        <v>129</v>
      </c>
      <c r="I5" s="2"/>
      <c r="J5" s="19" t="s">
        <v>130</v>
      </c>
      <c r="K5" s="2"/>
      <c r="L5" s="19" t="s">
        <v>131</v>
      </c>
      <c r="M5" s="2"/>
      <c r="N5" s="19" t="s">
        <v>132</v>
      </c>
      <c r="O5" s="2"/>
      <c r="P5" s="19" t="s">
        <v>133</v>
      </c>
      <c r="R5" s="19" t="s">
        <v>134</v>
      </c>
      <c r="T5" s="19" t="s">
        <v>135</v>
      </c>
      <c r="V5" s="19" t="s">
        <v>136</v>
      </c>
      <c r="X5" s="19" t="s">
        <v>137</v>
      </c>
      <c r="Z5" s="19" t="s">
        <v>138</v>
      </c>
      <c r="AB5" s="19" t="s">
        <v>139</v>
      </c>
      <c r="AD5" s="19" t="s">
        <v>140</v>
      </c>
      <c r="AF5" s="19" t="s">
        <v>141</v>
      </c>
      <c r="AH5" s="19" t="s">
        <v>142</v>
      </c>
      <c r="AJ5" s="19" t="s">
        <v>143</v>
      </c>
      <c r="AL5" s="19" t="s">
        <v>144</v>
      </c>
      <c r="AN5" s="19" t="s">
        <v>145</v>
      </c>
    </row>
    <row r="6" spans="1:40">
      <c r="A6" s="7" t="str">
        <f>' B_Populations'!$A$9</f>
        <v>65-74</v>
      </c>
      <c r="B6" s="16"/>
      <c r="C6" s="7"/>
      <c r="D6" s="205"/>
      <c r="E6" s="7"/>
      <c r="F6" s="206"/>
      <c r="H6" s="16"/>
      <c r="I6" s="9"/>
      <c r="J6" s="205"/>
      <c r="K6" s="9"/>
      <c r="L6" s="16"/>
      <c r="M6" s="9"/>
      <c r="N6" s="206"/>
      <c r="O6" s="3"/>
      <c r="P6" s="16"/>
      <c r="R6" s="205"/>
      <c r="T6" s="16"/>
      <c r="V6" s="206"/>
      <c r="X6" s="205"/>
      <c r="Z6" s="206"/>
      <c r="AB6" s="205"/>
      <c r="AD6" s="205"/>
      <c r="AF6" s="205"/>
      <c r="AH6" s="205"/>
      <c r="AJ6" s="205"/>
      <c r="AL6" s="205"/>
      <c r="AN6" s="205"/>
    </row>
    <row r="7" spans="1:40">
      <c r="A7" s="8" t="str">
        <f>' B_Populations'!$A$10</f>
        <v>75-84</v>
      </c>
      <c r="B7" s="207"/>
      <c r="C7" s="8"/>
      <c r="D7" s="205"/>
      <c r="E7" s="8"/>
      <c r="F7" s="206"/>
      <c r="H7" s="207"/>
      <c r="I7" s="9"/>
      <c r="J7" s="205"/>
      <c r="K7" s="9"/>
      <c r="L7" s="207"/>
      <c r="M7" s="9"/>
      <c r="N7" s="206"/>
      <c r="P7" s="207"/>
      <c r="R7" s="205"/>
      <c r="T7" s="207"/>
      <c r="V7" s="206"/>
      <c r="X7" s="205"/>
      <c r="Z7" s="206"/>
      <c r="AB7" s="205"/>
      <c r="AD7" s="205"/>
      <c r="AF7" s="205"/>
      <c r="AH7" s="205"/>
      <c r="AJ7" s="205"/>
      <c r="AL7" s="205"/>
      <c r="AN7" s="205"/>
    </row>
    <row r="8" spans="1:40">
      <c r="A8" s="7" t="str">
        <f>' B_Populations'!$A$11</f>
        <v>85+</v>
      </c>
      <c r="B8" s="207"/>
      <c r="C8" s="7"/>
      <c r="D8" s="205"/>
      <c r="E8" s="7"/>
      <c r="F8" s="206"/>
      <c r="H8" s="207"/>
      <c r="I8" s="9"/>
      <c r="J8" s="205"/>
      <c r="K8" s="9"/>
      <c r="L8" s="207"/>
      <c r="M8" s="9"/>
      <c r="N8" s="206"/>
      <c r="P8" s="207"/>
      <c r="R8" s="205"/>
      <c r="T8" s="207"/>
      <c r="V8" s="206"/>
      <c r="X8" s="205"/>
      <c r="Z8" s="206"/>
      <c r="AB8" s="205"/>
      <c r="AD8" s="205"/>
      <c r="AF8" s="205"/>
      <c r="AH8" s="205"/>
      <c r="AJ8" s="205"/>
      <c r="AL8" s="205"/>
      <c r="AN8" s="205"/>
    </row>
    <row r="9" spans="1:40" ht="12.95">
      <c r="A9" s="5" t="s">
        <v>146</v>
      </c>
      <c r="B9" s="15">
        <f>SUM(B6:B8)</f>
        <v>0</v>
      </c>
      <c r="C9" s="15"/>
      <c r="D9" s="15">
        <f>SUM(D6:D8)</f>
        <v>0</v>
      </c>
      <c r="E9" s="15"/>
      <c r="F9" s="15">
        <f>SUM(F6:F8)</f>
        <v>0</v>
      </c>
      <c r="G9" s="15"/>
      <c r="H9" s="15">
        <f>SUM(H6:H8)</f>
        <v>0</v>
      </c>
      <c r="I9" s="15"/>
      <c r="J9" s="15">
        <f>SUM(J6:J8)</f>
        <v>0</v>
      </c>
      <c r="K9" s="15"/>
      <c r="L9" s="15">
        <f>SUM(L6:L8)</f>
        <v>0</v>
      </c>
      <c r="M9" s="15"/>
      <c r="N9" s="15">
        <f>SUM(N6:N8)</f>
        <v>0</v>
      </c>
      <c r="O9" s="15"/>
      <c r="P9" s="15">
        <f>SUM(P6:P8)</f>
        <v>0</v>
      </c>
      <c r="Q9" s="15"/>
      <c r="R9" s="15">
        <f>SUM(R6:R8)</f>
        <v>0</v>
      </c>
      <c r="S9" s="15"/>
      <c r="T9" s="15">
        <f>SUM(T6:T8)</f>
        <v>0</v>
      </c>
      <c r="U9" s="15"/>
      <c r="V9" s="15">
        <f>SUM(V6:V8)</f>
        <v>0</v>
      </c>
      <c r="W9" s="15"/>
      <c r="X9" s="15">
        <f>SUM(X6:X8)</f>
        <v>0</v>
      </c>
      <c r="Y9" s="15"/>
      <c r="Z9" s="15">
        <f>SUM(Z6:Z8)</f>
        <v>0</v>
      </c>
      <c r="AA9" s="15"/>
      <c r="AB9" s="15">
        <f>SUM(AB6:AB8)</f>
        <v>0</v>
      </c>
      <c r="AD9" s="15">
        <f>SUM(AD6:AD8)</f>
        <v>0</v>
      </c>
      <c r="AF9" s="15">
        <f>SUM(AF6:AF8)</f>
        <v>0</v>
      </c>
      <c r="AH9" s="15">
        <f>SUM(AH6:AH8)</f>
        <v>0</v>
      </c>
      <c r="AJ9" s="15">
        <f>SUM(AJ6:AJ8)</f>
        <v>0</v>
      </c>
      <c r="AL9" s="15">
        <f>SUM(AL6:AL8)</f>
        <v>0</v>
      </c>
      <c r="AN9" s="15">
        <f>SUM(AN6:AN8)</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49F9-9C43-47B0-A372-8DFAF3E79A37}">
  <dimension ref="A1:AQ21"/>
  <sheetViews>
    <sheetView zoomScale="110" zoomScaleNormal="110" zoomScaleSheetLayoutView="50" workbookViewId="0">
      <selection activeCell="F18" sqref="F18:K20"/>
    </sheetView>
  </sheetViews>
  <sheetFormatPr defaultColWidth="8.7109375" defaultRowHeight="12.6"/>
  <cols>
    <col min="1" max="1" width="11" style="20" customWidth="1"/>
    <col min="2" max="2" width="8.7109375" style="20"/>
    <col min="3" max="3" width="15.140625" style="20" customWidth="1"/>
    <col min="4" max="4" width="15.5703125" style="20" customWidth="1"/>
    <col min="5" max="5" width="15.140625" style="20" customWidth="1"/>
    <col min="6" max="6" width="17.85546875" style="20" customWidth="1"/>
    <col min="7" max="7" width="15.5703125" style="20" customWidth="1"/>
    <col min="8" max="8" width="15.42578125" style="20" customWidth="1"/>
    <col min="9" max="11" width="15.140625" style="20" customWidth="1"/>
    <col min="12" max="12" width="6" style="20" customWidth="1"/>
    <col min="13" max="13" width="30.5703125" style="20" customWidth="1"/>
    <col min="14" max="26" width="11.140625" style="20" customWidth="1"/>
    <col min="27" max="28" width="12.5703125" style="20" customWidth="1"/>
    <col min="29" max="30" width="11.140625" style="20" customWidth="1"/>
    <col min="31" max="31" width="20" style="20" customWidth="1"/>
    <col min="32" max="32" width="14.5703125" style="20" customWidth="1"/>
    <col min="33" max="33" width="6" style="20" customWidth="1"/>
    <col min="34" max="34" width="8.85546875" style="20" customWidth="1"/>
    <col min="35" max="36" width="15.5703125" style="20" customWidth="1"/>
    <col min="37" max="37" width="15.140625" style="20" customWidth="1"/>
    <col min="38" max="38" width="15.42578125" style="20" customWidth="1"/>
    <col min="39" max="39" width="15.5703125" style="20" customWidth="1"/>
    <col min="40" max="40" width="15.42578125" style="20" customWidth="1"/>
    <col min="41" max="43" width="15.140625" style="20" customWidth="1"/>
    <col min="44" max="16384" width="8.7109375" style="20"/>
  </cols>
  <sheetData>
    <row r="1" spans="1:43" ht="78.599999999999994" customHeight="1">
      <c r="A1" s="80">
        <f>' B_Populations'!D4</f>
        <v>2017</v>
      </c>
      <c r="B1" s="149" t="s">
        <v>147</v>
      </c>
      <c r="C1" s="150"/>
      <c r="D1" s="150"/>
      <c r="E1" s="150"/>
      <c r="F1" s="120" t="s">
        <v>148</v>
      </c>
      <c r="G1" s="122"/>
      <c r="H1" s="122"/>
      <c r="I1" s="122"/>
      <c r="J1" s="122"/>
      <c r="K1" s="122"/>
      <c r="L1" s="119"/>
      <c r="M1" s="121" t="s">
        <v>149</v>
      </c>
      <c r="AE1" s="34" t="s">
        <v>150</v>
      </c>
      <c r="AH1" s="149" t="s">
        <v>151</v>
      </c>
      <c r="AI1" s="150"/>
      <c r="AJ1" s="150"/>
      <c r="AK1" s="35"/>
      <c r="AL1" s="35"/>
      <c r="AM1" s="35"/>
      <c r="AN1" s="35"/>
      <c r="AO1" s="35"/>
      <c r="AP1" s="35"/>
      <c r="AQ1" s="35"/>
    </row>
    <row r="2" spans="1:43">
      <c r="B2" s="36"/>
      <c r="C2" s="36"/>
      <c r="D2" s="37" t="s">
        <v>152</v>
      </c>
      <c r="E2" s="37"/>
      <c r="F2" s="38" t="s">
        <v>153</v>
      </c>
      <c r="G2" s="38"/>
      <c r="H2" s="38"/>
      <c r="I2" s="38"/>
      <c r="J2" s="38"/>
      <c r="K2" s="38"/>
      <c r="AI2" s="20" t="s">
        <v>154</v>
      </c>
    </row>
    <row r="3" spans="1:43" ht="39">
      <c r="B3" s="39" t="s">
        <v>99</v>
      </c>
      <c r="C3" s="40" t="s">
        <v>155</v>
      </c>
      <c r="D3" s="41" t="s">
        <v>156</v>
      </c>
      <c r="E3" s="41" t="s">
        <v>157</v>
      </c>
      <c r="F3" s="42" t="str">
        <f>[1]Populations!I80</f>
        <v>White-Not Hispanic</v>
      </c>
      <c r="G3" s="42" t="str">
        <f>[1]Populations!K80</f>
        <v>Hispanic</v>
      </c>
      <c r="H3" s="42" t="str">
        <f>[1]Populations!M80</f>
        <v>Black-Not Hispanic</v>
      </c>
      <c r="I3" s="42" t="str">
        <f>[1]Populations!O80</f>
        <v>Asian</v>
      </c>
      <c r="J3" s="42" t="str">
        <f>[1]Populations!Q80</f>
        <v>American Indian/Alaska Native</v>
      </c>
      <c r="K3" s="42" t="str">
        <f>[1]Populations!S80</f>
        <v>Other</v>
      </c>
      <c r="L3" s="43"/>
      <c r="M3" s="44" t="s">
        <v>158</v>
      </c>
      <c r="N3" s="44" t="s">
        <v>159</v>
      </c>
      <c r="O3" s="44" t="s">
        <v>160</v>
      </c>
      <c r="P3" s="44" t="s">
        <v>159</v>
      </c>
      <c r="Q3" s="44" t="s">
        <v>161</v>
      </c>
      <c r="R3" s="44" t="s">
        <v>159</v>
      </c>
      <c r="S3" s="44" t="str">
        <f>' B_Populations'!H8</f>
        <v>White-Not Hispanic</v>
      </c>
      <c r="T3" s="44" t="s">
        <v>159</v>
      </c>
      <c r="U3" s="44" t="str">
        <f>' B_Populations'!J8</f>
        <v>Hispanic</v>
      </c>
      <c r="V3" s="44" t="s">
        <v>159</v>
      </c>
      <c r="W3" s="44" t="str">
        <f>' B_Populations'!L8</f>
        <v>Black-Not Hispanic</v>
      </c>
      <c r="X3" s="44" t="s">
        <v>159</v>
      </c>
      <c r="Y3" s="44" t="str">
        <f>' B_Populations'!N8</f>
        <v>Asian</v>
      </c>
      <c r="Z3" s="44" t="s">
        <v>159</v>
      </c>
      <c r="AA3" s="44" t="str">
        <f>' B_Populations'!P8</f>
        <v>American Indian/Alaska Native</v>
      </c>
      <c r="AB3" s="44" t="s">
        <v>159</v>
      </c>
      <c r="AC3" s="44" t="str">
        <f>' B_Populations'!R8</f>
        <v>Other</v>
      </c>
      <c r="AD3" s="44" t="s">
        <v>159</v>
      </c>
      <c r="AE3" s="44" t="s">
        <v>114</v>
      </c>
      <c r="AF3" s="45" t="s">
        <v>162</v>
      </c>
      <c r="AH3" s="45" t="s">
        <v>99</v>
      </c>
      <c r="AI3" s="46" t="s">
        <v>100</v>
      </c>
      <c r="AJ3" s="47" t="s">
        <v>101</v>
      </c>
      <c r="AK3" s="47" t="s">
        <v>102</v>
      </c>
      <c r="AL3" s="42" t="str">
        <f>' B_Populations'!H8</f>
        <v>White-Not Hispanic</v>
      </c>
      <c r="AM3" s="42" t="str">
        <f>' B_Populations'!J8</f>
        <v>Hispanic</v>
      </c>
      <c r="AN3" s="42" t="str">
        <f>' B_Populations'!L8</f>
        <v>Black-Not Hispanic</v>
      </c>
      <c r="AO3" s="42" t="str">
        <f>' B_Populations'!N8</f>
        <v>Asian</v>
      </c>
      <c r="AP3" s="42" t="str">
        <f>' B_Populations'!P8</f>
        <v>American Indian/Alaska Native</v>
      </c>
      <c r="AQ3" s="42" t="str">
        <f>' B_Populations'!R8</f>
        <v>Other</v>
      </c>
    </row>
    <row r="4" spans="1:43">
      <c r="B4" s="48" t="str">
        <f>' B_Populations'!A9</f>
        <v>65-74</v>
      </c>
      <c r="C4" s="49"/>
      <c r="D4" s="50"/>
      <c r="E4" s="51"/>
      <c r="F4" s="52"/>
      <c r="G4" s="52"/>
      <c r="H4" s="52"/>
      <c r="I4" s="52"/>
      <c r="J4" s="53"/>
      <c r="K4" s="53"/>
      <c r="L4" s="54"/>
      <c r="M4" s="12">
        <f>' B_Populations'!B9</f>
        <v>0</v>
      </c>
      <c r="N4" s="12">
        <f>IF(M4=0,0,($C$4/$M$4)*100000)</f>
        <v>0</v>
      </c>
      <c r="O4" s="12">
        <f>' B_Populations'!D9</f>
        <v>0</v>
      </c>
      <c r="P4" s="12">
        <f>IF(O4=0,0,($D$4/$O$4)*100000)</f>
        <v>0</v>
      </c>
      <c r="Q4" s="12">
        <f>' B_Populations'!F9</f>
        <v>0</v>
      </c>
      <c r="R4" s="12">
        <f>IF(Q4=0,0,($E$4/$Q$4)*100000)</f>
        <v>0</v>
      </c>
      <c r="S4" s="12">
        <f>' B_Populations'!H9</f>
        <v>0</v>
      </c>
      <c r="T4" s="12">
        <f>IF(S4=0,0,($F$4/$S$4)*100000)</f>
        <v>0</v>
      </c>
      <c r="U4" s="12">
        <f>' B_Populations'!J9</f>
        <v>0</v>
      </c>
      <c r="V4" s="12">
        <f>IF(U4=0,0,($G$4/$U$4)*100000)</f>
        <v>0</v>
      </c>
      <c r="W4" s="12">
        <f>' B_Populations'!L9</f>
        <v>0</v>
      </c>
      <c r="X4" s="12">
        <f>IF(W4=0,0,($H$4/$W$4)*100000)</f>
        <v>0</v>
      </c>
      <c r="Y4" s="12">
        <f>' B_Populations'!N9</f>
        <v>0</v>
      </c>
      <c r="Z4" s="12">
        <f>IF(Y4=0,0,($I$4/$Y$4)*100000)</f>
        <v>0</v>
      </c>
      <c r="AA4" s="12">
        <f>' B_Populations'!P9</f>
        <v>0</v>
      </c>
      <c r="AB4" s="12">
        <f>IF(AA4=0,0,($J$4/$AA$4)*100000)</f>
        <v>0</v>
      </c>
      <c r="AC4" s="12">
        <f>' B_Populations'!R9</f>
        <v>0</v>
      </c>
      <c r="AD4" s="12">
        <f>IF(AC4=0,0,($K$4/$AC$4)*100000)</f>
        <v>0</v>
      </c>
      <c r="AE4" s="73">
        <f>' B_Populations'!B15</f>
        <v>18136</v>
      </c>
      <c r="AF4" s="13">
        <v>0.52250099999999999</v>
      </c>
      <c r="AG4" s="54"/>
      <c r="AH4" s="208" t="str">
        <f>' B_Populations'!A9</f>
        <v>65-74</v>
      </c>
      <c r="AI4" s="116">
        <f>N4*AF4</f>
        <v>0</v>
      </c>
      <c r="AJ4" s="56">
        <f>P4*AF4</f>
        <v>0</v>
      </c>
      <c r="AK4" s="56">
        <f>R4*AF4</f>
        <v>0</v>
      </c>
      <c r="AL4" s="57">
        <f>T4*AF4</f>
        <v>0</v>
      </c>
      <c r="AM4" s="57">
        <f>V4*AF4</f>
        <v>0</v>
      </c>
      <c r="AN4" s="57">
        <f>X4*AF4</f>
        <v>0</v>
      </c>
      <c r="AO4" s="57">
        <f>Z4*AF4</f>
        <v>0</v>
      </c>
      <c r="AP4" s="57">
        <f>AB4*AF4</f>
        <v>0</v>
      </c>
      <c r="AQ4" s="57">
        <f>AD4*AF4</f>
        <v>0</v>
      </c>
    </row>
    <row r="5" spans="1:43">
      <c r="B5" s="71" t="str">
        <f>' B_Populations'!A10</f>
        <v>75-84</v>
      </c>
      <c r="C5" s="209"/>
      <c r="D5" s="125"/>
      <c r="E5" s="58"/>
      <c r="F5" s="59"/>
      <c r="G5" s="59"/>
      <c r="H5" s="59"/>
      <c r="I5" s="59"/>
      <c r="J5" s="60"/>
      <c r="K5" s="60"/>
      <c r="L5" s="54"/>
      <c r="M5" s="12">
        <f>' B_Populations'!B10</f>
        <v>0</v>
      </c>
      <c r="N5" s="12">
        <f>IF(M5=0,0,($C$5/$M$5)*100000)</f>
        <v>0</v>
      </c>
      <c r="O5" s="12">
        <f>' B_Populations'!D10</f>
        <v>0</v>
      </c>
      <c r="P5" s="12">
        <f>IF(O5=0,0,($D$5/$O$5)*100000)</f>
        <v>0</v>
      </c>
      <c r="Q5" s="12">
        <f>' B_Populations'!F10</f>
        <v>0</v>
      </c>
      <c r="R5" s="12">
        <f>IF(Q5=0,0,($E$5/$Q$5)*100000)</f>
        <v>0</v>
      </c>
      <c r="S5" s="12">
        <f>' B_Populations'!H10</f>
        <v>0</v>
      </c>
      <c r="T5" s="12">
        <f>IF(S5=0,0,($F$5/$S$5)*100000)</f>
        <v>0</v>
      </c>
      <c r="U5" s="12">
        <f>' B_Populations'!J10</f>
        <v>0</v>
      </c>
      <c r="V5" s="12">
        <f>IF(U5=0,0,($G$5/$U$5)*100000)</f>
        <v>0</v>
      </c>
      <c r="W5" s="12">
        <f>' B_Populations'!L10</f>
        <v>0</v>
      </c>
      <c r="X5" s="12">
        <f>IF(W5=0,0,($G$5/$W$5)*100000)</f>
        <v>0</v>
      </c>
      <c r="Y5" s="12">
        <f>' B_Populations'!N10</f>
        <v>0</v>
      </c>
      <c r="Z5" s="12">
        <f>IF(Y5=0,0,($I$5/$Y$5)*100000)</f>
        <v>0</v>
      </c>
      <c r="AA5" s="12">
        <f>' B_Populations'!P10</f>
        <v>0</v>
      </c>
      <c r="AB5" s="12">
        <f>IF(AA5=0,0,($J$5/$AA$5)*100000)</f>
        <v>0</v>
      </c>
      <c r="AC5" s="12">
        <f>' B_Populations'!R10</f>
        <v>0</v>
      </c>
      <c r="AD5" s="12">
        <f>IF(AC5=0,0,($K$5/$AC$5)*100000)</f>
        <v>0</v>
      </c>
      <c r="AE5" s="73">
        <f>' B_Populations'!B16</f>
        <v>12315</v>
      </c>
      <c r="AF5" s="13">
        <v>0.35479699999999997</v>
      </c>
      <c r="AG5" s="54"/>
      <c r="AH5" s="208" t="str">
        <f>' B_Populations'!A10</f>
        <v>75-84</v>
      </c>
      <c r="AI5" s="116">
        <f>N5*AF5</f>
        <v>0</v>
      </c>
      <c r="AJ5" s="56">
        <f>P5*AF5</f>
        <v>0</v>
      </c>
      <c r="AK5" s="56">
        <f>R5*AF5</f>
        <v>0</v>
      </c>
      <c r="AL5" s="57">
        <f>T5*AF5</f>
        <v>0</v>
      </c>
      <c r="AM5" s="57">
        <f>V5*AF5</f>
        <v>0</v>
      </c>
      <c r="AN5" s="57">
        <f>X5*AF5</f>
        <v>0</v>
      </c>
      <c r="AO5" s="57">
        <f>Z5*AF5</f>
        <v>0</v>
      </c>
      <c r="AP5" s="57">
        <f>AB5*AF5</f>
        <v>0</v>
      </c>
      <c r="AQ5" s="57">
        <f>AD5*AF5</f>
        <v>0</v>
      </c>
    </row>
    <row r="6" spans="1:43">
      <c r="B6" s="71" t="str">
        <f>' B_Populations'!A11</f>
        <v>85+</v>
      </c>
      <c r="C6" s="209"/>
      <c r="D6" s="125"/>
      <c r="E6" s="58"/>
      <c r="F6" s="59"/>
      <c r="G6" s="59"/>
      <c r="H6" s="59"/>
      <c r="I6" s="59"/>
      <c r="J6" s="60"/>
      <c r="K6" s="60"/>
      <c r="L6" s="54"/>
      <c r="M6" s="12">
        <f>' B_Populations'!B11</f>
        <v>0</v>
      </c>
      <c r="N6" s="12">
        <f>IF(M6=0,0,($C$6/$M$6)*100000)</f>
        <v>0</v>
      </c>
      <c r="O6" s="12">
        <f>' B_Populations'!D11</f>
        <v>0</v>
      </c>
      <c r="P6" s="12">
        <f>IF(O6=0,0,($D$6/$O$6)*100000)</f>
        <v>0</v>
      </c>
      <c r="Q6" s="12">
        <f>' B_Populations'!F11</f>
        <v>0</v>
      </c>
      <c r="R6" s="12">
        <f>IF(Q6=0,0,($E$6/$Q$6)*100000)</f>
        <v>0</v>
      </c>
      <c r="S6" s="12">
        <f>' B_Populations'!H11</f>
        <v>0</v>
      </c>
      <c r="T6" s="12">
        <f>IF(S6=0,0,($F$6/$S$6)*100000)</f>
        <v>0</v>
      </c>
      <c r="U6" s="12">
        <f>' B_Populations'!J11</f>
        <v>0</v>
      </c>
      <c r="V6" s="12">
        <f>IF(U6=0,0,($G$6/$U$6)*100000)</f>
        <v>0</v>
      </c>
      <c r="W6" s="12">
        <f>' B_Populations'!L11</f>
        <v>0</v>
      </c>
      <c r="X6" s="12">
        <f>IF(W6=0,0,($G$6/$W$6)*100000)</f>
        <v>0</v>
      </c>
      <c r="Y6" s="12">
        <f>' B_Populations'!N11</f>
        <v>0</v>
      </c>
      <c r="Z6" s="12">
        <f>IF(Y6=0,0,($I$6/$Y$6)*100000)</f>
        <v>0</v>
      </c>
      <c r="AA6" s="12">
        <f>' B_Populations'!P11</f>
        <v>0</v>
      </c>
      <c r="AB6" s="12">
        <f>IF(AA6=0,0,($J$6/$AA$6)*100000)</f>
        <v>0</v>
      </c>
      <c r="AC6" s="12">
        <f>' B_Populations'!R11</f>
        <v>0</v>
      </c>
      <c r="AD6" s="12">
        <f>IF(AC6=0,0,($K$6/$AC$6)*100000)</f>
        <v>0</v>
      </c>
      <c r="AE6" s="73">
        <f>' B_Populations'!B17</f>
        <v>4259</v>
      </c>
      <c r="AF6" s="13">
        <v>0.12270200000000001</v>
      </c>
      <c r="AG6" s="54"/>
      <c r="AH6" s="208" t="str">
        <f>' B_Populations'!A11</f>
        <v>85+</v>
      </c>
      <c r="AI6" s="116">
        <f>N6*AF6</f>
        <v>0</v>
      </c>
      <c r="AJ6" s="56">
        <f>P6*AF6</f>
        <v>0</v>
      </c>
      <c r="AK6" s="56">
        <f>R6*AF6</f>
        <v>0</v>
      </c>
      <c r="AL6" s="57">
        <f>T6*AF6</f>
        <v>0</v>
      </c>
      <c r="AM6" s="57">
        <f>V6*AF6</f>
        <v>0</v>
      </c>
      <c r="AN6" s="57">
        <f>X6*AF6</f>
        <v>0</v>
      </c>
      <c r="AO6" s="57">
        <f>Z6*AF6</f>
        <v>0</v>
      </c>
      <c r="AP6" s="57">
        <f>AB6*AF6</f>
        <v>0</v>
      </c>
      <c r="AQ6" s="57">
        <f>AD6*AF6</f>
        <v>0</v>
      </c>
    </row>
    <row r="7" spans="1:43" ht="48.6" customHeight="1">
      <c r="B7" s="61" t="s">
        <v>163</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12">
        <f>' B_Populations'!B12</f>
        <v>0</v>
      </c>
      <c r="N7" s="12">
        <f>IF(M7=0,0,($C$7/$M$7)*100000)</f>
        <v>0</v>
      </c>
      <c r="O7" s="12">
        <f>' B_Populations'!D12</f>
        <v>0</v>
      </c>
      <c r="P7" s="12">
        <f>IF(O7=0,0,($D$7/$O$7)*100000)</f>
        <v>0</v>
      </c>
      <c r="Q7" s="12">
        <f>' B_Populations'!F12</f>
        <v>0</v>
      </c>
      <c r="R7" s="12">
        <f>IF(Q7=0,0,($E$7/$Q$7)*100000)</f>
        <v>0</v>
      </c>
      <c r="S7" s="12">
        <f>' B_Populations'!H12</f>
        <v>0</v>
      </c>
      <c r="T7" s="12">
        <f>IF(S7=0,0,($F$7/$S$7)*100000)</f>
        <v>0</v>
      </c>
      <c r="U7" s="12">
        <f>' B_Populations'!J12</f>
        <v>0</v>
      </c>
      <c r="V7" s="12">
        <f>IF(U7=0,0,($G$7/$U$7)*100000)</f>
        <v>0</v>
      </c>
      <c r="W7" s="12">
        <f>' B_Populations'!L12</f>
        <v>0</v>
      </c>
      <c r="X7" s="12">
        <f>IF(W7=0,0,($G$7/$W$7)*100000)</f>
        <v>0</v>
      </c>
      <c r="Y7" s="12">
        <f>' B_Populations'!N12</f>
        <v>0</v>
      </c>
      <c r="Z7" s="12">
        <f>IF(Y7=0,0,($I$7/$Y$7)*100000)</f>
        <v>0</v>
      </c>
      <c r="AA7" s="12">
        <f>' B_Populations'!P12</f>
        <v>0</v>
      </c>
      <c r="AB7" s="12">
        <f>IF(AA7=0,0,($J$7/$AA$7)*100000)</f>
        <v>0</v>
      </c>
      <c r="AC7" s="12">
        <f>' B_Populations'!R12</f>
        <v>0</v>
      </c>
      <c r="AD7" s="12">
        <f>IF(AC7=0,0,($K$7/$AC$7)*100000)</f>
        <v>0</v>
      </c>
      <c r="AE7" s="73">
        <f>' B_Populations'!B18</f>
        <v>34710</v>
      </c>
      <c r="AF7" s="62">
        <v>1</v>
      </c>
      <c r="AH7" s="210" t="s">
        <v>163</v>
      </c>
      <c r="AI7" s="116">
        <f>SUM(AI4:AI6)</f>
        <v>0</v>
      </c>
      <c r="AJ7" s="116">
        <f t="shared" ref="AJ7:AQ7" si="1">SUM(AJ4:AJ6)</f>
        <v>0</v>
      </c>
      <c r="AK7" s="116">
        <f t="shared" si="1"/>
        <v>0</v>
      </c>
      <c r="AL7" s="116">
        <f t="shared" si="1"/>
        <v>0</v>
      </c>
      <c r="AM7" s="116">
        <f t="shared" si="1"/>
        <v>0</v>
      </c>
      <c r="AN7" s="116">
        <f t="shared" si="1"/>
        <v>0</v>
      </c>
      <c r="AO7" s="116">
        <f t="shared" si="1"/>
        <v>0</v>
      </c>
      <c r="AP7" s="116">
        <f t="shared" si="1"/>
        <v>0</v>
      </c>
      <c r="AQ7" s="116">
        <f t="shared" si="1"/>
        <v>0</v>
      </c>
    </row>
    <row r="9" spans="1:43">
      <c r="B9" s="63"/>
      <c r="C9" s="63"/>
      <c r="D9" s="64" t="s">
        <v>152</v>
      </c>
      <c r="E9" s="64"/>
      <c r="F9" s="65" t="s">
        <v>153</v>
      </c>
      <c r="G9" s="65"/>
      <c r="H9" s="65"/>
      <c r="I9" s="65"/>
      <c r="J9" s="65"/>
      <c r="K9" s="65"/>
      <c r="AI9" s="20" t="s">
        <v>154</v>
      </c>
    </row>
    <row r="10" spans="1:43" ht="39">
      <c r="B10" s="39" t="s">
        <v>99</v>
      </c>
      <c r="C10" s="40" t="s">
        <v>164</v>
      </c>
      <c r="D10" s="41" t="s">
        <v>165</v>
      </c>
      <c r="E10" s="41" t="s">
        <v>166</v>
      </c>
      <c r="F10" s="42" t="str">
        <f>[1]Populations!I80</f>
        <v>White-Not Hispanic</v>
      </c>
      <c r="G10" s="42" t="str">
        <f>[1]Populations!K80</f>
        <v>Hispanic</v>
      </c>
      <c r="H10" s="42" t="str">
        <f>[1]Populations!M80</f>
        <v>Black-Not Hispanic</v>
      </c>
      <c r="I10" s="42" t="str">
        <f>[1]Populations!O80</f>
        <v>Asian</v>
      </c>
      <c r="J10" s="42" t="str">
        <f>[1]Populations!Q80</f>
        <v>American Indian/Alaska Native</v>
      </c>
      <c r="K10" s="42" t="str">
        <f>[1]Populations!S80</f>
        <v>Other</v>
      </c>
      <c r="L10" s="43"/>
      <c r="M10" s="44" t="s">
        <v>158</v>
      </c>
      <c r="N10" s="44" t="s">
        <v>159</v>
      </c>
      <c r="O10" s="44" t="s">
        <v>160</v>
      </c>
      <c r="P10" s="44" t="s">
        <v>159</v>
      </c>
      <c r="Q10" s="44" t="s">
        <v>161</v>
      </c>
      <c r="R10" s="44" t="s">
        <v>159</v>
      </c>
      <c r="S10" s="44" t="str">
        <f>' B_Populations'!H8</f>
        <v>White-Not Hispanic</v>
      </c>
      <c r="T10" s="44" t="s">
        <v>159</v>
      </c>
      <c r="U10" s="44" t="str">
        <f>' B_Populations'!J8</f>
        <v>Hispanic</v>
      </c>
      <c r="V10" s="44" t="s">
        <v>159</v>
      </c>
      <c r="W10" s="44" t="str">
        <f>' B_Populations'!L8</f>
        <v>Black-Not Hispanic</v>
      </c>
      <c r="X10" s="44" t="s">
        <v>159</v>
      </c>
      <c r="Y10" s="44" t="str">
        <f>' B_Populations'!N8</f>
        <v>Asian</v>
      </c>
      <c r="Z10" s="44" t="s">
        <v>159</v>
      </c>
      <c r="AA10" s="44" t="str">
        <f>' B_Populations'!P8</f>
        <v>American Indian/Alaska Native</v>
      </c>
      <c r="AB10" s="44" t="s">
        <v>159</v>
      </c>
      <c r="AC10" s="44" t="str">
        <f>' B_Populations'!R8</f>
        <v>Other</v>
      </c>
      <c r="AD10" s="44" t="s">
        <v>159</v>
      </c>
      <c r="AE10" s="44" t="s">
        <v>114</v>
      </c>
      <c r="AF10" s="44" t="s">
        <v>167</v>
      </c>
      <c r="AH10" s="211" t="s">
        <v>99</v>
      </c>
      <c r="AI10" s="117" t="s">
        <v>100</v>
      </c>
      <c r="AJ10" s="47" t="s">
        <v>101</v>
      </c>
      <c r="AK10" s="47" t="s">
        <v>102</v>
      </c>
      <c r="AL10" s="42" t="str">
        <f>' B_Populations'!H8</f>
        <v>White-Not Hispanic</v>
      </c>
      <c r="AM10" s="42" t="str">
        <f>' B_Populations'!J8</f>
        <v>Hispanic</v>
      </c>
      <c r="AN10" s="42" t="str">
        <f>' B_Populations'!L8</f>
        <v>Black-Not Hispanic</v>
      </c>
      <c r="AO10" s="42" t="str">
        <f>' B_Populations'!N8</f>
        <v>Asian</v>
      </c>
      <c r="AP10" s="42" t="str">
        <f>' B_Populations'!P8</f>
        <v>American Indian/Alaska Native</v>
      </c>
      <c r="AQ10" s="42" t="str">
        <f>' B_Populations'!R8</f>
        <v>Other</v>
      </c>
    </row>
    <row r="11" spans="1:43">
      <c r="B11" s="48" t="str">
        <f>' B_Populations'!A9</f>
        <v>65-74</v>
      </c>
      <c r="C11" s="49"/>
      <c r="D11" s="50"/>
      <c r="E11" s="51"/>
      <c r="F11" s="52"/>
      <c r="G11" s="52"/>
      <c r="H11" s="52"/>
      <c r="I11" s="52"/>
      <c r="J11" s="53"/>
      <c r="K11" s="53"/>
      <c r="L11" s="54"/>
      <c r="M11" s="12">
        <f>' B_Populations'!B9</f>
        <v>0</v>
      </c>
      <c r="N11" s="12">
        <f>IF(M11=0,0,($C$11/$M$11)*100000)</f>
        <v>0</v>
      </c>
      <c r="O11" s="12">
        <f>' B_Populations'!D9</f>
        <v>0</v>
      </c>
      <c r="P11" s="12">
        <f>IF(O11=0,0,($D$11/$O$11)*100000)</f>
        <v>0</v>
      </c>
      <c r="Q11" s="12">
        <f>' B_Populations'!F9</f>
        <v>0</v>
      </c>
      <c r="R11" s="12">
        <f>IF(Q11=0,0,($E$11/$Q$11)*100000)</f>
        <v>0</v>
      </c>
      <c r="S11" s="12">
        <f>' B_Populations'!H9</f>
        <v>0</v>
      </c>
      <c r="T11" s="12">
        <f>IF(S11=0,0,($F$11/$S$11)*100000)</f>
        <v>0</v>
      </c>
      <c r="U11" s="12">
        <f>' B_Populations'!J9</f>
        <v>0</v>
      </c>
      <c r="V11" s="12">
        <f>IF(U11=0,0,($G$11/$U$11)*100000)</f>
        <v>0</v>
      </c>
      <c r="W11" s="12">
        <f>' B_Populations'!L9</f>
        <v>0</v>
      </c>
      <c r="X11" s="12">
        <f>IF(W11=0,0,($H$11/$W$11)*100000)</f>
        <v>0</v>
      </c>
      <c r="Y11" s="12">
        <f>' B_Populations'!N9</f>
        <v>0</v>
      </c>
      <c r="Z11" s="12">
        <f>IF(Y11=0,0,($I$11/$Y$11)*100000)</f>
        <v>0</v>
      </c>
      <c r="AA11" s="12">
        <f>' B_Populations'!P9</f>
        <v>0</v>
      </c>
      <c r="AB11" s="12">
        <f>IF(AA11=0,0,($J$11/$AA$11)*100000)</f>
        <v>0</v>
      </c>
      <c r="AC11" s="12">
        <f>' B_Populations'!R9</f>
        <v>0</v>
      </c>
      <c r="AD11" s="12">
        <f>IF(AC11=0,0,($K$11/$AC$11)*100000)</f>
        <v>0</v>
      </c>
      <c r="AE11" s="73">
        <f>' B_Populations'!B15</f>
        <v>18136</v>
      </c>
      <c r="AF11" s="13">
        <v>0.52250099999999999</v>
      </c>
      <c r="AH11" s="208" t="str">
        <f>' B_Populations'!A9</f>
        <v>65-74</v>
      </c>
      <c r="AI11" s="116">
        <f>N11*AF11</f>
        <v>0</v>
      </c>
      <c r="AJ11" s="56">
        <f>P11*AF11</f>
        <v>0</v>
      </c>
      <c r="AK11" s="56">
        <f>R11*AF11</f>
        <v>0</v>
      </c>
      <c r="AL11" s="57">
        <f>T11*AF11</f>
        <v>0</v>
      </c>
      <c r="AM11" s="57">
        <f>V11*AF11</f>
        <v>0</v>
      </c>
      <c r="AN11" s="57">
        <f>X11*AF11</f>
        <v>0</v>
      </c>
      <c r="AO11" s="57">
        <f>Z11*AF11</f>
        <v>0</v>
      </c>
      <c r="AP11" s="57">
        <f>AB11*AF11</f>
        <v>0</v>
      </c>
      <c r="AQ11" s="57">
        <f>AD11*AF11</f>
        <v>0</v>
      </c>
    </row>
    <row r="12" spans="1:43">
      <c r="B12" s="71" t="str">
        <f>' B_Populations'!A10</f>
        <v>75-84</v>
      </c>
      <c r="C12" s="209"/>
      <c r="D12" s="125"/>
      <c r="E12" s="58"/>
      <c r="F12" s="59"/>
      <c r="G12" s="59"/>
      <c r="H12" s="59"/>
      <c r="I12" s="59"/>
      <c r="J12" s="60"/>
      <c r="K12" s="60"/>
      <c r="L12" s="54"/>
      <c r="M12" s="12">
        <f>' B_Populations'!B10</f>
        <v>0</v>
      </c>
      <c r="N12" s="12">
        <f>IF(M12=0,0,($C$12/$M$12)*100000)</f>
        <v>0</v>
      </c>
      <c r="O12" s="12">
        <f>' B_Populations'!D10</f>
        <v>0</v>
      </c>
      <c r="P12" s="12">
        <f>IF(O12=0,0,($D$12/$O$12)*100000)</f>
        <v>0</v>
      </c>
      <c r="Q12" s="12">
        <f>' B_Populations'!F10</f>
        <v>0</v>
      </c>
      <c r="R12" s="12">
        <f>IF(Q12=0,0,($E$12/$Q$12)*100000)</f>
        <v>0</v>
      </c>
      <c r="S12" s="12">
        <f>' B_Populations'!H10</f>
        <v>0</v>
      </c>
      <c r="T12" s="12">
        <f>IF(S12=0,0,($F$12/$S$12)*100000)</f>
        <v>0</v>
      </c>
      <c r="U12" s="12">
        <f>' B_Populations'!J10</f>
        <v>0</v>
      </c>
      <c r="V12" s="12">
        <f>IF(U12=0,0,($G$12/$U$12)*100000)</f>
        <v>0</v>
      </c>
      <c r="W12" s="12">
        <f>' B_Populations'!L10</f>
        <v>0</v>
      </c>
      <c r="X12" s="12">
        <f>IF(W12=0,0,($H$12/$W$12)*100000)</f>
        <v>0</v>
      </c>
      <c r="Y12" s="12">
        <f>' B_Populations'!N10</f>
        <v>0</v>
      </c>
      <c r="Z12" s="12">
        <f>IF(Y12=0,0,($I$12/$Y$12)*100000)</f>
        <v>0</v>
      </c>
      <c r="AA12" s="12">
        <f>' B_Populations'!P10</f>
        <v>0</v>
      </c>
      <c r="AB12" s="12">
        <f>IF(AA12=0,0,($J$12/$AA$12)*100000)</f>
        <v>0</v>
      </c>
      <c r="AC12" s="12">
        <f>' B_Populations'!R10</f>
        <v>0</v>
      </c>
      <c r="AD12" s="12">
        <f>IF(AC12=0,0,($K$12/$AC$12)*100000)</f>
        <v>0</v>
      </c>
      <c r="AE12" s="73">
        <f>' B_Populations'!B16</f>
        <v>12315</v>
      </c>
      <c r="AF12" s="13">
        <v>0.35479699999999997</v>
      </c>
      <c r="AH12" s="208" t="str">
        <f>' B_Populations'!A10</f>
        <v>75-84</v>
      </c>
      <c r="AI12" s="116">
        <f>N12*AF12</f>
        <v>0</v>
      </c>
      <c r="AJ12" s="56">
        <f>P12*AF12</f>
        <v>0</v>
      </c>
      <c r="AK12" s="56">
        <f>R12*AF12</f>
        <v>0</v>
      </c>
      <c r="AL12" s="57">
        <f>T12*AF12</f>
        <v>0</v>
      </c>
      <c r="AM12" s="57">
        <f>V12*AF12</f>
        <v>0</v>
      </c>
      <c r="AN12" s="57">
        <f>X12*AF12</f>
        <v>0</v>
      </c>
      <c r="AO12" s="57">
        <f>Z12*AF12</f>
        <v>0</v>
      </c>
      <c r="AP12" s="57">
        <f>AB12*AF12</f>
        <v>0</v>
      </c>
      <c r="AQ12" s="57">
        <f>AD12*AF12</f>
        <v>0</v>
      </c>
    </row>
    <row r="13" spans="1:43">
      <c r="B13" s="71" t="str">
        <f>' B_Populations'!A11</f>
        <v>85+</v>
      </c>
      <c r="C13" s="209"/>
      <c r="D13" s="125"/>
      <c r="E13" s="58"/>
      <c r="F13" s="59"/>
      <c r="G13" s="59"/>
      <c r="H13" s="59"/>
      <c r="I13" s="59"/>
      <c r="J13" s="60"/>
      <c r="K13" s="60"/>
      <c r="L13" s="54"/>
      <c r="M13" s="12">
        <f>' B_Populations'!B11</f>
        <v>0</v>
      </c>
      <c r="N13" s="12">
        <f>IF(M13=0,0,($C$13/$M$13)*100000)</f>
        <v>0</v>
      </c>
      <c r="O13" s="12">
        <f>' B_Populations'!D11</f>
        <v>0</v>
      </c>
      <c r="P13" s="12">
        <f>IF(O13=0,0,($D$13/$O$13)*100000)</f>
        <v>0</v>
      </c>
      <c r="Q13" s="12">
        <f>' B_Populations'!F11</f>
        <v>0</v>
      </c>
      <c r="R13" s="12">
        <f>IF(Q13=0,0,($E$13/$Q$13)*100000)</f>
        <v>0</v>
      </c>
      <c r="S13" s="12">
        <f>' B_Populations'!H11</f>
        <v>0</v>
      </c>
      <c r="T13" s="12">
        <f>IF(S13=0,0,($F$13/$S$13)*100000)</f>
        <v>0</v>
      </c>
      <c r="U13" s="12">
        <f>' B_Populations'!J11</f>
        <v>0</v>
      </c>
      <c r="V13" s="12">
        <f>IF(U13=0,0,($G$13/$U$13)*100000)</f>
        <v>0</v>
      </c>
      <c r="W13" s="12">
        <f>' B_Populations'!L11</f>
        <v>0</v>
      </c>
      <c r="X13" s="12">
        <f>IF(W13=0,0,($H$13/$W$13)*100000)</f>
        <v>0</v>
      </c>
      <c r="Y13" s="12">
        <f>' B_Populations'!N11</f>
        <v>0</v>
      </c>
      <c r="Z13" s="12">
        <f>IF(Y13=0,0,($I$13/$Y$13)*100000)</f>
        <v>0</v>
      </c>
      <c r="AA13" s="12">
        <f>' B_Populations'!P11</f>
        <v>0</v>
      </c>
      <c r="AB13" s="12">
        <f>IF(AA13=0,0,($J$13/$AA$13)*100000)</f>
        <v>0</v>
      </c>
      <c r="AC13" s="12">
        <f>' B_Populations'!R11</f>
        <v>0</v>
      </c>
      <c r="AD13" s="12">
        <f>IF(AC13=0,0,($K$13/$AC$13)*100000)</f>
        <v>0</v>
      </c>
      <c r="AE13" s="73">
        <f>' B_Populations'!B17</f>
        <v>4259</v>
      </c>
      <c r="AF13" s="13">
        <v>0.12270200000000001</v>
      </c>
      <c r="AH13" s="208" t="str">
        <f>' B_Populations'!A11</f>
        <v>85+</v>
      </c>
      <c r="AI13" s="116">
        <f>N13*AF13</f>
        <v>0</v>
      </c>
      <c r="AJ13" s="56">
        <f>P13*AF13</f>
        <v>0</v>
      </c>
      <c r="AK13" s="56">
        <f>R13*AF13</f>
        <v>0</v>
      </c>
      <c r="AL13" s="57">
        <f>T13*AF13</f>
        <v>0</v>
      </c>
      <c r="AM13" s="57">
        <f>V13*AF13</f>
        <v>0</v>
      </c>
      <c r="AN13" s="57">
        <f>X13*AF13</f>
        <v>0</v>
      </c>
      <c r="AO13" s="57">
        <f>Z13*AF13</f>
        <v>0</v>
      </c>
      <c r="AP13" s="57">
        <f>AB13*AF13</f>
        <v>0</v>
      </c>
      <c r="AQ13" s="57">
        <f>AD13*AF13</f>
        <v>0</v>
      </c>
    </row>
    <row r="14" spans="1:43">
      <c r="B14" s="66" t="s">
        <v>163</v>
      </c>
      <c r="C14" s="212">
        <f t="shared" ref="C14:K14" si="2">SUM(C11:C13)</f>
        <v>0</v>
      </c>
      <c r="D14" s="213">
        <f t="shared" si="2"/>
        <v>0</v>
      </c>
      <c r="E14" s="213">
        <f t="shared" si="2"/>
        <v>0</v>
      </c>
      <c r="F14" s="214">
        <f t="shared" si="2"/>
        <v>0</v>
      </c>
      <c r="G14" s="214">
        <f t="shared" si="2"/>
        <v>0</v>
      </c>
      <c r="H14" s="214">
        <f t="shared" si="2"/>
        <v>0</v>
      </c>
      <c r="I14" s="214">
        <f t="shared" si="2"/>
        <v>0</v>
      </c>
      <c r="J14" s="214">
        <f t="shared" si="2"/>
        <v>0</v>
      </c>
      <c r="K14" s="214">
        <f t="shared" si="2"/>
        <v>0</v>
      </c>
      <c r="M14" s="12">
        <f>' B_Populations'!B12</f>
        <v>0</v>
      </c>
      <c r="N14" s="12">
        <f>IF(M14=0,0,($C$14/$M$14)*100000)</f>
        <v>0</v>
      </c>
      <c r="O14" s="12">
        <f>' B_Populations'!D12</f>
        <v>0</v>
      </c>
      <c r="P14" s="12">
        <f>IF(O14=0,0,($D$14/$O$14)*100000)</f>
        <v>0</v>
      </c>
      <c r="Q14" s="12">
        <f>' B_Populations'!F12</f>
        <v>0</v>
      </c>
      <c r="R14" s="12">
        <f>IF(Q14=0,0,($E$14/$Q$14)*100000)</f>
        <v>0</v>
      </c>
      <c r="S14" s="12">
        <f>' B_Populations'!H12</f>
        <v>0</v>
      </c>
      <c r="T14" s="12">
        <f>IF(S14=0,0,($F$14/$S$14)*100000)</f>
        <v>0</v>
      </c>
      <c r="U14" s="12">
        <f>' B_Populations'!J12</f>
        <v>0</v>
      </c>
      <c r="V14" s="12">
        <f>IF(U14=0,0,($G$14/$U$14)*100000)</f>
        <v>0</v>
      </c>
      <c r="W14" s="12">
        <f>' B_Populations'!L12</f>
        <v>0</v>
      </c>
      <c r="X14" s="12">
        <f>IF(W14=0,0,($H$14/$W$14)*100000)</f>
        <v>0</v>
      </c>
      <c r="Y14" s="12">
        <f>' B_Populations'!N12</f>
        <v>0</v>
      </c>
      <c r="Z14" s="12">
        <f>IF(Y14=0,0,($I$14/$Y$14)*100000)</f>
        <v>0</v>
      </c>
      <c r="AA14" s="12">
        <f>' B_Populations'!P12</f>
        <v>0</v>
      </c>
      <c r="AB14" s="12">
        <f>IF(AA14=0,0,($J$14/$AA$14)*100000)</f>
        <v>0</v>
      </c>
      <c r="AC14" s="12">
        <f>' B_Populations'!R12</f>
        <v>0</v>
      </c>
      <c r="AD14" s="12">
        <f>IF(AC14=0,0,($K$14/$AC$14)*100000)</f>
        <v>0</v>
      </c>
      <c r="AE14" s="73">
        <f>' B_Populations'!B18</f>
        <v>34710</v>
      </c>
      <c r="AF14" s="62">
        <v>1</v>
      </c>
      <c r="AH14" s="210" t="s">
        <v>163</v>
      </c>
      <c r="AI14" s="116">
        <f>SUM(AI11:AI13)</f>
        <v>0</v>
      </c>
      <c r="AJ14" s="116">
        <f t="shared" ref="AJ14:AQ14" si="3">SUM(AJ11:AJ13)</f>
        <v>0</v>
      </c>
      <c r="AK14" s="116">
        <f t="shared" si="3"/>
        <v>0</v>
      </c>
      <c r="AL14" s="116">
        <f t="shared" si="3"/>
        <v>0</v>
      </c>
      <c r="AM14" s="116">
        <f t="shared" si="3"/>
        <v>0</v>
      </c>
      <c r="AN14" s="116">
        <f t="shared" si="3"/>
        <v>0</v>
      </c>
      <c r="AO14" s="116">
        <f t="shared" si="3"/>
        <v>0</v>
      </c>
      <c r="AP14" s="116">
        <f>SUM(AP11:AP13)</f>
        <v>0</v>
      </c>
      <c r="AQ14" s="116">
        <f t="shared" si="3"/>
        <v>0</v>
      </c>
    </row>
    <row r="16" spans="1:43">
      <c r="B16" s="67"/>
      <c r="C16" s="67"/>
      <c r="D16" s="68" t="s">
        <v>152</v>
      </c>
      <c r="E16" s="68"/>
      <c r="F16" s="69" t="s">
        <v>153</v>
      </c>
      <c r="G16" s="69"/>
      <c r="H16" s="69"/>
      <c r="I16" s="69"/>
      <c r="J16" s="69"/>
      <c r="K16" s="69"/>
      <c r="AI16" s="20" t="s">
        <v>154</v>
      </c>
    </row>
    <row r="17" spans="2:43" ht="39">
      <c r="B17" s="39" t="s">
        <v>99</v>
      </c>
      <c r="C17" s="40" t="s">
        <v>168</v>
      </c>
      <c r="D17" s="41" t="s">
        <v>169</v>
      </c>
      <c r="E17" s="41" t="s">
        <v>170</v>
      </c>
      <c r="F17" s="42" t="str">
        <f>[1]Populations!I80</f>
        <v>White-Not Hispanic</v>
      </c>
      <c r="G17" s="42" t="str">
        <f>[1]Populations!K80</f>
        <v>Hispanic</v>
      </c>
      <c r="H17" s="42" t="str">
        <f>[1]Populations!M80</f>
        <v>Black-Not Hispanic</v>
      </c>
      <c r="I17" s="42" t="str">
        <f>[1]Populations!O80</f>
        <v>Asian</v>
      </c>
      <c r="J17" s="42" t="str">
        <f>[1]Populations!Q80</f>
        <v>American Indian/Alaska Native</v>
      </c>
      <c r="K17" s="42" t="str">
        <f>[1]Populations!S80</f>
        <v>Other</v>
      </c>
      <c r="L17" s="43"/>
      <c r="M17" s="44" t="s">
        <v>158</v>
      </c>
      <c r="N17" s="44" t="s">
        <v>159</v>
      </c>
      <c r="O17" s="44" t="s">
        <v>160</v>
      </c>
      <c r="P17" s="44" t="s">
        <v>159</v>
      </c>
      <c r="Q17" s="44" t="s">
        <v>161</v>
      </c>
      <c r="R17" s="44" t="s">
        <v>159</v>
      </c>
      <c r="S17" s="44" t="str">
        <f>' B_Populations'!H8</f>
        <v>White-Not Hispanic</v>
      </c>
      <c r="T17" s="44" t="s">
        <v>159</v>
      </c>
      <c r="U17" s="44" t="str">
        <f>[1]Populations!K80</f>
        <v>Hispanic</v>
      </c>
      <c r="V17" s="44" t="s">
        <v>159</v>
      </c>
      <c r="W17" s="44" t="str">
        <f>' B_Populations'!L8</f>
        <v>Black-Not Hispanic</v>
      </c>
      <c r="X17" s="44" t="s">
        <v>159</v>
      </c>
      <c r="Y17" s="44" t="str">
        <f>' B_Populations'!N8</f>
        <v>Asian</v>
      </c>
      <c r="Z17" s="44" t="s">
        <v>159</v>
      </c>
      <c r="AA17" s="44" t="str">
        <f>' B_Populations'!P8</f>
        <v>American Indian/Alaska Native</v>
      </c>
      <c r="AB17" s="44" t="s">
        <v>159</v>
      </c>
      <c r="AC17" s="44" t="str">
        <f>' B_Populations'!R8</f>
        <v>Other</v>
      </c>
      <c r="AD17" s="44" t="s">
        <v>159</v>
      </c>
      <c r="AE17" s="44" t="s">
        <v>114</v>
      </c>
      <c r="AF17" s="44" t="s">
        <v>167</v>
      </c>
      <c r="AH17" s="211" t="s">
        <v>99</v>
      </c>
      <c r="AI17" s="117" t="s">
        <v>100</v>
      </c>
      <c r="AJ17" s="47" t="s">
        <v>101</v>
      </c>
      <c r="AK17" s="47" t="s">
        <v>102</v>
      </c>
      <c r="AL17" s="42" t="str">
        <f>' B_Populations'!H8</f>
        <v>White-Not Hispanic</v>
      </c>
      <c r="AM17" s="42" t="str">
        <f>' B_Populations'!J8</f>
        <v>Hispanic</v>
      </c>
      <c r="AN17" s="42" t="str">
        <f>' B_Populations'!L8</f>
        <v>Black-Not Hispanic</v>
      </c>
      <c r="AO17" s="42" t="str">
        <f>' B_Populations'!N8</f>
        <v>Asian</v>
      </c>
      <c r="AP17" s="42" t="str">
        <f>' B_Populations'!P8</f>
        <v>American Indian/Alaska Native</v>
      </c>
      <c r="AQ17" s="42" t="str">
        <f>' B_Populations'!R8</f>
        <v>Other</v>
      </c>
    </row>
    <row r="18" spans="2:43">
      <c r="B18" s="48" t="str">
        <f>' B_Populations'!A9</f>
        <v>65-74</v>
      </c>
      <c r="C18" s="49"/>
      <c r="D18" s="50"/>
      <c r="E18" s="51"/>
      <c r="F18" s="52"/>
      <c r="G18" s="52"/>
      <c r="H18" s="52"/>
      <c r="I18" s="52"/>
      <c r="J18" s="53"/>
      <c r="K18" s="53"/>
      <c r="L18" s="54"/>
      <c r="M18" s="12">
        <f>' B_Populations'!B9</f>
        <v>0</v>
      </c>
      <c r="N18" s="12">
        <f>IF(M18=0,0,($C$18/$M$18)*100000)</f>
        <v>0</v>
      </c>
      <c r="O18" s="12">
        <f>' B_Populations'!D9</f>
        <v>0</v>
      </c>
      <c r="P18" s="12">
        <f>IF(O18=0,0,($D$18/$O$18)*100000)</f>
        <v>0</v>
      </c>
      <c r="Q18" s="12">
        <f>' B_Populations'!F9</f>
        <v>0</v>
      </c>
      <c r="R18" s="12">
        <f>IF(Q18=0,0,($E$18/$Q$18)*100000)</f>
        <v>0</v>
      </c>
      <c r="S18" s="12">
        <f>' B_Populations'!H9</f>
        <v>0</v>
      </c>
      <c r="T18" s="12">
        <f>IF(S18=0,0,($F$18/$S$18)*100000)</f>
        <v>0</v>
      </c>
      <c r="U18" s="12">
        <f>' B_Populations'!J9</f>
        <v>0</v>
      </c>
      <c r="V18" s="12">
        <f>IF(U18=0,0,($G$18/$U$18)*100000)</f>
        <v>0</v>
      </c>
      <c r="W18" s="12">
        <f>' B_Populations'!L9</f>
        <v>0</v>
      </c>
      <c r="X18" s="12">
        <f>IF(W18=0,0,($H$18/$W$18)*100000)</f>
        <v>0</v>
      </c>
      <c r="Y18" s="12">
        <f>' B_Populations'!N9</f>
        <v>0</v>
      </c>
      <c r="Z18" s="12">
        <f>IF(Y18=0,0,($I$18/$Y$18)*100000)</f>
        <v>0</v>
      </c>
      <c r="AA18" s="12">
        <f>' B_Populations'!P9</f>
        <v>0</v>
      </c>
      <c r="AB18" s="12">
        <f>IF(AA18=0,0,($J$18/$AA$18)*100000)</f>
        <v>0</v>
      </c>
      <c r="AC18" s="12">
        <f>' B_Populations'!R9</f>
        <v>0</v>
      </c>
      <c r="AD18" s="12">
        <f>IF(AC18=0,0,($K$18/$AC$18)*100000)</f>
        <v>0</v>
      </c>
      <c r="AE18" s="73">
        <f>' B_Populations'!B15</f>
        <v>18136</v>
      </c>
      <c r="AF18" s="13">
        <v>0.52250099999999999</v>
      </c>
      <c r="AH18" s="208" t="str">
        <f>' B_Populations'!A9</f>
        <v>65-74</v>
      </c>
      <c r="AI18" s="116">
        <f>N18*AF18</f>
        <v>0</v>
      </c>
      <c r="AJ18" s="56">
        <f>P18*AF18</f>
        <v>0</v>
      </c>
      <c r="AK18" s="56">
        <f>R18*AF18</f>
        <v>0</v>
      </c>
      <c r="AL18" s="57">
        <f>T18*AF18</f>
        <v>0</v>
      </c>
      <c r="AM18" s="57">
        <f>V18*AF18</f>
        <v>0</v>
      </c>
      <c r="AN18" s="57">
        <f>X18*AF18</f>
        <v>0</v>
      </c>
      <c r="AO18" s="57">
        <f>Z18*AF18</f>
        <v>0</v>
      </c>
      <c r="AP18" s="57">
        <f>AB18*AF18</f>
        <v>0</v>
      </c>
      <c r="AQ18" s="57">
        <f>AD18*AF18</f>
        <v>0</v>
      </c>
    </row>
    <row r="19" spans="2:43">
      <c r="B19" s="71" t="str">
        <f>' B_Populations'!A10</f>
        <v>75-84</v>
      </c>
      <c r="C19" s="209"/>
      <c r="D19" s="125"/>
      <c r="E19" s="58"/>
      <c r="F19" s="59"/>
      <c r="G19" s="59"/>
      <c r="H19" s="59"/>
      <c r="I19" s="59"/>
      <c r="J19" s="60"/>
      <c r="K19" s="60"/>
      <c r="L19" s="54"/>
      <c r="M19" s="12">
        <f>' B_Populations'!B10</f>
        <v>0</v>
      </c>
      <c r="N19" s="12">
        <f>IF(M19=0,0,($C$19/$M$19)*100000)</f>
        <v>0</v>
      </c>
      <c r="O19" s="12">
        <f>' B_Populations'!D10</f>
        <v>0</v>
      </c>
      <c r="P19" s="12">
        <f>IF(O19=0,0,($D$19/$O$19)*100000)</f>
        <v>0</v>
      </c>
      <c r="Q19" s="12">
        <f>' B_Populations'!F10</f>
        <v>0</v>
      </c>
      <c r="R19" s="12">
        <f>IF(Q19=0,0,($E$19/$Q$19)*100000)</f>
        <v>0</v>
      </c>
      <c r="S19" s="12">
        <f>' B_Populations'!H10</f>
        <v>0</v>
      </c>
      <c r="T19" s="12">
        <f>IF(S19=0,0,($F$19/$S$19)*100000)</f>
        <v>0</v>
      </c>
      <c r="U19" s="12">
        <f>' B_Populations'!J10</f>
        <v>0</v>
      </c>
      <c r="V19" s="12">
        <f>IF(U19=0,0,($G$19/$U$19)*100000)</f>
        <v>0</v>
      </c>
      <c r="W19" s="12">
        <f>' B_Populations'!L10</f>
        <v>0</v>
      </c>
      <c r="X19" s="12">
        <f>IF(W19=0,0,($H$19/$W$19)*100000)</f>
        <v>0</v>
      </c>
      <c r="Y19" s="12">
        <f>' B_Populations'!N10</f>
        <v>0</v>
      </c>
      <c r="Z19" s="12">
        <f>IF(Y19=0,0,($I$19/$Y$19)*100000)</f>
        <v>0</v>
      </c>
      <c r="AA19" s="12">
        <f>' B_Populations'!P10</f>
        <v>0</v>
      </c>
      <c r="AB19" s="12">
        <f>IF(AA19=0,0,($J$19/$AA$19)*100000)</f>
        <v>0</v>
      </c>
      <c r="AC19" s="12">
        <f>' B_Populations'!R10</f>
        <v>0</v>
      </c>
      <c r="AD19" s="12">
        <f>IF(AC19=0,0,($K$19/$AC$19)*100000)</f>
        <v>0</v>
      </c>
      <c r="AE19" s="73">
        <f>' B_Populations'!B16</f>
        <v>12315</v>
      </c>
      <c r="AF19" s="13">
        <v>0.35479699999999997</v>
      </c>
      <c r="AH19" s="208" t="str">
        <f>' B_Populations'!A10</f>
        <v>75-84</v>
      </c>
      <c r="AI19" s="116">
        <f>N19*AF19</f>
        <v>0</v>
      </c>
      <c r="AJ19" s="56">
        <f>P19*AF19</f>
        <v>0</v>
      </c>
      <c r="AK19" s="56">
        <f>R19*AF19</f>
        <v>0</v>
      </c>
      <c r="AL19" s="57">
        <f>T19*AF19</f>
        <v>0</v>
      </c>
      <c r="AM19" s="57">
        <f>V19*AF19</f>
        <v>0</v>
      </c>
      <c r="AN19" s="57">
        <f>X19*AF19</f>
        <v>0</v>
      </c>
      <c r="AO19" s="57">
        <f>Z19*AF19</f>
        <v>0</v>
      </c>
      <c r="AP19" s="57">
        <f>AB19*AF19</f>
        <v>0</v>
      </c>
      <c r="AQ19" s="57">
        <f>AD19*AF19</f>
        <v>0</v>
      </c>
    </row>
    <row r="20" spans="2:43">
      <c r="B20" s="71" t="str">
        <f>' B_Populations'!A11</f>
        <v>85+</v>
      </c>
      <c r="C20" s="209"/>
      <c r="D20" s="125"/>
      <c r="E20" s="58"/>
      <c r="F20" s="59"/>
      <c r="G20" s="59"/>
      <c r="H20" s="59"/>
      <c r="I20" s="59"/>
      <c r="J20" s="60"/>
      <c r="K20" s="60"/>
      <c r="L20" s="54"/>
      <c r="M20" s="12">
        <f>' B_Populations'!B11</f>
        <v>0</v>
      </c>
      <c r="N20" s="12">
        <f>IF(M20=0,0,($C$20/$M$20)*100000)</f>
        <v>0</v>
      </c>
      <c r="O20" s="12">
        <f>' B_Populations'!D11</f>
        <v>0</v>
      </c>
      <c r="P20" s="12">
        <f>IF(O20=0,0,($D$20/$O$20)*100000)</f>
        <v>0</v>
      </c>
      <c r="Q20" s="12">
        <f>' B_Populations'!F11</f>
        <v>0</v>
      </c>
      <c r="R20" s="12">
        <f>IF(Q20=0,0,($E$20/$Q$20)*100000)</f>
        <v>0</v>
      </c>
      <c r="S20" s="12">
        <f>' B_Populations'!H11</f>
        <v>0</v>
      </c>
      <c r="T20" s="12">
        <f>IF(S20=0,0,($F$20/$S$20)*100000)</f>
        <v>0</v>
      </c>
      <c r="U20" s="12">
        <f>' B_Populations'!J11</f>
        <v>0</v>
      </c>
      <c r="V20" s="12">
        <f>IF(U20=0,0,($G$20/$U$20)*100000)</f>
        <v>0</v>
      </c>
      <c r="W20" s="12">
        <f>' B_Populations'!L11</f>
        <v>0</v>
      </c>
      <c r="X20" s="12">
        <f>IF(W20=0,0,($H$20/$W$20)*100000)</f>
        <v>0</v>
      </c>
      <c r="Y20" s="12">
        <f>' B_Populations'!N11</f>
        <v>0</v>
      </c>
      <c r="Z20" s="12">
        <f>IF(Y20=0,0,($I$20/$Y$20)*100000)</f>
        <v>0</v>
      </c>
      <c r="AA20" s="12">
        <f>' B_Populations'!P11</f>
        <v>0</v>
      </c>
      <c r="AB20" s="12">
        <f>IF(AA20=0,0,($J$20/$AA$20)*100000)</f>
        <v>0</v>
      </c>
      <c r="AC20" s="12">
        <f>' B_Populations'!R11</f>
        <v>0</v>
      </c>
      <c r="AD20" s="12">
        <f>IF(AC20=0,0,($K$20/$AC$20)*100000)</f>
        <v>0</v>
      </c>
      <c r="AE20" s="73">
        <f>' B_Populations'!B17</f>
        <v>4259</v>
      </c>
      <c r="AF20" s="13">
        <v>0.12270200000000001</v>
      </c>
      <c r="AH20" s="208" t="str">
        <f>' B_Populations'!A11</f>
        <v>85+</v>
      </c>
      <c r="AI20" s="116">
        <f>N20*AF20</f>
        <v>0</v>
      </c>
      <c r="AJ20" s="56">
        <f>P20*AF20</f>
        <v>0</v>
      </c>
      <c r="AK20" s="56">
        <f>R20*AF20</f>
        <v>0</v>
      </c>
      <c r="AL20" s="57">
        <f>T20*AF20</f>
        <v>0</v>
      </c>
      <c r="AM20" s="57">
        <f>V20*AF20</f>
        <v>0</v>
      </c>
      <c r="AN20" s="57">
        <f>X20*AF20</f>
        <v>0</v>
      </c>
      <c r="AO20" s="57">
        <f>Z20*AF20</f>
        <v>0</v>
      </c>
      <c r="AP20" s="57">
        <f>AB20*AF20</f>
        <v>0</v>
      </c>
      <c r="AQ20" s="57">
        <f>AD20*AF20</f>
        <v>0</v>
      </c>
    </row>
    <row r="21" spans="2:43">
      <c r="B21" s="70" t="s">
        <v>163</v>
      </c>
      <c r="C21" s="215">
        <f t="shared" ref="C21:K21" si="4">SUM(C18:C20)</f>
        <v>0</v>
      </c>
      <c r="D21" s="216">
        <f t="shared" si="4"/>
        <v>0</v>
      </c>
      <c r="E21" s="216">
        <f t="shared" si="4"/>
        <v>0</v>
      </c>
      <c r="F21" s="217">
        <f t="shared" si="4"/>
        <v>0</v>
      </c>
      <c r="G21" s="217">
        <f t="shared" si="4"/>
        <v>0</v>
      </c>
      <c r="H21" s="217">
        <f t="shared" si="4"/>
        <v>0</v>
      </c>
      <c r="I21" s="217">
        <f t="shared" si="4"/>
        <v>0</v>
      </c>
      <c r="J21" s="217">
        <f t="shared" si="4"/>
        <v>0</v>
      </c>
      <c r="K21" s="217">
        <f t="shared" si="4"/>
        <v>0</v>
      </c>
      <c r="M21" s="12">
        <f>' B_Populations'!B12</f>
        <v>0</v>
      </c>
      <c r="N21" s="12">
        <f>IF(M21=0,0,($C$21/$M$21)*100000)</f>
        <v>0</v>
      </c>
      <c r="O21" s="12">
        <f>' B_Populations'!D12</f>
        <v>0</v>
      </c>
      <c r="P21" s="12">
        <f>IF(O21=0,0,($D$21/$O$21)*100000)</f>
        <v>0</v>
      </c>
      <c r="Q21" s="12">
        <f>' B_Populations'!F12</f>
        <v>0</v>
      </c>
      <c r="R21" s="12">
        <f>IF(Q21=0,0,($E$21/$Q$21)*100000)</f>
        <v>0</v>
      </c>
      <c r="S21" s="12">
        <f>' B_Populations'!H12</f>
        <v>0</v>
      </c>
      <c r="T21" s="12">
        <f>IF(S21=0,0,($F$21/$S$21)*100000)</f>
        <v>0</v>
      </c>
      <c r="U21" s="12">
        <f>' B_Populations'!J12</f>
        <v>0</v>
      </c>
      <c r="V21" s="12">
        <f>IF(U21=0,0,($G$21/$U$21)*100000)</f>
        <v>0</v>
      </c>
      <c r="W21" s="12">
        <f>' B_Populations'!L12</f>
        <v>0</v>
      </c>
      <c r="X21" s="12">
        <f>IF(W21=0,0,($H$21/$W$21)*100000)</f>
        <v>0</v>
      </c>
      <c r="Y21" s="12">
        <f>' B_Populations'!N12</f>
        <v>0</v>
      </c>
      <c r="Z21" s="12">
        <f>IF(Y21=0,0,($I$21/$Y$21)*100000)</f>
        <v>0</v>
      </c>
      <c r="AA21" s="12">
        <f>' B_Populations'!P12</f>
        <v>0</v>
      </c>
      <c r="AB21" s="12">
        <f>IF(AA21=0,0,($J$21/$AA$21)*100000)</f>
        <v>0</v>
      </c>
      <c r="AC21" s="12">
        <f>' B_Populations'!R12</f>
        <v>0</v>
      </c>
      <c r="AD21" s="12">
        <f>IF(AC21=0,0,($K$21/$AC$21)*100000)</f>
        <v>0</v>
      </c>
      <c r="AE21" s="73">
        <f>' B_Populations'!B18</f>
        <v>34710</v>
      </c>
      <c r="AF21" s="62">
        <v>1</v>
      </c>
      <c r="AH21" s="210" t="s">
        <v>163</v>
      </c>
      <c r="AI21" s="116">
        <f>SUM(AI18:AI20)</f>
        <v>0</v>
      </c>
      <c r="AJ21" s="116">
        <f t="shared" ref="AJ21:AQ21" si="5">SUM(AJ18:AJ20)</f>
        <v>0</v>
      </c>
      <c r="AK21" s="116">
        <f t="shared" si="5"/>
        <v>0</v>
      </c>
      <c r="AL21" s="116">
        <f t="shared" si="5"/>
        <v>0</v>
      </c>
      <c r="AM21" s="116">
        <f t="shared" si="5"/>
        <v>0</v>
      </c>
      <c r="AN21" s="116">
        <f t="shared" si="5"/>
        <v>0</v>
      </c>
      <c r="AO21" s="116">
        <f t="shared" si="5"/>
        <v>0</v>
      </c>
      <c r="AP21" s="116">
        <f t="shared" si="5"/>
        <v>0</v>
      </c>
      <c r="AQ21" s="116">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2432-A7B8-4640-8B86-8BE643165020}">
  <dimension ref="A1:AQ21"/>
  <sheetViews>
    <sheetView topLeftCell="Y1" zoomScale="80" zoomScaleNormal="80" zoomScaleSheetLayoutView="50" workbookViewId="0">
      <selection activeCell="AM14" sqref="AM14"/>
    </sheetView>
  </sheetViews>
  <sheetFormatPr defaultColWidth="8.7109375" defaultRowHeight="12.6"/>
  <cols>
    <col min="1" max="1" width="12.28515625" style="20" customWidth="1"/>
    <col min="2" max="2" width="8.7109375" style="20"/>
    <col min="3" max="3" width="15.140625" style="20" customWidth="1"/>
    <col min="4" max="4" width="15.5703125" style="20" customWidth="1"/>
    <col min="5" max="5" width="15.140625" style="20" customWidth="1"/>
    <col min="6" max="6" width="17.85546875" style="20" customWidth="1"/>
    <col min="7" max="7" width="15.5703125" style="20" customWidth="1"/>
    <col min="8" max="8" width="15.42578125" style="20" customWidth="1"/>
    <col min="9" max="11" width="15.140625" style="20" customWidth="1"/>
    <col min="12" max="12" width="6" style="20" customWidth="1"/>
    <col min="13" max="13" width="21.28515625" style="20" customWidth="1"/>
    <col min="14" max="26" width="11.140625" style="20" customWidth="1"/>
    <col min="27" max="28" width="12.5703125" style="20" customWidth="1"/>
    <col min="29" max="30" width="11.140625" style="20" customWidth="1"/>
    <col min="31" max="31" width="22.140625" style="20" customWidth="1"/>
    <col min="32" max="32" width="14.5703125" style="20" customWidth="1"/>
    <col min="33" max="33" width="5.85546875" style="20" customWidth="1"/>
    <col min="34" max="34" width="8.85546875" style="20" customWidth="1"/>
    <col min="35" max="36" width="15.5703125" style="20" customWidth="1"/>
    <col min="37" max="37" width="15.140625" style="20" customWidth="1"/>
    <col min="38" max="38" width="15.42578125" style="20" customWidth="1"/>
    <col min="39" max="39" width="15.5703125" style="20" customWidth="1"/>
    <col min="40" max="40" width="15.42578125" style="20" customWidth="1"/>
    <col min="41" max="43" width="15.140625" style="20" customWidth="1"/>
    <col min="44" max="16384" width="8.7109375" style="20"/>
  </cols>
  <sheetData>
    <row r="1" spans="1:43" ht="111.6" customHeight="1">
      <c r="A1" s="80">
        <f>' B_Populations'!D22</f>
        <v>2018</v>
      </c>
      <c r="B1" s="149" t="s">
        <v>171</v>
      </c>
      <c r="C1" s="150"/>
      <c r="D1" s="150"/>
      <c r="E1" s="150"/>
      <c r="F1" s="120" t="s">
        <v>148</v>
      </c>
      <c r="G1" s="33"/>
      <c r="H1" s="33"/>
      <c r="I1" s="33"/>
      <c r="J1" s="33"/>
      <c r="K1" s="33"/>
      <c r="M1" s="121" t="s">
        <v>149</v>
      </c>
      <c r="N1" s="119"/>
      <c r="O1" s="119"/>
      <c r="P1" s="119"/>
      <c r="Q1" s="119"/>
      <c r="R1" s="119"/>
      <c r="S1" s="119"/>
      <c r="T1" s="119"/>
      <c r="U1" s="119"/>
      <c r="V1" s="119"/>
      <c r="W1" s="119"/>
      <c r="X1" s="119"/>
      <c r="Y1" s="119"/>
      <c r="Z1" s="119"/>
      <c r="AA1" s="119"/>
      <c r="AB1" s="119"/>
      <c r="AC1" s="119"/>
      <c r="AD1" s="119"/>
      <c r="AE1" s="121" t="s">
        <v>150</v>
      </c>
      <c r="AH1" s="149" t="s">
        <v>151</v>
      </c>
      <c r="AI1" s="150"/>
      <c r="AJ1" s="150"/>
      <c r="AK1" s="35"/>
      <c r="AL1" s="35"/>
      <c r="AM1" s="35"/>
      <c r="AN1" s="35"/>
      <c r="AO1" s="35"/>
      <c r="AP1" s="35"/>
      <c r="AQ1" s="35"/>
    </row>
    <row r="2" spans="1:43">
      <c r="B2" s="36"/>
      <c r="C2" s="36"/>
      <c r="D2" s="37" t="s">
        <v>152</v>
      </c>
      <c r="E2" s="37"/>
      <c r="F2" s="38" t="s">
        <v>153</v>
      </c>
      <c r="G2" s="38"/>
      <c r="H2" s="38"/>
      <c r="I2" s="38"/>
      <c r="J2" s="38"/>
      <c r="K2" s="38"/>
      <c r="AI2" s="20" t="s">
        <v>154</v>
      </c>
    </row>
    <row r="3" spans="1:43" ht="39">
      <c r="B3" s="39" t="s">
        <v>99</v>
      </c>
      <c r="C3" s="40" t="s">
        <v>155</v>
      </c>
      <c r="D3" s="41" t="s">
        <v>156</v>
      </c>
      <c r="E3" s="41" t="s">
        <v>157</v>
      </c>
      <c r="F3" s="42" t="str">
        <f>[1]Populations!I62</f>
        <v>White-Not Hispanic</v>
      </c>
      <c r="G3" s="42" t="str">
        <f>[1]Populations!K62</f>
        <v>Hispanic</v>
      </c>
      <c r="H3" s="42" t="str">
        <f>[1]Populations!M62</f>
        <v>Black-Not Hispanic</v>
      </c>
      <c r="I3" s="42" t="str">
        <f>[1]Populations!O62</f>
        <v>Asian</v>
      </c>
      <c r="J3" s="42" t="str">
        <f>[1]Populations!Q62</f>
        <v>American Indian/Alaska Native</v>
      </c>
      <c r="K3" s="42" t="str">
        <f>[1]Populations!S62</f>
        <v>Other</v>
      </c>
      <c r="L3" s="43"/>
      <c r="M3" s="44" t="s">
        <v>158</v>
      </c>
      <c r="N3" s="44" t="s">
        <v>159</v>
      </c>
      <c r="O3" s="44" t="s">
        <v>160</v>
      </c>
      <c r="P3" s="44" t="s">
        <v>159</v>
      </c>
      <c r="Q3" s="44" t="s">
        <v>161</v>
      </c>
      <c r="R3" s="44" t="s">
        <v>159</v>
      </c>
      <c r="S3" s="44" t="str">
        <f>' B_Populations'!H8</f>
        <v>White-Not Hispanic</v>
      </c>
      <c r="T3" s="44" t="s">
        <v>159</v>
      </c>
      <c r="U3" s="44" t="str">
        <f>' B_Populations'!J8</f>
        <v>Hispanic</v>
      </c>
      <c r="V3" s="44" t="s">
        <v>159</v>
      </c>
      <c r="W3" s="44" t="str">
        <f>' B_Populations'!L8</f>
        <v>Black-Not Hispanic</v>
      </c>
      <c r="X3" s="44" t="s">
        <v>159</v>
      </c>
      <c r="Y3" s="44" t="str">
        <f>' B_Populations'!N8</f>
        <v>Asian</v>
      </c>
      <c r="Z3" s="44" t="s">
        <v>159</v>
      </c>
      <c r="AA3" s="44" t="str">
        <f>' B_Populations'!P8</f>
        <v>American Indian/Alaska Native</v>
      </c>
      <c r="AB3" s="44" t="s">
        <v>159</v>
      </c>
      <c r="AC3" s="44" t="str">
        <f>' B_Populations'!R8</f>
        <v>Other</v>
      </c>
      <c r="AD3" s="44" t="s">
        <v>159</v>
      </c>
      <c r="AE3" s="44" t="s">
        <v>114</v>
      </c>
      <c r="AF3" s="45" t="s">
        <v>162</v>
      </c>
      <c r="AH3" s="45" t="s">
        <v>99</v>
      </c>
      <c r="AI3" s="46" t="s">
        <v>100</v>
      </c>
      <c r="AJ3" s="47" t="s">
        <v>101</v>
      </c>
      <c r="AK3" s="47" t="s">
        <v>102</v>
      </c>
      <c r="AL3" s="42" t="str">
        <f>' B_Populations'!H8</f>
        <v>White-Not Hispanic</v>
      </c>
      <c r="AM3" s="42" t="str">
        <f>' B_Populations'!J8</f>
        <v>Hispanic</v>
      </c>
      <c r="AN3" s="42" t="str">
        <f>' B_Populations'!L8</f>
        <v>Black-Not Hispanic</v>
      </c>
      <c r="AO3" s="42" t="str">
        <f>' B_Populations'!N8</f>
        <v>Asian</v>
      </c>
      <c r="AP3" s="42" t="str">
        <f>' B_Populations'!P8</f>
        <v>American Indian/Alaska Native</v>
      </c>
      <c r="AQ3" s="42" t="str">
        <f>' B_Populations'!R8</f>
        <v>Other</v>
      </c>
    </row>
    <row r="4" spans="1:43">
      <c r="B4" s="48" t="str">
        <f>' B_Populations'!A9</f>
        <v>65-74</v>
      </c>
      <c r="C4" s="49"/>
      <c r="D4" s="50"/>
      <c r="E4" s="51"/>
      <c r="F4" s="52"/>
      <c r="G4" s="52"/>
      <c r="H4" s="52"/>
      <c r="I4" s="52"/>
      <c r="J4" s="53"/>
      <c r="K4" s="53"/>
      <c r="L4" s="54"/>
      <c r="M4" s="12">
        <f>' B_Populations'!B9</f>
        <v>0</v>
      </c>
      <c r="N4" s="12">
        <f>IF(M4=0,0,($C$4/$M$4)*100000)</f>
        <v>0</v>
      </c>
      <c r="O4" s="12">
        <f>' B_Populations'!D9</f>
        <v>0</v>
      </c>
      <c r="P4" s="12">
        <f>IF(O4=0,0,($D$4/$O$4)*100000)</f>
        <v>0</v>
      </c>
      <c r="Q4" s="12">
        <f>' B_Populations'!F9</f>
        <v>0</v>
      </c>
      <c r="R4" s="12">
        <f>IF(Q4=0,0,($E$4/$Q$4)*100000)</f>
        <v>0</v>
      </c>
      <c r="S4" s="12">
        <f>' B_Populations'!H9</f>
        <v>0</v>
      </c>
      <c r="T4" s="12">
        <f>IF(S4=0,0,($F$4/$S$4)*100000)</f>
        <v>0</v>
      </c>
      <c r="U4" s="12">
        <f>' B_Populations'!J9</f>
        <v>0</v>
      </c>
      <c r="V4" s="12">
        <f>IF(U4=0,0,($G$4/$U$4)*100000)</f>
        <v>0</v>
      </c>
      <c r="W4" s="12">
        <f>' B_Populations'!L9</f>
        <v>0</v>
      </c>
      <c r="X4" s="12">
        <f>IF(W4=0,0,($H$4/$W$4)*100000)</f>
        <v>0</v>
      </c>
      <c r="Y4" s="12">
        <f>' B_Populations'!N9</f>
        <v>0</v>
      </c>
      <c r="Z4" s="12">
        <f>IF(Y4=0,0,($I$4/$Y$4)*100000)</f>
        <v>0</v>
      </c>
      <c r="AA4" s="12">
        <f>' B_Populations'!P9</f>
        <v>0</v>
      </c>
      <c r="AB4" s="12">
        <f>IF(AA4=0,0,($J$4/$AA$4)*100000)</f>
        <v>0</v>
      </c>
      <c r="AC4" s="12">
        <f>' B_Populations'!R9</f>
        <v>0</v>
      </c>
      <c r="AD4" s="12">
        <f>IF(AC4=0,0,($K$4/$AC$4)*100000)</f>
        <v>0</v>
      </c>
      <c r="AE4" s="73">
        <f>' B_Populations'!B15</f>
        <v>18136</v>
      </c>
      <c r="AF4" s="13">
        <v>0.52250099999999999</v>
      </c>
      <c r="AG4" s="54"/>
      <c r="AH4" s="208" t="str">
        <f>' B_Populations'!A9</f>
        <v>65-74</v>
      </c>
      <c r="AI4" s="116">
        <f>N4*AF4</f>
        <v>0</v>
      </c>
      <c r="AJ4" s="56">
        <f>P4*AF4</f>
        <v>0</v>
      </c>
      <c r="AK4" s="56">
        <f>R4*AF4</f>
        <v>0</v>
      </c>
      <c r="AL4" s="57">
        <f>T4*AF4</f>
        <v>0</v>
      </c>
      <c r="AM4" s="57">
        <f>V4*AF4</f>
        <v>0</v>
      </c>
      <c r="AN4" s="57">
        <f>X4*AF4</f>
        <v>0</v>
      </c>
      <c r="AO4" s="57">
        <f>Z4*AF4</f>
        <v>0</v>
      </c>
      <c r="AP4" s="57">
        <f>AB4*AF4</f>
        <v>0</v>
      </c>
      <c r="AQ4" s="57">
        <f>AD4*AF4</f>
        <v>0</v>
      </c>
    </row>
    <row r="5" spans="1:43">
      <c r="B5" s="71" t="str">
        <f>' B_Populations'!A10</f>
        <v>75-84</v>
      </c>
      <c r="C5" s="209"/>
      <c r="D5" s="125"/>
      <c r="E5" s="58"/>
      <c r="F5" s="59"/>
      <c r="G5" s="59"/>
      <c r="H5" s="59"/>
      <c r="I5" s="59"/>
      <c r="J5" s="60"/>
      <c r="K5" s="60"/>
      <c r="L5" s="54"/>
      <c r="M5" s="12">
        <f>' B_Populations'!B10</f>
        <v>0</v>
      </c>
      <c r="N5" s="12">
        <f>IF(M5=0,0,($C$5/$M$5)*100000)</f>
        <v>0</v>
      </c>
      <c r="O5" s="12">
        <f>' B_Populations'!D10</f>
        <v>0</v>
      </c>
      <c r="P5" s="12">
        <f>IF(O5=0,0,($D$5/$O$5)*100000)</f>
        <v>0</v>
      </c>
      <c r="Q5" s="12">
        <f>' B_Populations'!F10</f>
        <v>0</v>
      </c>
      <c r="R5" s="12">
        <f>IF(Q5=0,0,($E$5/$Q$5)*100000)</f>
        <v>0</v>
      </c>
      <c r="S5" s="12">
        <f>' B_Populations'!H10</f>
        <v>0</v>
      </c>
      <c r="T5" s="12">
        <f>IF(S5=0,0,($F$5/$S$5)*100000)</f>
        <v>0</v>
      </c>
      <c r="U5" s="12">
        <f>' B_Populations'!J10</f>
        <v>0</v>
      </c>
      <c r="V5" s="12">
        <f>IF(U5=0,0,($G$5/$U$5)*100000)</f>
        <v>0</v>
      </c>
      <c r="W5" s="12">
        <f>' B_Populations'!L10</f>
        <v>0</v>
      </c>
      <c r="X5" s="12">
        <f>IF(W5=0,0,($G$5/$W$5)*100000)</f>
        <v>0</v>
      </c>
      <c r="Y5" s="12">
        <f>' B_Populations'!N10</f>
        <v>0</v>
      </c>
      <c r="Z5" s="12">
        <f>IF(Y5=0,0,($I$5/$Y$5)*100000)</f>
        <v>0</v>
      </c>
      <c r="AA5" s="12">
        <f>' B_Populations'!P10</f>
        <v>0</v>
      </c>
      <c r="AB5" s="12">
        <f>IF(AA5=0,0,($J$5/$AA$5)*100000)</f>
        <v>0</v>
      </c>
      <c r="AC5" s="12">
        <f>' B_Populations'!R10</f>
        <v>0</v>
      </c>
      <c r="AD5" s="12">
        <f>IF(AC5=0,0,($K$5/$AC$5)*100000)</f>
        <v>0</v>
      </c>
      <c r="AE5" s="73">
        <f>' B_Populations'!B16</f>
        <v>12315</v>
      </c>
      <c r="AF5" s="13">
        <v>0.35479699999999997</v>
      </c>
      <c r="AG5" s="54"/>
      <c r="AH5" s="208" t="str">
        <f>' B_Populations'!A10</f>
        <v>75-84</v>
      </c>
      <c r="AI5" s="116">
        <f>N5*AF5</f>
        <v>0</v>
      </c>
      <c r="AJ5" s="56">
        <f>P5*AF5</f>
        <v>0</v>
      </c>
      <c r="AK5" s="56">
        <f>R5*AF5</f>
        <v>0</v>
      </c>
      <c r="AL5" s="57">
        <f>T5*AF5</f>
        <v>0</v>
      </c>
      <c r="AM5" s="57">
        <f>V5*AF5</f>
        <v>0</v>
      </c>
      <c r="AN5" s="57">
        <f>X5*AF5</f>
        <v>0</v>
      </c>
      <c r="AO5" s="57">
        <f>Z5*AF5</f>
        <v>0</v>
      </c>
      <c r="AP5" s="57">
        <f>AB5*AF5</f>
        <v>0</v>
      </c>
      <c r="AQ5" s="57">
        <f>AD5*AF5</f>
        <v>0</v>
      </c>
    </row>
    <row r="6" spans="1:43">
      <c r="B6" s="71" t="str">
        <f>' B_Populations'!A11</f>
        <v>85+</v>
      </c>
      <c r="C6" s="209"/>
      <c r="D6" s="125"/>
      <c r="E6" s="58"/>
      <c r="F6" s="59"/>
      <c r="G6" s="59"/>
      <c r="H6" s="59"/>
      <c r="I6" s="59"/>
      <c r="J6" s="60"/>
      <c r="K6" s="60"/>
      <c r="L6" s="54"/>
      <c r="M6" s="12">
        <f>' B_Populations'!B11</f>
        <v>0</v>
      </c>
      <c r="N6" s="12">
        <f>IF(M6=0,0,($C$6/$M$6)*100000)</f>
        <v>0</v>
      </c>
      <c r="O6" s="12">
        <f>' B_Populations'!D11</f>
        <v>0</v>
      </c>
      <c r="P6" s="12">
        <f>IF(O6=0,0,($D$6/$O$6)*100000)</f>
        <v>0</v>
      </c>
      <c r="Q6" s="12">
        <f>' B_Populations'!F11</f>
        <v>0</v>
      </c>
      <c r="R6" s="12">
        <f>IF(Q6=0,0,($E$6/$Q$6)*100000)</f>
        <v>0</v>
      </c>
      <c r="S6" s="12">
        <f>' B_Populations'!H11</f>
        <v>0</v>
      </c>
      <c r="T6" s="12">
        <f>IF(S6=0,0,($F$6/$S$6)*100000)</f>
        <v>0</v>
      </c>
      <c r="U6" s="12">
        <f>' B_Populations'!J11</f>
        <v>0</v>
      </c>
      <c r="V6" s="12">
        <f>IF(U6=0,0,($G$6/$U$6)*100000)</f>
        <v>0</v>
      </c>
      <c r="W6" s="12">
        <f>' B_Populations'!L11</f>
        <v>0</v>
      </c>
      <c r="X6" s="12">
        <f>IF(W6=0,0,($G$6/$W$6)*100000)</f>
        <v>0</v>
      </c>
      <c r="Y6" s="12">
        <f>' B_Populations'!N11</f>
        <v>0</v>
      </c>
      <c r="Z6" s="12">
        <f>IF(Y6=0,0,($I$6/$Y$6)*100000)</f>
        <v>0</v>
      </c>
      <c r="AA6" s="12">
        <f>' B_Populations'!P11</f>
        <v>0</v>
      </c>
      <c r="AB6" s="12">
        <f>IF(AA6=0,0,($J$6/$AA$6)*100000)</f>
        <v>0</v>
      </c>
      <c r="AC6" s="12">
        <f>' B_Populations'!R11</f>
        <v>0</v>
      </c>
      <c r="AD6" s="12">
        <f>IF(AC6=0,0,($K$6/$AC$6)*100000)</f>
        <v>0</v>
      </c>
      <c r="AE6" s="73">
        <f>' B_Populations'!B17</f>
        <v>4259</v>
      </c>
      <c r="AF6" s="13">
        <v>0.12270200000000001</v>
      </c>
      <c r="AG6" s="54"/>
      <c r="AH6" s="208" t="str">
        <f>' B_Populations'!A11</f>
        <v>85+</v>
      </c>
      <c r="AI6" s="116">
        <f>N6*AF6</f>
        <v>0</v>
      </c>
      <c r="AJ6" s="56">
        <f>P6*AF6</f>
        <v>0</v>
      </c>
      <c r="AK6" s="56">
        <f>R6*AF6</f>
        <v>0</v>
      </c>
      <c r="AL6" s="57">
        <f>T6*AF6</f>
        <v>0</v>
      </c>
      <c r="AM6" s="57">
        <f>V6*AF6</f>
        <v>0</v>
      </c>
      <c r="AN6" s="57">
        <f>X6*AF6</f>
        <v>0</v>
      </c>
      <c r="AO6" s="57">
        <f>Z6*AF6</f>
        <v>0</v>
      </c>
      <c r="AP6" s="57">
        <f>AB6*AF6</f>
        <v>0</v>
      </c>
      <c r="AQ6" s="57">
        <f>AD6*AF6</f>
        <v>0</v>
      </c>
    </row>
    <row r="7" spans="1:43" ht="30.6" customHeight="1">
      <c r="B7" s="61" t="s">
        <v>163</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12">
        <f>' B_Populations'!B12</f>
        <v>0</v>
      </c>
      <c r="N7" s="12">
        <f>IF(M7=0,0,($C$7/$M$7)*100000)</f>
        <v>0</v>
      </c>
      <c r="O7" s="12">
        <f>' B_Populations'!D12</f>
        <v>0</v>
      </c>
      <c r="P7" s="12">
        <f>IF(O7=0,0,($D$7/$O$7)*100000)</f>
        <v>0</v>
      </c>
      <c r="Q7" s="12">
        <f>' B_Populations'!F12</f>
        <v>0</v>
      </c>
      <c r="R7" s="12">
        <f>IF(Q7=0,0,($E$7/$Q$7)*100000)</f>
        <v>0</v>
      </c>
      <c r="S7" s="12">
        <f>' B_Populations'!H12</f>
        <v>0</v>
      </c>
      <c r="T7" s="12">
        <f>IF(S7=0,0,($F$7/$S$7)*100000)</f>
        <v>0</v>
      </c>
      <c r="U7" s="12">
        <f>' B_Populations'!J12</f>
        <v>0</v>
      </c>
      <c r="V7" s="12">
        <f>IF(U7=0,0,($G$7/$U$7)*100000)</f>
        <v>0</v>
      </c>
      <c r="W7" s="12">
        <f>' B_Populations'!L12</f>
        <v>0</v>
      </c>
      <c r="X7" s="12">
        <f>IF(W7=0,0,($G$7/$W$7)*100000)</f>
        <v>0</v>
      </c>
      <c r="Y7" s="12">
        <f>' B_Populations'!N12</f>
        <v>0</v>
      </c>
      <c r="Z7" s="12">
        <f>IF(Y7=0,0,($I$7/$Y$7)*100000)</f>
        <v>0</v>
      </c>
      <c r="AA7" s="12">
        <f>' B_Populations'!P12</f>
        <v>0</v>
      </c>
      <c r="AB7" s="12">
        <f>IF(AA7=0,0,($J$7/$AA$7)*100000)</f>
        <v>0</v>
      </c>
      <c r="AC7" s="12">
        <f>' B_Populations'!R12</f>
        <v>0</v>
      </c>
      <c r="AD7" s="12">
        <f>IF(AC7=0,0,($K$7/$AC$7)*100000)</f>
        <v>0</v>
      </c>
      <c r="AE7" s="73">
        <f>' B_Populations'!B18</f>
        <v>34710</v>
      </c>
      <c r="AF7" s="62">
        <f>SUM(AF4:AF6)</f>
        <v>0.99999999999999989</v>
      </c>
      <c r="AH7" s="210" t="s">
        <v>163</v>
      </c>
      <c r="AI7" s="116">
        <f>SUM(AI4:AI6)</f>
        <v>0</v>
      </c>
      <c r="AJ7" s="116">
        <f t="shared" ref="AJ7:AQ7" si="1">SUM(AJ4:AJ6)</f>
        <v>0</v>
      </c>
      <c r="AK7" s="116">
        <f t="shared" si="1"/>
        <v>0</v>
      </c>
      <c r="AL7" s="116">
        <f t="shared" si="1"/>
        <v>0</v>
      </c>
      <c r="AM7" s="116">
        <f t="shared" si="1"/>
        <v>0</v>
      </c>
      <c r="AN7" s="116">
        <f t="shared" si="1"/>
        <v>0</v>
      </c>
      <c r="AO7" s="116">
        <f t="shared" si="1"/>
        <v>0</v>
      </c>
      <c r="AP7" s="116">
        <f t="shared" si="1"/>
        <v>0</v>
      </c>
      <c r="AQ7" s="116">
        <f t="shared" si="1"/>
        <v>0</v>
      </c>
    </row>
    <row r="9" spans="1:43">
      <c r="B9" s="63"/>
      <c r="C9" s="63"/>
      <c r="D9" s="64" t="s">
        <v>152</v>
      </c>
      <c r="E9" s="64"/>
      <c r="F9" s="65" t="s">
        <v>153</v>
      </c>
      <c r="G9" s="65"/>
      <c r="H9" s="65"/>
      <c r="I9" s="65"/>
      <c r="J9" s="65"/>
      <c r="K9" s="65"/>
      <c r="AI9" s="20" t="s">
        <v>154</v>
      </c>
    </row>
    <row r="10" spans="1:43" ht="51.95" customHeight="1">
      <c r="B10" s="39" t="s">
        <v>99</v>
      </c>
      <c r="C10" s="40" t="s">
        <v>164</v>
      </c>
      <c r="D10" s="41" t="s">
        <v>165</v>
      </c>
      <c r="E10" s="41" t="s">
        <v>166</v>
      </c>
      <c r="F10" s="42" t="str">
        <f>[1]Populations!I62</f>
        <v>White-Not Hispanic</v>
      </c>
      <c r="G10" s="42" t="str">
        <f>[1]Populations!K62</f>
        <v>Hispanic</v>
      </c>
      <c r="H10" s="42" t="str">
        <f>[1]Populations!M62</f>
        <v>Black-Not Hispanic</v>
      </c>
      <c r="I10" s="42" t="str">
        <f>[1]Populations!O62</f>
        <v>Asian</v>
      </c>
      <c r="J10" s="42" t="str">
        <f>[1]Populations!Q62</f>
        <v>American Indian/Alaska Native</v>
      </c>
      <c r="K10" s="42" t="str">
        <f>[1]Populations!S62</f>
        <v>Other</v>
      </c>
      <c r="L10" s="43"/>
      <c r="M10" s="44" t="s">
        <v>158</v>
      </c>
      <c r="N10" s="44" t="s">
        <v>159</v>
      </c>
      <c r="O10" s="44" t="s">
        <v>160</v>
      </c>
      <c r="P10" s="44" t="s">
        <v>159</v>
      </c>
      <c r="Q10" s="44" t="s">
        <v>161</v>
      </c>
      <c r="R10" s="44" t="s">
        <v>159</v>
      </c>
      <c r="S10" s="44" t="str">
        <f>' B_Populations'!H8</f>
        <v>White-Not Hispanic</v>
      </c>
      <c r="T10" s="44" t="s">
        <v>159</v>
      </c>
      <c r="U10" s="44" t="str">
        <f>' B_Populations'!J8</f>
        <v>Hispanic</v>
      </c>
      <c r="V10" s="44" t="s">
        <v>159</v>
      </c>
      <c r="W10" s="44" t="str">
        <f>' B_Populations'!L8</f>
        <v>Black-Not Hispanic</v>
      </c>
      <c r="X10" s="44" t="s">
        <v>159</v>
      </c>
      <c r="Y10" s="44" t="str">
        <f>' B_Populations'!N8</f>
        <v>Asian</v>
      </c>
      <c r="Z10" s="44" t="s">
        <v>159</v>
      </c>
      <c r="AA10" s="44" t="str">
        <f>' B_Populations'!P8</f>
        <v>American Indian/Alaska Native</v>
      </c>
      <c r="AB10" s="44" t="s">
        <v>159</v>
      </c>
      <c r="AC10" s="44" t="str">
        <f>' B_Populations'!R8</f>
        <v>Other</v>
      </c>
      <c r="AD10" s="44" t="s">
        <v>159</v>
      </c>
      <c r="AE10" s="44" t="s">
        <v>114</v>
      </c>
      <c r="AF10" s="44" t="s">
        <v>167</v>
      </c>
      <c r="AH10" s="211" t="s">
        <v>99</v>
      </c>
      <c r="AI10" s="117" t="s">
        <v>100</v>
      </c>
      <c r="AJ10" s="47" t="s">
        <v>101</v>
      </c>
      <c r="AK10" s="47" t="s">
        <v>102</v>
      </c>
      <c r="AL10" s="42" t="str">
        <f>' B_Populations'!H8</f>
        <v>White-Not Hispanic</v>
      </c>
      <c r="AM10" s="42" t="str">
        <f>' B_Populations'!J8</f>
        <v>Hispanic</v>
      </c>
      <c r="AN10" s="42" t="str">
        <f>' B_Populations'!L8</f>
        <v>Black-Not Hispanic</v>
      </c>
      <c r="AO10" s="42" t="str">
        <f>' B_Populations'!N8</f>
        <v>Asian</v>
      </c>
      <c r="AP10" s="42" t="str">
        <f>' B_Populations'!P8</f>
        <v>American Indian/Alaska Native</v>
      </c>
      <c r="AQ10" s="42" t="str">
        <f>' B_Populations'!R8</f>
        <v>Other</v>
      </c>
    </row>
    <row r="11" spans="1:43">
      <c r="B11" s="48" t="str">
        <f>' B_Populations'!A9</f>
        <v>65-74</v>
      </c>
      <c r="C11" s="49"/>
      <c r="D11" s="50"/>
      <c r="E11" s="51"/>
      <c r="F11" s="52"/>
      <c r="G11" s="52"/>
      <c r="H11" s="52"/>
      <c r="I11" s="52"/>
      <c r="J11" s="53"/>
      <c r="K11" s="53"/>
      <c r="L11" s="54"/>
      <c r="M11" s="12">
        <f>' B_Populations'!B9</f>
        <v>0</v>
      </c>
      <c r="N11" s="12">
        <f>IF(M11=0,0,($C$11/$M$11)*100000)</f>
        <v>0</v>
      </c>
      <c r="O11" s="12">
        <f>' B_Populations'!D9</f>
        <v>0</v>
      </c>
      <c r="P11" s="12">
        <f>IF(O11=0,0,($D$11/$O$11)*100000)</f>
        <v>0</v>
      </c>
      <c r="Q11" s="12">
        <f>' B_Populations'!F9</f>
        <v>0</v>
      </c>
      <c r="R11" s="12">
        <f>IF(Q11=0,0,($E$11/$Q$11)*100000)</f>
        <v>0</v>
      </c>
      <c r="S11" s="12">
        <f>' B_Populations'!H9</f>
        <v>0</v>
      </c>
      <c r="T11" s="12">
        <f>IF(S11=0,0,($F$11/$S$11)*100000)</f>
        <v>0</v>
      </c>
      <c r="U11" s="12">
        <f>' B_Populations'!J9</f>
        <v>0</v>
      </c>
      <c r="V11" s="12">
        <f>IF(U11=0,0,($G$11/$U$11)*100000)</f>
        <v>0</v>
      </c>
      <c r="W11" s="12">
        <f>' B_Populations'!L9</f>
        <v>0</v>
      </c>
      <c r="X11" s="12">
        <f>IF(W11=0,0,($H$11/$W$11)*100000)</f>
        <v>0</v>
      </c>
      <c r="Y11" s="12">
        <f>' B_Populations'!N9</f>
        <v>0</v>
      </c>
      <c r="Z11" s="12">
        <f>IF(Y11=0,0,($I$11/$Y$11)*100000)</f>
        <v>0</v>
      </c>
      <c r="AA11" s="12">
        <f>' B_Populations'!P9</f>
        <v>0</v>
      </c>
      <c r="AB11" s="12">
        <f>IF(AA11=0,0,($J$11/$AA$11)*100000)</f>
        <v>0</v>
      </c>
      <c r="AC11" s="12">
        <f>' B_Populations'!R9</f>
        <v>0</v>
      </c>
      <c r="AD11" s="12">
        <f>IF(AC11=0,0,($K$11/$AC$11)*100000)</f>
        <v>0</v>
      </c>
      <c r="AE11" s="73">
        <f>' B_Populations'!B15</f>
        <v>18136</v>
      </c>
      <c r="AF11" s="13">
        <v>0.52250099999999999</v>
      </c>
      <c r="AH11" s="208" t="str">
        <f>' B_Populations'!A9</f>
        <v>65-74</v>
      </c>
      <c r="AI11" s="116">
        <f>N11*AF11</f>
        <v>0</v>
      </c>
      <c r="AJ11" s="56">
        <f>P11*AF11</f>
        <v>0</v>
      </c>
      <c r="AK11" s="56">
        <f>R11*AF11</f>
        <v>0</v>
      </c>
      <c r="AL11" s="57">
        <f>T11*AF11</f>
        <v>0</v>
      </c>
      <c r="AM11" s="57">
        <f>V11*AF11</f>
        <v>0</v>
      </c>
      <c r="AN11" s="57">
        <f>X11*AF11</f>
        <v>0</v>
      </c>
      <c r="AO11" s="57">
        <f>Z11*AF11</f>
        <v>0</v>
      </c>
      <c r="AP11" s="57">
        <f>AB11*AF11</f>
        <v>0</v>
      </c>
      <c r="AQ11" s="57">
        <f>AD11*AF11</f>
        <v>0</v>
      </c>
    </row>
    <row r="12" spans="1:43">
      <c r="B12" s="71" t="str">
        <f>' B_Populations'!A10</f>
        <v>75-84</v>
      </c>
      <c r="C12" s="209"/>
      <c r="D12" s="125"/>
      <c r="E12" s="58"/>
      <c r="F12" s="59"/>
      <c r="G12" s="59"/>
      <c r="H12" s="59"/>
      <c r="I12" s="59"/>
      <c r="J12" s="60"/>
      <c r="K12" s="60"/>
      <c r="L12" s="54"/>
      <c r="M12" s="12">
        <f>' B_Populations'!B10</f>
        <v>0</v>
      </c>
      <c r="N12" s="12">
        <f>IF(M12=0,0,($C$12/$M$12)*100000)</f>
        <v>0</v>
      </c>
      <c r="O12" s="12">
        <f>' B_Populations'!D10</f>
        <v>0</v>
      </c>
      <c r="P12" s="12">
        <f>IF(O12=0,0,($D$12/$O$12)*100000)</f>
        <v>0</v>
      </c>
      <c r="Q12" s="12">
        <f>' B_Populations'!F10</f>
        <v>0</v>
      </c>
      <c r="R12" s="12">
        <f>IF(Q12=0,0,($E$12/$Q$12)*100000)</f>
        <v>0</v>
      </c>
      <c r="S12" s="12">
        <f>' B_Populations'!H10</f>
        <v>0</v>
      </c>
      <c r="T12" s="12">
        <f>IF(S12=0,0,($F$12/$S$12)*100000)</f>
        <v>0</v>
      </c>
      <c r="U12" s="12">
        <f>' B_Populations'!J10</f>
        <v>0</v>
      </c>
      <c r="V12" s="12">
        <f>IF(U12=0,0,($G$12/$U$12)*100000)</f>
        <v>0</v>
      </c>
      <c r="W12" s="12">
        <f>' B_Populations'!L10</f>
        <v>0</v>
      </c>
      <c r="X12" s="12">
        <f>IF(W12=0,0,($H$12/$W$12)*100000)</f>
        <v>0</v>
      </c>
      <c r="Y12" s="12">
        <f>' B_Populations'!N10</f>
        <v>0</v>
      </c>
      <c r="Z12" s="12">
        <f>IF(Y12=0,0,($I$12/$Y$12)*100000)</f>
        <v>0</v>
      </c>
      <c r="AA12" s="12">
        <f>' B_Populations'!P10</f>
        <v>0</v>
      </c>
      <c r="AB12" s="12">
        <f>IF(AA12=0,0,($J$12/$AA$12)*100000)</f>
        <v>0</v>
      </c>
      <c r="AC12" s="12">
        <f>' B_Populations'!R10</f>
        <v>0</v>
      </c>
      <c r="AD12" s="12">
        <f>IF(AC12=0,0,($K$12/$AC$12)*100000)</f>
        <v>0</v>
      </c>
      <c r="AE12" s="73">
        <f>' B_Populations'!B16</f>
        <v>12315</v>
      </c>
      <c r="AF12" s="13">
        <v>0.35479699999999997</v>
      </c>
      <c r="AH12" s="208" t="str">
        <f>' B_Populations'!A10</f>
        <v>75-84</v>
      </c>
      <c r="AI12" s="116">
        <f>N12*AF12</f>
        <v>0</v>
      </c>
      <c r="AJ12" s="56">
        <f>P12*AF12</f>
        <v>0</v>
      </c>
      <c r="AK12" s="56">
        <f>R12*AF12</f>
        <v>0</v>
      </c>
      <c r="AL12" s="57">
        <f>T12*AF12</f>
        <v>0</v>
      </c>
      <c r="AM12" s="57">
        <f>V12*AF12</f>
        <v>0</v>
      </c>
      <c r="AN12" s="57">
        <f>X12*AF12</f>
        <v>0</v>
      </c>
      <c r="AO12" s="57">
        <f>Z12*AF12</f>
        <v>0</v>
      </c>
      <c r="AP12" s="57">
        <f>AB12*AF12</f>
        <v>0</v>
      </c>
      <c r="AQ12" s="57">
        <f>AD12*AF12</f>
        <v>0</v>
      </c>
    </row>
    <row r="13" spans="1:43">
      <c r="B13" s="71" t="str">
        <f>' B_Populations'!A11</f>
        <v>85+</v>
      </c>
      <c r="C13" s="209"/>
      <c r="D13" s="125"/>
      <c r="E13" s="58"/>
      <c r="F13" s="59"/>
      <c r="G13" s="59"/>
      <c r="H13" s="59"/>
      <c r="I13" s="59"/>
      <c r="J13" s="60"/>
      <c r="K13" s="60"/>
      <c r="L13" s="54"/>
      <c r="M13" s="12">
        <f>' B_Populations'!B11</f>
        <v>0</v>
      </c>
      <c r="N13" s="12">
        <f>IF(M13=0,0,($C$13/$M$13)*100000)</f>
        <v>0</v>
      </c>
      <c r="O13" s="12">
        <f>' B_Populations'!D11</f>
        <v>0</v>
      </c>
      <c r="P13" s="12">
        <f>IF(O13=0,0,($D$13/$O$13)*100000)</f>
        <v>0</v>
      </c>
      <c r="Q13" s="12">
        <f>' B_Populations'!F11</f>
        <v>0</v>
      </c>
      <c r="R13" s="12">
        <f>IF(Q13=0,0,($E$13/$Q$13)*100000)</f>
        <v>0</v>
      </c>
      <c r="S13" s="12">
        <f>' B_Populations'!H11</f>
        <v>0</v>
      </c>
      <c r="T13" s="12">
        <f>IF(S13=0,0,($F$13/$S$13)*100000)</f>
        <v>0</v>
      </c>
      <c r="U13" s="12">
        <f>' B_Populations'!J11</f>
        <v>0</v>
      </c>
      <c r="V13" s="12">
        <f>IF(U13=0,0,($G$13/$U$13)*100000)</f>
        <v>0</v>
      </c>
      <c r="W13" s="12">
        <f>' B_Populations'!L11</f>
        <v>0</v>
      </c>
      <c r="X13" s="12">
        <f>IF(W13=0,0,($H$13/$W$13)*100000)</f>
        <v>0</v>
      </c>
      <c r="Y13" s="12">
        <f>' B_Populations'!N11</f>
        <v>0</v>
      </c>
      <c r="Z13" s="12">
        <f>IF(Y13=0,0,($I$13/$Y$13)*100000)</f>
        <v>0</v>
      </c>
      <c r="AA13" s="12">
        <f>' B_Populations'!P11</f>
        <v>0</v>
      </c>
      <c r="AB13" s="12">
        <f>IF(AA13=0,0,($J$13/$AA$13)*100000)</f>
        <v>0</v>
      </c>
      <c r="AC13" s="12">
        <f>' B_Populations'!R11</f>
        <v>0</v>
      </c>
      <c r="AD13" s="12">
        <f>IF(AC13=0,0,($K$13/$AC$13)*100000)</f>
        <v>0</v>
      </c>
      <c r="AE13" s="73">
        <f>' B_Populations'!B17</f>
        <v>4259</v>
      </c>
      <c r="AF13" s="13">
        <v>0.12270200000000001</v>
      </c>
      <c r="AH13" s="208" t="str">
        <f>' B_Populations'!A11</f>
        <v>85+</v>
      </c>
      <c r="AI13" s="116">
        <f>N13*AF13</f>
        <v>0</v>
      </c>
      <c r="AJ13" s="56">
        <f>P13*AF13</f>
        <v>0</v>
      </c>
      <c r="AK13" s="56">
        <f>R13*AF13</f>
        <v>0</v>
      </c>
      <c r="AL13" s="57">
        <f>T13*AF13</f>
        <v>0</v>
      </c>
      <c r="AM13" s="57">
        <f>V13*AF13</f>
        <v>0</v>
      </c>
      <c r="AN13" s="57">
        <f>X13*AF13</f>
        <v>0</v>
      </c>
      <c r="AO13" s="57">
        <f>Z13*AF13</f>
        <v>0</v>
      </c>
      <c r="AP13" s="57">
        <f>AB13*AF13</f>
        <v>0</v>
      </c>
      <c r="AQ13" s="57">
        <f>AD13*AF13</f>
        <v>0</v>
      </c>
    </row>
    <row r="14" spans="1:43">
      <c r="B14" s="66" t="s">
        <v>163</v>
      </c>
      <c r="C14" s="212">
        <f t="shared" ref="C14:K14" si="2">SUM(C11:C13)</f>
        <v>0</v>
      </c>
      <c r="D14" s="213">
        <f t="shared" si="2"/>
        <v>0</v>
      </c>
      <c r="E14" s="213">
        <f t="shared" si="2"/>
        <v>0</v>
      </c>
      <c r="F14" s="214">
        <f t="shared" si="2"/>
        <v>0</v>
      </c>
      <c r="G14" s="214">
        <f t="shared" si="2"/>
        <v>0</v>
      </c>
      <c r="H14" s="214">
        <f t="shared" si="2"/>
        <v>0</v>
      </c>
      <c r="I14" s="214">
        <f t="shared" si="2"/>
        <v>0</v>
      </c>
      <c r="J14" s="214">
        <f t="shared" si="2"/>
        <v>0</v>
      </c>
      <c r="K14" s="214">
        <f t="shared" si="2"/>
        <v>0</v>
      </c>
      <c r="M14" s="12">
        <f>' B_Populations'!B12</f>
        <v>0</v>
      </c>
      <c r="N14" s="12">
        <f>IF(M14=0,0,($C$14/$M$14)*100000)</f>
        <v>0</v>
      </c>
      <c r="O14" s="12">
        <f>' B_Populations'!D12</f>
        <v>0</v>
      </c>
      <c r="P14" s="12">
        <f>IF(O14=0,0,($D$14/$O$14)*100000)</f>
        <v>0</v>
      </c>
      <c r="Q14" s="12">
        <f>' B_Populations'!F12</f>
        <v>0</v>
      </c>
      <c r="R14" s="12">
        <f>IF(Q14=0,0,($E$14/$Q$14)*100000)</f>
        <v>0</v>
      </c>
      <c r="S14" s="12">
        <f>' B_Populations'!H12</f>
        <v>0</v>
      </c>
      <c r="T14" s="12">
        <f>IF(S14=0,0,($F$14/$S$14)*100000)</f>
        <v>0</v>
      </c>
      <c r="U14" s="12">
        <f>' B_Populations'!J12</f>
        <v>0</v>
      </c>
      <c r="V14" s="12">
        <f>IF(U14=0,0,($G$14/$U$14)*100000)</f>
        <v>0</v>
      </c>
      <c r="W14" s="12">
        <f>' B_Populations'!L12</f>
        <v>0</v>
      </c>
      <c r="X14" s="12">
        <f>IF(W14=0,0,($H$14/$W$14)*100000)</f>
        <v>0</v>
      </c>
      <c r="Y14" s="12">
        <f>' B_Populations'!N12</f>
        <v>0</v>
      </c>
      <c r="Z14" s="12">
        <f>IF(Y14=0,0,($I$14/$Y$14)*100000)</f>
        <v>0</v>
      </c>
      <c r="AA14" s="12">
        <f>' B_Populations'!P12</f>
        <v>0</v>
      </c>
      <c r="AB14" s="12">
        <f>IF(AA14=0,0,($J$14/$AA$14)*100000)</f>
        <v>0</v>
      </c>
      <c r="AC14" s="12">
        <f>' B_Populations'!R12</f>
        <v>0</v>
      </c>
      <c r="AD14" s="12">
        <f>IF(AC14=0,0,($K$14/$AC$14)*100000)</f>
        <v>0</v>
      </c>
      <c r="AE14" s="73">
        <f>' B_Populations'!B18</f>
        <v>34710</v>
      </c>
      <c r="AF14" s="62">
        <v>1</v>
      </c>
      <c r="AH14" s="210" t="s">
        <v>163</v>
      </c>
      <c r="AI14" s="116">
        <f>SUM(AI11:AI13)</f>
        <v>0</v>
      </c>
      <c r="AJ14" s="116">
        <f t="shared" ref="AJ14:AQ14" si="3">SUM(AJ11:AJ13)</f>
        <v>0</v>
      </c>
      <c r="AK14" s="116">
        <f t="shared" si="3"/>
        <v>0</v>
      </c>
      <c r="AL14" s="116">
        <f>SUM(AL11:AL13)</f>
        <v>0</v>
      </c>
      <c r="AM14" s="116">
        <f t="shared" si="3"/>
        <v>0</v>
      </c>
      <c r="AN14" s="116">
        <f t="shared" si="3"/>
        <v>0</v>
      </c>
      <c r="AO14" s="116">
        <f t="shared" si="3"/>
        <v>0</v>
      </c>
      <c r="AP14" s="116">
        <f>SUM(AP11:AP13)</f>
        <v>0</v>
      </c>
      <c r="AQ14" s="116">
        <f t="shared" si="3"/>
        <v>0</v>
      </c>
    </row>
    <row r="16" spans="1:43">
      <c r="B16" s="67"/>
      <c r="C16" s="67"/>
      <c r="D16" s="68" t="s">
        <v>152</v>
      </c>
      <c r="E16" s="68"/>
      <c r="F16" s="69" t="s">
        <v>153</v>
      </c>
      <c r="G16" s="69"/>
      <c r="H16" s="69"/>
      <c r="I16" s="69"/>
      <c r="J16" s="69"/>
      <c r="K16" s="69"/>
      <c r="AI16" s="20" t="s">
        <v>154</v>
      </c>
    </row>
    <row r="17" spans="2:43" ht="44.45" customHeight="1">
      <c r="B17" s="39" t="s">
        <v>99</v>
      </c>
      <c r="C17" s="40" t="s">
        <v>168</v>
      </c>
      <c r="D17" s="41" t="s">
        <v>169</v>
      </c>
      <c r="E17" s="41" t="s">
        <v>170</v>
      </c>
      <c r="F17" s="42" t="str">
        <f>[1]Populations!I62</f>
        <v>White-Not Hispanic</v>
      </c>
      <c r="G17" s="42" t="str">
        <f>[1]Populations!K62</f>
        <v>Hispanic</v>
      </c>
      <c r="H17" s="42" t="str">
        <f>[1]Populations!M62</f>
        <v>Black-Not Hispanic</v>
      </c>
      <c r="I17" s="42" t="str">
        <f>[1]Populations!O62</f>
        <v>Asian</v>
      </c>
      <c r="J17" s="42" t="str">
        <f>[1]Populations!Q62</f>
        <v>American Indian/Alaska Native</v>
      </c>
      <c r="K17" s="42" t="str">
        <f>[1]Populations!S62</f>
        <v>Other</v>
      </c>
      <c r="L17" s="43"/>
      <c r="M17" s="44" t="s">
        <v>158</v>
      </c>
      <c r="N17" s="44" t="s">
        <v>159</v>
      </c>
      <c r="O17" s="44" t="s">
        <v>160</v>
      </c>
      <c r="P17" s="44" t="s">
        <v>159</v>
      </c>
      <c r="Q17" s="44" t="s">
        <v>161</v>
      </c>
      <c r="R17" s="44" t="s">
        <v>159</v>
      </c>
      <c r="S17" s="44" t="str">
        <f>' B_Populations'!H8</f>
        <v>White-Not Hispanic</v>
      </c>
      <c r="T17" s="44" t="s">
        <v>159</v>
      </c>
      <c r="U17" s="44" t="str">
        <f>[1]Populations!K80</f>
        <v>Hispanic</v>
      </c>
      <c r="V17" s="44" t="s">
        <v>159</v>
      </c>
      <c r="W17" s="44" t="str">
        <f>' B_Populations'!L8</f>
        <v>Black-Not Hispanic</v>
      </c>
      <c r="X17" s="44" t="s">
        <v>159</v>
      </c>
      <c r="Y17" s="44" t="str">
        <f>' B_Populations'!N8</f>
        <v>Asian</v>
      </c>
      <c r="Z17" s="44" t="s">
        <v>159</v>
      </c>
      <c r="AA17" s="44" t="str">
        <f>' B_Populations'!P8</f>
        <v>American Indian/Alaska Native</v>
      </c>
      <c r="AB17" s="44" t="s">
        <v>159</v>
      </c>
      <c r="AC17" s="44" t="str">
        <f>' B_Populations'!R8</f>
        <v>Other</v>
      </c>
      <c r="AD17" s="44" t="s">
        <v>159</v>
      </c>
      <c r="AE17" s="44" t="s">
        <v>114</v>
      </c>
      <c r="AF17" s="44" t="s">
        <v>167</v>
      </c>
      <c r="AH17" s="211" t="s">
        <v>99</v>
      </c>
      <c r="AI17" s="117" t="s">
        <v>100</v>
      </c>
      <c r="AJ17" s="47" t="s">
        <v>101</v>
      </c>
      <c r="AK17" s="47" t="s">
        <v>102</v>
      </c>
      <c r="AL17" s="42" t="str">
        <f>' B_Populations'!H8</f>
        <v>White-Not Hispanic</v>
      </c>
      <c r="AM17" s="42" t="str">
        <f>' B_Populations'!J8</f>
        <v>Hispanic</v>
      </c>
      <c r="AN17" s="42" t="str">
        <f>' B_Populations'!L8</f>
        <v>Black-Not Hispanic</v>
      </c>
      <c r="AO17" s="42" t="str">
        <f>' B_Populations'!N8</f>
        <v>Asian</v>
      </c>
      <c r="AP17" s="42" t="str">
        <f>' B_Populations'!P8</f>
        <v>American Indian/Alaska Native</v>
      </c>
      <c r="AQ17" s="42" t="str">
        <f>' B_Populations'!R8</f>
        <v>Other</v>
      </c>
    </row>
    <row r="18" spans="2:43">
      <c r="B18" s="48" t="str">
        <f>' B_Populations'!A9</f>
        <v>65-74</v>
      </c>
      <c r="C18" s="49"/>
      <c r="D18" s="50"/>
      <c r="E18" s="51"/>
      <c r="F18" s="52"/>
      <c r="G18" s="52"/>
      <c r="H18" s="52"/>
      <c r="I18" s="52"/>
      <c r="J18" s="53"/>
      <c r="K18" s="53"/>
      <c r="L18" s="54"/>
      <c r="M18" s="12">
        <f>' B_Populations'!B9</f>
        <v>0</v>
      </c>
      <c r="N18" s="12">
        <f>IF(M18=0,0,($C$18/$M$18)*100000)</f>
        <v>0</v>
      </c>
      <c r="O18" s="12">
        <f>' B_Populations'!D9</f>
        <v>0</v>
      </c>
      <c r="P18" s="12">
        <f>IF(O18=0,0,($D$18/$O$18)*100000)</f>
        <v>0</v>
      </c>
      <c r="Q18" s="12">
        <f>' B_Populations'!F9</f>
        <v>0</v>
      </c>
      <c r="R18" s="12">
        <f>IF(Q18=0,0,($E$18/$Q$18)*100000)</f>
        <v>0</v>
      </c>
      <c r="S18" s="12">
        <f>' B_Populations'!H9</f>
        <v>0</v>
      </c>
      <c r="T18" s="12">
        <f>IF(S18=0,0,($F$18/$S$18)*100000)</f>
        <v>0</v>
      </c>
      <c r="U18" s="12">
        <f>' B_Populations'!J9</f>
        <v>0</v>
      </c>
      <c r="V18" s="12">
        <f>IF(U18=0,0,($G$18/$U$18)*100000)</f>
        <v>0</v>
      </c>
      <c r="W18" s="12">
        <f>' B_Populations'!L9</f>
        <v>0</v>
      </c>
      <c r="X18" s="12">
        <f>IF(W18=0,0,($H$18/$W$18)*100000)</f>
        <v>0</v>
      </c>
      <c r="Y18" s="12">
        <f>' B_Populations'!N9</f>
        <v>0</v>
      </c>
      <c r="Z18" s="12">
        <f>IF(Y18=0,0,($I$18/$Y$18)*100000)</f>
        <v>0</v>
      </c>
      <c r="AA18" s="12">
        <f>' B_Populations'!P9</f>
        <v>0</v>
      </c>
      <c r="AB18" s="12">
        <f>IF(AA18=0,0,($J$18/$AA$18)*100000)</f>
        <v>0</v>
      </c>
      <c r="AC18" s="12">
        <f>' B_Populations'!R9</f>
        <v>0</v>
      </c>
      <c r="AD18" s="12">
        <f>IF(AC18=0,0,($K$18/$AC$18)*100000)</f>
        <v>0</v>
      </c>
      <c r="AE18" s="73">
        <f>' B_Populations'!B15</f>
        <v>18136</v>
      </c>
      <c r="AF18" s="13">
        <v>0.52250099999999999</v>
      </c>
      <c r="AH18" s="208" t="str">
        <f>' B_Populations'!A9</f>
        <v>65-74</v>
      </c>
      <c r="AI18" s="116">
        <f>N18*AF18</f>
        <v>0</v>
      </c>
      <c r="AJ18" s="56">
        <f>P18*AF18</f>
        <v>0</v>
      </c>
      <c r="AK18" s="56">
        <f>R18*AF18</f>
        <v>0</v>
      </c>
      <c r="AL18" s="57">
        <f>T18*AF18</f>
        <v>0</v>
      </c>
      <c r="AM18" s="57">
        <f>V18*AF18</f>
        <v>0</v>
      </c>
      <c r="AN18" s="57">
        <f>X18*AF18</f>
        <v>0</v>
      </c>
      <c r="AO18" s="57">
        <f>Z18*AF18</f>
        <v>0</v>
      </c>
      <c r="AP18" s="57">
        <f>AB18*AF18</f>
        <v>0</v>
      </c>
      <c r="AQ18" s="57">
        <f>AD18*AF18</f>
        <v>0</v>
      </c>
    </row>
    <row r="19" spans="2:43">
      <c r="B19" s="71" t="str">
        <f>' B_Populations'!A10</f>
        <v>75-84</v>
      </c>
      <c r="C19" s="209"/>
      <c r="D19" s="125"/>
      <c r="E19" s="58"/>
      <c r="F19" s="59"/>
      <c r="G19" s="59"/>
      <c r="H19" s="59"/>
      <c r="I19" s="59"/>
      <c r="J19" s="60"/>
      <c r="K19" s="60"/>
      <c r="L19" s="54"/>
      <c r="M19" s="12">
        <f>' B_Populations'!B10</f>
        <v>0</v>
      </c>
      <c r="N19" s="12">
        <f>IF(M19=0,0,($C$19/$M$19)*100000)</f>
        <v>0</v>
      </c>
      <c r="O19" s="12">
        <f>' B_Populations'!D10</f>
        <v>0</v>
      </c>
      <c r="P19" s="12">
        <f>IF(O19=0,0,($D$19/$O$19)*100000)</f>
        <v>0</v>
      </c>
      <c r="Q19" s="12">
        <f>' B_Populations'!F10</f>
        <v>0</v>
      </c>
      <c r="R19" s="12">
        <f>IF(Q19=0,0,($E$19/$Q$19)*100000)</f>
        <v>0</v>
      </c>
      <c r="S19" s="12">
        <f>' B_Populations'!H10</f>
        <v>0</v>
      </c>
      <c r="T19" s="12">
        <f>IF(S19=0,0,($F$19/$S$19)*100000)</f>
        <v>0</v>
      </c>
      <c r="U19" s="12">
        <f>' B_Populations'!J10</f>
        <v>0</v>
      </c>
      <c r="V19" s="12">
        <f>IF(U19=0,0,($G$19/$U$19)*100000)</f>
        <v>0</v>
      </c>
      <c r="W19" s="12">
        <f>' B_Populations'!L10</f>
        <v>0</v>
      </c>
      <c r="X19" s="12">
        <f>IF(W19=0,0,($H$19/$W$19)*100000)</f>
        <v>0</v>
      </c>
      <c r="Y19" s="12">
        <f>' B_Populations'!N10</f>
        <v>0</v>
      </c>
      <c r="Z19" s="12">
        <f>IF(Y19=0,0,($I$19/$Y$19)*100000)</f>
        <v>0</v>
      </c>
      <c r="AA19" s="12">
        <f>' B_Populations'!P10</f>
        <v>0</v>
      </c>
      <c r="AB19" s="12">
        <f>IF(AA19=0,0,($J$19/$AA$19)*100000)</f>
        <v>0</v>
      </c>
      <c r="AC19" s="12">
        <f>' B_Populations'!R10</f>
        <v>0</v>
      </c>
      <c r="AD19" s="12">
        <f>IF(AC19=0,0,($K$19/$AC$19)*100000)</f>
        <v>0</v>
      </c>
      <c r="AE19" s="73">
        <f>' B_Populations'!B16</f>
        <v>12315</v>
      </c>
      <c r="AF19" s="13">
        <v>0.35479699999999997</v>
      </c>
      <c r="AH19" s="208" t="str">
        <f>' B_Populations'!A10</f>
        <v>75-84</v>
      </c>
      <c r="AI19" s="116">
        <f>N19*AF19</f>
        <v>0</v>
      </c>
      <c r="AJ19" s="56">
        <f>P19*AF19</f>
        <v>0</v>
      </c>
      <c r="AK19" s="56">
        <f>R19*AF19</f>
        <v>0</v>
      </c>
      <c r="AL19" s="57">
        <f>T19*AF19</f>
        <v>0</v>
      </c>
      <c r="AM19" s="57">
        <f>V19*AF19</f>
        <v>0</v>
      </c>
      <c r="AN19" s="57">
        <f>X19*AF19</f>
        <v>0</v>
      </c>
      <c r="AO19" s="57">
        <f>Z19*AF19</f>
        <v>0</v>
      </c>
      <c r="AP19" s="57">
        <f>AB19*AF19</f>
        <v>0</v>
      </c>
      <c r="AQ19" s="57">
        <f>AD19*AF19</f>
        <v>0</v>
      </c>
    </row>
    <row r="20" spans="2:43">
      <c r="B20" s="71" t="str">
        <f>' B_Populations'!A11</f>
        <v>85+</v>
      </c>
      <c r="C20" s="209"/>
      <c r="D20" s="125"/>
      <c r="E20" s="58"/>
      <c r="F20" s="59"/>
      <c r="G20" s="59"/>
      <c r="H20" s="59"/>
      <c r="I20" s="59"/>
      <c r="J20" s="60"/>
      <c r="K20" s="60"/>
      <c r="L20" s="54"/>
      <c r="M20" s="12">
        <f>' B_Populations'!B11</f>
        <v>0</v>
      </c>
      <c r="N20" s="12">
        <f>IF(M20=0,0,($C$20/$M$20)*100000)</f>
        <v>0</v>
      </c>
      <c r="O20" s="12">
        <f>' B_Populations'!D11</f>
        <v>0</v>
      </c>
      <c r="P20" s="12">
        <f>IF(O20=0,0,($D$20/$O$20)*100000)</f>
        <v>0</v>
      </c>
      <c r="Q20" s="12">
        <f>' B_Populations'!F11</f>
        <v>0</v>
      </c>
      <c r="R20" s="12">
        <f>IF(Q20=0,0,($E$20/$Q$20)*100000)</f>
        <v>0</v>
      </c>
      <c r="S20" s="12">
        <f>' B_Populations'!H11</f>
        <v>0</v>
      </c>
      <c r="T20" s="12">
        <f>IF(S20=0,0,($F$20/$S$20)*100000)</f>
        <v>0</v>
      </c>
      <c r="U20" s="12">
        <f>' B_Populations'!J11</f>
        <v>0</v>
      </c>
      <c r="V20" s="12">
        <f>IF(U20=0,0,($G$20/$U$20)*100000)</f>
        <v>0</v>
      </c>
      <c r="W20" s="12">
        <f>' B_Populations'!L11</f>
        <v>0</v>
      </c>
      <c r="X20" s="12">
        <f>IF(W20=0,0,($H$20/$W$20)*100000)</f>
        <v>0</v>
      </c>
      <c r="Y20" s="12">
        <f>' B_Populations'!N11</f>
        <v>0</v>
      </c>
      <c r="Z20" s="12">
        <f>IF(Y20=0,0,($I$20/$Y$20)*100000)</f>
        <v>0</v>
      </c>
      <c r="AA20" s="12">
        <f>' B_Populations'!P11</f>
        <v>0</v>
      </c>
      <c r="AB20" s="12">
        <f>IF(AA20=0,0,($J$20/$AA$20)*100000)</f>
        <v>0</v>
      </c>
      <c r="AC20" s="12">
        <f>' B_Populations'!R11</f>
        <v>0</v>
      </c>
      <c r="AD20" s="12">
        <f>IF(AC20=0,0,($K$20/$AC$20)*100000)</f>
        <v>0</v>
      </c>
      <c r="AE20" s="73">
        <f>' B_Populations'!B17</f>
        <v>4259</v>
      </c>
      <c r="AF20" s="13">
        <v>0.12270200000000001</v>
      </c>
      <c r="AH20" s="208" t="str">
        <f>' B_Populations'!A11</f>
        <v>85+</v>
      </c>
      <c r="AI20" s="116">
        <f>N20*AF20</f>
        <v>0</v>
      </c>
      <c r="AJ20" s="56">
        <f>P20*AF20</f>
        <v>0</v>
      </c>
      <c r="AK20" s="56">
        <f>R20*AF20</f>
        <v>0</v>
      </c>
      <c r="AL20" s="57">
        <f>T20*AF20</f>
        <v>0</v>
      </c>
      <c r="AM20" s="57">
        <f>V20*AF20</f>
        <v>0</v>
      </c>
      <c r="AN20" s="57">
        <f>X20*AF20</f>
        <v>0</v>
      </c>
      <c r="AO20" s="57">
        <f>Z20*AF20</f>
        <v>0</v>
      </c>
      <c r="AP20" s="57">
        <f>AB20*AF20</f>
        <v>0</v>
      </c>
      <c r="AQ20" s="57">
        <f>AD20*AF20</f>
        <v>0</v>
      </c>
    </row>
    <row r="21" spans="2:43">
      <c r="B21" s="70" t="s">
        <v>163</v>
      </c>
      <c r="C21" s="215">
        <f t="shared" ref="C21:K21" si="4">SUM(C18:C20)</f>
        <v>0</v>
      </c>
      <c r="D21" s="216">
        <f t="shared" si="4"/>
        <v>0</v>
      </c>
      <c r="E21" s="216">
        <f t="shared" si="4"/>
        <v>0</v>
      </c>
      <c r="F21" s="217">
        <f t="shared" si="4"/>
        <v>0</v>
      </c>
      <c r="G21" s="217">
        <f t="shared" si="4"/>
        <v>0</v>
      </c>
      <c r="H21" s="217">
        <f t="shared" si="4"/>
        <v>0</v>
      </c>
      <c r="I21" s="217">
        <f t="shared" si="4"/>
        <v>0</v>
      </c>
      <c r="J21" s="217">
        <f t="shared" si="4"/>
        <v>0</v>
      </c>
      <c r="K21" s="217">
        <f t="shared" si="4"/>
        <v>0</v>
      </c>
      <c r="M21" s="12">
        <f>' B_Populations'!B12</f>
        <v>0</v>
      </c>
      <c r="N21" s="12">
        <f>IF(M21=0,0,($C$21/$M$21)*100000)</f>
        <v>0</v>
      </c>
      <c r="O21" s="12">
        <f>' B_Populations'!D12</f>
        <v>0</v>
      </c>
      <c r="P21" s="12">
        <f>IF(O21=0,0,($D$21/$O$21)*100000)</f>
        <v>0</v>
      </c>
      <c r="Q21" s="12">
        <f>' B_Populations'!F12</f>
        <v>0</v>
      </c>
      <c r="R21" s="12">
        <f>IF(Q21=0,0,($E$21/$Q$21)*100000)</f>
        <v>0</v>
      </c>
      <c r="S21" s="12">
        <f>' B_Populations'!H12</f>
        <v>0</v>
      </c>
      <c r="T21" s="12">
        <f>IF(S21=0,0,($F$21/$S$21)*100000)</f>
        <v>0</v>
      </c>
      <c r="U21" s="12">
        <f>' B_Populations'!J12</f>
        <v>0</v>
      </c>
      <c r="V21" s="12">
        <f>IF(U21=0,0,($G$21/$U$21)*100000)</f>
        <v>0</v>
      </c>
      <c r="W21" s="12">
        <f>' B_Populations'!L12</f>
        <v>0</v>
      </c>
      <c r="X21" s="12">
        <f>IF(W21=0,0,($H$21/$W$21)*100000)</f>
        <v>0</v>
      </c>
      <c r="Y21" s="12">
        <f>' B_Populations'!N12</f>
        <v>0</v>
      </c>
      <c r="Z21" s="12">
        <f>IF(Y21=0,0,($I$21/$Y$21)*100000)</f>
        <v>0</v>
      </c>
      <c r="AA21" s="12">
        <f>' B_Populations'!P12</f>
        <v>0</v>
      </c>
      <c r="AB21" s="12">
        <f>IF(AA21=0,0,($J$21/$AA$21)*100000)</f>
        <v>0</v>
      </c>
      <c r="AC21" s="12">
        <f>' B_Populations'!R12</f>
        <v>0</v>
      </c>
      <c r="AD21" s="12">
        <f>IF(AC21=0,0,($K$21/$AC$21)*100000)</f>
        <v>0</v>
      </c>
      <c r="AE21" s="73">
        <f>' B_Populations'!B18</f>
        <v>34710</v>
      </c>
      <c r="AF21" s="62">
        <v>1</v>
      </c>
      <c r="AH21" s="210" t="s">
        <v>163</v>
      </c>
      <c r="AI21" s="116">
        <f>SUM(AI18:AI20)</f>
        <v>0</v>
      </c>
      <c r="AJ21" s="116">
        <f t="shared" ref="AJ21:AQ21" si="5">SUM(AJ18:AJ20)</f>
        <v>0</v>
      </c>
      <c r="AK21" s="116">
        <f t="shared" si="5"/>
        <v>0</v>
      </c>
      <c r="AL21" s="116">
        <f t="shared" si="5"/>
        <v>0</v>
      </c>
      <c r="AM21" s="116">
        <f t="shared" si="5"/>
        <v>0</v>
      </c>
      <c r="AN21" s="116">
        <f t="shared" si="5"/>
        <v>0</v>
      </c>
      <c r="AO21" s="116">
        <f t="shared" si="5"/>
        <v>0</v>
      </c>
      <c r="AP21" s="116">
        <f t="shared" si="5"/>
        <v>0</v>
      </c>
      <c r="AQ21" s="116">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8C8CC-B876-4EBB-AD86-714B55A36401}">
  <dimension ref="A1:AQ21"/>
  <sheetViews>
    <sheetView topLeftCell="AE1" zoomScale="80" zoomScaleNormal="80" zoomScaleSheetLayoutView="50" workbookViewId="0">
      <selection activeCell="AI4" sqref="AI4"/>
    </sheetView>
  </sheetViews>
  <sheetFormatPr defaultColWidth="8.7109375" defaultRowHeight="12.6"/>
  <cols>
    <col min="1" max="1" width="11.42578125" style="20" customWidth="1"/>
    <col min="2" max="2" width="8.7109375" style="20"/>
    <col min="3" max="3" width="15.140625" style="20" customWidth="1"/>
    <col min="4" max="4" width="15.5703125" style="20" customWidth="1"/>
    <col min="5" max="5" width="15.140625" style="20" customWidth="1"/>
    <col min="6" max="6" width="17.85546875" style="20" customWidth="1"/>
    <col min="7" max="7" width="15.5703125" style="20" customWidth="1"/>
    <col min="8" max="8" width="15.42578125" style="20" customWidth="1"/>
    <col min="9" max="11" width="15.140625" style="20" customWidth="1"/>
    <col min="12" max="12" width="6" style="20" customWidth="1"/>
    <col min="13" max="13" width="34.5703125" style="20" customWidth="1"/>
    <col min="14" max="26" width="11.140625" style="20" customWidth="1"/>
    <col min="27" max="28" width="12.5703125" style="20" customWidth="1"/>
    <col min="29" max="30" width="11.140625" style="20" customWidth="1"/>
    <col min="31" max="31" width="27.28515625" style="20" customWidth="1"/>
    <col min="32" max="32" width="14.5703125" style="20" customWidth="1"/>
    <col min="33" max="33" width="6" style="20" customWidth="1"/>
    <col min="34" max="34" width="8.85546875" style="20" customWidth="1"/>
    <col min="35" max="36" width="15.5703125" style="20" customWidth="1"/>
    <col min="37" max="37" width="15.140625" style="20" customWidth="1"/>
    <col min="38" max="38" width="15.42578125" style="20" customWidth="1"/>
    <col min="39" max="39" width="15.5703125" style="20" customWidth="1"/>
    <col min="40" max="40" width="15.42578125" style="20" customWidth="1"/>
    <col min="41" max="43" width="15.140625" style="20" customWidth="1"/>
    <col min="44" max="16384" width="8.7109375" style="20"/>
  </cols>
  <sheetData>
    <row r="1" spans="1:43" s="119" customFormat="1" ht="78.599999999999994" customHeight="1">
      <c r="A1" s="81">
        <f>' B_Populations'!D34</f>
        <v>2019</v>
      </c>
      <c r="B1" s="151" t="s">
        <v>172</v>
      </c>
      <c r="C1" s="152"/>
      <c r="D1" s="152"/>
      <c r="E1" s="152"/>
      <c r="F1" s="120" t="s">
        <v>148</v>
      </c>
      <c r="G1" s="122"/>
      <c r="H1" s="122"/>
      <c r="I1" s="122"/>
      <c r="J1" s="122"/>
      <c r="K1" s="122"/>
      <c r="M1" s="121" t="s">
        <v>149</v>
      </c>
      <c r="AE1" s="121" t="s">
        <v>150</v>
      </c>
      <c r="AH1" s="149" t="s">
        <v>151</v>
      </c>
      <c r="AI1" s="150"/>
      <c r="AJ1" s="150"/>
      <c r="AK1" s="35"/>
      <c r="AL1" s="35"/>
      <c r="AM1" s="35"/>
      <c r="AN1" s="35"/>
      <c r="AO1" s="35"/>
      <c r="AP1" s="35"/>
      <c r="AQ1" s="35"/>
    </row>
    <row r="2" spans="1:43">
      <c r="B2" s="36"/>
      <c r="C2" s="36"/>
      <c r="D2" s="37" t="s">
        <v>152</v>
      </c>
      <c r="E2" s="37"/>
      <c r="F2" s="38" t="s">
        <v>153</v>
      </c>
      <c r="G2" s="38"/>
      <c r="H2" s="38"/>
      <c r="I2" s="38"/>
      <c r="J2" s="38"/>
      <c r="K2" s="38"/>
      <c r="AI2" s="20" t="s">
        <v>154</v>
      </c>
    </row>
    <row r="3" spans="1:43" ht="39">
      <c r="B3" s="39" t="s">
        <v>99</v>
      </c>
      <c r="C3" s="40" t="s">
        <v>155</v>
      </c>
      <c r="D3" s="41" t="s">
        <v>156</v>
      </c>
      <c r="E3" s="41" t="s">
        <v>157</v>
      </c>
      <c r="F3" s="42" t="str">
        <f>[1]Populations!I44</f>
        <v>White-Not Hispanic</v>
      </c>
      <c r="G3" s="42" t="str">
        <f>[1]Populations!K44</f>
        <v>Hispanic</v>
      </c>
      <c r="H3" s="42" t="str">
        <f>[1]Populations!M44</f>
        <v>Black-Not Hispanic</v>
      </c>
      <c r="I3" s="42" t="str">
        <f>[1]Populations!O44</f>
        <v>Asian</v>
      </c>
      <c r="J3" s="42" t="str">
        <f>[1]Populations!Q44</f>
        <v>American Indian/Alaska Native</v>
      </c>
      <c r="K3" s="42" t="str">
        <f>[1]Populations!S44</f>
        <v>Other</v>
      </c>
      <c r="L3" s="43"/>
      <c r="M3" s="44" t="s">
        <v>158</v>
      </c>
      <c r="N3" s="44" t="s">
        <v>159</v>
      </c>
      <c r="O3" s="44" t="s">
        <v>160</v>
      </c>
      <c r="P3" s="44" t="s">
        <v>159</v>
      </c>
      <c r="Q3" s="44" t="s">
        <v>161</v>
      </c>
      <c r="R3" s="44" t="s">
        <v>159</v>
      </c>
      <c r="S3" s="44" t="str">
        <f>' B_Populations'!H8</f>
        <v>White-Not Hispanic</v>
      </c>
      <c r="T3" s="44" t="s">
        <v>159</v>
      </c>
      <c r="U3" s="44" t="str">
        <f>' B_Populations'!J8</f>
        <v>Hispanic</v>
      </c>
      <c r="V3" s="44" t="s">
        <v>159</v>
      </c>
      <c r="W3" s="44" t="str">
        <f>' B_Populations'!L8</f>
        <v>Black-Not Hispanic</v>
      </c>
      <c r="X3" s="44" t="s">
        <v>159</v>
      </c>
      <c r="Y3" s="44" t="str">
        <f>' B_Populations'!N8</f>
        <v>Asian</v>
      </c>
      <c r="Z3" s="44" t="s">
        <v>159</v>
      </c>
      <c r="AA3" s="44" t="str">
        <f>' B_Populations'!P8</f>
        <v>American Indian/Alaska Native</v>
      </c>
      <c r="AB3" s="44" t="s">
        <v>159</v>
      </c>
      <c r="AC3" s="44" t="str">
        <f>' B_Populations'!R8</f>
        <v>Other</v>
      </c>
      <c r="AD3" s="44" t="s">
        <v>159</v>
      </c>
      <c r="AE3" s="44" t="s">
        <v>114</v>
      </c>
      <c r="AF3" s="45" t="s">
        <v>162</v>
      </c>
      <c r="AH3" s="45" t="s">
        <v>99</v>
      </c>
      <c r="AI3" s="46" t="s">
        <v>100</v>
      </c>
      <c r="AJ3" s="47" t="s">
        <v>101</v>
      </c>
      <c r="AK3" s="47" t="s">
        <v>102</v>
      </c>
      <c r="AL3" s="42" t="str">
        <f>' B_Populations'!H8</f>
        <v>White-Not Hispanic</v>
      </c>
      <c r="AM3" s="42" t="str">
        <f>' B_Populations'!J8</f>
        <v>Hispanic</v>
      </c>
      <c r="AN3" s="42" t="str">
        <f>' B_Populations'!L8</f>
        <v>Black-Not Hispanic</v>
      </c>
      <c r="AO3" s="42" t="str">
        <f>' B_Populations'!N8</f>
        <v>Asian</v>
      </c>
      <c r="AP3" s="42" t="str">
        <f>' B_Populations'!P8</f>
        <v>American Indian/Alaska Native</v>
      </c>
      <c r="AQ3" s="42" t="str">
        <f>' B_Populations'!R8</f>
        <v>Other</v>
      </c>
    </row>
    <row r="4" spans="1:43">
      <c r="B4" s="48" t="str">
        <f>' B_Populations'!A9</f>
        <v>65-74</v>
      </c>
      <c r="C4" s="49"/>
      <c r="D4" s="50"/>
      <c r="E4" s="51"/>
      <c r="F4" s="52"/>
      <c r="G4" s="52"/>
      <c r="H4" s="52"/>
      <c r="I4" s="52"/>
      <c r="J4" s="53"/>
      <c r="K4" s="53"/>
      <c r="L4" s="54"/>
      <c r="M4" s="12">
        <f>' B_Populations'!B9</f>
        <v>0</v>
      </c>
      <c r="N4" s="12">
        <f>IF(M4=0,0,($C$4/$M$4)*100000)</f>
        <v>0</v>
      </c>
      <c r="O4" s="12">
        <f>' B_Populations'!D9</f>
        <v>0</v>
      </c>
      <c r="P4" s="12">
        <f>IF(O4=0,0,($D$4/$O$4)*100000)</f>
        <v>0</v>
      </c>
      <c r="Q4" s="12">
        <f>' B_Populations'!F9</f>
        <v>0</v>
      </c>
      <c r="R4" s="12">
        <f>IF(Q4=0,0,($E$4/$Q$4)*100000)</f>
        <v>0</v>
      </c>
      <c r="S4" s="12">
        <f>' B_Populations'!H9</f>
        <v>0</v>
      </c>
      <c r="T4" s="12">
        <f>IF(S4=0,0,($F$4/$S$4)*100000)</f>
        <v>0</v>
      </c>
      <c r="U4" s="12">
        <f>' B_Populations'!J9</f>
        <v>0</v>
      </c>
      <c r="V4" s="12">
        <f>IF(U4=0,0,($G$4/$U$4)*100000)</f>
        <v>0</v>
      </c>
      <c r="W4" s="12">
        <f>' B_Populations'!L9</f>
        <v>0</v>
      </c>
      <c r="X4" s="12">
        <f>IF(W4=0,0,($H$4/$W$4)*100000)</f>
        <v>0</v>
      </c>
      <c r="Y4" s="12">
        <f>' B_Populations'!N9</f>
        <v>0</v>
      </c>
      <c r="Z4" s="12">
        <f>IF(Y4=0,0,($I$4/$Y$4)*100000)</f>
        <v>0</v>
      </c>
      <c r="AA4" s="12">
        <f>' B_Populations'!P9</f>
        <v>0</v>
      </c>
      <c r="AB4" s="12">
        <f>IF(AA4=0,0,($J$4/$AA$4)*100000)</f>
        <v>0</v>
      </c>
      <c r="AC4" s="12">
        <f>' B_Populations'!R9</f>
        <v>0</v>
      </c>
      <c r="AD4" s="12">
        <f>IF(AC4=0,0,($K$4/$AC$4)*100000)</f>
        <v>0</v>
      </c>
      <c r="AE4" s="73">
        <f>' B_Populations'!B15</f>
        <v>18136</v>
      </c>
      <c r="AF4" s="13">
        <v>0.52250099999999999</v>
      </c>
      <c r="AG4" s="54"/>
      <c r="AH4" s="208" t="str">
        <f>' B_Populations'!A9</f>
        <v>65-74</v>
      </c>
      <c r="AI4" s="116">
        <f>N4*AF4</f>
        <v>0</v>
      </c>
      <c r="AJ4" s="56">
        <f>P4*AF4</f>
        <v>0</v>
      </c>
      <c r="AK4" s="56">
        <f>R4*AF4</f>
        <v>0</v>
      </c>
      <c r="AL4" s="57">
        <f>T4*AF4</f>
        <v>0</v>
      </c>
      <c r="AM4" s="57">
        <f>V4*AF4</f>
        <v>0</v>
      </c>
      <c r="AN4" s="57">
        <f>X4*AF4</f>
        <v>0</v>
      </c>
      <c r="AO4" s="57">
        <f>Z4*AF4</f>
        <v>0</v>
      </c>
      <c r="AP4" s="57">
        <f>AB4*AF4</f>
        <v>0</v>
      </c>
      <c r="AQ4" s="57">
        <f>AD4*AF4</f>
        <v>0</v>
      </c>
    </row>
    <row r="5" spans="1:43">
      <c r="B5" s="71" t="str">
        <f>' B_Populations'!A10</f>
        <v>75-84</v>
      </c>
      <c r="C5" s="209"/>
      <c r="D5" s="125"/>
      <c r="E5" s="58"/>
      <c r="F5" s="59"/>
      <c r="G5" s="59"/>
      <c r="H5" s="59"/>
      <c r="I5" s="59"/>
      <c r="J5" s="60"/>
      <c r="K5" s="60"/>
      <c r="L5" s="54"/>
      <c r="M5" s="12">
        <f>' B_Populations'!B10</f>
        <v>0</v>
      </c>
      <c r="N5" s="12">
        <f>IF(M5=0,0,($C$5/$M$5)*100000)</f>
        <v>0</v>
      </c>
      <c r="O5" s="12">
        <f>' B_Populations'!D10</f>
        <v>0</v>
      </c>
      <c r="P5" s="12">
        <f>IF(O5=0,0,($D$5/$O$5)*100000)</f>
        <v>0</v>
      </c>
      <c r="Q5" s="12">
        <f>' B_Populations'!F10</f>
        <v>0</v>
      </c>
      <c r="R5" s="12">
        <f>IF(Q5=0,0,($E$5/$Q$5)*100000)</f>
        <v>0</v>
      </c>
      <c r="S5" s="12">
        <f>' B_Populations'!H10</f>
        <v>0</v>
      </c>
      <c r="T5" s="12">
        <f>IF(S5=0,0,($F$5/$S$5)*100000)</f>
        <v>0</v>
      </c>
      <c r="U5" s="12">
        <f>' B_Populations'!J10</f>
        <v>0</v>
      </c>
      <c r="V5" s="12">
        <f>IF(U5=0,0,($G$5/$U$5)*100000)</f>
        <v>0</v>
      </c>
      <c r="W5" s="12">
        <f>' B_Populations'!L10</f>
        <v>0</v>
      </c>
      <c r="X5" s="12">
        <f>IF(W5=0,0,($G$5/$W$5)*100000)</f>
        <v>0</v>
      </c>
      <c r="Y5" s="12">
        <f>' B_Populations'!N10</f>
        <v>0</v>
      </c>
      <c r="Z5" s="12">
        <f>IF(Y5=0,0,($I$5/$Y$5)*100000)</f>
        <v>0</v>
      </c>
      <c r="AA5" s="12">
        <f>' B_Populations'!P10</f>
        <v>0</v>
      </c>
      <c r="AB5" s="12">
        <f>IF(AA5=0,0,($J$5/$AA$5)*100000)</f>
        <v>0</v>
      </c>
      <c r="AC5" s="12">
        <f>' B_Populations'!R10</f>
        <v>0</v>
      </c>
      <c r="AD5" s="12">
        <f>IF(AC5=0,0,($K$5/$AC$5)*100000)</f>
        <v>0</v>
      </c>
      <c r="AE5" s="73">
        <f>' B_Populations'!B16</f>
        <v>12315</v>
      </c>
      <c r="AF5" s="13">
        <v>0.35479699999999997</v>
      </c>
      <c r="AG5" s="54"/>
      <c r="AH5" s="208" t="str">
        <f>' B_Populations'!A10</f>
        <v>75-84</v>
      </c>
      <c r="AI5" s="116">
        <f>N5*AF5</f>
        <v>0</v>
      </c>
      <c r="AJ5" s="56">
        <f>P5*AF5</f>
        <v>0</v>
      </c>
      <c r="AK5" s="56">
        <f>R5*AF5</f>
        <v>0</v>
      </c>
      <c r="AL5" s="57">
        <f>T5*AF5</f>
        <v>0</v>
      </c>
      <c r="AM5" s="57">
        <f>V5*AF5</f>
        <v>0</v>
      </c>
      <c r="AN5" s="57">
        <f>X5*AF5</f>
        <v>0</v>
      </c>
      <c r="AO5" s="57">
        <f>Z5*AF5</f>
        <v>0</v>
      </c>
      <c r="AP5" s="57">
        <f>AB5*AF5</f>
        <v>0</v>
      </c>
      <c r="AQ5" s="57">
        <f>AD5*AF5</f>
        <v>0</v>
      </c>
    </row>
    <row r="6" spans="1:43">
      <c r="B6" s="71" t="str">
        <f>' B_Populations'!A11</f>
        <v>85+</v>
      </c>
      <c r="C6" s="209"/>
      <c r="D6" s="125"/>
      <c r="E6" s="58"/>
      <c r="F6" s="59"/>
      <c r="G6" s="59"/>
      <c r="H6" s="59"/>
      <c r="I6" s="59"/>
      <c r="J6" s="60"/>
      <c r="K6" s="60"/>
      <c r="L6" s="54"/>
      <c r="M6" s="12">
        <f>' B_Populations'!B11</f>
        <v>0</v>
      </c>
      <c r="N6" s="12">
        <f>IF(M6=0,0,($C$6/$M$6)*100000)</f>
        <v>0</v>
      </c>
      <c r="O6" s="12">
        <f>' B_Populations'!D11</f>
        <v>0</v>
      </c>
      <c r="P6" s="12">
        <f>IF(O6=0,0,($D$6/$O$6)*100000)</f>
        <v>0</v>
      </c>
      <c r="Q6" s="12">
        <f>' B_Populations'!F11</f>
        <v>0</v>
      </c>
      <c r="R6" s="12">
        <f>IF(Q6=0,0,($E$6/$Q$6)*100000)</f>
        <v>0</v>
      </c>
      <c r="S6" s="12">
        <f>' B_Populations'!H11</f>
        <v>0</v>
      </c>
      <c r="T6" s="12">
        <f>IF(S6=0,0,($F$6/$S$6)*100000)</f>
        <v>0</v>
      </c>
      <c r="U6" s="12">
        <f>' B_Populations'!J11</f>
        <v>0</v>
      </c>
      <c r="V6" s="12">
        <f>IF(U6=0,0,($G$6/$U$6)*100000)</f>
        <v>0</v>
      </c>
      <c r="W6" s="12">
        <f>' B_Populations'!L11</f>
        <v>0</v>
      </c>
      <c r="X6" s="12">
        <f>IF(W6=0,0,($G$6/$W$6)*100000)</f>
        <v>0</v>
      </c>
      <c r="Y6" s="12">
        <f>' B_Populations'!N11</f>
        <v>0</v>
      </c>
      <c r="Z6" s="12">
        <f>IF(Y6=0,0,($I$6/$Y$6)*100000)</f>
        <v>0</v>
      </c>
      <c r="AA6" s="12">
        <f>' B_Populations'!P11</f>
        <v>0</v>
      </c>
      <c r="AB6" s="12">
        <f>IF(AA6=0,0,($J$6/$AA$6)*100000)</f>
        <v>0</v>
      </c>
      <c r="AC6" s="12">
        <f>' B_Populations'!R11</f>
        <v>0</v>
      </c>
      <c r="AD6" s="12">
        <f>IF(AC6=0,0,($K$6/$AC$6)*100000)</f>
        <v>0</v>
      </c>
      <c r="AE6" s="73">
        <f>' B_Populations'!B17</f>
        <v>4259</v>
      </c>
      <c r="AF6" s="13">
        <v>0.12270200000000001</v>
      </c>
      <c r="AG6" s="54"/>
      <c r="AH6" s="208" t="str">
        <f>' B_Populations'!A11</f>
        <v>85+</v>
      </c>
      <c r="AI6" s="116">
        <f>N6*AF6</f>
        <v>0</v>
      </c>
      <c r="AJ6" s="56">
        <f>P6*AF6</f>
        <v>0</v>
      </c>
      <c r="AK6" s="56">
        <f>R6*AF6</f>
        <v>0</v>
      </c>
      <c r="AL6" s="57">
        <f>T6*AF6</f>
        <v>0</v>
      </c>
      <c r="AM6" s="57">
        <f>V6*AF6</f>
        <v>0</v>
      </c>
      <c r="AN6" s="57">
        <f>X6*AF6</f>
        <v>0</v>
      </c>
      <c r="AO6" s="57">
        <f>Z6*AF6</f>
        <v>0</v>
      </c>
      <c r="AP6" s="57">
        <f>AB6*AF6</f>
        <v>0</v>
      </c>
      <c r="AQ6" s="57">
        <f>AD6*AF6</f>
        <v>0</v>
      </c>
    </row>
    <row r="7" spans="1:43" ht="33" customHeight="1">
      <c r="B7" s="61" t="s">
        <v>163</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12">
        <f>' B_Populations'!B12</f>
        <v>0</v>
      </c>
      <c r="N7" s="12">
        <f>IF(M7=0,0,($C$7/$M$7)*100000)</f>
        <v>0</v>
      </c>
      <c r="O7" s="12">
        <f>' B_Populations'!D12</f>
        <v>0</v>
      </c>
      <c r="P7" s="12">
        <f>IF(O7=0,0,($D$7/$O$7)*100000)</f>
        <v>0</v>
      </c>
      <c r="Q7" s="12">
        <f>' B_Populations'!F12</f>
        <v>0</v>
      </c>
      <c r="R7" s="12">
        <f>IF(Q7=0,0,($E$7/$Q$7)*100000)</f>
        <v>0</v>
      </c>
      <c r="S7" s="12">
        <f>' B_Populations'!H12</f>
        <v>0</v>
      </c>
      <c r="T7" s="12">
        <f>IF(S7=0,0,($F$7/$S$7)*100000)</f>
        <v>0</v>
      </c>
      <c r="U7" s="12">
        <f>' B_Populations'!J12</f>
        <v>0</v>
      </c>
      <c r="V7" s="12">
        <f>IF(U7=0,0,($G$7/$U$7)*100000)</f>
        <v>0</v>
      </c>
      <c r="W7" s="12">
        <f>' B_Populations'!L12</f>
        <v>0</v>
      </c>
      <c r="X7" s="12">
        <f>IF(W7=0,0,($G$7/$W$7)*100000)</f>
        <v>0</v>
      </c>
      <c r="Y7" s="12">
        <f>' B_Populations'!N12</f>
        <v>0</v>
      </c>
      <c r="Z7" s="12">
        <f>IF(Y7=0,0,($I$7/$Y$7)*100000)</f>
        <v>0</v>
      </c>
      <c r="AA7" s="12">
        <f>' B_Populations'!P12</f>
        <v>0</v>
      </c>
      <c r="AB7" s="12">
        <f>IF(AA7=0,0,($J$7/$AA$7)*100000)</f>
        <v>0</v>
      </c>
      <c r="AC7" s="12">
        <f>' B_Populations'!R12</f>
        <v>0</v>
      </c>
      <c r="AD7" s="12">
        <f>IF(AC7=0,0,($K$7/$AC$7)*100000)</f>
        <v>0</v>
      </c>
      <c r="AE7" s="73">
        <f>' B_Populations'!B18</f>
        <v>34710</v>
      </c>
      <c r="AF7" s="62">
        <v>1</v>
      </c>
      <c r="AH7" s="210" t="s">
        <v>163</v>
      </c>
      <c r="AI7" s="116">
        <f>SUM(AI4:AI6)</f>
        <v>0</v>
      </c>
      <c r="AJ7" s="116">
        <f t="shared" ref="AJ7:AQ7" si="1">SUM(AJ4:AJ6)</f>
        <v>0</v>
      </c>
      <c r="AK7" s="116">
        <f t="shared" si="1"/>
        <v>0</v>
      </c>
      <c r="AL7" s="116">
        <f t="shared" si="1"/>
        <v>0</v>
      </c>
      <c r="AM7" s="116">
        <f t="shared" si="1"/>
        <v>0</v>
      </c>
      <c r="AN7" s="116">
        <f t="shared" si="1"/>
        <v>0</v>
      </c>
      <c r="AO7" s="116">
        <f t="shared" si="1"/>
        <v>0</v>
      </c>
      <c r="AP7" s="116">
        <f t="shared" si="1"/>
        <v>0</v>
      </c>
      <c r="AQ7" s="116">
        <f t="shared" si="1"/>
        <v>0</v>
      </c>
    </row>
    <row r="9" spans="1:43">
      <c r="B9" s="63"/>
      <c r="C9" s="63"/>
      <c r="D9" s="64" t="s">
        <v>152</v>
      </c>
      <c r="E9" s="64"/>
      <c r="F9" s="65" t="s">
        <v>153</v>
      </c>
      <c r="G9" s="65"/>
      <c r="H9" s="65"/>
      <c r="I9" s="65"/>
      <c r="J9" s="65"/>
      <c r="K9" s="65"/>
      <c r="AI9" s="20" t="s">
        <v>154</v>
      </c>
    </row>
    <row r="10" spans="1:43" ht="51.95" customHeight="1">
      <c r="B10" s="39" t="s">
        <v>99</v>
      </c>
      <c r="C10" s="40" t="s">
        <v>164</v>
      </c>
      <c r="D10" s="41" t="s">
        <v>165</v>
      </c>
      <c r="E10" s="41" t="s">
        <v>166</v>
      </c>
      <c r="F10" s="42" t="str">
        <f>[1]Populations!I44</f>
        <v>White-Not Hispanic</v>
      </c>
      <c r="G10" s="42" t="str">
        <f>[1]Populations!K44</f>
        <v>Hispanic</v>
      </c>
      <c r="H10" s="42" t="str">
        <f>[1]Populations!M44</f>
        <v>Black-Not Hispanic</v>
      </c>
      <c r="I10" s="42" t="str">
        <f>[1]Populations!O44</f>
        <v>Asian</v>
      </c>
      <c r="J10" s="42" t="str">
        <f>[1]Populations!Q44</f>
        <v>American Indian/Alaska Native</v>
      </c>
      <c r="K10" s="42" t="str">
        <f>[1]Populations!S44</f>
        <v>Other</v>
      </c>
      <c r="L10" s="43"/>
      <c r="M10" s="44" t="s">
        <v>158</v>
      </c>
      <c r="N10" s="44" t="s">
        <v>159</v>
      </c>
      <c r="O10" s="44" t="s">
        <v>160</v>
      </c>
      <c r="P10" s="44" t="s">
        <v>159</v>
      </c>
      <c r="Q10" s="44" t="s">
        <v>161</v>
      </c>
      <c r="R10" s="44" t="s">
        <v>159</v>
      </c>
      <c r="S10" s="44" t="str">
        <f>' B_Populations'!H8</f>
        <v>White-Not Hispanic</v>
      </c>
      <c r="T10" s="44" t="s">
        <v>159</v>
      </c>
      <c r="U10" s="44" t="str">
        <f>' B_Populations'!J8</f>
        <v>Hispanic</v>
      </c>
      <c r="V10" s="44" t="s">
        <v>159</v>
      </c>
      <c r="W10" s="44" t="str">
        <f>' B_Populations'!L8</f>
        <v>Black-Not Hispanic</v>
      </c>
      <c r="X10" s="44" t="s">
        <v>159</v>
      </c>
      <c r="Y10" s="44" t="str">
        <f>' B_Populations'!N8</f>
        <v>Asian</v>
      </c>
      <c r="Z10" s="44" t="s">
        <v>159</v>
      </c>
      <c r="AA10" s="44" t="str">
        <f>' B_Populations'!P8</f>
        <v>American Indian/Alaska Native</v>
      </c>
      <c r="AB10" s="44" t="s">
        <v>159</v>
      </c>
      <c r="AC10" s="44" t="str">
        <f>' B_Populations'!R8</f>
        <v>Other</v>
      </c>
      <c r="AD10" s="44" t="s">
        <v>159</v>
      </c>
      <c r="AE10" s="44" t="s">
        <v>114</v>
      </c>
      <c r="AF10" s="44" t="s">
        <v>167</v>
      </c>
      <c r="AH10" s="211" t="s">
        <v>99</v>
      </c>
      <c r="AI10" s="117" t="s">
        <v>100</v>
      </c>
      <c r="AJ10" s="47" t="s">
        <v>101</v>
      </c>
      <c r="AK10" s="47" t="s">
        <v>102</v>
      </c>
      <c r="AL10" s="42" t="str">
        <f>' B_Populations'!H8</f>
        <v>White-Not Hispanic</v>
      </c>
      <c r="AM10" s="42" t="str">
        <f>' B_Populations'!J8</f>
        <v>Hispanic</v>
      </c>
      <c r="AN10" s="42" t="str">
        <f>' B_Populations'!L8</f>
        <v>Black-Not Hispanic</v>
      </c>
      <c r="AO10" s="42" t="str">
        <f>' B_Populations'!N8</f>
        <v>Asian</v>
      </c>
      <c r="AP10" s="42" t="str">
        <f>' B_Populations'!P8</f>
        <v>American Indian/Alaska Native</v>
      </c>
      <c r="AQ10" s="42" t="str">
        <f>' B_Populations'!R8</f>
        <v>Other</v>
      </c>
    </row>
    <row r="11" spans="1:43">
      <c r="B11" s="48" t="str">
        <f>' B_Populations'!A9</f>
        <v>65-74</v>
      </c>
      <c r="C11" s="49"/>
      <c r="D11" s="50"/>
      <c r="E11" s="51"/>
      <c r="F11" s="52"/>
      <c r="G11" s="52"/>
      <c r="H11" s="52"/>
      <c r="I11" s="52"/>
      <c r="J11" s="53"/>
      <c r="K11" s="53"/>
      <c r="L11" s="54"/>
      <c r="M11" s="12">
        <f>' B_Populations'!B9</f>
        <v>0</v>
      </c>
      <c r="N11" s="12">
        <f>IF(M11=0,0,($C$11/$M$11)*100000)</f>
        <v>0</v>
      </c>
      <c r="O11" s="12">
        <f>' B_Populations'!D9</f>
        <v>0</v>
      </c>
      <c r="P11" s="12">
        <f>IF(O11=0,0,($D$11/$O$11)*100000)</f>
        <v>0</v>
      </c>
      <c r="Q11" s="12">
        <f>' B_Populations'!F9</f>
        <v>0</v>
      </c>
      <c r="R11" s="12">
        <f>IF(Q11=0,0,($E$11/$Q$11)*100000)</f>
        <v>0</v>
      </c>
      <c r="S11" s="12">
        <f>' B_Populations'!H9</f>
        <v>0</v>
      </c>
      <c r="T11" s="12">
        <f>IF(S11=0,0,($F$11/$S$11)*100000)</f>
        <v>0</v>
      </c>
      <c r="U11" s="12">
        <f>' B_Populations'!J9</f>
        <v>0</v>
      </c>
      <c r="V11" s="12">
        <f>IF(U11=0,0,($G$11/$U$11)*100000)</f>
        <v>0</v>
      </c>
      <c r="W11" s="12">
        <f>' B_Populations'!L9</f>
        <v>0</v>
      </c>
      <c r="X11" s="12">
        <f>IF(W11=0,0,($H$11/$W$11)*100000)</f>
        <v>0</v>
      </c>
      <c r="Y11" s="12">
        <f>' B_Populations'!N9</f>
        <v>0</v>
      </c>
      <c r="Z11" s="12">
        <f>IF(Y11=0,0,($I$11/$Y$11)*100000)</f>
        <v>0</v>
      </c>
      <c r="AA11" s="12">
        <f>' B_Populations'!P9</f>
        <v>0</v>
      </c>
      <c r="AB11" s="12">
        <f>IF(AA11=0,0,($J$11/$AA$11)*100000)</f>
        <v>0</v>
      </c>
      <c r="AC11" s="12">
        <f>' B_Populations'!R9</f>
        <v>0</v>
      </c>
      <c r="AD11" s="12">
        <f>IF(AC11=0,0,($K$11/$AC$11)*100000)</f>
        <v>0</v>
      </c>
      <c r="AE11" s="73">
        <f>' B_Populations'!B15</f>
        <v>18136</v>
      </c>
      <c r="AF11" s="13">
        <v>0.52250099999999999</v>
      </c>
      <c r="AH11" s="208" t="str">
        <f>' B_Populations'!A9</f>
        <v>65-74</v>
      </c>
      <c r="AI11" s="116">
        <f>N11*AF11</f>
        <v>0</v>
      </c>
      <c r="AJ11" s="56">
        <f>P11*AF11</f>
        <v>0</v>
      </c>
      <c r="AK11" s="56">
        <f>R11*AF11</f>
        <v>0</v>
      </c>
      <c r="AL11" s="57">
        <f>T11*AF11</f>
        <v>0</v>
      </c>
      <c r="AM11" s="57">
        <f>V11*AF11</f>
        <v>0</v>
      </c>
      <c r="AN11" s="57">
        <f>X11*AF11</f>
        <v>0</v>
      </c>
      <c r="AO11" s="57">
        <f>Z11*AF11</f>
        <v>0</v>
      </c>
      <c r="AP11" s="57">
        <f>AB11*AF11</f>
        <v>0</v>
      </c>
      <c r="AQ11" s="57">
        <f>AD11*AF11</f>
        <v>0</v>
      </c>
    </row>
    <row r="12" spans="1:43">
      <c r="B12" s="71" t="str">
        <f>' B_Populations'!A10</f>
        <v>75-84</v>
      </c>
      <c r="C12" s="209"/>
      <c r="D12" s="125"/>
      <c r="E12" s="58"/>
      <c r="F12" s="59"/>
      <c r="G12" s="59"/>
      <c r="H12" s="59"/>
      <c r="I12" s="59"/>
      <c r="J12" s="60"/>
      <c r="K12" s="60"/>
      <c r="L12" s="54"/>
      <c r="M12" s="12">
        <f>' B_Populations'!B10</f>
        <v>0</v>
      </c>
      <c r="N12" s="12">
        <f>IF(M12=0,0,($C$12/$M$12)*100000)</f>
        <v>0</v>
      </c>
      <c r="O12" s="12">
        <f>' B_Populations'!D10</f>
        <v>0</v>
      </c>
      <c r="P12" s="12">
        <f>IF(O12=0,0,($D$12/$O$12)*100000)</f>
        <v>0</v>
      </c>
      <c r="Q12" s="12">
        <f>' B_Populations'!F10</f>
        <v>0</v>
      </c>
      <c r="R12" s="12">
        <f>IF(Q12=0,0,($E$12/$Q$12)*100000)</f>
        <v>0</v>
      </c>
      <c r="S12" s="12">
        <f>' B_Populations'!H10</f>
        <v>0</v>
      </c>
      <c r="T12" s="12">
        <f>IF(S12=0,0,($F$12/$S$12)*100000)</f>
        <v>0</v>
      </c>
      <c r="U12" s="12">
        <f>' B_Populations'!J10</f>
        <v>0</v>
      </c>
      <c r="V12" s="12">
        <f>IF(U12=0,0,($G$12/$U$12)*100000)</f>
        <v>0</v>
      </c>
      <c r="W12" s="12">
        <f>' B_Populations'!L10</f>
        <v>0</v>
      </c>
      <c r="X12" s="12">
        <f>IF(W12=0,0,($H$12/$W$12)*100000)</f>
        <v>0</v>
      </c>
      <c r="Y12" s="12">
        <f>' B_Populations'!N10</f>
        <v>0</v>
      </c>
      <c r="Z12" s="12">
        <f>IF(Y12=0,0,($I$12/$Y$12)*100000)</f>
        <v>0</v>
      </c>
      <c r="AA12" s="12">
        <f>' B_Populations'!P10</f>
        <v>0</v>
      </c>
      <c r="AB12" s="12">
        <f>IF(AA12=0,0,($J$12/$AA$12)*100000)</f>
        <v>0</v>
      </c>
      <c r="AC12" s="12">
        <f>' B_Populations'!R10</f>
        <v>0</v>
      </c>
      <c r="AD12" s="12">
        <f>IF(AC12=0,0,($K$12/$AC$12)*100000)</f>
        <v>0</v>
      </c>
      <c r="AE12" s="73">
        <f>' B_Populations'!B16</f>
        <v>12315</v>
      </c>
      <c r="AF12" s="13">
        <v>0.35479699999999997</v>
      </c>
      <c r="AH12" s="208" t="str">
        <f>' B_Populations'!A10</f>
        <v>75-84</v>
      </c>
      <c r="AI12" s="116">
        <f>N12*AF12</f>
        <v>0</v>
      </c>
      <c r="AJ12" s="56">
        <f>P12*AF12</f>
        <v>0</v>
      </c>
      <c r="AK12" s="56">
        <f>R12*AF12</f>
        <v>0</v>
      </c>
      <c r="AL12" s="57">
        <f>T12*AF12</f>
        <v>0</v>
      </c>
      <c r="AM12" s="57">
        <f>V12*AF12</f>
        <v>0</v>
      </c>
      <c r="AN12" s="57">
        <f>X12*AF12</f>
        <v>0</v>
      </c>
      <c r="AO12" s="57">
        <f>Z12*AF12</f>
        <v>0</v>
      </c>
      <c r="AP12" s="57">
        <f>AB12*AF12</f>
        <v>0</v>
      </c>
      <c r="AQ12" s="57">
        <f>AD12*AF12</f>
        <v>0</v>
      </c>
    </row>
    <row r="13" spans="1:43">
      <c r="B13" s="71" t="str">
        <f>' B_Populations'!A11</f>
        <v>85+</v>
      </c>
      <c r="C13" s="209"/>
      <c r="D13" s="125"/>
      <c r="E13" s="58"/>
      <c r="F13" s="59"/>
      <c r="G13" s="59"/>
      <c r="H13" s="59"/>
      <c r="I13" s="59"/>
      <c r="J13" s="60"/>
      <c r="K13" s="60"/>
      <c r="L13" s="54"/>
      <c r="M13" s="12">
        <f>' B_Populations'!B11</f>
        <v>0</v>
      </c>
      <c r="N13" s="12">
        <f>IF(M13=0,0,($C$13/$M$13)*100000)</f>
        <v>0</v>
      </c>
      <c r="O13" s="12">
        <f>' B_Populations'!D11</f>
        <v>0</v>
      </c>
      <c r="P13" s="12">
        <f>IF(O13=0,0,($D$13/$O$13)*100000)</f>
        <v>0</v>
      </c>
      <c r="Q13" s="12">
        <f>' B_Populations'!F11</f>
        <v>0</v>
      </c>
      <c r="R13" s="12">
        <f>IF(Q13=0,0,($E$13/$Q$13)*100000)</f>
        <v>0</v>
      </c>
      <c r="S13" s="12">
        <f>' B_Populations'!H11</f>
        <v>0</v>
      </c>
      <c r="T13" s="12">
        <f>IF(S13=0,0,($F$13/$S$13)*100000)</f>
        <v>0</v>
      </c>
      <c r="U13" s="12">
        <f>' B_Populations'!J11</f>
        <v>0</v>
      </c>
      <c r="V13" s="12">
        <f>IF(U13=0,0,($G$13/$U$13)*100000)</f>
        <v>0</v>
      </c>
      <c r="W13" s="12">
        <f>' B_Populations'!L11</f>
        <v>0</v>
      </c>
      <c r="X13" s="12">
        <f>IF(W13=0,0,($H$13/$W$13)*100000)</f>
        <v>0</v>
      </c>
      <c r="Y13" s="12">
        <f>' B_Populations'!N11</f>
        <v>0</v>
      </c>
      <c r="Z13" s="12">
        <f>IF(Y13=0,0,($I$13/$Y$13)*100000)</f>
        <v>0</v>
      </c>
      <c r="AA13" s="12">
        <f>' B_Populations'!P11</f>
        <v>0</v>
      </c>
      <c r="AB13" s="12">
        <f>IF(AA13=0,0,($J$13/$AA$13)*100000)</f>
        <v>0</v>
      </c>
      <c r="AC13" s="12">
        <f>' B_Populations'!R11</f>
        <v>0</v>
      </c>
      <c r="AD13" s="12">
        <f>IF(AC13=0,0,($K$13/$AC$13)*100000)</f>
        <v>0</v>
      </c>
      <c r="AE13" s="73">
        <f>' B_Populations'!B17</f>
        <v>4259</v>
      </c>
      <c r="AF13" s="13">
        <v>0.12270200000000001</v>
      </c>
      <c r="AH13" s="208" t="str">
        <f>' B_Populations'!A11</f>
        <v>85+</v>
      </c>
      <c r="AI13" s="116">
        <f>N13*AF13</f>
        <v>0</v>
      </c>
      <c r="AJ13" s="56">
        <f>P13*AF13</f>
        <v>0</v>
      </c>
      <c r="AK13" s="56">
        <f>R13*AF13</f>
        <v>0</v>
      </c>
      <c r="AL13" s="57">
        <f>T13*AF13</f>
        <v>0</v>
      </c>
      <c r="AM13" s="57">
        <f>V13*AF13</f>
        <v>0</v>
      </c>
      <c r="AN13" s="57">
        <f>X13*AF13</f>
        <v>0</v>
      </c>
      <c r="AO13" s="57">
        <f>Z13*AF13</f>
        <v>0</v>
      </c>
      <c r="AP13" s="57">
        <f>AB13*AF13</f>
        <v>0</v>
      </c>
      <c r="AQ13" s="57">
        <f>AD13*AF13</f>
        <v>0</v>
      </c>
    </row>
    <row r="14" spans="1:43">
      <c r="B14" s="66" t="s">
        <v>163</v>
      </c>
      <c r="C14" s="212">
        <f t="shared" ref="C14:K14" si="2">SUM(C11:C13)</f>
        <v>0</v>
      </c>
      <c r="D14" s="213">
        <f t="shared" si="2"/>
        <v>0</v>
      </c>
      <c r="E14" s="213">
        <f t="shared" si="2"/>
        <v>0</v>
      </c>
      <c r="F14" s="214">
        <f t="shared" si="2"/>
        <v>0</v>
      </c>
      <c r="G14" s="214">
        <f t="shared" si="2"/>
        <v>0</v>
      </c>
      <c r="H14" s="214">
        <f t="shared" si="2"/>
        <v>0</v>
      </c>
      <c r="I14" s="214">
        <f t="shared" si="2"/>
        <v>0</v>
      </c>
      <c r="J14" s="214">
        <f t="shared" si="2"/>
        <v>0</v>
      </c>
      <c r="K14" s="214">
        <f t="shared" si="2"/>
        <v>0</v>
      </c>
      <c r="M14" s="12">
        <f>' B_Populations'!B12</f>
        <v>0</v>
      </c>
      <c r="N14" s="12">
        <f>IF(M14=0,0,($C$14/$M$14)*100000)</f>
        <v>0</v>
      </c>
      <c r="O14" s="12">
        <f>' B_Populations'!D12</f>
        <v>0</v>
      </c>
      <c r="P14" s="12">
        <f>IF(O14=0,0,($D$14/$O$14)*100000)</f>
        <v>0</v>
      </c>
      <c r="Q14" s="12">
        <f>' B_Populations'!F12</f>
        <v>0</v>
      </c>
      <c r="R14" s="12">
        <f>IF(Q14=0,0,($E$14/$Q$14)*100000)</f>
        <v>0</v>
      </c>
      <c r="S14" s="12">
        <f>' B_Populations'!H12</f>
        <v>0</v>
      </c>
      <c r="T14" s="12">
        <f>IF(S14=0,0,($F$14/$S$14)*100000)</f>
        <v>0</v>
      </c>
      <c r="U14" s="12">
        <f>' B_Populations'!J12</f>
        <v>0</v>
      </c>
      <c r="V14" s="12">
        <f>IF(U14=0,0,($G$14/$U$14)*100000)</f>
        <v>0</v>
      </c>
      <c r="W14" s="12">
        <f>' B_Populations'!L12</f>
        <v>0</v>
      </c>
      <c r="X14" s="12">
        <f>IF(W14=0,0,($H$14/$W$14)*100000)</f>
        <v>0</v>
      </c>
      <c r="Y14" s="12">
        <f>' B_Populations'!N12</f>
        <v>0</v>
      </c>
      <c r="Z14" s="12">
        <f>IF(Y14=0,0,($I$14/$Y$14)*100000)</f>
        <v>0</v>
      </c>
      <c r="AA14" s="12">
        <f>' B_Populations'!P12</f>
        <v>0</v>
      </c>
      <c r="AB14" s="12">
        <f>IF(AA14=0,0,($J$14/$AA$14)*100000)</f>
        <v>0</v>
      </c>
      <c r="AC14" s="12">
        <f>' B_Populations'!R12</f>
        <v>0</v>
      </c>
      <c r="AD14" s="12">
        <f>IF(AC14=0,0,($K$14/$AC$14)*100000)</f>
        <v>0</v>
      </c>
      <c r="AE14" s="73">
        <f>' B_Populations'!B18</f>
        <v>34710</v>
      </c>
      <c r="AF14" s="62">
        <v>1</v>
      </c>
      <c r="AH14" s="210" t="s">
        <v>163</v>
      </c>
      <c r="AI14" s="116">
        <f>SUM(AI11:AI13)</f>
        <v>0</v>
      </c>
      <c r="AJ14" s="116">
        <f t="shared" ref="AJ14:AQ14" si="3">SUM(AJ11:AJ13)</f>
        <v>0</v>
      </c>
      <c r="AK14" s="116">
        <f t="shared" si="3"/>
        <v>0</v>
      </c>
      <c r="AL14" s="116">
        <f t="shared" si="3"/>
        <v>0</v>
      </c>
      <c r="AM14" s="116">
        <f t="shared" si="3"/>
        <v>0</v>
      </c>
      <c r="AN14" s="116">
        <f t="shared" si="3"/>
        <v>0</v>
      </c>
      <c r="AO14" s="116">
        <f t="shared" si="3"/>
        <v>0</v>
      </c>
      <c r="AP14" s="116">
        <f>SUM(AP11:AP13)</f>
        <v>0</v>
      </c>
      <c r="AQ14" s="116">
        <f t="shared" si="3"/>
        <v>0</v>
      </c>
    </row>
    <row r="16" spans="1:43">
      <c r="B16" s="67"/>
      <c r="C16" s="67"/>
      <c r="D16" s="68" t="s">
        <v>152</v>
      </c>
      <c r="E16" s="68"/>
      <c r="F16" s="69" t="s">
        <v>153</v>
      </c>
      <c r="G16" s="69"/>
      <c r="H16" s="69"/>
      <c r="I16" s="69"/>
      <c r="J16" s="69"/>
      <c r="K16" s="69"/>
      <c r="AI16" s="20" t="s">
        <v>154</v>
      </c>
    </row>
    <row r="17" spans="2:43" ht="44.45" customHeight="1">
      <c r="B17" s="39" t="s">
        <v>99</v>
      </c>
      <c r="C17" s="40" t="s">
        <v>168</v>
      </c>
      <c r="D17" s="41" t="s">
        <v>169</v>
      </c>
      <c r="E17" s="41" t="s">
        <v>170</v>
      </c>
      <c r="F17" s="42" t="str">
        <f>[1]Populations!I44</f>
        <v>White-Not Hispanic</v>
      </c>
      <c r="G17" s="42" t="str">
        <f>[1]Populations!K44</f>
        <v>Hispanic</v>
      </c>
      <c r="H17" s="42" t="str">
        <f>[1]Populations!M44</f>
        <v>Black-Not Hispanic</v>
      </c>
      <c r="I17" s="42" t="str">
        <f>[1]Populations!O44</f>
        <v>Asian</v>
      </c>
      <c r="J17" s="42" t="str">
        <f>[1]Populations!Q44</f>
        <v>American Indian/Alaska Native</v>
      </c>
      <c r="K17" s="42" t="str">
        <f>[1]Populations!S44</f>
        <v>Other</v>
      </c>
      <c r="L17" s="43"/>
      <c r="M17" s="44" t="s">
        <v>158</v>
      </c>
      <c r="N17" s="44" t="s">
        <v>159</v>
      </c>
      <c r="O17" s="44" t="s">
        <v>160</v>
      </c>
      <c r="P17" s="44" t="s">
        <v>159</v>
      </c>
      <c r="Q17" s="44" t="s">
        <v>161</v>
      </c>
      <c r="R17" s="44" t="s">
        <v>159</v>
      </c>
      <c r="S17" s="44" t="str">
        <f>' B_Populations'!H8</f>
        <v>White-Not Hispanic</v>
      </c>
      <c r="T17" s="44" t="s">
        <v>159</v>
      </c>
      <c r="U17" s="44" t="str">
        <f>[1]Populations!K80</f>
        <v>Hispanic</v>
      </c>
      <c r="V17" s="44" t="s">
        <v>159</v>
      </c>
      <c r="W17" s="44" t="str">
        <f>' B_Populations'!L8</f>
        <v>Black-Not Hispanic</v>
      </c>
      <c r="X17" s="44" t="s">
        <v>159</v>
      </c>
      <c r="Y17" s="44" t="str">
        <f>' B_Populations'!N8</f>
        <v>Asian</v>
      </c>
      <c r="Z17" s="44" t="s">
        <v>159</v>
      </c>
      <c r="AA17" s="44" t="str">
        <f>' B_Populations'!P8</f>
        <v>American Indian/Alaska Native</v>
      </c>
      <c r="AB17" s="44" t="s">
        <v>159</v>
      </c>
      <c r="AC17" s="44" t="str">
        <f>' B_Populations'!R8</f>
        <v>Other</v>
      </c>
      <c r="AD17" s="44" t="s">
        <v>159</v>
      </c>
      <c r="AE17" s="44" t="s">
        <v>114</v>
      </c>
      <c r="AF17" s="44" t="s">
        <v>167</v>
      </c>
      <c r="AH17" s="211" t="s">
        <v>99</v>
      </c>
      <c r="AI17" s="117" t="s">
        <v>100</v>
      </c>
      <c r="AJ17" s="47" t="s">
        <v>101</v>
      </c>
      <c r="AK17" s="47" t="s">
        <v>102</v>
      </c>
      <c r="AL17" s="42" t="str">
        <f>' B_Populations'!H8</f>
        <v>White-Not Hispanic</v>
      </c>
      <c r="AM17" s="42" t="str">
        <f>' B_Populations'!J8</f>
        <v>Hispanic</v>
      </c>
      <c r="AN17" s="42" t="str">
        <f>' B_Populations'!L8</f>
        <v>Black-Not Hispanic</v>
      </c>
      <c r="AO17" s="42" t="str">
        <f>' B_Populations'!N8</f>
        <v>Asian</v>
      </c>
      <c r="AP17" s="42" t="str">
        <f>' B_Populations'!P8</f>
        <v>American Indian/Alaska Native</v>
      </c>
      <c r="AQ17" s="42" t="str">
        <f>' B_Populations'!R8</f>
        <v>Other</v>
      </c>
    </row>
    <row r="18" spans="2:43">
      <c r="B18" s="48" t="str">
        <f>' B_Populations'!A9</f>
        <v>65-74</v>
      </c>
      <c r="C18" s="49"/>
      <c r="D18" s="50"/>
      <c r="E18" s="51"/>
      <c r="F18" s="52"/>
      <c r="G18" s="52"/>
      <c r="H18" s="52"/>
      <c r="I18" s="52"/>
      <c r="J18" s="53"/>
      <c r="K18" s="53"/>
      <c r="L18" s="54"/>
      <c r="M18" s="12">
        <f>' B_Populations'!B9</f>
        <v>0</v>
      </c>
      <c r="N18" s="12">
        <f>IF(M18=0,0,($C$18/$M$18)*100000)</f>
        <v>0</v>
      </c>
      <c r="O18" s="12">
        <f>' B_Populations'!D9</f>
        <v>0</v>
      </c>
      <c r="P18" s="12">
        <f>IF(O18=0,0,($D$18/$O$18)*100000)</f>
        <v>0</v>
      </c>
      <c r="Q18" s="12">
        <f>' B_Populations'!F9</f>
        <v>0</v>
      </c>
      <c r="R18" s="12">
        <f>IF(Q18=0,0,($E$18/$Q$18)*100000)</f>
        <v>0</v>
      </c>
      <c r="S18" s="12">
        <f>' B_Populations'!H9</f>
        <v>0</v>
      </c>
      <c r="T18" s="12">
        <f>IF(S18=0,0,($F$18/$S$18)*100000)</f>
        <v>0</v>
      </c>
      <c r="U18" s="12">
        <f>' B_Populations'!J9</f>
        <v>0</v>
      </c>
      <c r="V18" s="12">
        <f>IF(U18=0,0,($G$18/$U$18)*100000)</f>
        <v>0</v>
      </c>
      <c r="W18" s="12">
        <f>' B_Populations'!L9</f>
        <v>0</v>
      </c>
      <c r="X18" s="12">
        <f>IF(W18=0,0,($H$18/$W$18)*100000)</f>
        <v>0</v>
      </c>
      <c r="Y18" s="12">
        <f>' B_Populations'!N9</f>
        <v>0</v>
      </c>
      <c r="Z18" s="12">
        <f>IF(Y18=0,0,($I$18/$Y$18)*100000)</f>
        <v>0</v>
      </c>
      <c r="AA18" s="12">
        <f>' B_Populations'!P9</f>
        <v>0</v>
      </c>
      <c r="AB18" s="12">
        <f>IF(AA18=0,0,($J$18/$AA$18)*100000)</f>
        <v>0</v>
      </c>
      <c r="AC18" s="12">
        <f>' B_Populations'!R9</f>
        <v>0</v>
      </c>
      <c r="AD18" s="12">
        <f>IF(AC18=0,0,($K$18/$AC$18)*100000)</f>
        <v>0</v>
      </c>
      <c r="AE18" s="73">
        <f>' B_Populations'!B15</f>
        <v>18136</v>
      </c>
      <c r="AF18" s="13">
        <v>0.52250099999999999</v>
      </c>
      <c r="AH18" s="208" t="str">
        <f>' B_Populations'!A9</f>
        <v>65-74</v>
      </c>
      <c r="AI18" s="116">
        <f>N18*AF18</f>
        <v>0</v>
      </c>
      <c r="AJ18" s="56">
        <f>P18*AF18</f>
        <v>0</v>
      </c>
      <c r="AK18" s="56">
        <f>R18*AF18</f>
        <v>0</v>
      </c>
      <c r="AL18" s="57">
        <f>T18*AF18</f>
        <v>0</v>
      </c>
      <c r="AM18" s="57">
        <f>V18*AF18</f>
        <v>0</v>
      </c>
      <c r="AN18" s="57">
        <f>X18*AF18</f>
        <v>0</v>
      </c>
      <c r="AO18" s="57">
        <f>Z18*AF18</f>
        <v>0</v>
      </c>
      <c r="AP18" s="57">
        <f>AB18*AF18</f>
        <v>0</v>
      </c>
      <c r="AQ18" s="57">
        <f>AD18*AF18</f>
        <v>0</v>
      </c>
    </row>
    <row r="19" spans="2:43">
      <c r="B19" s="71" t="str">
        <f>' B_Populations'!A10</f>
        <v>75-84</v>
      </c>
      <c r="C19" s="209"/>
      <c r="D19" s="125"/>
      <c r="E19" s="58"/>
      <c r="F19" s="59"/>
      <c r="G19" s="59"/>
      <c r="H19" s="59"/>
      <c r="I19" s="59"/>
      <c r="J19" s="60"/>
      <c r="K19" s="60"/>
      <c r="L19" s="54"/>
      <c r="M19" s="12">
        <f>' B_Populations'!B10</f>
        <v>0</v>
      </c>
      <c r="N19" s="12">
        <f>IF(M19=0,0,($C$19/$M$19)*100000)</f>
        <v>0</v>
      </c>
      <c r="O19" s="12">
        <f>' B_Populations'!D10</f>
        <v>0</v>
      </c>
      <c r="P19" s="12">
        <f>IF(O19=0,0,($D$19/$O$19)*100000)</f>
        <v>0</v>
      </c>
      <c r="Q19" s="12">
        <f>' B_Populations'!F10</f>
        <v>0</v>
      </c>
      <c r="R19" s="12">
        <f>IF(Q19=0,0,($E$19/$Q$19)*100000)</f>
        <v>0</v>
      </c>
      <c r="S19" s="12">
        <f>' B_Populations'!H10</f>
        <v>0</v>
      </c>
      <c r="T19" s="12">
        <f>IF(S19=0,0,($F$19/$S$19)*100000)</f>
        <v>0</v>
      </c>
      <c r="U19" s="12">
        <f>' B_Populations'!J10</f>
        <v>0</v>
      </c>
      <c r="V19" s="12">
        <f>IF(U19=0,0,($G$19/$U$19)*100000)</f>
        <v>0</v>
      </c>
      <c r="W19" s="12">
        <f>' B_Populations'!L10</f>
        <v>0</v>
      </c>
      <c r="X19" s="12">
        <f>IF(W19=0,0,($H$19/$W$19)*100000)</f>
        <v>0</v>
      </c>
      <c r="Y19" s="12">
        <f>' B_Populations'!N10</f>
        <v>0</v>
      </c>
      <c r="Z19" s="12">
        <f>IF(Y19=0,0,($I$19/$Y$19)*100000)</f>
        <v>0</v>
      </c>
      <c r="AA19" s="12">
        <f>' B_Populations'!P10</f>
        <v>0</v>
      </c>
      <c r="AB19" s="12">
        <f>IF(AA19=0,0,($J$19/$AA$19)*100000)</f>
        <v>0</v>
      </c>
      <c r="AC19" s="12">
        <f>' B_Populations'!R10</f>
        <v>0</v>
      </c>
      <c r="AD19" s="12">
        <f>IF(AC19=0,0,($K$19/$AC$19)*100000)</f>
        <v>0</v>
      </c>
      <c r="AE19" s="73">
        <f>' B_Populations'!B16</f>
        <v>12315</v>
      </c>
      <c r="AF19" s="13">
        <v>0.35479699999999997</v>
      </c>
      <c r="AH19" s="208" t="str">
        <f>' B_Populations'!A10</f>
        <v>75-84</v>
      </c>
      <c r="AI19" s="116">
        <f>N19*AF19</f>
        <v>0</v>
      </c>
      <c r="AJ19" s="56">
        <f>P19*AF19</f>
        <v>0</v>
      </c>
      <c r="AK19" s="56">
        <f>R19*AF19</f>
        <v>0</v>
      </c>
      <c r="AL19" s="57">
        <f>T19*AF19</f>
        <v>0</v>
      </c>
      <c r="AM19" s="57">
        <f>V19*AF19</f>
        <v>0</v>
      </c>
      <c r="AN19" s="57">
        <f>X19*AF19</f>
        <v>0</v>
      </c>
      <c r="AO19" s="57">
        <f>Z19*AF19</f>
        <v>0</v>
      </c>
      <c r="AP19" s="57">
        <f>AB19*AF19</f>
        <v>0</v>
      </c>
      <c r="AQ19" s="57">
        <f>AD19*AF19</f>
        <v>0</v>
      </c>
    </row>
    <row r="20" spans="2:43">
      <c r="B20" s="71" t="str">
        <f>' B_Populations'!A11</f>
        <v>85+</v>
      </c>
      <c r="C20" s="209"/>
      <c r="D20" s="125"/>
      <c r="E20" s="58"/>
      <c r="F20" s="59"/>
      <c r="G20" s="59"/>
      <c r="H20" s="59"/>
      <c r="I20" s="59"/>
      <c r="J20" s="60"/>
      <c r="K20" s="60"/>
      <c r="L20" s="54"/>
      <c r="M20" s="12">
        <f>' B_Populations'!B11</f>
        <v>0</v>
      </c>
      <c r="N20" s="12">
        <f>IF(M20=0,0,($C$20/$M$20)*100000)</f>
        <v>0</v>
      </c>
      <c r="O20" s="12">
        <f>' B_Populations'!D11</f>
        <v>0</v>
      </c>
      <c r="P20" s="12">
        <f>IF(O20=0,0,($D$20/$O$20)*100000)</f>
        <v>0</v>
      </c>
      <c r="Q20" s="12">
        <f>' B_Populations'!F11</f>
        <v>0</v>
      </c>
      <c r="R20" s="12">
        <f>IF(Q20=0,0,($E$20/$Q$20)*100000)</f>
        <v>0</v>
      </c>
      <c r="S20" s="12">
        <f>' B_Populations'!H11</f>
        <v>0</v>
      </c>
      <c r="T20" s="12">
        <f>IF(S20=0,0,($F$20/$S$20)*100000)</f>
        <v>0</v>
      </c>
      <c r="U20" s="12">
        <f>' B_Populations'!J11</f>
        <v>0</v>
      </c>
      <c r="V20" s="12">
        <f>IF(U20=0,0,($G$20/$U$20)*100000)</f>
        <v>0</v>
      </c>
      <c r="W20" s="12">
        <f>' B_Populations'!L11</f>
        <v>0</v>
      </c>
      <c r="X20" s="12">
        <f>IF(W20=0,0,($H$20/$W$20)*100000)</f>
        <v>0</v>
      </c>
      <c r="Y20" s="12">
        <f>' B_Populations'!N11</f>
        <v>0</v>
      </c>
      <c r="Z20" s="12">
        <f>IF(Y20=0,0,($I$20/$Y$20)*100000)</f>
        <v>0</v>
      </c>
      <c r="AA20" s="12">
        <f>' B_Populations'!P11</f>
        <v>0</v>
      </c>
      <c r="AB20" s="12">
        <f>IF(AA20=0,0,($J$20/$AA$20)*100000)</f>
        <v>0</v>
      </c>
      <c r="AC20" s="12">
        <f>' B_Populations'!R11</f>
        <v>0</v>
      </c>
      <c r="AD20" s="12">
        <f>IF(AC20=0,0,($K$20/$AC$20)*100000)</f>
        <v>0</v>
      </c>
      <c r="AE20" s="73">
        <f>' B_Populations'!B17</f>
        <v>4259</v>
      </c>
      <c r="AF20" s="13">
        <v>0.12270200000000001</v>
      </c>
      <c r="AH20" s="208" t="str">
        <f>' B_Populations'!A11</f>
        <v>85+</v>
      </c>
      <c r="AI20" s="116">
        <f>N20*AF20</f>
        <v>0</v>
      </c>
      <c r="AJ20" s="56">
        <f>P20*AF20</f>
        <v>0</v>
      </c>
      <c r="AK20" s="56">
        <f>R20*AF20</f>
        <v>0</v>
      </c>
      <c r="AL20" s="57">
        <f>T20*AF20</f>
        <v>0</v>
      </c>
      <c r="AM20" s="57">
        <f>V20*AF20</f>
        <v>0</v>
      </c>
      <c r="AN20" s="57">
        <f>X20*AF20</f>
        <v>0</v>
      </c>
      <c r="AO20" s="57">
        <f>Z20*AF20</f>
        <v>0</v>
      </c>
      <c r="AP20" s="57">
        <f>AB20*AF20</f>
        <v>0</v>
      </c>
      <c r="AQ20" s="57">
        <f>AD20*AF20</f>
        <v>0</v>
      </c>
    </row>
    <row r="21" spans="2:43">
      <c r="B21" s="70" t="s">
        <v>163</v>
      </c>
      <c r="C21" s="215">
        <f t="shared" ref="C21:K21" si="4">SUM(C18:C20)</f>
        <v>0</v>
      </c>
      <c r="D21" s="216">
        <f t="shared" si="4"/>
        <v>0</v>
      </c>
      <c r="E21" s="216">
        <f t="shared" si="4"/>
        <v>0</v>
      </c>
      <c r="F21" s="217">
        <f t="shared" si="4"/>
        <v>0</v>
      </c>
      <c r="G21" s="217">
        <f t="shared" si="4"/>
        <v>0</v>
      </c>
      <c r="H21" s="217">
        <f t="shared" si="4"/>
        <v>0</v>
      </c>
      <c r="I21" s="217">
        <f t="shared" si="4"/>
        <v>0</v>
      </c>
      <c r="J21" s="217">
        <f t="shared" si="4"/>
        <v>0</v>
      </c>
      <c r="K21" s="217">
        <f t="shared" si="4"/>
        <v>0</v>
      </c>
      <c r="M21" s="12">
        <f>' B_Populations'!B12</f>
        <v>0</v>
      </c>
      <c r="N21" s="12">
        <f>IF(M21=0,0,($C$21/$M$21)*100000)</f>
        <v>0</v>
      </c>
      <c r="O21" s="12">
        <f>' B_Populations'!D12</f>
        <v>0</v>
      </c>
      <c r="P21" s="12">
        <f>IF(O21=0,0,($D$21/$O$21)*100000)</f>
        <v>0</v>
      </c>
      <c r="Q21" s="12">
        <f>' B_Populations'!F12</f>
        <v>0</v>
      </c>
      <c r="R21" s="12">
        <f>IF(Q21=0,0,($E$21/$Q$21)*100000)</f>
        <v>0</v>
      </c>
      <c r="S21" s="12">
        <f>' B_Populations'!H12</f>
        <v>0</v>
      </c>
      <c r="T21" s="12">
        <f>IF(S21=0,0,($F$21/$S$21)*100000)</f>
        <v>0</v>
      </c>
      <c r="U21" s="12">
        <f>' B_Populations'!J12</f>
        <v>0</v>
      </c>
      <c r="V21" s="12">
        <f>IF(U21=0,0,($G$21/$U$21)*100000)</f>
        <v>0</v>
      </c>
      <c r="W21" s="12">
        <f>' B_Populations'!L12</f>
        <v>0</v>
      </c>
      <c r="X21" s="12">
        <f>IF(W21=0,0,($H$21/$W$21)*100000)</f>
        <v>0</v>
      </c>
      <c r="Y21" s="12">
        <f>' B_Populations'!N12</f>
        <v>0</v>
      </c>
      <c r="Z21" s="12">
        <f>IF(Y21=0,0,($I$21/$Y$21)*100000)</f>
        <v>0</v>
      </c>
      <c r="AA21" s="12">
        <f>' B_Populations'!P12</f>
        <v>0</v>
      </c>
      <c r="AB21" s="12">
        <f>IF(AA21=0,0,($J$21/$AA$21)*100000)</f>
        <v>0</v>
      </c>
      <c r="AC21" s="12">
        <f>' B_Populations'!R12</f>
        <v>0</v>
      </c>
      <c r="AD21" s="12">
        <f>IF(AC21=0,0,($K$21/$AC$21)*100000)</f>
        <v>0</v>
      </c>
      <c r="AE21" s="73">
        <f>' B_Populations'!B18</f>
        <v>34710</v>
      </c>
      <c r="AF21" s="62">
        <v>1</v>
      </c>
      <c r="AH21" s="210" t="s">
        <v>163</v>
      </c>
      <c r="AI21" s="116">
        <f>SUM(AI18:AI20)</f>
        <v>0</v>
      </c>
      <c r="AJ21" s="116">
        <f t="shared" ref="AJ21:AQ21" si="5">SUM(AJ18:AJ20)</f>
        <v>0</v>
      </c>
      <c r="AK21" s="116">
        <f t="shared" si="5"/>
        <v>0</v>
      </c>
      <c r="AL21" s="116">
        <f t="shared" si="5"/>
        <v>0</v>
      </c>
      <c r="AM21" s="116">
        <f t="shared" si="5"/>
        <v>0</v>
      </c>
      <c r="AN21" s="116">
        <f t="shared" si="5"/>
        <v>0</v>
      </c>
      <c r="AO21" s="116">
        <f t="shared" si="5"/>
        <v>0</v>
      </c>
      <c r="AP21" s="116">
        <f t="shared" si="5"/>
        <v>0</v>
      </c>
      <c r="AQ21" s="116">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6FE55-8589-4A2E-8615-7379B6060140}">
  <dimension ref="A1:AQ21"/>
  <sheetViews>
    <sheetView topLeftCell="X1" zoomScale="90" zoomScaleNormal="90" zoomScaleSheetLayoutView="50" workbookViewId="0">
      <selection activeCell="AE21" sqref="AE21"/>
    </sheetView>
  </sheetViews>
  <sheetFormatPr defaultColWidth="8.7109375" defaultRowHeight="12.6"/>
  <cols>
    <col min="1" max="1" width="10.85546875" style="20" customWidth="1"/>
    <col min="2" max="2" width="8.7109375" style="20"/>
    <col min="3" max="3" width="15.140625" style="20" customWidth="1"/>
    <col min="4" max="4" width="15.5703125" style="20" customWidth="1"/>
    <col min="5" max="5" width="15.140625" style="20" customWidth="1"/>
    <col min="6" max="6" width="17.85546875" style="20" customWidth="1"/>
    <col min="7" max="7" width="15.5703125" style="20" customWidth="1"/>
    <col min="8" max="8" width="15.42578125" style="20" customWidth="1"/>
    <col min="9" max="11" width="15.140625" style="20" customWidth="1"/>
    <col min="12" max="12" width="6" style="20" customWidth="1"/>
    <col min="13" max="13" width="32.7109375" style="20" customWidth="1"/>
    <col min="14" max="26" width="11.140625" style="20" customWidth="1"/>
    <col min="27" max="28" width="12.5703125" style="20" customWidth="1"/>
    <col min="29" max="30" width="11.140625" style="20" customWidth="1"/>
    <col min="31" max="31" width="27.140625" style="20" customWidth="1"/>
    <col min="32" max="32" width="14.5703125" style="20" customWidth="1"/>
    <col min="33" max="33" width="6" style="20" customWidth="1"/>
    <col min="34" max="34" width="8.85546875" style="20" customWidth="1"/>
    <col min="35" max="36" width="15.5703125" style="20" customWidth="1"/>
    <col min="37" max="37" width="15.140625" style="20" customWidth="1"/>
    <col min="38" max="38" width="15.42578125" style="20" customWidth="1"/>
    <col min="39" max="39" width="15.5703125" style="20" customWidth="1"/>
    <col min="40" max="40" width="15.42578125" style="20" customWidth="1"/>
    <col min="41" max="43" width="15.140625" style="20" customWidth="1"/>
    <col min="44" max="16384" width="8.7109375" style="20"/>
  </cols>
  <sheetData>
    <row r="1" spans="1:43" ht="59.45" customHeight="1">
      <c r="A1" s="81">
        <f>' B_Populations'!D46</f>
        <v>2020</v>
      </c>
      <c r="B1" s="149" t="s">
        <v>173</v>
      </c>
      <c r="C1" s="150"/>
      <c r="D1" s="150"/>
      <c r="E1" s="150"/>
      <c r="F1" s="120" t="s">
        <v>148</v>
      </c>
      <c r="G1" s="33"/>
      <c r="H1" s="33"/>
      <c r="I1" s="33"/>
      <c r="J1" s="33"/>
      <c r="K1" s="33"/>
      <c r="M1" s="123" t="s">
        <v>149</v>
      </c>
      <c r="AE1" s="123" t="s">
        <v>150</v>
      </c>
      <c r="AH1" s="149" t="s">
        <v>151</v>
      </c>
      <c r="AI1" s="150"/>
      <c r="AJ1" s="150"/>
      <c r="AK1" s="35"/>
      <c r="AL1" s="35"/>
      <c r="AM1" s="35"/>
      <c r="AN1" s="35"/>
      <c r="AO1" s="35"/>
      <c r="AP1" s="35"/>
      <c r="AQ1" s="35"/>
    </row>
    <row r="2" spans="1:43">
      <c r="B2" s="36"/>
      <c r="C2" s="36"/>
      <c r="D2" s="37" t="s">
        <v>152</v>
      </c>
      <c r="E2" s="37"/>
      <c r="F2" s="38" t="s">
        <v>153</v>
      </c>
      <c r="G2" s="38"/>
      <c r="H2" s="38"/>
      <c r="I2" s="38"/>
      <c r="J2" s="38"/>
      <c r="K2" s="38"/>
      <c r="AI2" s="20" t="s">
        <v>154</v>
      </c>
    </row>
    <row r="3" spans="1:43" ht="39">
      <c r="B3" s="39" t="s">
        <v>99</v>
      </c>
      <c r="C3" s="40" t="s">
        <v>155</v>
      </c>
      <c r="D3" s="41" t="s">
        <v>156</v>
      </c>
      <c r="E3" s="41" t="s">
        <v>157</v>
      </c>
      <c r="F3" s="42" t="str">
        <f>[1]Populations!I26</f>
        <v>White-Not Hispanic</v>
      </c>
      <c r="G3" s="42" t="str">
        <f>[1]Populations!K26</f>
        <v>Hispanic</v>
      </c>
      <c r="H3" s="42" t="str">
        <f>[1]Populations!M26</f>
        <v>Black-Not Hispanic</v>
      </c>
      <c r="I3" s="42" t="str">
        <f>[1]Populations!O26</f>
        <v>Asian</v>
      </c>
      <c r="J3" s="42" t="str">
        <f>[1]Populations!Q26</f>
        <v>American Indian/Alaska Native</v>
      </c>
      <c r="K3" s="42" t="str">
        <f>[1]Populations!S26</f>
        <v>Other</v>
      </c>
      <c r="L3" s="43"/>
      <c r="M3" s="44" t="s">
        <v>158</v>
      </c>
      <c r="N3" s="44" t="s">
        <v>159</v>
      </c>
      <c r="O3" s="44" t="s">
        <v>160</v>
      </c>
      <c r="P3" s="44" t="s">
        <v>159</v>
      </c>
      <c r="Q3" s="44" t="s">
        <v>161</v>
      </c>
      <c r="R3" s="44" t="s">
        <v>159</v>
      </c>
      <c r="S3" s="44" t="str">
        <f>' B_Populations'!H8</f>
        <v>White-Not Hispanic</v>
      </c>
      <c r="T3" s="44" t="s">
        <v>159</v>
      </c>
      <c r="U3" s="44" t="str">
        <f>' B_Populations'!J8</f>
        <v>Hispanic</v>
      </c>
      <c r="V3" s="44" t="s">
        <v>159</v>
      </c>
      <c r="W3" s="44" t="str">
        <f>' B_Populations'!L8</f>
        <v>Black-Not Hispanic</v>
      </c>
      <c r="X3" s="44" t="s">
        <v>159</v>
      </c>
      <c r="Y3" s="44" t="str">
        <f>' B_Populations'!N8</f>
        <v>Asian</v>
      </c>
      <c r="Z3" s="44" t="s">
        <v>159</v>
      </c>
      <c r="AA3" s="44" t="str">
        <f>' B_Populations'!P8</f>
        <v>American Indian/Alaska Native</v>
      </c>
      <c r="AB3" s="44" t="s">
        <v>159</v>
      </c>
      <c r="AC3" s="44" t="str">
        <f>' B_Populations'!R8</f>
        <v>Other</v>
      </c>
      <c r="AD3" s="44" t="s">
        <v>159</v>
      </c>
      <c r="AE3" s="44" t="s">
        <v>114</v>
      </c>
      <c r="AF3" s="45" t="s">
        <v>162</v>
      </c>
      <c r="AH3" s="45" t="s">
        <v>99</v>
      </c>
      <c r="AI3" s="46" t="s">
        <v>100</v>
      </c>
      <c r="AJ3" s="47" t="s">
        <v>101</v>
      </c>
      <c r="AK3" s="47" t="s">
        <v>102</v>
      </c>
      <c r="AL3" s="42" t="str">
        <f>' B_Populations'!H8</f>
        <v>White-Not Hispanic</v>
      </c>
      <c r="AM3" s="42" t="str">
        <f>' B_Populations'!J8</f>
        <v>Hispanic</v>
      </c>
      <c r="AN3" s="42" t="str">
        <f>' B_Populations'!L8</f>
        <v>Black-Not Hispanic</v>
      </c>
      <c r="AO3" s="42" t="str">
        <f>' B_Populations'!N8</f>
        <v>Asian</v>
      </c>
      <c r="AP3" s="42" t="str">
        <f>' B_Populations'!P8</f>
        <v>American Indian/Alaska Native</v>
      </c>
      <c r="AQ3" s="42" t="str">
        <f>' B_Populations'!R8</f>
        <v>Other</v>
      </c>
    </row>
    <row r="4" spans="1:43">
      <c r="B4" s="48" t="str">
        <f>' B_Populations'!A9</f>
        <v>65-74</v>
      </c>
      <c r="C4" s="49"/>
      <c r="D4" s="50"/>
      <c r="E4" s="51"/>
      <c r="F4" s="52"/>
      <c r="G4" s="52"/>
      <c r="H4" s="52"/>
      <c r="I4" s="52"/>
      <c r="J4" s="53"/>
      <c r="K4" s="53"/>
      <c r="L4" s="54"/>
      <c r="M4" s="12">
        <f>' B_Populations'!B9</f>
        <v>0</v>
      </c>
      <c r="N4" s="12">
        <f>IF(M4=0,0,($C$4/$M$4)*100000)</f>
        <v>0</v>
      </c>
      <c r="O4" s="12">
        <f>' B_Populations'!D9</f>
        <v>0</v>
      </c>
      <c r="P4" s="12">
        <f>IF(O4=0,0,($D$4/$O$4)*100000)</f>
        <v>0</v>
      </c>
      <c r="Q4" s="12">
        <f>' B_Populations'!F9</f>
        <v>0</v>
      </c>
      <c r="R4" s="12">
        <f>IF(Q4=0,0,($E$4/$Q$4)*100000)</f>
        <v>0</v>
      </c>
      <c r="S4" s="12">
        <f>' B_Populations'!H9</f>
        <v>0</v>
      </c>
      <c r="T4" s="12">
        <f>IF(S4=0,0,($F$4/$S$4)*100000)</f>
        <v>0</v>
      </c>
      <c r="U4" s="12">
        <f>' B_Populations'!J9</f>
        <v>0</v>
      </c>
      <c r="V4" s="12">
        <f>IF(U4=0,0,($G$4/$U$4)*100000)</f>
        <v>0</v>
      </c>
      <c r="W4" s="12">
        <f>' B_Populations'!L9</f>
        <v>0</v>
      </c>
      <c r="X4" s="12">
        <f>IF(W4=0,0,($H$4/$W$4)*100000)</f>
        <v>0</v>
      </c>
      <c r="Y4" s="12">
        <f>' B_Populations'!N9</f>
        <v>0</v>
      </c>
      <c r="Z4" s="12">
        <f>IF(Y4=0,0,($I$4/$Y$4)*100000)</f>
        <v>0</v>
      </c>
      <c r="AA4" s="12">
        <f>' B_Populations'!P9</f>
        <v>0</v>
      </c>
      <c r="AB4" s="12">
        <f>IF(AA4=0,0,($J$4/$AA$4)*100000)</f>
        <v>0</v>
      </c>
      <c r="AC4" s="12">
        <f>' B_Populations'!R9</f>
        <v>0</v>
      </c>
      <c r="AD4" s="12">
        <f>IF(AC4=0,0,($K$4/$AC$4)*100000)</f>
        <v>0</v>
      </c>
      <c r="AE4" s="73">
        <f>' B_Populations'!B15</f>
        <v>18136</v>
      </c>
      <c r="AF4" s="13">
        <v>0.52250099999999999</v>
      </c>
      <c r="AG4" s="54"/>
      <c r="AH4" s="208" t="str">
        <f>' B_Populations'!A9</f>
        <v>65-74</v>
      </c>
      <c r="AI4" s="116">
        <f>N4*AF4</f>
        <v>0</v>
      </c>
      <c r="AJ4" s="56">
        <f>P4*AF4</f>
        <v>0</v>
      </c>
      <c r="AK4" s="56">
        <f>R4*AF4</f>
        <v>0</v>
      </c>
      <c r="AL4" s="57">
        <f>T4*AF4</f>
        <v>0</v>
      </c>
      <c r="AM4" s="57">
        <f>V4*AF4</f>
        <v>0</v>
      </c>
      <c r="AN4" s="57">
        <f>X4*AF4</f>
        <v>0</v>
      </c>
      <c r="AO4" s="57">
        <f>Z4*AF4</f>
        <v>0</v>
      </c>
      <c r="AP4" s="57">
        <f>AB4*AF4</f>
        <v>0</v>
      </c>
      <c r="AQ4" s="57">
        <f>AD4*AF4</f>
        <v>0</v>
      </c>
    </row>
    <row r="5" spans="1:43">
      <c r="B5" s="71" t="str">
        <f>' B_Populations'!A10</f>
        <v>75-84</v>
      </c>
      <c r="C5" s="209"/>
      <c r="D5" s="125"/>
      <c r="E5" s="58"/>
      <c r="F5" s="59"/>
      <c r="G5" s="59"/>
      <c r="H5" s="59"/>
      <c r="I5" s="59"/>
      <c r="J5" s="60"/>
      <c r="K5" s="60"/>
      <c r="L5" s="54"/>
      <c r="M5" s="12">
        <f>' B_Populations'!B10</f>
        <v>0</v>
      </c>
      <c r="N5" s="12">
        <f>IF(M5=0,0,($C$5/$M$5)*100000)</f>
        <v>0</v>
      </c>
      <c r="O5" s="12">
        <f>' B_Populations'!D10</f>
        <v>0</v>
      </c>
      <c r="P5" s="12">
        <f>IF(O5=0,0,($D$5/$O$5)*100000)</f>
        <v>0</v>
      </c>
      <c r="Q5" s="12">
        <f>' B_Populations'!F10</f>
        <v>0</v>
      </c>
      <c r="R5" s="12">
        <f>IF(Q5=0,0,($E$5/$Q$5)*100000)</f>
        <v>0</v>
      </c>
      <c r="S5" s="12">
        <f>' B_Populations'!H10</f>
        <v>0</v>
      </c>
      <c r="T5" s="12">
        <f>IF(S5=0,0,($F$5/$S$5)*100000)</f>
        <v>0</v>
      </c>
      <c r="U5" s="12">
        <f>' B_Populations'!J10</f>
        <v>0</v>
      </c>
      <c r="V5" s="12">
        <f>IF(U5=0,0,($G$5/$U$5)*100000)</f>
        <v>0</v>
      </c>
      <c r="W5" s="12">
        <f>' B_Populations'!L10</f>
        <v>0</v>
      </c>
      <c r="X5" s="12">
        <f>IF(W5=0,0,($G$5/$W$5)*100000)</f>
        <v>0</v>
      </c>
      <c r="Y5" s="12">
        <f>' B_Populations'!N10</f>
        <v>0</v>
      </c>
      <c r="Z5" s="12">
        <f>IF(Y5=0,0,($I$5/$Y$5)*100000)</f>
        <v>0</v>
      </c>
      <c r="AA5" s="12">
        <f>' B_Populations'!P10</f>
        <v>0</v>
      </c>
      <c r="AB5" s="12">
        <f>IF(AA5=0,0,($J$5/$AA$5)*100000)</f>
        <v>0</v>
      </c>
      <c r="AC5" s="12">
        <f>' B_Populations'!R10</f>
        <v>0</v>
      </c>
      <c r="AD5" s="12">
        <f>IF(AC5=0,0,($K$5/$AC$5)*100000)</f>
        <v>0</v>
      </c>
      <c r="AE5" s="73">
        <f>' B_Populations'!B16</f>
        <v>12315</v>
      </c>
      <c r="AF5" s="13">
        <v>0.35479699999999997</v>
      </c>
      <c r="AG5" s="54"/>
      <c r="AH5" s="208" t="str">
        <f>' B_Populations'!A10</f>
        <v>75-84</v>
      </c>
      <c r="AI5" s="116">
        <f>N5*AF5</f>
        <v>0</v>
      </c>
      <c r="AJ5" s="56">
        <f>P5*AF5</f>
        <v>0</v>
      </c>
      <c r="AK5" s="56">
        <f>R5*AF5</f>
        <v>0</v>
      </c>
      <c r="AL5" s="57">
        <f>T5*AF5</f>
        <v>0</v>
      </c>
      <c r="AM5" s="57">
        <f>V5*AF5</f>
        <v>0</v>
      </c>
      <c r="AN5" s="57">
        <f>X5*AF5</f>
        <v>0</v>
      </c>
      <c r="AO5" s="57">
        <f>Z5*AF5</f>
        <v>0</v>
      </c>
      <c r="AP5" s="57">
        <f>AB5*AF5</f>
        <v>0</v>
      </c>
      <c r="AQ5" s="57">
        <f>AD5*AF5</f>
        <v>0</v>
      </c>
    </row>
    <row r="6" spans="1:43">
      <c r="B6" s="71" t="str">
        <f>' B_Populations'!A11</f>
        <v>85+</v>
      </c>
      <c r="C6" s="209"/>
      <c r="D6" s="125"/>
      <c r="E6" s="58"/>
      <c r="F6" s="59"/>
      <c r="G6" s="59"/>
      <c r="H6" s="59"/>
      <c r="I6" s="59"/>
      <c r="J6" s="60"/>
      <c r="K6" s="60"/>
      <c r="L6" s="54"/>
      <c r="M6" s="12">
        <f>' B_Populations'!B11</f>
        <v>0</v>
      </c>
      <c r="N6" s="12">
        <f>IF(M6=0,0,($C$6/$M$6)*100000)</f>
        <v>0</v>
      </c>
      <c r="O6" s="12">
        <f>' B_Populations'!D11</f>
        <v>0</v>
      </c>
      <c r="P6" s="12">
        <f>IF(O6=0,0,($D$6/$O$6)*100000)</f>
        <v>0</v>
      </c>
      <c r="Q6" s="12">
        <f>' B_Populations'!F11</f>
        <v>0</v>
      </c>
      <c r="R6" s="12">
        <f>IF(Q6=0,0,($E$6/$Q$6)*100000)</f>
        <v>0</v>
      </c>
      <c r="S6" s="12">
        <f>' B_Populations'!H11</f>
        <v>0</v>
      </c>
      <c r="T6" s="12">
        <f>IF(S6=0,0,($F$6/$S$6)*100000)</f>
        <v>0</v>
      </c>
      <c r="U6" s="12">
        <f>' B_Populations'!J11</f>
        <v>0</v>
      </c>
      <c r="V6" s="12">
        <f>IF(U6=0,0,($G$6/$U$6)*100000)</f>
        <v>0</v>
      </c>
      <c r="W6" s="12">
        <f>' B_Populations'!L11</f>
        <v>0</v>
      </c>
      <c r="X6" s="12">
        <f>IF(W6=0,0,($G$6/$W$6)*100000)</f>
        <v>0</v>
      </c>
      <c r="Y6" s="12">
        <f>' B_Populations'!N11</f>
        <v>0</v>
      </c>
      <c r="Z6" s="12">
        <f>IF(Y6=0,0,($I$6/$Y$6)*100000)</f>
        <v>0</v>
      </c>
      <c r="AA6" s="12">
        <f>' B_Populations'!P11</f>
        <v>0</v>
      </c>
      <c r="AB6" s="12">
        <f>IF(AA6=0,0,($J$6/$AA$6)*100000)</f>
        <v>0</v>
      </c>
      <c r="AC6" s="12">
        <f>' B_Populations'!R11</f>
        <v>0</v>
      </c>
      <c r="AD6" s="12">
        <f>IF(AC6=0,0,($K$6/$AC$6)*100000)</f>
        <v>0</v>
      </c>
      <c r="AE6" s="73">
        <f>' B_Populations'!B17</f>
        <v>4259</v>
      </c>
      <c r="AF6" s="13">
        <v>0.12270200000000001</v>
      </c>
      <c r="AG6" s="54"/>
      <c r="AH6" s="208" t="str">
        <f>' B_Populations'!A11</f>
        <v>85+</v>
      </c>
      <c r="AI6" s="116">
        <f>N6*AF6</f>
        <v>0</v>
      </c>
      <c r="AJ6" s="56">
        <f>P6*AF6</f>
        <v>0</v>
      </c>
      <c r="AK6" s="56">
        <f>R6*AF6</f>
        <v>0</v>
      </c>
      <c r="AL6" s="57">
        <f>T6*AF6</f>
        <v>0</v>
      </c>
      <c r="AM6" s="57">
        <f>V6*AF6</f>
        <v>0</v>
      </c>
      <c r="AN6" s="57">
        <f>X6*AF6</f>
        <v>0</v>
      </c>
      <c r="AO6" s="57">
        <f>Z6*AF6</f>
        <v>0</v>
      </c>
      <c r="AP6" s="57">
        <f>AB6*AF6</f>
        <v>0</v>
      </c>
      <c r="AQ6" s="57">
        <f>AD6*AF6</f>
        <v>0</v>
      </c>
    </row>
    <row r="7" spans="1:43" ht="30.95" customHeight="1">
      <c r="B7" s="61" t="s">
        <v>163</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12">
        <f>' B_Populations'!B12</f>
        <v>0</v>
      </c>
      <c r="N7" s="12">
        <f>IF(M7=0,0,($C$7/$M$7)*100000)</f>
        <v>0</v>
      </c>
      <c r="O7" s="12">
        <f>' B_Populations'!D12</f>
        <v>0</v>
      </c>
      <c r="P7" s="12">
        <f>IF(O7=0,0,($D$7/$O$7)*100000)</f>
        <v>0</v>
      </c>
      <c r="Q7" s="12">
        <f>' B_Populations'!F12</f>
        <v>0</v>
      </c>
      <c r="R7" s="12">
        <f>IF(Q7=0,0,($E$7/$Q$7)*100000)</f>
        <v>0</v>
      </c>
      <c r="S7" s="12">
        <f>' B_Populations'!H12</f>
        <v>0</v>
      </c>
      <c r="T7" s="12">
        <f>IF(S7=0,0,($F$7/$S$7)*100000)</f>
        <v>0</v>
      </c>
      <c r="U7" s="12">
        <f>' B_Populations'!J12</f>
        <v>0</v>
      </c>
      <c r="V7" s="12">
        <f>IF(U7=0,0,($G$7/$U$7)*100000)</f>
        <v>0</v>
      </c>
      <c r="W7" s="12">
        <f>' B_Populations'!L12</f>
        <v>0</v>
      </c>
      <c r="X7" s="12">
        <f>IF(W7=0,0,($G$7/$W$7)*100000)</f>
        <v>0</v>
      </c>
      <c r="Y7" s="12">
        <f>' B_Populations'!N12</f>
        <v>0</v>
      </c>
      <c r="Z7" s="12">
        <f>IF(Y7=0,0,($I$7/$Y$7)*100000)</f>
        <v>0</v>
      </c>
      <c r="AA7" s="12">
        <f>' B_Populations'!P12</f>
        <v>0</v>
      </c>
      <c r="AB7" s="12">
        <f>IF(AA7=0,0,($J$7/$AA$7)*100000)</f>
        <v>0</v>
      </c>
      <c r="AC7" s="12">
        <f>' B_Populations'!R12</f>
        <v>0</v>
      </c>
      <c r="AD7" s="12">
        <f>IF(AC7=0,0,($K$7/$AC$7)*100000)</f>
        <v>0</v>
      </c>
      <c r="AE7" s="73">
        <f>' B_Populations'!B18</f>
        <v>34710</v>
      </c>
      <c r="AF7" s="62">
        <v>1</v>
      </c>
      <c r="AH7" s="210" t="s">
        <v>163</v>
      </c>
      <c r="AI7" s="116">
        <f>SUM(AI4:AI6)</f>
        <v>0</v>
      </c>
      <c r="AJ7" s="116">
        <f t="shared" ref="AJ7:AQ7" si="1">SUM(AJ4:AJ6)</f>
        <v>0</v>
      </c>
      <c r="AK7" s="116">
        <f t="shared" si="1"/>
        <v>0</v>
      </c>
      <c r="AL7" s="116">
        <f t="shared" si="1"/>
        <v>0</v>
      </c>
      <c r="AM7" s="116">
        <f t="shared" si="1"/>
        <v>0</v>
      </c>
      <c r="AN7" s="116">
        <f t="shared" si="1"/>
        <v>0</v>
      </c>
      <c r="AO7" s="116">
        <f t="shared" si="1"/>
        <v>0</v>
      </c>
      <c r="AP7" s="116">
        <f t="shared" si="1"/>
        <v>0</v>
      </c>
      <c r="AQ7" s="116">
        <f t="shared" si="1"/>
        <v>0</v>
      </c>
    </row>
    <row r="9" spans="1:43">
      <c r="B9" s="63"/>
      <c r="C9" s="63"/>
      <c r="D9" s="64" t="s">
        <v>152</v>
      </c>
      <c r="E9" s="64"/>
      <c r="F9" s="65" t="s">
        <v>153</v>
      </c>
      <c r="G9" s="65"/>
      <c r="H9" s="65"/>
      <c r="I9" s="65"/>
      <c r="J9" s="65"/>
      <c r="K9" s="65"/>
      <c r="AI9" s="20" t="s">
        <v>154</v>
      </c>
    </row>
    <row r="10" spans="1:43" ht="51.95" customHeight="1">
      <c r="B10" s="39" t="s">
        <v>99</v>
      </c>
      <c r="C10" s="40" t="s">
        <v>164</v>
      </c>
      <c r="D10" s="41" t="s">
        <v>165</v>
      </c>
      <c r="E10" s="41" t="s">
        <v>166</v>
      </c>
      <c r="F10" s="42" t="str">
        <f>[1]Populations!I26</f>
        <v>White-Not Hispanic</v>
      </c>
      <c r="G10" s="42" t="str">
        <f>[1]Populations!K26</f>
        <v>Hispanic</v>
      </c>
      <c r="H10" s="42" t="str">
        <f>[1]Populations!M26</f>
        <v>Black-Not Hispanic</v>
      </c>
      <c r="I10" s="42" t="str">
        <f>[1]Populations!O26</f>
        <v>Asian</v>
      </c>
      <c r="J10" s="42" t="str">
        <f>[1]Populations!Q26</f>
        <v>American Indian/Alaska Native</v>
      </c>
      <c r="K10" s="42" t="str">
        <f>[1]Populations!S26</f>
        <v>Other</v>
      </c>
      <c r="L10" s="43"/>
      <c r="M10" s="44" t="s">
        <v>158</v>
      </c>
      <c r="N10" s="44" t="s">
        <v>159</v>
      </c>
      <c r="O10" s="44" t="s">
        <v>160</v>
      </c>
      <c r="P10" s="44" t="s">
        <v>159</v>
      </c>
      <c r="Q10" s="44" t="s">
        <v>161</v>
      </c>
      <c r="R10" s="44" t="s">
        <v>159</v>
      </c>
      <c r="S10" s="44" t="str">
        <f>' B_Populations'!H8</f>
        <v>White-Not Hispanic</v>
      </c>
      <c r="T10" s="44" t="s">
        <v>159</v>
      </c>
      <c r="U10" s="44" t="str">
        <f>' B_Populations'!J8</f>
        <v>Hispanic</v>
      </c>
      <c r="V10" s="44" t="s">
        <v>159</v>
      </c>
      <c r="W10" s="44" t="str">
        <f>' B_Populations'!L8</f>
        <v>Black-Not Hispanic</v>
      </c>
      <c r="X10" s="44" t="s">
        <v>159</v>
      </c>
      <c r="Y10" s="44" t="str">
        <f>' B_Populations'!N8</f>
        <v>Asian</v>
      </c>
      <c r="Z10" s="44" t="s">
        <v>159</v>
      </c>
      <c r="AA10" s="44" t="str">
        <f>' B_Populations'!P8</f>
        <v>American Indian/Alaska Native</v>
      </c>
      <c r="AB10" s="44" t="s">
        <v>159</v>
      </c>
      <c r="AC10" s="44" t="str">
        <f>' B_Populations'!R8</f>
        <v>Other</v>
      </c>
      <c r="AD10" s="44" t="s">
        <v>159</v>
      </c>
      <c r="AE10" s="44" t="s">
        <v>114</v>
      </c>
      <c r="AF10" s="44" t="s">
        <v>167</v>
      </c>
      <c r="AH10" s="211" t="s">
        <v>99</v>
      </c>
      <c r="AI10" s="117" t="s">
        <v>100</v>
      </c>
      <c r="AJ10" s="47" t="s">
        <v>101</v>
      </c>
      <c r="AK10" s="47" t="s">
        <v>102</v>
      </c>
      <c r="AL10" s="42" t="str">
        <f>' B_Populations'!H8</f>
        <v>White-Not Hispanic</v>
      </c>
      <c r="AM10" s="42" t="str">
        <f>' B_Populations'!J8</f>
        <v>Hispanic</v>
      </c>
      <c r="AN10" s="42" t="str">
        <f>' B_Populations'!L8</f>
        <v>Black-Not Hispanic</v>
      </c>
      <c r="AO10" s="42" t="str">
        <f>' B_Populations'!N8</f>
        <v>Asian</v>
      </c>
      <c r="AP10" s="42" t="str">
        <f>' B_Populations'!P8</f>
        <v>American Indian/Alaska Native</v>
      </c>
      <c r="AQ10" s="42" t="str">
        <f>' B_Populations'!R8</f>
        <v>Other</v>
      </c>
    </row>
    <row r="11" spans="1:43">
      <c r="B11" s="48" t="str">
        <f>' B_Populations'!A9</f>
        <v>65-74</v>
      </c>
      <c r="C11" s="49"/>
      <c r="D11" s="50"/>
      <c r="E11" s="51"/>
      <c r="F11" s="52"/>
      <c r="G11" s="52"/>
      <c r="H11" s="52"/>
      <c r="I11" s="52"/>
      <c r="J11" s="53"/>
      <c r="K11" s="53"/>
      <c r="L11" s="54"/>
      <c r="M11" s="12">
        <f>' B_Populations'!B9</f>
        <v>0</v>
      </c>
      <c r="N11" s="12">
        <f>IF(M11=0,0,($C$11/$M$11)*100000)</f>
        <v>0</v>
      </c>
      <c r="O11" s="12">
        <f>' B_Populations'!D9</f>
        <v>0</v>
      </c>
      <c r="P11" s="12">
        <f>IF(O11=0,0,($D$11/$O$11)*100000)</f>
        <v>0</v>
      </c>
      <c r="Q11" s="12">
        <f>' B_Populations'!F9</f>
        <v>0</v>
      </c>
      <c r="R11" s="12">
        <f>IF(Q11=0,0,($E$11/$Q$11)*100000)</f>
        <v>0</v>
      </c>
      <c r="S11" s="12">
        <f>' B_Populations'!H9</f>
        <v>0</v>
      </c>
      <c r="T11" s="12">
        <f>IF(S11=0,0,($F$11/$S$11)*100000)</f>
        <v>0</v>
      </c>
      <c r="U11" s="12">
        <f>' B_Populations'!J9</f>
        <v>0</v>
      </c>
      <c r="V11" s="12">
        <f>IF(U11=0,0,($G$11/$U$11)*100000)</f>
        <v>0</v>
      </c>
      <c r="W11" s="12">
        <f>' B_Populations'!L9</f>
        <v>0</v>
      </c>
      <c r="X11" s="12">
        <f>IF(W11=0,0,($H$11/$W$11)*100000)</f>
        <v>0</v>
      </c>
      <c r="Y11" s="12">
        <f>' B_Populations'!N9</f>
        <v>0</v>
      </c>
      <c r="Z11" s="12">
        <f>IF(Y11=0,0,($I$11/$Y$11)*100000)</f>
        <v>0</v>
      </c>
      <c r="AA11" s="12">
        <f>' B_Populations'!P9</f>
        <v>0</v>
      </c>
      <c r="AB11" s="12">
        <f>IF(AA11=0,0,($J$11/$AA$11)*100000)</f>
        <v>0</v>
      </c>
      <c r="AC11" s="12">
        <f>' B_Populations'!R9</f>
        <v>0</v>
      </c>
      <c r="AD11" s="12">
        <f>IF(AC11=0,0,($K$11/$AC$11)*100000)</f>
        <v>0</v>
      </c>
      <c r="AE11" s="73">
        <f>' B_Populations'!B15</f>
        <v>18136</v>
      </c>
      <c r="AF11" s="13">
        <v>0.52250099999999999</v>
      </c>
      <c r="AH11" s="208" t="str">
        <f>' B_Populations'!A9</f>
        <v>65-74</v>
      </c>
      <c r="AI11" s="116">
        <f>N11*AF11</f>
        <v>0</v>
      </c>
      <c r="AJ11" s="56">
        <f>P11*AF11</f>
        <v>0</v>
      </c>
      <c r="AK11" s="56">
        <f>R11*AF11</f>
        <v>0</v>
      </c>
      <c r="AL11" s="57">
        <f>T11*AF11</f>
        <v>0</v>
      </c>
      <c r="AM11" s="57">
        <f>V11*AF11</f>
        <v>0</v>
      </c>
      <c r="AN11" s="57">
        <f>X11*AF11</f>
        <v>0</v>
      </c>
      <c r="AO11" s="57">
        <f>Z11*AF11</f>
        <v>0</v>
      </c>
      <c r="AP11" s="57">
        <f>AB11*AF11</f>
        <v>0</v>
      </c>
      <c r="AQ11" s="57">
        <f>AD11*AF11</f>
        <v>0</v>
      </c>
    </row>
    <row r="12" spans="1:43">
      <c r="B12" s="71" t="str">
        <f>' B_Populations'!A10</f>
        <v>75-84</v>
      </c>
      <c r="C12" s="209"/>
      <c r="D12" s="125"/>
      <c r="E12" s="58"/>
      <c r="F12" s="59"/>
      <c r="G12" s="59"/>
      <c r="H12" s="59"/>
      <c r="I12" s="59"/>
      <c r="J12" s="60"/>
      <c r="K12" s="60"/>
      <c r="L12" s="54"/>
      <c r="M12" s="12">
        <f>' B_Populations'!B10</f>
        <v>0</v>
      </c>
      <c r="N12" s="12">
        <f>IF(M12=0,0,($C$12/$M$12)*100000)</f>
        <v>0</v>
      </c>
      <c r="O12" s="12">
        <f>' B_Populations'!D10</f>
        <v>0</v>
      </c>
      <c r="P12" s="12">
        <f>IF(O12=0,0,($D$12/$O$12)*100000)</f>
        <v>0</v>
      </c>
      <c r="Q12" s="12">
        <f>' B_Populations'!F10</f>
        <v>0</v>
      </c>
      <c r="R12" s="12">
        <f>IF(Q12=0,0,($E$12/$Q$12)*100000)</f>
        <v>0</v>
      </c>
      <c r="S12" s="12">
        <f>' B_Populations'!H10</f>
        <v>0</v>
      </c>
      <c r="T12" s="12">
        <f>IF(S12=0,0,($F$12/$S$12)*100000)</f>
        <v>0</v>
      </c>
      <c r="U12" s="12">
        <f>' B_Populations'!J10</f>
        <v>0</v>
      </c>
      <c r="V12" s="12">
        <f>IF(U12=0,0,($G$12/$U$12)*100000)</f>
        <v>0</v>
      </c>
      <c r="W12" s="12">
        <f>' B_Populations'!L10</f>
        <v>0</v>
      </c>
      <c r="X12" s="12">
        <f>IF(W12=0,0,($H$12/$W$12)*100000)</f>
        <v>0</v>
      </c>
      <c r="Y12" s="12">
        <f>' B_Populations'!N10</f>
        <v>0</v>
      </c>
      <c r="Z12" s="12">
        <f>IF(Y12=0,0,($I$12/$Y$12)*100000)</f>
        <v>0</v>
      </c>
      <c r="AA12" s="12">
        <f>' B_Populations'!P10</f>
        <v>0</v>
      </c>
      <c r="AB12" s="12">
        <f>IF(AA12=0,0,($J$12/$AA$12)*100000)</f>
        <v>0</v>
      </c>
      <c r="AC12" s="12">
        <f>' B_Populations'!R10</f>
        <v>0</v>
      </c>
      <c r="AD12" s="12">
        <f>IF(AC12=0,0,($K$12/$AC$12)*100000)</f>
        <v>0</v>
      </c>
      <c r="AE12" s="73">
        <f>' B_Populations'!B16</f>
        <v>12315</v>
      </c>
      <c r="AF12" s="13">
        <v>0.35479699999999997</v>
      </c>
      <c r="AH12" s="208" t="str">
        <f>' B_Populations'!A10</f>
        <v>75-84</v>
      </c>
      <c r="AI12" s="116">
        <f>N12*AF12</f>
        <v>0</v>
      </c>
      <c r="AJ12" s="56">
        <f>P12*AF12</f>
        <v>0</v>
      </c>
      <c r="AK12" s="56">
        <f>R12*AF12</f>
        <v>0</v>
      </c>
      <c r="AL12" s="57">
        <f>T12*AF12</f>
        <v>0</v>
      </c>
      <c r="AM12" s="57">
        <f>V12*AF12</f>
        <v>0</v>
      </c>
      <c r="AN12" s="57">
        <f>X12*AF12</f>
        <v>0</v>
      </c>
      <c r="AO12" s="57">
        <f>Z12*AF12</f>
        <v>0</v>
      </c>
      <c r="AP12" s="57">
        <f>AB12*AF12</f>
        <v>0</v>
      </c>
      <c r="AQ12" s="57">
        <f>AD12*AF12</f>
        <v>0</v>
      </c>
    </row>
    <row r="13" spans="1:43">
      <c r="B13" s="71" t="str">
        <f>' B_Populations'!A11</f>
        <v>85+</v>
      </c>
      <c r="C13" s="209"/>
      <c r="D13" s="125"/>
      <c r="E13" s="58"/>
      <c r="F13" s="59"/>
      <c r="G13" s="59"/>
      <c r="H13" s="59"/>
      <c r="I13" s="59"/>
      <c r="J13" s="60"/>
      <c r="K13" s="60"/>
      <c r="L13" s="54"/>
      <c r="M13" s="12">
        <f>' B_Populations'!B11</f>
        <v>0</v>
      </c>
      <c r="N13" s="12">
        <f>IF(M13=0,0,($C$13/$M$13)*100000)</f>
        <v>0</v>
      </c>
      <c r="O13" s="12">
        <f>' B_Populations'!D11</f>
        <v>0</v>
      </c>
      <c r="P13" s="12">
        <f>IF(O13=0,0,($D$13/$O$13)*100000)</f>
        <v>0</v>
      </c>
      <c r="Q13" s="12">
        <f>' B_Populations'!F11</f>
        <v>0</v>
      </c>
      <c r="R13" s="12">
        <f>IF(Q13=0,0,($E$13/$Q$13)*100000)</f>
        <v>0</v>
      </c>
      <c r="S13" s="12">
        <f>' B_Populations'!H11</f>
        <v>0</v>
      </c>
      <c r="T13" s="12">
        <f>IF(S13=0,0,($F$13/$S$13)*100000)</f>
        <v>0</v>
      </c>
      <c r="U13" s="12">
        <f>' B_Populations'!J11</f>
        <v>0</v>
      </c>
      <c r="V13" s="12">
        <f>IF(U13=0,0,($G$13/$U$13)*100000)</f>
        <v>0</v>
      </c>
      <c r="W13" s="12">
        <f>' B_Populations'!L11</f>
        <v>0</v>
      </c>
      <c r="X13" s="12">
        <f>IF(W13=0,0,($H$13/$W$13)*100000)</f>
        <v>0</v>
      </c>
      <c r="Y13" s="12">
        <f>' B_Populations'!N11</f>
        <v>0</v>
      </c>
      <c r="Z13" s="12">
        <f>IF(Y13=0,0,($I$13/$Y$13)*100000)</f>
        <v>0</v>
      </c>
      <c r="AA13" s="12">
        <f>' B_Populations'!P11</f>
        <v>0</v>
      </c>
      <c r="AB13" s="12">
        <f>IF(AA13=0,0,($J$13/$AA$13)*100000)</f>
        <v>0</v>
      </c>
      <c r="AC13" s="12">
        <f>' B_Populations'!R11</f>
        <v>0</v>
      </c>
      <c r="AD13" s="12">
        <f>IF(AC13=0,0,($K$13/$AC$13)*100000)</f>
        <v>0</v>
      </c>
      <c r="AE13" s="73">
        <f>' B_Populations'!B17</f>
        <v>4259</v>
      </c>
      <c r="AF13" s="13">
        <v>0.12270200000000001</v>
      </c>
      <c r="AH13" s="208" t="str">
        <f>' B_Populations'!A11</f>
        <v>85+</v>
      </c>
      <c r="AI13" s="116">
        <f>N13*AF13</f>
        <v>0</v>
      </c>
      <c r="AJ13" s="56">
        <f>P13*AF13</f>
        <v>0</v>
      </c>
      <c r="AK13" s="56">
        <f>R13*AF13</f>
        <v>0</v>
      </c>
      <c r="AL13" s="57">
        <f>T13*AF13</f>
        <v>0</v>
      </c>
      <c r="AM13" s="57">
        <f>V13*AF13</f>
        <v>0</v>
      </c>
      <c r="AN13" s="57">
        <f>X13*AF13</f>
        <v>0</v>
      </c>
      <c r="AO13" s="57">
        <f>Z13*AF13</f>
        <v>0</v>
      </c>
      <c r="AP13" s="57">
        <f>AB13*AF13</f>
        <v>0</v>
      </c>
      <c r="AQ13" s="57">
        <f>AD13*AF13</f>
        <v>0</v>
      </c>
    </row>
    <row r="14" spans="1:43">
      <c r="B14" s="66" t="s">
        <v>163</v>
      </c>
      <c r="C14" s="212">
        <f t="shared" ref="C14:K14" si="2">SUM(C11:C13)</f>
        <v>0</v>
      </c>
      <c r="D14" s="213">
        <f t="shared" si="2"/>
        <v>0</v>
      </c>
      <c r="E14" s="213">
        <f t="shared" si="2"/>
        <v>0</v>
      </c>
      <c r="F14" s="214">
        <f t="shared" si="2"/>
        <v>0</v>
      </c>
      <c r="G14" s="214">
        <f t="shared" si="2"/>
        <v>0</v>
      </c>
      <c r="H14" s="214">
        <f t="shared" si="2"/>
        <v>0</v>
      </c>
      <c r="I14" s="214">
        <f t="shared" si="2"/>
        <v>0</v>
      </c>
      <c r="J14" s="214">
        <f t="shared" si="2"/>
        <v>0</v>
      </c>
      <c r="K14" s="214">
        <f t="shared" si="2"/>
        <v>0</v>
      </c>
      <c r="M14" s="12">
        <f>' B_Populations'!B12</f>
        <v>0</v>
      </c>
      <c r="N14" s="12">
        <f>IF(M14=0,0,($C$14/$M$14)*100000)</f>
        <v>0</v>
      </c>
      <c r="O14" s="12">
        <f>' B_Populations'!D12</f>
        <v>0</v>
      </c>
      <c r="P14" s="12">
        <f>IF(O14=0,0,($D$14/$O$14)*100000)</f>
        <v>0</v>
      </c>
      <c r="Q14" s="12">
        <f>' B_Populations'!F12</f>
        <v>0</v>
      </c>
      <c r="R14" s="12">
        <f>IF(Q14=0,0,($E$14/$Q$14)*100000)</f>
        <v>0</v>
      </c>
      <c r="S14" s="12">
        <f>' B_Populations'!H12</f>
        <v>0</v>
      </c>
      <c r="T14" s="12">
        <f>IF(S14=0,0,($F$14/$S$14)*100000)</f>
        <v>0</v>
      </c>
      <c r="U14" s="12">
        <f>' B_Populations'!J12</f>
        <v>0</v>
      </c>
      <c r="V14" s="12">
        <f>IF(U14=0,0,($G$14/$U$14)*100000)</f>
        <v>0</v>
      </c>
      <c r="W14" s="12">
        <f>' B_Populations'!L12</f>
        <v>0</v>
      </c>
      <c r="X14" s="12">
        <f>IF(W14=0,0,($H$14/$W$14)*100000)</f>
        <v>0</v>
      </c>
      <c r="Y14" s="12">
        <f>' B_Populations'!N12</f>
        <v>0</v>
      </c>
      <c r="Z14" s="12">
        <f>IF(Y14=0,0,($I$14/$Y$14)*100000)</f>
        <v>0</v>
      </c>
      <c r="AA14" s="12">
        <f>' B_Populations'!P12</f>
        <v>0</v>
      </c>
      <c r="AB14" s="12">
        <f>IF(AA14=0,0,($J$14/$AA$14)*100000)</f>
        <v>0</v>
      </c>
      <c r="AC14" s="12">
        <f>' B_Populations'!R12</f>
        <v>0</v>
      </c>
      <c r="AD14" s="12">
        <f>IF(AC14=0,0,($K$14/$AC$14)*100000)</f>
        <v>0</v>
      </c>
      <c r="AE14" s="73">
        <f>' B_Populations'!B18</f>
        <v>34710</v>
      </c>
      <c r="AF14" s="62">
        <v>1</v>
      </c>
      <c r="AH14" s="210" t="s">
        <v>163</v>
      </c>
      <c r="AI14" s="116">
        <f>SUM(AI11:AI13)</f>
        <v>0</v>
      </c>
      <c r="AJ14" s="116">
        <f t="shared" ref="AJ14:AQ14" si="3">SUM(AJ11:AJ13)</f>
        <v>0</v>
      </c>
      <c r="AK14" s="116">
        <f t="shared" si="3"/>
        <v>0</v>
      </c>
      <c r="AL14" s="116">
        <f t="shared" si="3"/>
        <v>0</v>
      </c>
      <c r="AM14" s="116">
        <f t="shared" si="3"/>
        <v>0</v>
      </c>
      <c r="AN14" s="116">
        <f t="shared" si="3"/>
        <v>0</v>
      </c>
      <c r="AO14" s="116">
        <f t="shared" si="3"/>
        <v>0</v>
      </c>
      <c r="AP14" s="116">
        <f>SUM(AP11:AP13)</f>
        <v>0</v>
      </c>
      <c r="AQ14" s="116">
        <f t="shared" si="3"/>
        <v>0</v>
      </c>
    </row>
    <row r="16" spans="1:43">
      <c r="B16" s="67"/>
      <c r="C16" s="67"/>
      <c r="D16" s="68" t="s">
        <v>152</v>
      </c>
      <c r="E16" s="68"/>
      <c r="F16" s="69" t="s">
        <v>153</v>
      </c>
      <c r="G16" s="69"/>
      <c r="H16" s="69"/>
      <c r="I16" s="69"/>
      <c r="J16" s="69"/>
      <c r="K16" s="69"/>
      <c r="AI16" s="20" t="s">
        <v>154</v>
      </c>
    </row>
    <row r="17" spans="2:43" ht="44.45" customHeight="1">
      <c r="B17" s="39" t="s">
        <v>99</v>
      </c>
      <c r="C17" s="40" t="s">
        <v>168</v>
      </c>
      <c r="D17" s="41" t="s">
        <v>169</v>
      </c>
      <c r="E17" s="41" t="s">
        <v>170</v>
      </c>
      <c r="F17" s="42" t="str">
        <f>[1]Populations!I26</f>
        <v>White-Not Hispanic</v>
      </c>
      <c r="G17" s="42" t="str">
        <f>[1]Populations!K26</f>
        <v>Hispanic</v>
      </c>
      <c r="H17" s="42" t="str">
        <f>[1]Populations!M26</f>
        <v>Black-Not Hispanic</v>
      </c>
      <c r="I17" s="42" t="str">
        <f>[1]Populations!O26</f>
        <v>Asian</v>
      </c>
      <c r="J17" s="42" t="str">
        <f>[1]Populations!Q26</f>
        <v>American Indian/Alaska Native</v>
      </c>
      <c r="K17" s="42" t="str">
        <f>[1]Populations!S26</f>
        <v>Other</v>
      </c>
      <c r="L17" s="43"/>
      <c r="M17" s="44" t="s">
        <v>158</v>
      </c>
      <c r="N17" s="44" t="s">
        <v>159</v>
      </c>
      <c r="O17" s="44" t="s">
        <v>160</v>
      </c>
      <c r="P17" s="44" t="s">
        <v>159</v>
      </c>
      <c r="Q17" s="44" t="s">
        <v>161</v>
      </c>
      <c r="R17" s="44" t="s">
        <v>159</v>
      </c>
      <c r="S17" s="44" t="str">
        <f>' B_Populations'!H8</f>
        <v>White-Not Hispanic</v>
      </c>
      <c r="T17" s="44" t="s">
        <v>159</v>
      </c>
      <c r="U17" s="44" t="str">
        <f>[1]Populations!K80</f>
        <v>Hispanic</v>
      </c>
      <c r="V17" s="44" t="s">
        <v>159</v>
      </c>
      <c r="W17" s="44" t="str">
        <f>' B_Populations'!L8</f>
        <v>Black-Not Hispanic</v>
      </c>
      <c r="X17" s="44" t="s">
        <v>159</v>
      </c>
      <c r="Y17" s="44" t="str">
        <f>' B_Populations'!N8</f>
        <v>Asian</v>
      </c>
      <c r="Z17" s="44" t="s">
        <v>159</v>
      </c>
      <c r="AA17" s="44" t="str">
        <f>' B_Populations'!P8</f>
        <v>American Indian/Alaska Native</v>
      </c>
      <c r="AB17" s="44" t="s">
        <v>159</v>
      </c>
      <c r="AC17" s="44" t="str">
        <f>' B_Populations'!R8</f>
        <v>Other</v>
      </c>
      <c r="AD17" s="44" t="s">
        <v>159</v>
      </c>
      <c r="AE17" s="44" t="s">
        <v>114</v>
      </c>
      <c r="AF17" s="44" t="s">
        <v>167</v>
      </c>
      <c r="AH17" s="211" t="s">
        <v>99</v>
      </c>
      <c r="AI17" s="117" t="s">
        <v>100</v>
      </c>
      <c r="AJ17" s="47" t="s">
        <v>101</v>
      </c>
      <c r="AK17" s="47" t="s">
        <v>102</v>
      </c>
      <c r="AL17" s="42" t="str">
        <f>' B_Populations'!H8</f>
        <v>White-Not Hispanic</v>
      </c>
      <c r="AM17" s="42" t="str">
        <f>' B_Populations'!J8</f>
        <v>Hispanic</v>
      </c>
      <c r="AN17" s="42" t="str">
        <f>' B_Populations'!L8</f>
        <v>Black-Not Hispanic</v>
      </c>
      <c r="AO17" s="42" t="str">
        <f>' B_Populations'!N8</f>
        <v>Asian</v>
      </c>
      <c r="AP17" s="42" t="str">
        <f>' B_Populations'!P8</f>
        <v>American Indian/Alaska Native</v>
      </c>
      <c r="AQ17" s="42" t="str">
        <f>' B_Populations'!R8</f>
        <v>Other</v>
      </c>
    </row>
    <row r="18" spans="2:43">
      <c r="B18" s="48" t="str">
        <f>' B_Populations'!A9</f>
        <v>65-74</v>
      </c>
      <c r="C18" s="49"/>
      <c r="D18" s="50"/>
      <c r="E18" s="51"/>
      <c r="F18" s="52"/>
      <c r="G18" s="52"/>
      <c r="H18" s="52"/>
      <c r="I18" s="52"/>
      <c r="J18" s="53"/>
      <c r="K18" s="53"/>
      <c r="L18" s="54"/>
      <c r="M18" s="12">
        <f>' B_Populations'!B9</f>
        <v>0</v>
      </c>
      <c r="N18" s="12">
        <f>IF(M18=0,0,($C$18/$M$18)*100000)</f>
        <v>0</v>
      </c>
      <c r="O18" s="12">
        <f>' B_Populations'!D9</f>
        <v>0</v>
      </c>
      <c r="P18" s="12">
        <f>IF(O18=0,0,($D$18/$O$18)*100000)</f>
        <v>0</v>
      </c>
      <c r="Q18" s="12">
        <f>' B_Populations'!F9</f>
        <v>0</v>
      </c>
      <c r="R18" s="12">
        <f>IF(Q18=0,0,($E$18/$Q$18)*100000)</f>
        <v>0</v>
      </c>
      <c r="S18" s="12">
        <f>' B_Populations'!H9</f>
        <v>0</v>
      </c>
      <c r="T18" s="12">
        <f>IF(S18=0,0,($F$18/$S$18)*100000)</f>
        <v>0</v>
      </c>
      <c r="U18" s="12">
        <f>' B_Populations'!J9</f>
        <v>0</v>
      </c>
      <c r="V18" s="12">
        <f>IF(U18=0,0,($G$18/$U$18)*100000)</f>
        <v>0</v>
      </c>
      <c r="W18" s="12">
        <f>' B_Populations'!L9</f>
        <v>0</v>
      </c>
      <c r="X18" s="12">
        <f>IF(W18=0,0,($H$18/$W$18)*100000)</f>
        <v>0</v>
      </c>
      <c r="Y18" s="12">
        <f>' B_Populations'!N9</f>
        <v>0</v>
      </c>
      <c r="Z18" s="12">
        <f>IF(Y18=0,0,($I$18/$Y$18)*100000)</f>
        <v>0</v>
      </c>
      <c r="AA18" s="12">
        <f>' B_Populations'!P9</f>
        <v>0</v>
      </c>
      <c r="AB18" s="12">
        <f>IF(AA18=0,0,($J$18/$AA$18)*100000)</f>
        <v>0</v>
      </c>
      <c r="AC18" s="12">
        <f>' B_Populations'!R9</f>
        <v>0</v>
      </c>
      <c r="AD18" s="12">
        <f>IF(AC18=0,0,($K$18/$AC$18)*100000)</f>
        <v>0</v>
      </c>
      <c r="AE18" s="73">
        <f>' B_Populations'!B15</f>
        <v>18136</v>
      </c>
      <c r="AF18" s="13">
        <v>0.52250099999999999</v>
      </c>
      <c r="AH18" s="208" t="str">
        <f>' B_Populations'!A9</f>
        <v>65-74</v>
      </c>
      <c r="AI18" s="116">
        <f>N18*AF18</f>
        <v>0</v>
      </c>
      <c r="AJ18" s="56">
        <f>P18*AF18</f>
        <v>0</v>
      </c>
      <c r="AK18" s="56">
        <f>R18*AF18</f>
        <v>0</v>
      </c>
      <c r="AL18" s="57">
        <f>T18*AF18</f>
        <v>0</v>
      </c>
      <c r="AM18" s="57">
        <f>V18*AF18</f>
        <v>0</v>
      </c>
      <c r="AN18" s="57">
        <f>X18*AF18</f>
        <v>0</v>
      </c>
      <c r="AO18" s="57">
        <f>Z18*AF18</f>
        <v>0</v>
      </c>
      <c r="AP18" s="57">
        <f>AB18*AF18</f>
        <v>0</v>
      </c>
      <c r="AQ18" s="57">
        <f>AD18*AF18</f>
        <v>0</v>
      </c>
    </row>
    <row r="19" spans="2:43">
      <c r="B19" s="71" t="str">
        <f>' B_Populations'!A10</f>
        <v>75-84</v>
      </c>
      <c r="C19" s="209"/>
      <c r="D19" s="125"/>
      <c r="E19" s="58"/>
      <c r="F19" s="59"/>
      <c r="G19" s="59"/>
      <c r="H19" s="59"/>
      <c r="I19" s="59"/>
      <c r="J19" s="60"/>
      <c r="K19" s="60"/>
      <c r="L19" s="54"/>
      <c r="M19" s="12">
        <f>' B_Populations'!B10</f>
        <v>0</v>
      </c>
      <c r="N19" s="12">
        <f>IF(M19=0,0,($C$19/$M$19)*100000)</f>
        <v>0</v>
      </c>
      <c r="O19" s="12">
        <f>' B_Populations'!D10</f>
        <v>0</v>
      </c>
      <c r="P19" s="12">
        <f>IF(O19=0,0,($D$19/$O$19)*100000)</f>
        <v>0</v>
      </c>
      <c r="Q19" s="12">
        <f>' B_Populations'!F10</f>
        <v>0</v>
      </c>
      <c r="R19" s="12">
        <f>IF(Q19=0,0,($E$19/$Q$19)*100000)</f>
        <v>0</v>
      </c>
      <c r="S19" s="12">
        <f>' B_Populations'!H10</f>
        <v>0</v>
      </c>
      <c r="T19" s="12">
        <f>IF(S19=0,0,($F$19/$S$19)*100000)</f>
        <v>0</v>
      </c>
      <c r="U19" s="12">
        <f>' B_Populations'!J10</f>
        <v>0</v>
      </c>
      <c r="V19" s="12">
        <f>IF(U19=0,0,($G$19/$U$19)*100000)</f>
        <v>0</v>
      </c>
      <c r="W19" s="12">
        <f>' B_Populations'!L10</f>
        <v>0</v>
      </c>
      <c r="X19" s="12">
        <f>IF(W19=0,0,($H$19/$W$19)*100000)</f>
        <v>0</v>
      </c>
      <c r="Y19" s="12">
        <f>' B_Populations'!N10</f>
        <v>0</v>
      </c>
      <c r="Z19" s="12">
        <f>IF(Y19=0,0,($I$19/$Y$19)*100000)</f>
        <v>0</v>
      </c>
      <c r="AA19" s="12">
        <f>' B_Populations'!P10</f>
        <v>0</v>
      </c>
      <c r="AB19" s="12">
        <f>IF(AA19=0,0,($J$19/$AA$19)*100000)</f>
        <v>0</v>
      </c>
      <c r="AC19" s="12">
        <f>' B_Populations'!R10</f>
        <v>0</v>
      </c>
      <c r="AD19" s="12">
        <f>IF(AC19=0,0,($K$19/$AC$19)*100000)</f>
        <v>0</v>
      </c>
      <c r="AE19" s="73">
        <f>' B_Populations'!B16</f>
        <v>12315</v>
      </c>
      <c r="AF19" s="13">
        <v>0.35479699999999997</v>
      </c>
      <c r="AH19" s="208" t="str">
        <f>' B_Populations'!A10</f>
        <v>75-84</v>
      </c>
      <c r="AI19" s="116">
        <f>N19*AF19</f>
        <v>0</v>
      </c>
      <c r="AJ19" s="56">
        <f>P19*AF19</f>
        <v>0</v>
      </c>
      <c r="AK19" s="56">
        <f>R19*AF19</f>
        <v>0</v>
      </c>
      <c r="AL19" s="57">
        <f>T19*AF19</f>
        <v>0</v>
      </c>
      <c r="AM19" s="57">
        <f>V19*AF19</f>
        <v>0</v>
      </c>
      <c r="AN19" s="57">
        <f>X19*AF19</f>
        <v>0</v>
      </c>
      <c r="AO19" s="57">
        <f>Z19*AF19</f>
        <v>0</v>
      </c>
      <c r="AP19" s="57">
        <f>AB19*AF19</f>
        <v>0</v>
      </c>
      <c r="AQ19" s="57">
        <f>AD19*AF19</f>
        <v>0</v>
      </c>
    </row>
    <row r="20" spans="2:43">
      <c r="B20" s="71" t="str">
        <f>' B_Populations'!A11</f>
        <v>85+</v>
      </c>
      <c r="C20" s="209"/>
      <c r="D20" s="125"/>
      <c r="E20" s="58"/>
      <c r="F20" s="59"/>
      <c r="G20" s="59"/>
      <c r="H20" s="59"/>
      <c r="I20" s="59"/>
      <c r="J20" s="60"/>
      <c r="K20" s="60"/>
      <c r="L20" s="54"/>
      <c r="M20" s="12">
        <f>' B_Populations'!B11</f>
        <v>0</v>
      </c>
      <c r="N20" s="12">
        <f>IF(M20=0,0,($C$20/$M$20)*100000)</f>
        <v>0</v>
      </c>
      <c r="O20" s="12">
        <f>' B_Populations'!D11</f>
        <v>0</v>
      </c>
      <c r="P20" s="12">
        <f>IF(O20=0,0,($D$20/$O$20)*100000)</f>
        <v>0</v>
      </c>
      <c r="Q20" s="12">
        <f>' B_Populations'!F11</f>
        <v>0</v>
      </c>
      <c r="R20" s="12">
        <f>IF(Q20=0,0,($E$20/$Q$20)*100000)</f>
        <v>0</v>
      </c>
      <c r="S20" s="12">
        <f>' B_Populations'!H11</f>
        <v>0</v>
      </c>
      <c r="T20" s="12">
        <f>IF(S20=0,0,($F$20/$S$20)*100000)</f>
        <v>0</v>
      </c>
      <c r="U20" s="12">
        <f>' B_Populations'!J11</f>
        <v>0</v>
      </c>
      <c r="V20" s="12">
        <f>IF(U20=0,0,($G$20/$U$20)*100000)</f>
        <v>0</v>
      </c>
      <c r="W20" s="12">
        <f>' B_Populations'!L11</f>
        <v>0</v>
      </c>
      <c r="X20" s="12">
        <f>IF(W20=0,0,($H$20/$W$20)*100000)</f>
        <v>0</v>
      </c>
      <c r="Y20" s="12">
        <f>' B_Populations'!N11</f>
        <v>0</v>
      </c>
      <c r="Z20" s="12">
        <f>IF(Y20=0,0,($I$20/$Y$20)*100000)</f>
        <v>0</v>
      </c>
      <c r="AA20" s="12">
        <f>' B_Populations'!P11</f>
        <v>0</v>
      </c>
      <c r="AB20" s="12">
        <f>IF(AA20=0,0,($J$20/$AA$20)*100000)</f>
        <v>0</v>
      </c>
      <c r="AC20" s="12">
        <f>' B_Populations'!R11</f>
        <v>0</v>
      </c>
      <c r="AD20" s="12">
        <f>IF(AC20=0,0,($K$20/$AC$20)*100000)</f>
        <v>0</v>
      </c>
      <c r="AE20" s="73">
        <f>' B_Populations'!B17</f>
        <v>4259</v>
      </c>
      <c r="AF20" s="13">
        <v>0.12270200000000001</v>
      </c>
      <c r="AH20" s="208" t="str">
        <f>' B_Populations'!A11</f>
        <v>85+</v>
      </c>
      <c r="AI20" s="116">
        <f>N20*AF20</f>
        <v>0</v>
      </c>
      <c r="AJ20" s="56">
        <f>P20*AF20</f>
        <v>0</v>
      </c>
      <c r="AK20" s="56">
        <f>R20*AF20</f>
        <v>0</v>
      </c>
      <c r="AL20" s="57">
        <f>T20*AF20</f>
        <v>0</v>
      </c>
      <c r="AM20" s="57">
        <f>V20*AF20</f>
        <v>0</v>
      </c>
      <c r="AN20" s="57">
        <f>X20*AF20</f>
        <v>0</v>
      </c>
      <c r="AO20" s="57">
        <f>Z20*AF20</f>
        <v>0</v>
      </c>
      <c r="AP20" s="57">
        <f>AB20*AF20</f>
        <v>0</v>
      </c>
      <c r="AQ20" s="57">
        <f>AD20*AF20</f>
        <v>0</v>
      </c>
    </row>
    <row r="21" spans="2:43">
      <c r="B21" s="70" t="s">
        <v>163</v>
      </c>
      <c r="C21" s="215">
        <f t="shared" ref="C21:K21" si="4">SUM(C18:C20)</f>
        <v>0</v>
      </c>
      <c r="D21" s="216">
        <f t="shared" si="4"/>
        <v>0</v>
      </c>
      <c r="E21" s="216">
        <f t="shared" si="4"/>
        <v>0</v>
      </c>
      <c r="F21" s="217">
        <f t="shared" si="4"/>
        <v>0</v>
      </c>
      <c r="G21" s="217">
        <f t="shared" si="4"/>
        <v>0</v>
      </c>
      <c r="H21" s="217">
        <f t="shared" si="4"/>
        <v>0</v>
      </c>
      <c r="I21" s="217">
        <f t="shared" si="4"/>
        <v>0</v>
      </c>
      <c r="J21" s="217">
        <f t="shared" si="4"/>
        <v>0</v>
      </c>
      <c r="K21" s="217">
        <f t="shared" si="4"/>
        <v>0</v>
      </c>
      <c r="M21" s="12">
        <f>' B_Populations'!B12</f>
        <v>0</v>
      </c>
      <c r="N21" s="12">
        <f>IF(M21=0,0,($C$21/$M$21)*100000)</f>
        <v>0</v>
      </c>
      <c r="O21" s="12">
        <f>' B_Populations'!D12</f>
        <v>0</v>
      </c>
      <c r="P21" s="12">
        <f>IF(O21=0,0,($D$21/$O$21)*100000)</f>
        <v>0</v>
      </c>
      <c r="Q21" s="12">
        <f>' B_Populations'!F12</f>
        <v>0</v>
      </c>
      <c r="R21" s="12">
        <f>IF(Q21=0,0,($E$21/$Q$21)*100000)</f>
        <v>0</v>
      </c>
      <c r="S21" s="12">
        <f>' B_Populations'!H12</f>
        <v>0</v>
      </c>
      <c r="T21" s="12">
        <f>IF(S21=0,0,($F$21/$S$21)*100000)</f>
        <v>0</v>
      </c>
      <c r="U21" s="12">
        <f>' B_Populations'!J12</f>
        <v>0</v>
      </c>
      <c r="V21" s="12">
        <f>IF(U21=0,0,($G$21/$U$21)*100000)</f>
        <v>0</v>
      </c>
      <c r="W21" s="12">
        <f>' B_Populations'!L12</f>
        <v>0</v>
      </c>
      <c r="X21" s="12">
        <f>IF(W21=0,0,($H$21/$W$21)*100000)</f>
        <v>0</v>
      </c>
      <c r="Y21" s="12">
        <f>' B_Populations'!N12</f>
        <v>0</v>
      </c>
      <c r="Z21" s="12">
        <f>IF(Y21=0,0,($I$21/$Y$21)*100000)</f>
        <v>0</v>
      </c>
      <c r="AA21" s="12">
        <f>' B_Populations'!P12</f>
        <v>0</v>
      </c>
      <c r="AB21" s="12">
        <f>IF(AA21=0,0,($J$21/$AA$21)*100000)</f>
        <v>0</v>
      </c>
      <c r="AC21" s="12">
        <f>' B_Populations'!R12</f>
        <v>0</v>
      </c>
      <c r="AD21" s="12">
        <f>IF(AC21=0,0,($K$21/$AC$21)*100000)</f>
        <v>0</v>
      </c>
      <c r="AE21" s="73">
        <f>' B_Populations'!B18</f>
        <v>34710</v>
      </c>
      <c r="AF21" s="62">
        <v>1</v>
      </c>
      <c r="AH21" s="210" t="s">
        <v>163</v>
      </c>
      <c r="AI21" s="116">
        <f>SUM(AI18:AI20)</f>
        <v>0</v>
      </c>
      <c r="AJ21" s="116">
        <f t="shared" ref="AJ21:AQ21" si="5">SUM(AJ18:AJ20)</f>
        <v>0</v>
      </c>
      <c r="AK21" s="116">
        <f t="shared" si="5"/>
        <v>0</v>
      </c>
      <c r="AL21" s="116">
        <f t="shared" si="5"/>
        <v>0</v>
      </c>
      <c r="AM21" s="116">
        <f>SUM(AM18:AM20)</f>
        <v>0</v>
      </c>
      <c r="AN21" s="116">
        <f t="shared" si="5"/>
        <v>0</v>
      </c>
      <c r="AO21" s="116">
        <f t="shared" si="5"/>
        <v>0</v>
      </c>
      <c r="AP21" s="116">
        <f t="shared" si="5"/>
        <v>0</v>
      </c>
      <c r="AQ21" s="116">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39AD-22B6-49C3-B341-F4F79F7D5204}">
  <dimension ref="A1:AQ21"/>
  <sheetViews>
    <sheetView topLeftCell="D1" zoomScale="90" zoomScaleNormal="90" zoomScaleSheetLayoutView="50" workbookViewId="0">
      <selection activeCell="Q21" sqref="Q21"/>
    </sheetView>
  </sheetViews>
  <sheetFormatPr defaultColWidth="8.7109375" defaultRowHeight="12.6"/>
  <cols>
    <col min="1" max="1" width="10.7109375" style="20" customWidth="1"/>
    <col min="2" max="2" width="8.7109375" style="20"/>
    <col min="3" max="3" width="15.140625" style="20" customWidth="1"/>
    <col min="4" max="4" width="15.5703125" style="20" customWidth="1"/>
    <col min="5" max="5" width="15.140625" style="20" customWidth="1"/>
    <col min="6" max="6" width="17.85546875" style="20" customWidth="1"/>
    <col min="7" max="7" width="15.5703125" style="20" customWidth="1"/>
    <col min="8" max="8" width="15.42578125" style="20" customWidth="1"/>
    <col min="9" max="11" width="15.140625" style="20" customWidth="1"/>
    <col min="12" max="12" width="6" style="20" customWidth="1"/>
    <col min="13" max="13" width="33.42578125" style="20" customWidth="1"/>
    <col min="14" max="26" width="11.140625" style="20" customWidth="1"/>
    <col min="27" max="28" width="12.5703125" style="20" customWidth="1"/>
    <col min="29" max="30" width="11.140625" style="20" customWidth="1"/>
    <col min="31" max="31" width="23.5703125" style="20" customWidth="1"/>
    <col min="32" max="32" width="14.5703125" style="20" customWidth="1"/>
    <col min="33" max="33" width="6" style="20" customWidth="1"/>
    <col min="34" max="34" width="8.85546875" style="20" customWidth="1"/>
    <col min="35" max="36" width="15.5703125" style="20" customWidth="1"/>
    <col min="37" max="37" width="15.140625" style="20" customWidth="1"/>
    <col min="38" max="38" width="15.42578125" style="20" customWidth="1"/>
    <col min="39" max="39" width="15.5703125" style="20" customWidth="1"/>
    <col min="40" max="40" width="15.42578125" style="20" customWidth="1"/>
    <col min="41" max="43" width="15.140625" style="20" customWidth="1"/>
    <col min="44" max="16384" width="8.7109375" style="20"/>
  </cols>
  <sheetData>
    <row r="1" spans="1:43" ht="65.099999999999994" customHeight="1">
      <c r="A1" s="81">
        <f>' B_Populations'!D58</f>
        <v>2021</v>
      </c>
      <c r="B1" s="149" t="s">
        <v>174</v>
      </c>
      <c r="C1" s="150"/>
      <c r="D1" s="150"/>
      <c r="E1" s="150"/>
      <c r="F1" s="120" t="s">
        <v>148</v>
      </c>
      <c r="G1" s="33"/>
      <c r="H1" s="33"/>
      <c r="I1" s="33"/>
      <c r="J1" s="33"/>
      <c r="K1" s="33"/>
      <c r="M1" s="121" t="s">
        <v>149</v>
      </c>
      <c r="N1" s="119"/>
      <c r="O1" s="119"/>
      <c r="P1" s="119"/>
      <c r="Q1" s="119"/>
      <c r="R1" s="119"/>
      <c r="S1" s="119"/>
      <c r="T1" s="119"/>
      <c r="U1" s="119"/>
      <c r="V1" s="119"/>
      <c r="W1" s="119"/>
      <c r="X1" s="119"/>
      <c r="Y1" s="119"/>
      <c r="Z1" s="119"/>
      <c r="AA1" s="119"/>
      <c r="AB1" s="119"/>
      <c r="AC1" s="119"/>
      <c r="AD1" s="119"/>
      <c r="AE1" s="121" t="s">
        <v>175</v>
      </c>
      <c r="AH1" s="149" t="s">
        <v>151</v>
      </c>
      <c r="AI1" s="150"/>
      <c r="AJ1" s="150"/>
      <c r="AK1" s="35"/>
      <c r="AL1" s="35"/>
      <c r="AM1" s="35"/>
      <c r="AN1" s="35"/>
      <c r="AO1" s="35"/>
      <c r="AP1" s="35"/>
      <c r="AQ1" s="35"/>
    </row>
    <row r="2" spans="1:43">
      <c r="B2" s="36"/>
      <c r="C2" s="36"/>
      <c r="D2" s="37" t="s">
        <v>152</v>
      </c>
      <c r="E2" s="37"/>
      <c r="F2" s="38" t="s">
        <v>153</v>
      </c>
      <c r="G2" s="38"/>
      <c r="H2" s="38"/>
      <c r="I2" s="38"/>
      <c r="J2" s="38"/>
      <c r="K2" s="38"/>
      <c r="AI2" s="20" t="s">
        <v>154</v>
      </c>
    </row>
    <row r="3" spans="1:43" ht="39">
      <c r="B3" s="39" t="s">
        <v>99</v>
      </c>
      <c r="C3" s="40" t="s">
        <v>155</v>
      </c>
      <c r="D3" s="41" t="s">
        <v>156</v>
      </c>
      <c r="E3" s="41" t="s">
        <v>157</v>
      </c>
      <c r="F3" s="42" t="str">
        <f>[1]Populations!I8</f>
        <v>White-Not Hispanic</v>
      </c>
      <c r="G3" s="42" t="str">
        <f>[1]Populations!K8</f>
        <v>Hispanic</v>
      </c>
      <c r="H3" s="42" t="str">
        <f>[1]Populations!M8</f>
        <v>Black-Not Hispanic</v>
      </c>
      <c r="I3" s="42" t="str">
        <f>[1]Populations!O8</f>
        <v>Asian</v>
      </c>
      <c r="J3" s="42" t="str">
        <f>[1]Populations!Q8</f>
        <v>American Indian/Alaska Native</v>
      </c>
      <c r="K3" s="42" t="str">
        <f>[1]Populations!S8</f>
        <v>Other</v>
      </c>
      <c r="L3" s="43"/>
      <c r="M3" s="44" t="s">
        <v>158</v>
      </c>
      <c r="N3" s="44" t="s">
        <v>159</v>
      </c>
      <c r="O3" s="44" t="s">
        <v>160</v>
      </c>
      <c r="P3" s="44" t="s">
        <v>159</v>
      </c>
      <c r="Q3" s="44" t="s">
        <v>161</v>
      </c>
      <c r="R3" s="44" t="s">
        <v>159</v>
      </c>
      <c r="S3" s="44" t="str">
        <f>' B_Populations'!H8</f>
        <v>White-Not Hispanic</v>
      </c>
      <c r="T3" s="44" t="s">
        <v>159</v>
      </c>
      <c r="U3" s="44" t="str">
        <f>' B_Populations'!J8</f>
        <v>Hispanic</v>
      </c>
      <c r="V3" s="44" t="s">
        <v>159</v>
      </c>
      <c r="W3" s="44" t="str">
        <f>' B_Populations'!L8</f>
        <v>Black-Not Hispanic</v>
      </c>
      <c r="X3" s="44" t="s">
        <v>159</v>
      </c>
      <c r="Y3" s="44" t="str">
        <f>' B_Populations'!N8</f>
        <v>Asian</v>
      </c>
      <c r="Z3" s="44" t="s">
        <v>159</v>
      </c>
      <c r="AA3" s="44" t="str">
        <f>' B_Populations'!P8</f>
        <v>American Indian/Alaska Native</v>
      </c>
      <c r="AB3" s="44" t="s">
        <v>159</v>
      </c>
      <c r="AC3" s="44" t="str">
        <f>' B_Populations'!R8</f>
        <v>Other</v>
      </c>
      <c r="AD3" s="44" t="s">
        <v>159</v>
      </c>
      <c r="AE3" s="44" t="s">
        <v>114</v>
      </c>
      <c r="AF3" s="45" t="s">
        <v>162</v>
      </c>
      <c r="AH3" s="45" t="s">
        <v>99</v>
      </c>
      <c r="AI3" s="46" t="s">
        <v>100</v>
      </c>
      <c r="AJ3" s="47" t="s">
        <v>101</v>
      </c>
      <c r="AK3" s="47" t="s">
        <v>102</v>
      </c>
      <c r="AL3" s="42" t="str">
        <f>' B_Populations'!H8</f>
        <v>White-Not Hispanic</v>
      </c>
      <c r="AM3" s="42" t="str">
        <f>' B_Populations'!J8</f>
        <v>Hispanic</v>
      </c>
      <c r="AN3" s="42" t="str">
        <f>' B_Populations'!L8</f>
        <v>Black-Not Hispanic</v>
      </c>
      <c r="AO3" s="42" t="str">
        <f>' B_Populations'!N8</f>
        <v>Asian</v>
      </c>
      <c r="AP3" s="42" t="str">
        <f>' B_Populations'!P8</f>
        <v>American Indian/Alaska Native</v>
      </c>
      <c r="AQ3" s="42" t="str">
        <f>' B_Populations'!R8</f>
        <v>Other</v>
      </c>
    </row>
    <row r="4" spans="1:43">
      <c r="B4" s="48" t="str">
        <f>' B_Populations'!A9</f>
        <v>65-74</v>
      </c>
      <c r="C4" s="49"/>
      <c r="D4" s="50"/>
      <c r="E4" s="51"/>
      <c r="F4" s="52"/>
      <c r="G4" s="52"/>
      <c r="H4" s="52"/>
      <c r="I4" s="52"/>
      <c r="J4" s="53"/>
      <c r="K4" s="53"/>
      <c r="L4" s="54"/>
      <c r="M4" s="12">
        <f>' B_Populations'!B9</f>
        <v>0</v>
      </c>
      <c r="N4" s="12">
        <f>IF(M4=0,0,($C$4/$M$4)*100000)</f>
        <v>0</v>
      </c>
      <c r="O4" s="12">
        <f>' B_Populations'!D9</f>
        <v>0</v>
      </c>
      <c r="P4" s="12">
        <f>IF(O4=0,0,($D$4/$O$4)*100000)</f>
        <v>0</v>
      </c>
      <c r="Q4" s="12">
        <f>' B_Populations'!F9</f>
        <v>0</v>
      </c>
      <c r="R4" s="12">
        <f>IF(Q4=0,0,($E$4/$Q$4)*100000)</f>
        <v>0</v>
      </c>
      <c r="S4" s="12">
        <f>' B_Populations'!H9</f>
        <v>0</v>
      </c>
      <c r="T4" s="12">
        <f>IF(S4=0,0,($F$4/$S$4)*100000)</f>
        <v>0</v>
      </c>
      <c r="U4" s="12">
        <f>' B_Populations'!J9</f>
        <v>0</v>
      </c>
      <c r="V4" s="12">
        <f>IF(U4=0,0,($G$4/$U$4)*100000)</f>
        <v>0</v>
      </c>
      <c r="W4" s="12">
        <f>' B_Populations'!L9</f>
        <v>0</v>
      </c>
      <c r="X4" s="12">
        <f>IF(W4=0,0,($H$4/$W$4)*100000)</f>
        <v>0</v>
      </c>
      <c r="Y4" s="12">
        <f>' B_Populations'!N9</f>
        <v>0</v>
      </c>
      <c r="Z4" s="12">
        <f>IF(Y4=0,0,($I$4/$Y$4)*100000)</f>
        <v>0</v>
      </c>
      <c r="AA4" s="12">
        <f>' B_Populations'!P9</f>
        <v>0</v>
      </c>
      <c r="AB4" s="12">
        <f>IF(AA4=0,0,($J$4/$AA$4)*100000)</f>
        <v>0</v>
      </c>
      <c r="AC4" s="12">
        <f>' B_Populations'!R9</f>
        <v>0</v>
      </c>
      <c r="AD4" s="12">
        <f>IF(AC4=0,0,($K$4/$AC$4)*100000)</f>
        <v>0</v>
      </c>
      <c r="AE4" s="73">
        <f>' B_Populations'!B15</f>
        <v>18136</v>
      </c>
      <c r="AF4" s="13">
        <v>0.52250099999999999</v>
      </c>
      <c r="AG4" s="54"/>
      <c r="AH4" s="208" t="str">
        <f>' B_Populations'!A9</f>
        <v>65-74</v>
      </c>
      <c r="AI4" s="116">
        <f>N4*AF4</f>
        <v>0</v>
      </c>
      <c r="AJ4" s="56">
        <f>P4*AF4</f>
        <v>0</v>
      </c>
      <c r="AK4" s="56">
        <f>R4*AF4</f>
        <v>0</v>
      </c>
      <c r="AL4" s="57">
        <f>T4*AF4</f>
        <v>0</v>
      </c>
      <c r="AM4" s="57">
        <f>V4*AF4</f>
        <v>0</v>
      </c>
      <c r="AN4" s="57">
        <f>X4*AF4</f>
        <v>0</v>
      </c>
      <c r="AO4" s="57">
        <f>Z4*AF4</f>
        <v>0</v>
      </c>
      <c r="AP4" s="57">
        <f>AB4*AF4</f>
        <v>0</v>
      </c>
      <c r="AQ4" s="57">
        <f>AD4*AF4</f>
        <v>0</v>
      </c>
    </row>
    <row r="5" spans="1:43">
      <c r="B5" s="71" t="str">
        <f>' B_Populations'!A10</f>
        <v>75-84</v>
      </c>
      <c r="C5" s="209"/>
      <c r="D5" s="125"/>
      <c r="E5" s="58"/>
      <c r="F5" s="59"/>
      <c r="G5" s="59"/>
      <c r="H5" s="59"/>
      <c r="I5" s="59"/>
      <c r="J5" s="60"/>
      <c r="K5" s="60"/>
      <c r="L5" s="54"/>
      <c r="M5" s="12">
        <f>' B_Populations'!B10</f>
        <v>0</v>
      </c>
      <c r="N5" s="12">
        <f>IF(M5=0,0,($C$5/$M$5)*100000)</f>
        <v>0</v>
      </c>
      <c r="O5" s="12">
        <f>' B_Populations'!D10</f>
        <v>0</v>
      </c>
      <c r="P5" s="12">
        <f>IF(O5=0,0,($D$5/$O$5)*100000)</f>
        <v>0</v>
      </c>
      <c r="Q5" s="12">
        <f>' B_Populations'!F10</f>
        <v>0</v>
      </c>
      <c r="R5" s="12">
        <f>IF(Q5=0,0,($E$5/$Q$5)*100000)</f>
        <v>0</v>
      </c>
      <c r="S5" s="12">
        <f>' B_Populations'!H10</f>
        <v>0</v>
      </c>
      <c r="T5" s="12">
        <f>IF(S5=0,0,($F$5/$S$5)*100000)</f>
        <v>0</v>
      </c>
      <c r="U5" s="12">
        <f>' B_Populations'!J10</f>
        <v>0</v>
      </c>
      <c r="V5" s="12">
        <f>IF(U5=0,0,($G$5/$U$5)*100000)</f>
        <v>0</v>
      </c>
      <c r="W5" s="12">
        <f>' B_Populations'!L10</f>
        <v>0</v>
      </c>
      <c r="X5" s="12">
        <f>IF(W5=0,0,($G$5/$W$5)*100000)</f>
        <v>0</v>
      </c>
      <c r="Y5" s="12">
        <f>' B_Populations'!N10</f>
        <v>0</v>
      </c>
      <c r="Z5" s="12">
        <f>IF(Y5=0,0,($I$5/$Y$5)*100000)</f>
        <v>0</v>
      </c>
      <c r="AA5" s="12">
        <f>' B_Populations'!P10</f>
        <v>0</v>
      </c>
      <c r="AB5" s="12">
        <f>IF(AA5=0,0,($J$5/$AA$5)*100000)</f>
        <v>0</v>
      </c>
      <c r="AC5" s="12">
        <f>' B_Populations'!R10</f>
        <v>0</v>
      </c>
      <c r="AD5" s="12">
        <f>IF(AC5=0,0,($K$5/$AC$5)*100000)</f>
        <v>0</v>
      </c>
      <c r="AE5" s="73">
        <f>' B_Populations'!B16</f>
        <v>12315</v>
      </c>
      <c r="AF5" s="13">
        <v>0.35479699999999997</v>
      </c>
      <c r="AG5" s="54"/>
      <c r="AH5" s="208" t="str">
        <f>' B_Populations'!A10</f>
        <v>75-84</v>
      </c>
      <c r="AI5" s="116">
        <f>N5*AF5</f>
        <v>0</v>
      </c>
      <c r="AJ5" s="56">
        <f>P5*AF5</f>
        <v>0</v>
      </c>
      <c r="AK5" s="56">
        <f>R5*AF5</f>
        <v>0</v>
      </c>
      <c r="AL5" s="57">
        <f>T5*AF5</f>
        <v>0</v>
      </c>
      <c r="AM5" s="57">
        <f>V5*AF5</f>
        <v>0</v>
      </c>
      <c r="AN5" s="57">
        <f>X5*AF5</f>
        <v>0</v>
      </c>
      <c r="AO5" s="57">
        <f>Z5*AF5</f>
        <v>0</v>
      </c>
      <c r="AP5" s="57">
        <f>AB5*AF5</f>
        <v>0</v>
      </c>
      <c r="AQ5" s="57">
        <f>AD5*AF5</f>
        <v>0</v>
      </c>
    </row>
    <row r="6" spans="1:43">
      <c r="B6" s="71" t="str">
        <f>' B_Populations'!A11</f>
        <v>85+</v>
      </c>
      <c r="C6" s="209"/>
      <c r="D6" s="125"/>
      <c r="E6" s="58"/>
      <c r="F6" s="59"/>
      <c r="G6" s="59"/>
      <c r="H6" s="59"/>
      <c r="I6" s="59"/>
      <c r="J6" s="60"/>
      <c r="K6" s="60"/>
      <c r="L6" s="54"/>
      <c r="M6" s="12">
        <f>' B_Populations'!B11</f>
        <v>0</v>
      </c>
      <c r="N6" s="12">
        <f>IF(M6=0,0,($C$6/$M$6)*100000)</f>
        <v>0</v>
      </c>
      <c r="O6" s="12">
        <f>' B_Populations'!D11</f>
        <v>0</v>
      </c>
      <c r="P6" s="12">
        <f>IF(O6=0,0,($D$6/$O$6)*100000)</f>
        <v>0</v>
      </c>
      <c r="Q6" s="12">
        <f>' B_Populations'!F11</f>
        <v>0</v>
      </c>
      <c r="R6" s="12">
        <f>IF(Q6=0,0,($E$6/$Q$6)*100000)</f>
        <v>0</v>
      </c>
      <c r="S6" s="12">
        <f>' B_Populations'!H11</f>
        <v>0</v>
      </c>
      <c r="T6" s="12">
        <f>IF(S6=0,0,($F$6/$S$6)*100000)</f>
        <v>0</v>
      </c>
      <c r="U6" s="12">
        <f>' B_Populations'!J11</f>
        <v>0</v>
      </c>
      <c r="V6" s="12">
        <f>IF(U6=0,0,($G$6/$U$6)*100000)</f>
        <v>0</v>
      </c>
      <c r="W6" s="12">
        <f>' B_Populations'!L11</f>
        <v>0</v>
      </c>
      <c r="X6" s="12">
        <f>IF(W6=0,0,($G$6/$W$6)*100000)</f>
        <v>0</v>
      </c>
      <c r="Y6" s="12">
        <f>' B_Populations'!N11</f>
        <v>0</v>
      </c>
      <c r="Z6" s="12">
        <f>IF(Y6=0,0,($I$6/$Y$6)*100000)</f>
        <v>0</v>
      </c>
      <c r="AA6" s="12">
        <f>' B_Populations'!P11</f>
        <v>0</v>
      </c>
      <c r="AB6" s="12">
        <f>IF(AA6=0,0,($J$6/$AA$6)*100000)</f>
        <v>0</v>
      </c>
      <c r="AC6" s="12">
        <f>' B_Populations'!R11</f>
        <v>0</v>
      </c>
      <c r="AD6" s="12">
        <f>IF(AC6=0,0,($K$6/$AC$6)*100000)</f>
        <v>0</v>
      </c>
      <c r="AE6" s="73">
        <f>' B_Populations'!B17</f>
        <v>4259</v>
      </c>
      <c r="AF6" s="13">
        <v>0.12270200000000001</v>
      </c>
      <c r="AG6" s="54"/>
      <c r="AH6" s="208" t="str">
        <f>' B_Populations'!A11</f>
        <v>85+</v>
      </c>
      <c r="AI6" s="116">
        <f>N6*AF6</f>
        <v>0</v>
      </c>
      <c r="AJ6" s="56">
        <f>P6*AF6</f>
        <v>0</v>
      </c>
      <c r="AK6" s="56">
        <f>R6*AF6</f>
        <v>0</v>
      </c>
      <c r="AL6" s="57">
        <f>T6*AF6</f>
        <v>0</v>
      </c>
      <c r="AM6" s="57">
        <f>V6*AF6</f>
        <v>0</v>
      </c>
      <c r="AN6" s="57">
        <f>X6*AF6</f>
        <v>0</v>
      </c>
      <c r="AO6" s="57">
        <f>Z6*AF6</f>
        <v>0</v>
      </c>
      <c r="AP6" s="57">
        <f>AB6*AF6</f>
        <v>0</v>
      </c>
      <c r="AQ6" s="57">
        <f>AD6*AF6</f>
        <v>0</v>
      </c>
    </row>
    <row r="7" spans="1:43" ht="33" customHeight="1">
      <c r="B7" s="61" t="s">
        <v>163</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12">
        <f>' B_Populations'!B12</f>
        <v>0</v>
      </c>
      <c r="N7" s="12">
        <f>IF(M7=0,0,($C$7/$M$7)*100000)</f>
        <v>0</v>
      </c>
      <c r="O7" s="12">
        <f>' B_Populations'!D12</f>
        <v>0</v>
      </c>
      <c r="P7" s="12">
        <f>IF(O7=0,0,($D$7/$O$7)*100000)</f>
        <v>0</v>
      </c>
      <c r="Q7" s="12">
        <f>' B_Populations'!F12</f>
        <v>0</v>
      </c>
      <c r="R7" s="12">
        <f>IF(Q7=0,0,($E$7/$Q$7)*100000)</f>
        <v>0</v>
      </c>
      <c r="S7" s="12">
        <f>' B_Populations'!H12</f>
        <v>0</v>
      </c>
      <c r="T7" s="12">
        <f>IF(S7=0,0,($F$7/$S$7)*100000)</f>
        <v>0</v>
      </c>
      <c r="U7" s="12">
        <f>' B_Populations'!J12</f>
        <v>0</v>
      </c>
      <c r="V7" s="12">
        <f>IF(U7=0,0,($G$7/$U$7)*100000)</f>
        <v>0</v>
      </c>
      <c r="W7" s="12">
        <f>' B_Populations'!L12</f>
        <v>0</v>
      </c>
      <c r="X7" s="12">
        <f>IF(W7=0,0,($G$7/$W$7)*100000)</f>
        <v>0</v>
      </c>
      <c r="Y7" s="12">
        <f>' B_Populations'!N12</f>
        <v>0</v>
      </c>
      <c r="Z7" s="12">
        <f>IF(Y7=0,0,($I$7/$Y$7)*100000)</f>
        <v>0</v>
      </c>
      <c r="AA7" s="12">
        <f>' B_Populations'!P12</f>
        <v>0</v>
      </c>
      <c r="AB7" s="12">
        <f>IF(AA7=0,0,($J$7/$AA$7)*100000)</f>
        <v>0</v>
      </c>
      <c r="AC7" s="12">
        <f>' B_Populations'!R12</f>
        <v>0</v>
      </c>
      <c r="AD7" s="12">
        <f>IF(AC7=0,0,($K$7/$AC$7)*100000)</f>
        <v>0</v>
      </c>
      <c r="AE7" s="73">
        <f>' B_Populations'!B18</f>
        <v>34710</v>
      </c>
      <c r="AF7" s="62">
        <v>1</v>
      </c>
      <c r="AH7" s="210" t="s">
        <v>163</v>
      </c>
      <c r="AI7" s="116">
        <f>SUM(AI4:AI6)</f>
        <v>0</v>
      </c>
      <c r="AJ7" s="116">
        <f t="shared" ref="AJ7:AQ7" si="1">SUM(AJ4:AJ6)</f>
        <v>0</v>
      </c>
      <c r="AK7" s="116">
        <f t="shared" si="1"/>
        <v>0</v>
      </c>
      <c r="AL7" s="116">
        <f t="shared" si="1"/>
        <v>0</v>
      </c>
      <c r="AM7" s="116">
        <f t="shared" si="1"/>
        <v>0</v>
      </c>
      <c r="AN7" s="116">
        <f t="shared" si="1"/>
        <v>0</v>
      </c>
      <c r="AO7" s="116">
        <f t="shared" si="1"/>
        <v>0</v>
      </c>
      <c r="AP7" s="116">
        <f t="shared" si="1"/>
        <v>0</v>
      </c>
      <c r="AQ7" s="116">
        <f t="shared" si="1"/>
        <v>0</v>
      </c>
    </row>
    <row r="9" spans="1:43">
      <c r="B9" s="63"/>
      <c r="C9" s="63"/>
      <c r="D9" s="64" t="s">
        <v>152</v>
      </c>
      <c r="E9" s="64"/>
      <c r="F9" s="65" t="s">
        <v>153</v>
      </c>
      <c r="G9" s="65"/>
      <c r="H9" s="65"/>
      <c r="I9" s="65"/>
      <c r="J9" s="65"/>
      <c r="K9" s="65"/>
      <c r="AI9" s="20" t="s">
        <v>154</v>
      </c>
    </row>
    <row r="10" spans="1:43" ht="39">
      <c r="B10" s="39" t="s">
        <v>99</v>
      </c>
      <c r="C10" s="40" t="s">
        <v>164</v>
      </c>
      <c r="D10" s="41" t="s">
        <v>165</v>
      </c>
      <c r="E10" s="41" t="s">
        <v>166</v>
      </c>
      <c r="F10" s="42" t="str">
        <f>[1]Populations!I8</f>
        <v>White-Not Hispanic</v>
      </c>
      <c r="G10" s="42" t="str">
        <f>[1]Populations!K8</f>
        <v>Hispanic</v>
      </c>
      <c r="H10" s="42" t="str">
        <f>[1]Populations!M8</f>
        <v>Black-Not Hispanic</v>
      </c>
      <c r="I10" s="42" t="str">
        <f>[1]Populations!O8</f>
        <v>Asian</v>
      </c>
      <c r="J10" s="42" t="str">
        <f>[1]Populations!Q8</f>
        <v>American Indian/Alaska Native</v>
      </c>
      <c r="K10" s="42" t="str">
        <f>[1]Populations!S8</f>
        <v>Other</v>
      </c>
      <c r="L10" s="43"/>
      <c r="M10" s="44" t="s">
        <v>158</v>
      </c>
      <c r="N10" s="44" t="s">
        <v>159</v>
      </c>
      <c r="O10" s="44" t="s">
        <v>160</v>
      </c>
      <c r="P10" s="44" t="s">
        <v>159</v>
      </c>
      <c r="Q10" s="44" t="s">
        <v>161</v>
      </c>
      <c r="R10" s="44" t="s">
        <v>159</v>
      </c>
      <c r="S10" s="44" t="str">
        <f>' B_Populations'!H8</f>
        <v>White-Not Hispanic</v>
      </c>
      <c r="T10" s="44" t="s">
        <v>159</v>
      </c>
      <c r="U10" s="44" t="str">
        <f>' B_Populations'!J8</f>
        <v>Hispanic</v>
      </c>
      <c r="V10" s="44" t="s">
        <v>159</v>
      </c>
      <c r="W10" s="44" t="str">
        <f>' B_Populations'!L8</f>
        <v>Black-Not Hispanic</v>
      </c>
      <c r="X10" s="44" t="s">
        <v>159</v>
      </c>
      <c r="Y10" s="44" t="str">
        <f>' B_Populations'!N8</f>
        <v>Asian</v>
      </c>
      <c r="Z10" s="44" t="s">
        <v>159</v>
      </c>
      <c r="AA10" s="44" t="str">
        <f>' B_Populations'!P8</f>
        <v>American Indian/Alaska Native</v>
      </c>
      <c r="AB10" s="44" t="s">
        <v>159</v>
      </c>
      <c r="AC10" s="44" t="str">
        <f>' B_Populations'!R8</f>
        <v>Other</v>
      </c>
      <c r="AD10" s="44" t="s">
        <v>159</v>
      </c>
      <c r="AE10" s="44" t="s">
        <v>114</v>
      </c>
      <c r="AF10" s="44" t="s">
        <v>167</v>
      </c>
      <c r="AH10" s="211" t="s">
        <v>99</v>
      </c>
      <c r="AI10" s="117" t="s">
        <v>100</v>
      </c>
      <c r="AJ10" s="47" t="s">
        <v>101</v>
      </c>
      <c r="AK10" s="47" t="s">
        <v>102</v>
      </c>
      <c r="AL10" s="42" t="str">
        <f>' B_Populations'!H8</f>
        <v>White-Not Hispanic</v>
      </c>
      <c r="AM10" s="42" t="str">
        <f>' B_Populations'!J8</f>
        <v>Hispanic</v>
      </c>
      <c r="AN10" s="42" t="str">
        <f>' B_Populations'!L8</f>
        <v>Black-Not Hispanic</v>
      </c>
      <c r="AO10" s="42" t="str">
        <f>' B_Populations'!N8</f>
        <v>Asian</v>
      </c>
      <c r="AP10" s="42" t="str">
        <f>' B_Populations'!P8</f>
        <v>American Indian/Alaska Native</v>
      </c>
      <c r="AQ10" s="42" t="str">
        <f>' B_Populations'!R8</f>
        <v>Other</v>
      </c>
    </row>
    <row r="11" spans="1:43">
      <c r="B11" s="48" t="str">
        <f>' B_Populations'!A9</f>
        <v>65-74</v>
      </c>
      <c r="C11" s="49"/>
      <c r="D11" s="50"/>
      <c r="E11" s="51"/>
      <c r="F11" s="52"/>
      <c r="G11" s="52"/>
      <c r="H11" s="52"/>
      <c r="I11" s="52"/>
      <c r="J11" s="53"/>
      <c r="K11" s="53"/>
      <c r="L11" s="54"/>
      <c r="M11" s="12">
        <f>' B_Populations'!B9</f>
        <v>0</v>
      </c>
      <c r="N11" s="12">
        <f>IF(M11=0,0,($C$11/$M$11)*100000)</f>
        <v>0</v>
      </c>
      <c r="O11" s="12">
        <f>' B_Populations'!D9</f>
        <v>0</v>
      </c>
      <c r="P11" s="12">
        <f>IF(O11=0,0,($D$11/$O$11)*100000)</f>
        <v>0</v>
      </c>
      <c r="Q11" s="12">
        <f>' B_Populations'!F9</f>
        <v>0</v>
      </c>
      <c r="R11" s="12">
        <f>IF(Q11=0,0,($E$11/$Q$11)*100000)</f>
        <v>0</v>
      </c>
      <c r="S11" s="12">
        <f>' B_Populations'!H9</f>
        <v>0</v>
      </c>
      <c r="T11" s="12">
        <f>IF(S11=0,0,($F$11/$S$11)*100000)</f>
        <v>0</v>
      </c>
      <c r="U11" s="12">
        <f>' B_Populations'!J9</f>
        <v>0</v>
      </c>
      <c r="V11" s="12">
        <f>IF(U11=0,0,($G$11/$U$11)*100000)</f>
        <v>0</v>
      </c>
      <c r="W11" s="12">
        <f>' B_Populations'!L9</f>
        <v>0</v>
      </c>
      <c r="X11" s="12">
        <f>IF(W11=0,0,($H$11/$W$11)*100000)</f>
        <v>0</v>
      </c>
      <c r="Y11" s="12">
        <f>' B_Populations'!N9</f>
        <v>0</v>
      </c>
      <c r="Z11" s="12">
        <f>IF(Y11=0,0,($I$11/$Y$11)*100000)</f>
        <v>0</v>
      </c>
      <c r="AA11" s="12">
        <f>' B_Populations'!P9</f>
        <v>0</v>
      </c>
      <c r="AB11" s="12">
        <f>IF(AA11=0,0,($J$11/$AA$11)*100000)</f>
        <v>0</v>
      </c>
      <c r="AC11" s="12">
        <f>' B_Populations'!R9</f>
        <v>0</v>
      </c>
      <c r="AD11" s="12">
        <f>IF(AC11=0,0,($K$11/$AC$11)*100000)</f>
        <v>0</v>
      </c>
      <c r="AE11" s="73">
        <f>' B_Populations'!B15</f>
        <v>18136</v>
      </c>
      <c r="AF11" s="13">
        <v>0.52250099999999999</v>
      </c>
      <c r="AH11" s="208" t="str">
        <f>' B_Populations'!A9</f>
        <v>65-74</v>
      </c>
      <c r="AI11" s="116">
        <f>N11*AF11</f>
        <v>0</v>
      </c>
      <c r="AJ11" s="56">
        <f>P11*AF11</f>
        <v>0</v>
      </c>
      <c r="AK11" s="56">
        <f>R11*AF11</f>
        <v>0</v>
      </c>
      <c r="AL11" s="57">
        <f>T11*AF11</f>
        <v>0</v>
      </c>
      <c r="AM11" s="57">
        <f>V11*AF11</f>
        <v>0</v>
      </c>
      <c r="AN11" s="57">
        <f>X11*AF11</f>
        <v>0</v>
      </c>
      <c r="AO11" s="57">
        <f>Z11*AF11</f>
        <v>0</v>
      </c>
      <c r="AP11" s="57">
        <f>AB11*AF11</f>
        <v>0</v>
      </c>
      <c r="AQ11" s="57">
        <f>AD11*AF11</f>
        <v>0</v>
      </c>
    </row>
    <row r="12" spans="1:43">
      <c r="B12" s="71" t="str">
        <f>' B_Populations'!A10</f>
        <v>75-84</v>
      </c>
      <c r="C12" s="209"/>
      <c r="D12" s="125"/>
      <c r="E12" s="58"/>
      <c r="F12" s="59"/>
      <c r="G12" s="59"/>
      <c r="H12" s="59"/>
      <c r="I12" s="59"/>
      <c r="J12" s="60"/>
      <c r="K12" s="60"/>
      <c r="L12" s="54"/>
      <c r="M12" s="12">
        <f>' B_Populations'!B10</f>
        <v>0</v>
      </c>
      <c r="N12" s="12">
        <f>IF(M12=0,0,($C$12/$M$12)*100000)</f>
        <v>0</v>
      </c>
      <c r="O12" s="12">
        <f>' B_Populations'!D10</f>
        <v>0</v>
      </c>
      <c r="P12" s="12">
        <f>IF(O12=0,0,($D$12/$O$12)*100000)</f>
        <v>0</v>
      </c>
      <c r="Q12" s="12">
        <f>' B_Populations'!F10</f>
        <v>0</v>
      </c>
      <c r="R12" s="12">
        <f>IF(Q12=0,0,($E$12/$Q$12)*100000)</f>
        <v>0</v>
      </c>
      <c r="S12" s="12">
        <f>' B_Populations'!H10</f>
        <v>0</v>
      </c>
      <c r="T12" s="12">
        <f>IF(S12=0,0,($F$12/$S$12)*100000)</f>
        <v>0</v>
      </c>
      <c r="U12" s="12">
        <f>' B_Populations'!J10</f>
        <v>0</v>
      </c>
      <c r="V12" s="12">
        <f>IF(U12=0,0,($G$12/$U$12)*100000)</f>
        <v>0</v>
      </c>
      <c r="W12" s="12">
        <f>' B_Populations'!L10</f>
        <v>0</v>
      </c>
      <c r="X12" s="12">
        <f>IF(W12=0,0,($H$12/$W$12)*100000)</f>
        <v>0</v>
      </c>
      <c r="Y12" s="12">
        <f>' B_Populations'!N10</f>
        <v>0</v>
      </c>
      <c r="Z12" s="12">
        <f>IF(Y12=0,0,($I$12/$Y$12)*100000)</f>
        <v>0</v>
      </c>
      <c r="AA12" s="12">
        <f>' B_Populations'!P10</f>
        <v>0</v>
      </c>
      <c r="AB12" s="12">
        <f>IF(AA12=0,0,($J$12/$AA$12)*100000)</f>
        <v>0</v>
      </c>
      <c r="AC12" s="12">
        <f>' B_Populations'!R10</f>
        <v>0</v>
      </c>
      <c r="AD12" s="12">
        <f>IF(AC12=0,0,($K$12/$AC$12)*100000)</f>
        <v>0</v>
      </c>
      <c r="AE12" s="73">
        <f>' B_Populations'!B16</f>
        <v>12315</v>
      </c>
      <c r="AF12" s="13">
        <v>0.35479699999999997</v>
      </c>
      <c r="AH12" s="208" t="str">
        <f>' B_Populations'!A10</f>
        <v>75-84</v>
      </c>
      <c r="AI12" s="116">
        <f>N12*AF12</f>
        <v>0</v>
      </c>
      <c r="AJ12" s="56">
        <f>P12*AF12</f>
        <v>0</v>
      </c>
      <c r="AK12" s="56">
        <f>R12*AF12</f>
        <v>0</v>
      </c>
      <c r="AL12" s="57">
        <f>T12*AF12</f>
        <v>0</v>
      </c>
      <c r="AM12" s="57">
        <f>V12*AF12</f>
        <v>0</v>
      </c>
      <c r="AN12" s="57">
        <f>X12*AF12</f>
        <v>0</v>
      </c>
      <c r="AO12" s="57">
        <f>Z12*AF12</f>
        <v>0</v>
      </c>
      <c r="AP12" s="57">
        <f>AB12*AF12</f>
        <v>0</v>
      </c>
      <c r="AQ12" s="57">
        <f>AD12*AF12</f>
        <v>0</v>
      </c>
    </row>
    <row r="13" spans="1:43">
      <c r="B13" s="71" t="str">
        <f>' B_Populations'!A11</f>
        <v>85+</v>
      </c>
      <c r="C13" s="209"/>
      <c r="D13" s="125"/>
      <c r="E13" s="58"/>
      <c r="F13" s="59"/>
      <c r="G13" s="59"/>
      <c r="H13" s="59"/>
      <c r="I13" s="59"/>
      <c r="J13" s="60"/>
      <c r="K13" s="60"/>
      <c r="L13" s="54"/>
      <c r="M13" s="12">
        <f>' B_Populations'!B11</f>
        <v>0</v>
      </c>
      <c r="N13" s="12">
        <f>IF(M13=0,0,($C$13/$M$13)*100000)</f>
        <v>0</v>
      </c>
      <c r="O13" s="12">
        <f>' B_Populations'!D11</f>
        <v>0</v>
      </c>
      <c r="P13" s="12">
        <f>IF(O13=0,0,($D$13/$O$13)*100000)</f>
        <v>0</v>
      </c>
      <c r="Q13" s="12">
        <f>' B_Populations'!F11</f>
        <v>0</v>
      </c>
      <c r="R13" s="12">
        <f>IF(Q13=0,0,($E$13/$Q$13)*100000)</f>
        <v>0</v>
      </c>
      <c r="S13" s="12">
        <f>' B_Populations'!H11</f>
        <v>0</v>
      </c>
      <c r="T13" s="12">
        <f>IF(S13=0,0,($F$13/$S$13)*100000)</f>
        <v>0</v>
      </c>
      <c r="U13" s="12">
        <f>' B_Populations'!J11</f>
        <v>0</v>
      </c>
      <c r="V13" s="12">
        <f>IF(U13=0,0,($G$13/$U$13)*100000)</f>
        <v>0</v>
      </c>
      <c r="W13" s="12">
        <f>' B_Populations'!L11</f>
        <v>0</v>
      </c>
      <c r="X13" s="12">
        <f>IF(W13=0,0,($H$13/$W$13)*100000)</f>
        <v>0</v>
      </c>
      <c r="Y13" s="12">
        <f>' B_Populations'!N11</f>
        <v>0</v>
      </c>
      <c r="Z13" s="12">
        <f>IF(Y13=0,0,($I$13/$Y$13)*100000)</f>
        <v>0</v>
      </c>
      <c r="AA13" s="12">
        <f>' B_Populations'!P11</f>
        <v>0</v>
      </c>
      <c r="AB13" s="12">
        <f>IF(AA13=0,0,($J$13/$AA$13)*100000)</f>
        <v>0</v>
      </c>
      <c r="AC13" s="12">
        <f>' B_Populations'!R11</f>
        <v>0</v>
      </c>
      <c r="AD13" s="12">
        <f>IF(AC13=0,0,($K$13/$AC$13)*100000)</f>
        <v>0</v>
      </c>
      <c r="AE13" s="73">
        <f>' B_Populations'!B17</f>
        <v>4259</v>
      </c>
      <c r="AF13" s="13">
        <v>0.12270200000000001</v>
      </c>
      <c r="AH13" s="208" t="str">
        <f>' B_Populations'!A11</f>
        <v>85+</v>
      </c>
      <c r="AI13" s="116">
        <f>N13*AF13</f>
        <v>0</v>
      </c>
      <c r="AJ13" s="56">
        <f>P13*AF13</f>
        <v>0</v>
      </c>
      <c r="AK13" s="56">
        <f>R13*AF13</f>
        <v>0</v>
      </c>
      <c r="AL13" s="57">
        <f>T13*AF13</f>
        <v>0</v>
      </c>
      <c r="AM13" s="57">
        <f>V13*AF13</f>
        <v>0</v>
      </c>
      <c r="AN13" s="57">
        <f>X13*AF13</f>
        <v>0</v>
      </c>
      <c r="AO13" s="57">
        <f>Z13*AF13</f>
        <v>0</v>
      </c>
      <c r="AP13" s="57">
        <f>AB13*AF13</f>
        <v>0</v>
      </c>
      <c r="AQ13" s="57">
        <f>AD13*AF13</f>
        <v>0</v>
      </c>
    </row>
    <row r="14" spans="1:43">
      <c r="B14" s="66" t="s">
        <v>163</v>
      </c>
      <c r="C14" s="212">
        <f t="shared" ref="C14:K14" si="2">SUM(C11:C13)</f>
        <v>0</v>
      </c>
      <c r="D14" s="213">
        <f t="shared" si="2"/>
        <v>0</v>
      </c>
      <c r="E14" s="213">
        <f t="shared" si="2"/>
        <v>0</v>
      </c>
      <c r="F14" s="214">
        <f t="shared" si="2"/>
        <v>0</v>
      </c>
      <c r="G14" s="214">
        <f t="shared" si="2"/>
        <v>0</v>
      </c>
      <c r="H14" s="214">
        <f t="shared" si="2"/>
        <v>0</v>
      </c>
      <c r="I14" s="214">
        <f t="shared" si="2"/>
        <v>0</v>
      </c>
      <c r="J14" s="214">
        <f t="shared" si="2"/>
        <v>0</v>
      </c>
      <c r="K14" s="214">
        <f t="shared" si="2"/>
        <v>0</v>
      </c>
      <c r="M14" s="12">
        <f>' B_Populations'!B12</f>
        <v>0</v>
      </c>
      <c r="N14" s="12">
        <f>IF(M14=0,0,($C$14/$M$14)*100000)</f>
        <v>0</v>
      </c>
      <c r="O14" s="12">
        <f>' B_Populations'!D12</f>
        <v>0</v>
      </c>
      <c r="P14" s="12">
        <f>IF(O14=0,0,($D$14/$O$14)*100000)</f>
        <v>0</v>
      </c>
      <c r="Q14" s="12">
        <f>' B_Populations'!F12</f>
        <v>0</v>
      </c>
      <c r="R14" s="12">
        <f>IF(Q14=0,0,($E$14/$Q$14)*100000)</f>
        <v>0</v>
      </c>
      <c r="S14" s="12">
        <f>' B_Populations'!H12</f>
        <v>0</v>
      </c>
      <c r="T14" s="12">
        <f>IF(S14=0,0,($F$14/$S$14)*100000)</f>
        <v>0</v>
      </c>
      <c r="U14" s="12">
        <f>' B_Populations'!J12</f>
        <v>0</v>
      </c>
      <c r="V14" s="12">
        <f>IF(U14=0,0,($G$14/$U$14)*100000)</f>
        <v>0</v>
      </c>
      <c r="W14" s="12">
        <f>' B_Populations'!L12</f>
        <v>0</v>
      </c>
      <c r="X14" s="12">
        <f>IF(W14=0,0,($H$14/$W$14)*100000)</f>
        <v>0</v>
      </c>
      <c r="Y14" s="12">
        <f>' B_Populations'!N12</f>
        <v>0</v>
      </c>
      <c r="Z14" s="12">
        <f>IF(Y14=0,0,($I$14/$Y$14)*100000)</f>
        <v>0</v>
      </c>
      <c r="AA14" s="12">
        <f>' B_Populations'!P12</f>
        <v>0</v>
      </c>
      <c r="AB14" s="12">
        <f>IF(AA14=0,0,($J$14/$AA$14)*100000)</f>
        <v>0</v>
      </c>
      <c r="AC14" s="12">
        <f>' B_Populations'!R12</f>
        <v>0</v>
      </c>
      <c r="AD14" s="12">
        <f>IF(AC14=0,0,($K$14/$AC$14)*100000)</f>
        <v>0</v>
      </c>
      <c r="AE14" s="73">
        <f>' B_Populations'!B18</f>
        <v>34710</v>
      </c>
      <c r="AF14" s="62">
        <v>1</v>
      </c>
      <c r="AH14" s="210" t="s">
        <v>163</v>
      </c>
      <c r="AI14" s="116">
        <f>SUM(AI11:AI13)</f>
        <v>0</v>
      </c>
      <c r="AJ14" s="116">
        <f t="shared" ref="AJ14:AQ14" si="3">SUM(AJ11:AJ13)</f>
        <v>0</v>
      </c>
      <c r="AK14" s="116">
        <f t="shared" si="3"/>
        <v>0</v>
      </c>
      <c r="AL14" s="116">
        <f t="shared" si="3"/>
        <v>0</v>
      </c>
      <c r="AM14" s="116">
        <f t="shared" si="3"/>
        <v>0</v>
      </c>
      <c r="AN14" s="116">
        <f t="shared" si="3"/>
        <v>0</v>
      </c>
      <c r="AO14" s="116">
        <f t="shared" si="3"/>
        <v>0</v>
      </c>
      <c r="AP14" s="116">
        <f>SUM(AP11:AP13)</f>
        <v>0</v>
      </c>
      <c r="AQ14" s="116">
        <f t="shared" si="3"/>
        <v>0</v>
      </c>
    </row>
    <row r="16" spans="1:43">
      <c r="B16" s="67"/>
      <c r="C16" s="67"/>
      <c r="D16" s="68" t="s">
        <v>152</v>
      </c>
      <c r="E16" s="68"/>
      <c r="F16" s="69" t="s">
        <v>153</v>
      </c>
      <c r="G16" s="69"/>
      <c r="H16" s="69"/>
      <c r="I16" s="69"/>
      <c r="J16" s="69"/>
      <c r="K16" s="69"/>
      <c r="AI16" s="20" t="s">
        <v>154</v>
      </c>
    </row>
    <row r="17" spans="2:43" ht="39">
      <c r="B17" s="39" t="s">
        <v>99</v>
      </c>
      <c r="C17" s="40" t="s">
        <v>168</v>
      </c>
      <c r="D17" s="41" t="s">
        <v>169</v>
      </c>
      <c r="E17" s="41" t="s">
        <v>170</v>
      </c>
      <c r="F17" s="42" t="str">
        <f>[1]Populations!I8</f>
        <v>White-Not Hispanic</v>
      </c>
      <c r="G17" s="42" t="str">
        <f>[1]Populations!K8</f>
        <v>Hispanic</v>
      </c>
      <c r="H17" s="42" t="str">
        <f>[1]Populations!M8</f>
        <v>Black-Not Hispanic</v>
      </c>
      <c r="I17" s="42" t="str">
        <f>[1]Populations!O8</f>
        <v>Asian</v>
      </c>
      <c r="J17" s="42" t="str">
        <f>[1]Populations!Q8</f>
        <v>American Indian/Alaska Native</v>
      </c>
      <c r="K17" s="42" t="str">
        <f>[1]Populations!S8</f>
        <v>Other</v>
      </c>
      <c r="L17" s="43"/>
      <c r="M17" s="44" t="s">
        <v>158</v>
      </c>
      <c r="N17" s="44" t="s">
        <v>159</v>
      </c>
      <c r="O17" s="44" t="s">
        <v>160</v>
      </c>
      <c r="P17" s="44" t="s">
        <v>159</v>
      </c>
      <c r="Q17" s="44" t="s">
        <v>161</v>
      </c>
      <c r="R17" s="44" t="s">
        <v>159</v>
      </c>
      <c r="S17" s="44" t="str">
        <f>' B_Populations'!H8</f>
        <v>White-Not Hispanic</v>
      </c>
      <c r="T17" s="44" t="s">
        <v>159</v>
      </c>
      <c r="U17" s="44" t="str">
        <f>[1]Populations!K80</f>
        <v>Hispanic</v>
      </c>
      <c r="V17" s="44" t="s">
        <v>159</v>
      </c>
      <c r="W17" s="44" t="str">
        <f>' B_Populations'!L8</f>
        <v>Black-Not Hispanic</v>
      </c>
      <c r="X17" s="44" t="s">
        <v>159</v>
      </c>
      <c r="Y17" s="44" t="str">
        <f>' B_Populations'!N8</f>
        <v>Asian</v>
      </c>
      <c r="Z17" s="44" t="s">
        <v>159</v>
      </c>
      <c r="AA17" s="44" t="str">
        <f>' B_Populations'!P8</f>
        <v>American Indian/Alaska Native</v>
      </c>
      <c r="AB17" s="44" t="s">
        <v>159</v>
      </c>
      <c r="AC17" s="44" t="str">
        <f>' B_Populations'!R8</f>
        <v>Other</v>
      </c>
      <c r="AD17" s="44" t="s">
        <v>159</v>
      </c>
      <c r="AE17" s="44" t="s">
        <v>114</v>
      </c>
      <c r="AF17" s="44" t="s">
        <v>167</v>
      </c>
      <c r="AH17" s="211" t="s">
        <v>99</v>
      </c>
      <c r="AI17" s="117" t="s">
        <v>100</v>
      </c>
      <c r="AJ17" s="47" t="s">
        <v>101</v>
      </c>
      <c r="AK17" s="47" t="s">
        <v>102</v>
      </c>
      <c r="AL17" s="42" t="str">
        <f>' B_Populations'!H8</f>
        <v>White-Not Hispanic</v>
      </c>
      <c r="AM17" s="42" t="str">
        <f>' B_Populations'!J8</f>
        <v>Hispanic</v>
      </c>
      <c r="AN17" s="42" t="str">
        <f>' B_Populations'!L8</f>
        <v>Black-Not Hispanic</v>
      </c>
      <c r="AO17" s="42" t="str">
        <f>' B_Populations'!N8</f>
        <v>Asian</v>
      </c>
      <c r="AP17" s="42" t="str">
        <f>' B_Populations'!P8</f>
        <v>American Indian/Alaska Native</v>
      </c>
      <c r="AQ17" s="42" t="str">
        <f>' B_Populations'!R8</f>
        <v>Other</v>
      </c>
    </row>
    <row r="18" spans="2:43">
      <c r="B18" s="48" t="str">
        <f>' B_Populations'!A9</f>
        <v>65-74</v>
      </c>
      <c r="C18" s="49"/>
      <c r="D18" s="50"/>
      <c r="E18" s="51"/>
      <c r="F18" s="52"/>
      <c r="G18" s="52"/>
      <c r="H18" s="52"/>
      <c r="I18" s="52"/>
      <c r="J18" s="53"/>
      <c r="K18" s="53"/>
      <c r="L18" s="54"/>
      <c r="M18" s="12">
        <f>' B_Populations'!B9</f>
        <v>0</v>
      </c>
      <c r="N18" s="12">
        <f>IF(M18=0,0,($C$18/$M$18)*100000)</f>
        <v>0</v>
      </c>
      <c r="O18" s="12">
        <f>' B_Populations'!D9</f>
        <v>0</v>
      </c>
      <c r="P18" s="12">
        <f>IF(O18=0,0,($D$18/$O$18)*100000)</f>
        <v>0</v>
      </c>
      <c r="Q18" s="12">
        <f>' B_Populations'!F9</f>
        <v>0</v>
      </c>
      <c r="R18" s="12">
        <f>IF(Q18=0,0,($E$18/$Q$18)*100000)</f>
        <v>0</v>
      </c>
      <c r="S18" s="12">
        <f>' B_Populations'!H9</f>
        <v>0</v>
      </c>
      <c r="T18" s="12">
        <f>IF(S18=0,0,($F$18/$S$18)*100000)</f>
        <v>0</v>
      </c>
      <c r="U18" s="12">
        <f>' B_Populations'!J9</f>
        <v>0</v>
      </c>
      <c r="V18" s="12">
        <f>IF(U18=0,0,($G$18/$U$18)*100000)</f>
        <v>0</v>
      </c>
      <c r="W18" s="12">
        <f>' B_Populations'!L9</f>
        <v>0</v>
      </c>
      <c r="X18" s="12">
        <f>IF(W18=0,0,($H$18/$W$18)*100000)</f>
        <v>0</v>
      </c>
      <c r="Y18" s="12">
        <f>' B_Populations'!N9</f>
        <v>0</v>
      </c>
      <c r="Z18" s="12">
        <f>IF(Y18=0,0,($I$18/$Y$18)*100000)</f>
        <v>0</v>
      </c>
      <c r="AA18" s="12">
        <f>' B_Populations'!P9</f>
        <v>0</v>
      </c>
      <c r="AB18" s="12">
        <f>IF(AA18=0,0,($J$18/$AA$18)*100000)</f>
        <v>0</v>
      </c>
      <c r="AC18" s="12">
        <f>' B_Populations'!R9</f>
        <v>0</v>
      </c>
      <c r="AD18" s="12">
        <f>IF(AC18=0,0,($K$18/$AC$18)*100000)</f>
        <v>0</v>
      </c>
      <c r="AE18" s="73">
        <f>' B_Populations'!B15</f>
        <v>18136</v>
      </c>
      <c r="AF18" s="13">
        <v>0.52250099999999999</v>
      </c>
      <c r="AH18" s="208" t="str">
        <f>' B_Populations'!A9</f>
        <v>65-74</v>
      </c>
      <c r="AI18" s="116">
        <f>N18*AF18</f>
        <v>0</v>
      </c>
      <c r="AJ18" s="56">
        <f>P18*AF18</f>
        <v>0</v>
      </c>
      <c r="AK18" s="56">
        <f>R18*AF18</f>
        <v>0</v>
      </c>
      <c r="AL18" s="57">
        <f>T18*AF18</f>
        <v>0</v>
      </c>
      <c r="AM18" s="57">
        <f>V18*AF18</f>
        <v>0</v>
      </c>
      <c r="AN18" s="57">
        <f>X18*AF18</f>
        <v>0</v>
      </c>
      <c r="AO18" s="57">
        <f>Z18*AF18</f>
        <v>0</v>
      </c>
      <c r="AP18" s="57">
        <f>AB18*AF18</f>
        <v>0</v>
      </c>
      <c r="AQ18" s="57">
        <f>AD18*AF18</f>
        <v>0</v>
      </c>
    </row>
    <row r="19" spans="2:43">
      <c r="B19" s="71" t="str">
        <f>' B_Populations'!A10</f>
        <v>75-84</v>
      </c>
      <c r="C19" s="209"/>
      <c r="D19" s="125"/>
      <c r="E19" s="58"/>
      <c r="F19" s="59"/>
      <c r="G19" s="59"/>
      <c r="H19" s="59"/>
      <c r="I19" s="59"/>
      <c r="J19" s="60"/>
      <c r="K19" s="60"/>
      <c r="L19" s="54"/>
      <c r="M19" s="12">
        <f>' B_Populations'!B10</f>
        <v>0</v>
      </c>
      <c r="N19" s="12">
        <f>IF(M19=0,0,($C$19/$M$19)*100000)</f>
        <v>0</v>
      </c>
      <c r="O19" s="12">
        <f>' B_Populations'!D10</f>
        <v>0</v>
      </c>
      <c r="P19" s="12">
        <f>IF(O19=0,0,($D$19/$O$19)*100000)</f>
        <v>0</v>
      </c>
      <c r="Q19" s="12">
        <f>' B_Populations'!F10</f>
        <v>0</v>
      </c>
      <c r="R19" s="12">
        <f>IF(Q19=0,0,($E$19/$Q$19)*100000)</f>
        <v>0</v>
      </c>
      <c r="S19" s="12">
        <f>' B_Populations'!H10</f>
        <v>0</v>
      </c>
      <c r="T19" s="12">
        <f>IF(S19=0,0,($F$19/$S$19)*100000)</f>
        <v>0</v>
      </c>
      <c r="U19" s="12">
        <f>' B_Populations'!J10</f>
        <v>0</v>
      </c>
      <c r="V19" s="12">
        <f>IF(U19=0,0,($G$19/$U$19)*100000)</f>
        <v>0</v>
      </c>
      <c r="W19" s="12">
        <f>' B_Populations'!L10</f>
        <v>0</v>
      </c>
      <c r="X19" s="12">
        <f>IF(W19=0,0,($H$19/$W$19)*100000)</f>
        <v>0</v>
      </c>
      <c r="Y19" s="12">
        <f>' B_Populations'!N10</f>
        <v>0</v>
      </c>
      <c r="Z19" s="12">
        <f>IF(Y19=0,0,($I$19/$Y$19)*100000)</f>
        <v>0</v>
      </c>
      <c r="AA19" s="12">
        <f>' B_Populations'!P10</f>
        <v>0</v>
      </c>
      <c r="AB19" s="12">
        <f>IF(AA19=0,0,($J$19/$AA$19)*100000)</f>
        <v>0</v>
      </c>
      <c r="AC19" s="12">
        <f>' B_Populations'!R10</f>
        <v>0</v>
      </c>
      <c r="AD19" s="12">
        <f>IF(AC19=0,0,($K$19/$AC$19)*100000)</f>
        <v>0</v>
      </c>
      <c r="AE19" s="73">
        <f>' B_Populations'!B16</f>
        <v>12315</v>
      </c>
      <c r="AF19" s="13">
        <v>0.35479699999999997</v>
      </c>
      <c r="AH19" s="208" t="str">
        <f>' B_Populations'!A10</f>
        <v>75-84</v>
      </c>
      <c r="AI19" s="116">
        <f>N19*AF19</f>
        <v>0</v>
      </c>
      <c r="AJ19" s="56">
        <f>P19*AF19</f>
        <v>0</v>
      </c>
      <c r="AK19" s="56">
        <f>R19*AF19</f>
        <v>0</v>
      </c>
      <c r="AL19" s="57">
        <f>T19*AF19</f>
        <v>0</v>
      </c>
      <c r="AM19" s="57">
        <f>V19*AF19</f>
        <v>0</v>
      </c>
      <c r="AN19" s="57">
        <f>X19*AF19</f>
        <v>0</v>
      </c>
      <c r="AO19" s="57">
        <f>Z19*AF19</f>
        <v>0</v>
      </c>
      <c r="AP19" s="57">
        <f>AB19*AF19</f>
        <v>0</v>
      </c>
      <c r="AQ19" s="57">
        <f>AD19*AF19</f>
        <v>0</v>
      </c>
    </row>
    <row r="20" spans="2:43">
      <c r="B20" s="71" t="str">
        <f>' B_Populations'!A11</f>
        <v>85+</v>
      </c>
      <c r="C20" s="209"/>
      <c r="D20" s="125"/>
      <c r="E20" s="58"/>
      <c r="F20" s="59"/>
      <c r="G20" s="59"/>
      <c r="H20" s="59"/>
      <c r="I20" s="59"/>
      <c r="J20" s="60"/>
      <c r="K20" s="60"/>
      <c r="L20" s="54"/>
      <c r="M20" s="12">
        <f>' B_Populations'!B11</f>
        <v>0</v>
      </c>
      <c r="N20" s="12">
        <f>IF(M20=0,0,($C$20/$M$20)*100000)</f>
        <v>0</v>
      </c>
      <c r="O20" s="12">
        <f>' B_Populations'!D11</f>
        <v>0</v>
      </c>
      <c r="P20" s="12">
        <f>IF(O20=0,0,($D$20/$O$20)*100000)</f>
        <v>0</v>
      </c>
      <c r="Q20" s="12">
        <f>' B_Populations'!F11</f>
        <v>0</v>
      </c>
      <c r="R20" s="12">
        <f>IF(Q20=0,0,($E$20/$Q$20)*100000)</f>
        <v>0</v>
      </c>
      <c r="S20" s="12">
        <f>' B_Populations'!H11</f>
        <v>0</v>
      </c>
      <c r="T20" s="12">
        <f>IF(S20=0,0,($F$20/$S$20)*100000)</f>
        <v>0</v>
      </c>
      <c r="U20" s="12">
        <f>' B_Populations'!J11</f>
        <v>0</v>
      </c>
      <c r="V20" s="12">
        <f>IF(U20=0,0,($G$20/$U$20)*100000)</f>
        <v>0</v>
      </c>
      <c r="W20" s="12">
        <f>' B_Populations'!L11</f>
        <v>0</v>
      </c>
      <c r="X20" s="12">
        <f>IF(W20=0,0,($H$20/$W$20)*100000)</f>
        <v>0</v>
      </c>
      <c r="Y20" s="12">
        <f>' B_Populations'!N11</f>
        <v>0</v>
      </c>
      <c r="Z20" s="12">
        <f>IF(Y20=0,0,($I$20/$Y$20)*100000)</f>
        <v>0</v>
      </c>
      <c r="AA20" s="12">
        <f>' B_Populations'!P11</f>
        <v>0</v>
      </c>
      <c r="AB20" s="12">
        <f>IF(AA20=0,0,($J$20/$AA$20)*100000)</f>
        <v>0</v>
      </c>
      <c r="AC20" s="12">
        <f>' B_Populations'!R11</f>
        <v>0</v>
      </c>
      <c r="AD20" s="12">
        <f>IF(AC20=0,0,($K$20/$AC$20)*100000)</f>
        <v>0</v>
      </c>
      <c r="AE20" s="73">
        <f>' B_Populations'!B17</f>
        <v>4259</v>
      </c>
      <c r="AF20" s="13">
        <v>0.12270200000000001</v>
      </c>
      <c r="AH20" s="208" t="str">
        <f>' B_Populations'!A11</f>
        <v>85+</v>
      </c>
      <c r="AI20" s="116">
        <f>N20*AF20</f>
        <v>0</v>
      </c>
      <c r="AJ20" s="56">
        <f>P20*AF20</f>
        <v>0</v>
      </c>
      <c r="AK20" s="56">
        <f>R20*AF20</f>
        <v>0</v>
      </c>
      <c r="AL20" s="57">
        <f>T20*AF20</f>
        <v>0</v>
      </c>
      <c r="AM20" s="57">
        <f>V20*AF20</f>
        <v>0</v>
      </c>
      <c r="AN20" s="57">
        <f>X20*AF20</f>
        <v>0</v>
      </c>
      <c r="AO20" s="57">
        <f>Z20*AF20</f>
        <v>0</v>
      </c>
      <c r="AP20" s="57">
        <f>AB20*AF20</f>
        <v>0</v>
      </c>
      <c r="AQ20" s="57">
        <f>AD20*AF20</f>
        <v>0</v>
      </c>
    </row>
    <row r="21" spans="2:43">
      <c r="B21" s="70" t="s">
        <v>163</v>
      </c>
      <c r="C21" s="215">
        <f t="shared" ref="C21:K21" si="4">SUM(C18:C20)</f>
        <v>0</v>
      </c>
      <c r="D21" s="216">
        <f t="shared" si="4"/>
        <v>0</v>
      </c>
      <c r="E21" s="216">
        <f t="shared" si="4"/>
        <v>0</v>
      </c>
      <c r="F21" s="217">
        <f t="shared" si="4"/>
        <v>0</v>
      </c>
      <c r="G21" s="217">
        <f t="shared" si="4"/>
        <v>0</v>
      </c>
      <c r="H21" s="217">
        <f t="shared" si="4"/>
        <v>0</v>
      </c>
      <c r="I21" s="217">
        <f t="shared" si="4"/>
        <v>0</v>
      </c>
      <c r="J21" s="217">
        <f t="shared" si="4"/>
        <v>0</v>
      </c>
      <c r="K21" s="217">
        <f t="shared" si="4"/>
        <v>0</v>
      </c>
      <c r="M21" s="12">
        <f>' B_Populations'!B12</f>
        <v>0</v>
      </c>
      <c r="N21" s="12">
        <f>IF(M21=0,0,($C$21/$M$21)*100000)</f>
        <v>0</v>
      </c>
      <c r="O21" s="12">
        <f>' B_Populations'!D12</f>
        <v>0</v>
      </c>
      <c r="P21" s="12">
        <f>IF(O21=0,0,($D$21/$O$21)*100000)</f>
        <v>0</v>
      </c>
      <c r="Q21" s="12">
        <f>' B_Populations'!F12</f>
        <v>0</v>
      </c>
      <c r="R21" s="12">
        <f>IF(Q21=0,0,($E$21/$Q$21)*100000)</f>
        <v>0</v>
      </c>
      <c r="S21" s="12">
        <f>' B_Populations'!H12</f>
        <v>0</v>
      </c>
      <c r="T21" s="12">
        <f>IF(S21=0,0,($F$21/$S$21)*100000)</f>
        <v>0</v>
      </c>
      <c r="U21" s="12">
        <f>' B_Populations'!J12</f>
        <v>0</v>
      </c>
      <c r="V21" s="12">
        <f>IF(U21=0,0,($G$21/$U$21)*100000)</f>
        <v>0</v>
      </c>
      <c r="W21" s="12">
        <f>' B_Populations'!L12</f>
        <v>0</v>
      </c>
      <c r="X21" s="12">
        <f>IF(W21=0,0,($H$21/$W$21)*100000)</f>
        <v>0</v>
      </c>
      <c r="Y21" s="12">
        <f>' B_Populations'!N12</f>
        <v>0</v>
      </c>
      <c r="Z21" s="12">
        <f>IF(Y21=0,0,($I$21/$Y$21)*100000)</f>
        <v>0</v>
      </c>
      <c r="AA21" s="12">
        <f>' B_Populations'!P12</f>
        <v>0</v>
      </c>
      <c r="AB21" s="12">
        <f>IF(AA21=0,0,($J$21/$AA$21)*100000)</f>
        <v>0</v>
      </c>
      <c r="AC21" s="12">
        <f>' B_Populations'!R12</f>
        <v>0</v>
      </c>
      <c r="AD21" s="12">
        <f>IF(AC21=0,0,($K$21/$AC$21)*100000)</f>
        <v>0</v>
      </c>
      <c r="AE21" s="73">
        <f>' B_Populations'!B18</f>
        <v>34710</v>
      </c>
      <c r="AF21" s="62">
        <v>1</v>
      </c>
      <c r="AH21" s="210" t="s">
        <v>163</v>
      </c>
      <c r="AI21" s="116">
        <f>SUM(AI18:AI20)</f>
        <v>0</v>
      </c>
      <c r="AJ21" s="116">
        <f>SUM(AJ18:AJ20)</f>
        <v>0</v>
      </c>
      <c r="AK21" s="116">
        <f>SUM(AK18:AK20)</f>
        <v>0</v>
      </c>
      <c r="AL21" s="116">
        <f t="shared" ref="AJ21:AQ21" si="5">SUM(AL18:AL20)</f>
        <v>0</v>
      </c>
      <c r="AM21" s="116">
        <f t="shared" si="5"/>
        <v>0</v>
      </c>
      <c r="AN21" s="116">
        <f t="shared" si="5"/>
        <v>0</v>
      </c>
      <c r="AO21" s="116">
        <f t="shared" si="5"/>
        <v>0</v>
      </c>
      <c r="AP21" s="116">
        <f t="shared" si="5"/>
        <v>0</v>
      </c>
      <c r="AQ21" s="116">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287A-8FE1-46F2-8D9D-E6DF8AF71278}">
  <dimension ref="A1:BL21"/>
  <sheetViews>
    <sheetView zoomScale="90" zoomScaleNormal="90" zoomScaleSheetLayoutView="50" workbookViewId="0">
      <selection activeCell="C3" sqref="C3:K3"/>
    </sheetView>
  </sheetViews>
  <sheetFormatPr defaultColWidth="8.7109375" defaultRowHeight="12.6"/>
  <cols>
    <col min="1" max="1" width="18.140625" style="20" customWidth="1"/>
    <col min="2" max="2" width="12" style="20" customWidth="1"/>
    <col min="3" max="3" width="8.7109375" style="20"/>
    <col min="4" max="4" width="15.140625" style="20" customWidth="1"/>
    <col min="5" max="5" width="15.5703125" style="20" customWidth="1"/>
    <col min="6" max="6" width="17.28515625" style="20" customWidth="1"/>
    <col min="7" max="7" width="17.85546875" style="20" customWidth="1"/>
    <col min="8" max="8" width="15.42578125" style="20" customWidth="1"/>
    <col min="9" max="11" width="15.140625" style="20" customWidth="1"/>
    <col min="12" max="22" width="15.5703125" style="20" customWidth="1"/>
    <col min="23" max="23" width="6" style="20" customWidth="1"/>
    <col min="24" max="24" width="12.5703125" style="20" customWidth="1"/>
    <col min="25" max="25" width="16.85546875" style="20" customWidth="1"/>
    <col min="26" max="63" width="11.140625" style="20" customWidth="1"/>
    <col min="64" max="64" width="6" style="20" customWidth="1"/>
    <col min="65" max="16384" width="8.7109375" style="20"/>
  </cols>
  <sheetData>
    <row r="1" spans="1:64" s="119" customFormat="1" ht="86.1" customHeight="1">
      <c r="A1" s="124">
        <f>'C_Health Regions'!B3</f>
        <v>0</v>
      </c>
      <c r="B1" s="82" t="s">
        <v>176</v>
      </c>
      <c r="C1" s="151" t="s">
        <v>177</v>
      </c>
      <c r="D1" s="151"/>
      <c r="E1" s="151"/>
      <c r="F1" s="151"/>
      <c r="G1" s="120" t="s">
        <v>178</v>
      </c>
      <c r="H1" s="122"/>
      <c r="I1" s="122"/>
      <c r="J1" s="122"/>
      <c r="K1" s="122"/>
      <c r="L1" s="122"/>
      <c r="X1" s="153" t="s">
        <v>179</v>
      </c>
      <c r="Y1" s="153"/>
    </row>
    <row r="3" spans="1:64" ht="12.95">
      <c r="B3" s="39" t="s">
        <v>99</v>
      </c>
      <c r="C3" s="74" t="str">
        <f>'C_Health Regions'!B5</f>
        <v>Region 1</v>
      </c>
      <c r="D3" s="74" t="str">
        <f>'C_Health Regions'!D5</f>
        <v>Region 2</v>
      </c>
      <c r="E3" s="74" t="str">
        <f>'C_Health Regions'!F5</f>
        <v>Region 3</v>
      </c>
      <c r="F3" s="74" t="str">
        <f>'C_Health Regions'!H5</f>
        <v>Region 4</v>
      </c>
      <c r="G3" s="74" t="str">
        <f>'C_Health Regions'!J5</f>
        <v>Region 5</v>
      </c>
      <c r="H3" s="74" t="str">
        <f>'C_Health Regions'!L5</f>
        <v>Region 6</v>
      </c>
      <c r="I3" s="74" t="str">
        <f>'C_Health Regions'!N5</f>
        <v>Region 7</v>
      </c>
      <c r="J3" s="74" t="str">
        <f>'C_Health Regions'!P5</f>
        <v>Region 8</v>
      </c>
      <c r="K3" s="74" t="str">
        <f>'C_Health Regions'!R5</f>
        <v>Region 9</v>
      </c>
      <c r="L3" s="74" t="str">
        <f>'C_Health Regions'!T5</f>
        <v>Region 10</v>
      </c>
      <c r="M3" s="74" t="str">
        <f>'C_Health Regions'!V5</f>
        <v>Region 11</v>
      </c>
      <c r="N3" s="74" t="str">
        <f>'C_Health Regions'!X5</f>
        <v>Region 12</v>
      </c>
      <c r="O3" s="74" t="str">
        <f>'C_Health Regions'!Z5</f>
        <v>Region 13</v>
      </c>
      <c r="P3" s="74" t="str">
        <f>'C_Health Regions'!AB5</f>
        <v>Region 14</v>
      </c>
      <c r="Q3" s="74" t="str">
        <f>'C_Health Regions'!AD5</f>
        <v>Region 15</v>
      </c>
      <c r="R3" s="74" t="str">
        <f>'C_Health Regions'!AF5</f>
        <v>Region 16</v>
      </c>
      <c r="S3" s="74" t="str">
        <f>'C_Health Regions'!AH5</f>
        <v>Region 17</v>
      </c>
      <c r="T3" s="74" t="str">
        <f>'C_Health Regions'!AJ5</f>
        <v>Region 18</v>
      </c>
      <c r="U3" s="74" t="str">
        <f>'C_Health Regions'!AL5</f>
        <v>Region 19</v>
      </c>
      <c r="V3" s="74" t="str">
        <f>'C_Health Regions'!AN5</f>
        <v>Region 20</v>
      </c>
      <c r="W3" s="43"/>
      <c r="X3" s="44" t="str">
        <f>'C_Health Regions'!B5</f>
        <v>Region 1</v>
      </c>
      <c r="Y3" s="44" t="s">
        <v>159</v>
      </c>
      <c r="Z3" s="44" t="str">
        <f>'C_Health Regions'!D5</f>
        <v>Region 2</v>
      </c>
      <c r="AA3" s="44" t="s">
        <v>159</v>
      </c>
      <c r="AB3" s="44" t="str">
        <f>'C_Health Regions'!F5</f>
        <v>Region 3</v>
      </c>
      <c r="AC3" s="44" t="s">
        <v>159</v>
      </c>
      <c r="AD3" s="44" t="str">
        <f>'C_Health Regions'!H5</f>
        <v>Region 4</v>
      </c>
      <c r="AE3" s="44" t="s">
        <v>159</v>
      </c>
      <c r="AF3" s="44" t="str">
        <f>'C_Health Regions'!J5</f>
        <v>Region 5</v>
      </c>
      <c r="AG3" s="44" t="s">
        <v>159</v>
      </c>
      <c r="AH3" s="44" t="str">
        <f>'C_Health Regions'!L5</f>
        <v>Region 6</v>
      </c>
      <c r="AI3" s="44" t="s">
        <v>159</v>
      </c>
      <c r="AJ3" s="44" t="str">
        <f>'C_Health Regions'!N5</f>
        <v>Region 7</v>
      </c>
      <c r="AK3" s="44" t="s">
        <v>159</v>
      </c>
      <c r="AL3" s="44" t="str">
        <f>'C_Health Regions'!P5</f>
        <v>Region 8</v>
      </c>
      <c r="AM3" s="44" t="s">
        <v>159</v>
      </c>
      <c r="AN3" s="44" t="str">
        <f>'C_Health Regions'!R5</f>
        <v>Region 9</v>
      </c>
      <c r="AO3" s="44" t="s">
        <v>159</v>
      </c>
      <c r="AP3" s="44" t="str">
        <f>'C_Health Regions'!T5</f>
        <v>Region 10</v>
      </c>
      <c r="AQ3" s="44" t="s">
        <v>159</v>
      </c>
      <c r="AR3" s="44" t="str">
        <f>'C_Health Regions'!V5</f>
        <v>Region 11</v>
      </c>
      <c r="AS3" s="44" t="s">
        <v>159</v>
      </c>
      <c r="AT3" s="44" t="str">
        <f>'C_Health Regions'!X5</f>
        <v>Region 12</v>
      </c>
      <c r="AU3" s="44" t="s">
        <v>159</v>
      </c>
      <c r="AV3" s="44" t="str">
        <f>'C_Health Regions'!Z5</f>
        <v>Region 13</v>
      </c>
      <c r="AW3" s="44" t="s">
        <v>159</v>
      </c>
      <c r="AX3" s="44" t="str">
        <f>'C_Health Regions'!AB5</f>
        <v>Region 14</v>
      </c>
      <c r="AY3" s="44" t="s">
        <v>159</v>
      </c>
      <c r="AZ3" s="44" t="str">
        <f>'C_Health Regions'!AD5</f>
        <v>Region 15</v>
      </c>
      <c r="BA3" s="44" t="s">
        <v>159</v>
      </c>
      <c r="BB3" s="44" t="str">
        <f>'C_Health Regions'!AF5</f>
        <v>Region 16</v>
      </c>
      <c r="BC3" s="44" t="s">
        <v>159</v>
      </c>
      <c r="BD3" s="44" t="str">
        <f>'C_Health Regions'!AH5</f>
        <v>Region 17</v>
      </c>
      <c r="BE3" s="44" t="s">
        <v>159</v>
      </c>
      <c r="BF3" s="44" t="str">
        <f>'C_Health Regions'!AJ5</f>
        <v>Region 18</v>
      </c>
      <c r="BG3" s="44" t="s">
        <v>159</v>
      </c>
      <c r="BH3" s="44" t="str">
        <f>'C_Health Regions'!AL5</f>
        <v>Region 19</v>
      </c>
      <c r="BI3" s="44" t="s">
        <v>159</v>
      </c>
      <c r="BJ3" s="44" t="str">
        <f>'C_Health Regions'!AN5</f>
        <v>Region 20</v>
      </c>
      <c r="BK3" s="44" t="s">
        <v>159</v>
      </c>
      <c r="BL3" s="43"/>
    </row>
    <row r="4" spans="1:64">
      <c r="B4" s="48" t="str">
        <f>' B_Populations'!A9</f>
        <v>65-74</v>
      </c>
      <c r="C4" s="75"/>
      <c r="D4" s="75"/>
      <c r="E4" s="75"/>
      <c r="F4" s="75"/>
      <c r="G4" s="75"/>
      <c r="H4" s="75"/>
      <c r="I4" s="75"/>
      <c r="J4" s="75"/>
      <c r="K4" s="75"/>
      <c r="L4" s="75"/>
      <c r="M4" s="75"/>
      <c r="N4" s="75"/>
      <c r="O4" s="75"/>
      <c r="P4" s="76"/>
      <c r="Q4" s="76"/>
      <c r="R4" s="76"/>
      <c r="S4" s="76"/>
      <c r="T4" s="76"/>
      <c r="U4" s="76"/>
      <c r="V4" s="76"/>
      <c r="W4" s="54"/>
      <c r="X4" s="55">
        <f>'C_Health Regions'!B6</f>
        <v>0</v>
      </c>
      <c r="Y4" s="12">
        <f>IF(X4=0,0,(C4/$X$4)*100000)</f>
        <v>0</v>
      </c>
      <c r="Z4" s="55">
        <f>'C_Health Regions'!D6</f>
        <v>0</v>
      </c>
      <c r="AA4" s="12">
        <f>IF(Z4=0,0,(D4/$Z$4)*100000)</f>
        <v>0</v>
      </c>
      <c r="AB4" s="55">
        <f>'C_Health Regions'!F6</f>
        <v>0</v>
      </c>
      <c r="AC4" s="12">
        <f>IF(AB4=0,0,(E4/$AB$4)*100000)</f>
        <v>0</v>
      </c>
      <c r="AD4" s="55">
        <f>'C_Health Regions'!H6</f>
        <v>0</v>
      </c>
      <c r="AE4" s="12">
        <f>IF(AD4=0,0,(F4/$AD$4)*100000)</f>
        <v>0</v>
      </c>
      <c r="AF4" s="55">
        <f>'C_Health Regions'!J6</f>
        <v>0</v>
      </c>
      <c r="AG4" s="12">
        <f>IF(AF4=0,0,(G4/$AF$4)*100000)</f>
        <v>0</v>
      </c>
      <c r="AH4" s="55">
        <f>'C_Health Regions'!L6</f>
        <v>0</v>
      </c>
      <c r="AI4" s="12">
        <f>IF(AH4=0,0,(H4/$AH$4)*100000)</f>
        <v>0</v>
      </c>
      <c r="AJ4" s="55">
        <f>'C_Health Regions'!N6</f>
        <v>0</v>
      </c>
      <c r="AK4" s="12">
        <f>IF(AJ4=0,0,(I4/$AJ$4)*100000)</f>
        <v>0</v>
      </c>
      <c r="AL4" s="55">
        <f>'C_Health Regions'!P6</f>
        <v>0</v>
      </c>
      <c r="AM4" s="12">
        <f>IF(AL4=0,0,(J4/$AL$4)*100000)</f>
        <v>0</v>
      </c>
      <c r="AN4" s="55">
        <f>'C_Health Regions'!R6</f>
        <v>0</v>
      </c>
      <c r="AO4" s="12">
        <f>IF(AN4=0,0,(K4/$AN$4)*100000)</f>
        <v>0</v>
      </c>
      <c r="AP4" s="55">
        <f>'C_Health Regions'!T6</f>
        <v>0</v>
      </c>
      <c r="AQ4" s="12">
        <f>IF(AP4=0,0,(L4/$AP$4)*100000)</f>
        <v>0</v>
      </c>
      <c r="AR4" s="55">
        <f>'C_Health Regions'!V6</f>
        <v>0</v>
      </c>
      <c r="AS4" s="12">
        <f>IF(AR4=0,0,(M4/$AR$4)*100000)</f>
        <v>0</v>
      </c>
      <c r="AT4" s="55">
        <f>'C_Health Regions'!X6</f>
        <v>0</v>
      </c>
      <c r="AU4" s="12">
        <f>IF(AT4=0,0,(N4/$AT$4)*100000)</f>
        <v>0</v>
      </c>
      <c r="AV4" s="55">
        <f>'C_Health Regions'!Z6</f>
        <v>0</v>
      </c>
      <c r="AW4" s="12">
        <f>IF(AV4=0,0,(O4/$AV$4)*100000)</f>
        <v>0</v>
      </c>
      <c r="AX4" s="55">
        <f>'C_Health Regions'!AB6</f>
        <v>0</v>
      </c>
      <c r="AY4" s="12">
        <f>IF(AX4=0,0,(P4/$AX$4)*100000)</f>
        <v>0</v>
      </c>
      <c r="AZ4" s="55">
        <f>'C_Health Regions'!AD6</f>
        <v>0</v>
      </c>
      <c r="BA4" s="12">
        <f>IF(AZ4=0,0,(Q4/$AZ$4)*100000)</f>
        <v>0</v>
      </c>
      <c r="BB4" s="55">
        <f>'C_Health Regions'!AF6</f>
        <v>0</v>
      </c>
      <c r="BC4" s="12">
        <f>IF(BB4=0,0,(R4/$BB$4)*100000)</f>
        <v>0</v>
      </c>
      <c r="BD4" s="55">
        <f>'C_Health Regions'!AH6</f>
        <v>0</v>
      </c>
      <c r="BE4" s="12">
        <f>IF(BD4=0,0,(S4/$BD$4)*100000)</f>
        <v>0</v>
      </c>
      <c r="BF4" s="55">
        <f>'C_Health Regions'!AJ6</f>
        <v>0</v>
      </c>
      <c r="BG4" s="12">
        <f>IF(BF4=0,0,(T4/$BF$4)*100000)</f>
        <v>0</v>
      </c>
      <c r="BH4" s="55">
        <f>'C_Health Regions'!AL6</f>
        <v>0</v>
      </c>
      <c r="BI4" s="12">
        <f>IF(BH4=0,0,(U4/$BH$4)*100000)</f>
        <v>0</v>
      </c>
      <c r="BJ4" s="55">
        <f>'C_Health Regions'!AN6</f>
        <v>0</v>
      </c>
      <c r="BK4" s="12">
        <f>IF(BJ4=0,0,(V4/$BJ$4)*100000)</f>
        <v>0</v>
      </c>
      <c r="BL4" s="54"/>
    </row>
    <row r="5" spans="1:64">
      <c r="B5" s="71" t="str">
        <f>' B_Populations'!A10</f>
        <v>75-84</v>
      </c>
      <c r="C5" s="77"/>
      <c r="D5" s="77"/>
      <c r="E5" s="77"/>
      <c r="F5" s="77"/>
      <c r="G5" s="77"/>
      <c r="H5" s="77"/>
      <c r="I5" s="77"/>
      <c r="J5" s="77"/>
      <c r="K5" s="77"/>
      <c r="L5" s="77"/>
      <c r="M5" s="77"/>
      <c r="N5" s="77"/>
      <c r="O5" s="77"/>
      <c r="P5" s="78"/>
      <c r="Q5" s="78"/>
      <c r="R5" s="78"/>
      <c r="S5" s="78"/>
      <c r="T5" s="78"/>
      <c r="U5" s="78"/>
      <c r="V5" s="78"/>
      <c r="W5" s="54"/>
      <c r="X5" s="55">
        <f>'C_Health Regions'!B7</f>
        <v>0</v>
      </c>
      <c r="Y5" s="12">
        <f>IF(X5=0,0,(C5/$X$5)*100000)</f>
        <v>0</v>
      </c>
      <c r="Z5" s="55">
        <f>'C_Health Regions'!D7</f>
        <v>0</v>
      </c>
      <c r="AA5" s="12">
        <f>IF(Z5=0,0,(D5/$Z$5)*100000)</f>
        <v>0</v>
      </c>
      <c r="AB5" s="55">
        <f>'C_Health Regions'!F7</f>
        <v>0</v>
      </c>
      <c r="AC5" s="12">
        <f>IF(AB5=0,0,(E5/$AB$5)*100000)</f>
        <v>0</v>
      </c>
      <c r="AD5" s="55">
        <f>'C_Health Regions'!H7</f>
        <v>0</v>
      </c>
      <c r="AE5" s="12">
        <f>IF(AD5=0,0,(F5/$AD$5)*100000)</f>
        <v>0</v>
      </c>
      <c r="AF5" s="55">
        <f>'C_Health Regions'!J7</f>
        <v>0</v>
      </c>
      <c r="AG5" s="12">
        <f>IF(AF5=0,0,(G5/$AF$5)*100000)</f>
        <v>0</v>
      </c>
      <c r="AH5" s="55">
        <f>'C_Health Regions'!L7</f>
        <v>0</v>
      </c>
      <c r="AI5" s="12">
        <f>IF(AH5=0,0,(H5/$AH$5)*100000)</f>
        <v>0</v>
      </c>
      <c r="AJ5" s="55">
        <f>'C_Health Regions'!N7</f>
        <v>0</v>
      </c>
      <c r="AK5" s="12">
        <f>IF(AJ5=0,0,(I5/$AJ$5)*100000)</f>
        <v>0</v>
      </c>
      <c r="AL5" s="55">
        <f>'C_Health Regions'!P7</f>
        <v>0</v>
      </c>
      <c r="AM5" s="12">
        <f>IF(AL5=0,0,(J5/$AL$5)*100000)</f>
        <v>0</v>
      </c>
      <c r="AN5" s="55">
        <f>'C_Health Regions'!R7</f>
        <v>0</v>
      </c>
      <c r="AO5" s="12">
        <f>IF(AN5=0,0,(K5/$AN$5)*100000)</f>
        <v>0</v>
      </c>
      <c r="AP5" s="55">
        <f>'C_Health Regions'!T7</f>
        <v>0</v>
      </c>
      <c r="AQ5" s="12">
        <f>IF(AP5=0,0,(L5/$AP$5)*100000)</f>
        <v>0</v>
      </c>
      <c r="AR5" s="55">
        <f>'C_Health Regions'!V7</f>
        <v>0</v>
      </c>
      <c r="AS5" s="12">
        <f>IF(AR5=0,0,(M5/$AR$5)*100000)</f>
        <v>0</v>
      </c>
      <c r="AT5" s="55">
        <f>'C_Health Regions'!X7</f>
        <v>0</v>
      </c>
      <c r="AU5" s="12">
        <f>IF(AT5=0,0,(N5/$AT$5)*100000)</f>
        <v>0</v>
      </c>
      <c r="AV5" s="55">
        <f>'C_Health Regions'!Z7</f>
        <v>0</v>
      </c>
      <c r="AW5" s="12">
        <f>IF(AV5=0,0,(O5/$AV$5)*100000)</f>
        <v>0</v>
      </c>
      <c r="AX5" s="55">
        <f>'C_Health Regions'!AB7</f>
        <v>0</v>
      </c>
      <c r="AY5" s="12">
        <f>IF(AX5=0,0,(P5/$AX$5)*100000)</f>
        <v>0</v>
      </c>
      <c r="AZ5" s="55">
        <f>'C_Health Regions'!AD7</f>
        <v>0</v>
      </c>
      <c r="BA5" s="12">
        <f>IF(AZ5=0,0,(Q5/$AZ$5)*100000)</f>
        <v>0</v>
      </c>
      <c r="BB5" s="55">
        <f>'C_Health Regions'!AF7</f>
        <v>0</v>
      </c>
      <c r="BC5" s="12">
        <f>IF(BB5=0,0,(R5/$BB$5)*100000)</f>
        <v>0</v>
      </c>
      <c r="BD5" s="55">
        <f>'C_Health Regions'!AH7</f>
        <v>0</v>
      </c>
      <c r="BE5" s="12">
        <f>IF(BD5=0,0,(S5/$BD$5)*100000)</f>
        <v>0</v>
      </c>
      <c r="BF5" s="55">
        <f>'C_Health Regions'!AJ7</f>
        <v>0</v>
      </c>
      <c r="BG5" s="12">
        <f>IF(BF5=0,0,(T5/$BF$5)*100000)</f>
        <v>0</v>
      </c>
      <c r="BH5" s="55">
        <f>'C_Health Regions'!AL7</f>
        <v>0</v>
      </c>
      <c r="BI5" s="12">
        <f>IF(BH5=0,0,(U5/$BH$5)*100000)</f>
        <v>0</v>
      </c>
      <c r="BJ5" s="55">
        <f>'C_Health Regions'!AN7</f>
        <v>0</v>
      </c>
      <c r="BK5" s="12">
        <f>IF(BJ5=0,0,(V5/$BJ$5)*100000)</f>
        <v>0</v>
      </c>
      <c r="BL5" s="54"/>
    </row>
    <row r="6" spans="1:64">
      <c r="B6" s="71" t="str">
        <f>' B_Populations'!A11</f>
        <v>85+</v>
      </c>
      <c r="C6" s="77"/>
      <c r="D6" s="77"/>
      <c r="E6" s="77"/>
      <c r="F6" s="77"/>
      <c r="G6" s="77"/>
      <c r="H6" s="77"/>
      <c r="I6" s="77"/>
      <c r="J6" s="77"/>
      <c r="K6" s="77"/>
      <c r="L6" s="77"/>
      <c r="M6" s="77"/>
      <c r="N6" s="77"/>
      <c r="O6" s="77"/>
      <c r="P6" s="78"/>
      <c r="Q6" s="78"/>
      <c r="R6" s="78"/>
      <c r="S6" s="78"/>
      <c r="T6" s="78"/>
      <c r="U6" s="78"/>
      <c r="V6" s="78"/>
      <c r="W6" s="54"/>
      <c r="X6" s="55">
        <f>'C_Health Regions'!B8</f>
        <v>0</v>
      </c>
      <c r="Y6" s="12">
        <f>IF(X6=0,0,(C6/$X$6)*100000)</f>
        <v>0</v>
      </c>
      <c r="Z6" s="55">
        <f>'C_Health Regions'!D8</f>
        <v>0</v>
      </c>
      <c r="AA6" s="12">
        <f>IF(Z6=0,0,(D6/$Z$6)*100000)</f>
        <v>0</v>
      </c>
      <c r="AB6" s="55">
        <f>'C_Health Regions'!F8</f>
        <v>0</v>
      </c>
      <c r="AC6" s="12">
        <f>IF(AB6=0,0,(E6/$AB$6)*100000)</f>
        <v>0</v>
      </c>
      <c r="AD6" s="55">
        <f>'C_Health Regions'!H8</f>
        <v>0</v>
      </c>
      <c r="AE6" s="12">
        <f>IF(AD6=0,0,(F6/$AD$6)*100000)</f>
        <v>0</v>
      </c>
      <c r="AF6" s="55">
        <f>'C_Health Regions'!J8</f>
        <v>0</v>
      </c>
      <c r="AG6" s="12">
        <f>IF(AF6=0,0,(G6/$AF$6)*100000)</f>
        <v>0</v>
      </c>
      <c r="AH6" s="55">
        <f>'C_Health Regions'!L8</f>
        <v>0</v>
      </c>
      <c r="AI6" s="12">
        <f>IF(AH6=0,0,(H6/$AH$6)*100000)</f>
        <v>0</v>
      </c>
      <c r="AJ6" s="55">
        <f>'C_Health Regions'!N8</f>
        <v>0</v>
      </c>
      <c r="AK6" s="12">
        <f>IF(AJ6=0,0,(I6/$AJ$6)*100000)</f>
        <v>0</v>
      </c>
      <c r="AL6" s="55">
        <f>'C_Health Regions'!P8</f>
        <v>0</v>
      </c>
      <c r="AM6" s="12">
        <f>IF(AL6=0,0,(J6/$AL$6)*100000)</f>
        <v>0</v>
      </c>
      <c r="AN6" s="55">
        <f>'C_Health Regions'!R8</f>
        <v>0</v>
      </c>
      <c r="AO6" s="12">
        <f>IF(AN6=0,0,(K6/$AN$6)*100000)</f>
        <v>0</v>
      </c>
      <c r="AP6" s="55">
        <f>'C_Health Regions'!T8</f>
        <v>0</v>
      </c>
      <c r="AQ6" s="12">
        <f>IF(AP6=0,0,(L6/$AP$6)*100000)</f>
        <v>0</v>
      </c>
      <c r="AR6" s="55">
        <f>'C_Health Regions'!V8</f>
        <v>0</v>
      </c>
      <c r="AS6" s="12">
        <f>IF(AR6=0,0,(M6/$AR$6)*100000)</f>
        <v>0</v>
      </c>
      <c r="AT6" s="55">
        <f>'C_Health Regions'!X8</f>
        <v>0</v>
      </c>
      <c r="AU6" s="12">
        <f>IF(AT6=0,0,(N6/$AT$6)*100000)</f>
        <v>0</v>
      </c>
      <c r="AV6" s="55">
        <f>'C_Health Regions'!Z8</f>
        <v>0</v>
      </c>
      <c r="AW6" s="12">
        <f>IF(AV6=0,0,(O6/$AV$6)*100000)</f>
        <v>0</v>
      </c>
      <c r="AX6" s="55">
        <f>'C_Health Regions'!AB8</f>
        <v>0</v>
      </c>
      <c r="AY6" s="12">
        <f>IF(AX6=0,0,(P6/$AX$6)*100000)</f>
        <v>0</v>
      </c>
      <c r="AZ6" s="55">
        <f>'C_Health Regions'!AD8</f>
        <v>0</v>
      </c>
      <c r="BA6" s="12">
        <f>IF(AZ6=0,0,(Q6/$AZ$6)*100000)</f>
        <v>0</v>
      </c>
      <c r="BB6" s="55">
        <f>'C_Health Regions'!AF8</f>
        <v>0</v>
      </c>
      <c r="BC6" s="12">
        <f>IF(BB6=0,0,(R6/$BB$6)*100000)</f>
        <v>0</v>
      </c>
      <c r="BD6" s="55">
        <f>'C_Health Regions'!AH8</f>
        <v>0</v>
      </c>
      <c r="BE6" s="12">
        <f>IF(BD6=0,0,(S6/$BD$6)*100000)</f>
        <v>0</v>
      </c>
      <c r="BF6" s="55">
        <f>'C_Health Regions'!AJ8</f>
        <v>0</v>
      </c>
      <c r="BG6" s="12">
        <f>IF(BF6=0,0,(T6/$BF$6)*100000)</f>
        <v>0</v>
      </c>
      <c r="BH6" s="55">
        <f>'C_Health Regions'!AL8</f>
        <v>0</v>
      </c>
      <c r="BI6" s="12">
        <f>IF(BH6=0,0,(U6/$BH$6)*100000)</f>
        <v>0</v>
      </c>
      <c r="BJ6" s="55">
        <f>'C_Health Regions'!AN8</f>
        <v>0</v>
      </c>
      <c r="BK6" s="12">
        <f>IF(BJ6=0,0,(V6/$BJ$6)*100000)</f>
        <v>0</v>
      </c>
      <c r="BL6" s="54"/>
    </row>
    <row r="7" spans="1:64" ht="62.1" customHeight="1">
      <c r="B7" s="61" t="s">
        <v>163</v>
      </c>
      <c r="C7" s="77"/>
      <c r="D7" s="77"/>
      <c r="E7" s="77"/>
      <c r="F7" s="77"/>
      <c r="G7" s="77"/>
      <c r="H7" s="77"/>
      <c r="I7" s="77"/>
      <c r="J7" s="77"/>
      <c r="K7" s="77"/>
      <c r="L7" s="77"/>
      <c r="M7" s="77"/>
      <c r="N7" s="77"/>
      <c r="O7" s="77"/>
      <c r="P7" s="78"/>
      <c r="Q7" s="78"/>
      <c r="R7" s="78"/>
      <c r="S7" s="78"/>
      <c r="T7" s="78"/>
      <c r="U7" s="78"/>
      <c r="V7" s="78"/>
      <c r="X7" s="55">
        <f>'C_Health Regions'!B9</f>
        <v>0</v>
      </c>
      <c r="Y7" s="12">
        <f>IF(X7=0,0,(C7/$X$7)*100000)</f>
        <v>0</v>
      </c>
      <c r="Z7" s="55">
        <f>'C_Health Regions'!D9</f>
        <v>0</v>
      </c>
      <c r="AA7" s="12">
        <f>IF(Z7=0,0,(D7/$Z$7)*100000)</f>
        <v>0</v>
      </c>
      <c r="AB7" s="55">
        <f>'C_Health Regions'!F9</f>
        <v>0</v>
      </c>
      <c r="AC7" s="12">
        <f>IF(AB7=0,0,(E7/$AB$7)*100000)</f>
        <v>0</v>
      </c>
      <c r="AD7" s="55">
        <f>'C_Health Regions'!H9</f>
        <v>0</v>
      </c>
      <c r="AE7" s="12">
        <f>IF(AD7=0,0,(F7/$AD$7)*100000)</f>
        <v>0</v>
      </c>
      <c r="AF7" s="55">
        <f>'C_Health Regions'!J9</f>
        <v>0</v>
      </c>
      <c r="AG7" s="12">
        <f>IF(AF7=0,0,(G7/$AF$7)*100000)</f>
        <v>0</v>
      </c>
      <c r="AH7" s="55">
        <f>'C_Health Regions'!L9</f>
        <v>0</v>
      </c>
      <c r="AI7" s="12">
        <f>IF(AH7=0,0,(H7/$AH$7)*100000)</f>
        <v>0</v>
      </c>
      <c r="AJ7" s="55">
        <f>'C_Health Regions'!N9</f>
        <v>0</v>
      </c>
      <c r="AK7" s="12">
        <f>IF(AJ7=0,0,(I7/$AJ$7)*100000)</f>
        <v>0</v>
      </c>
      <c r="AL7" s="55">
        <f>'C_Health Regions'!P9</f>
        <v>0</v>
      </c>
      <c r="AM7" s="12">
        <f>IF(AL7=0,0,(J7/$AL$7)*100000)</f>
        <v>0</v>
      </c>
      <c r="AN7" s="55">
        <f>'C_Health Regions'!R9</f>
        <v>0</v>
      </c>
      <c r="AO7" s="12">
        <f>IF(AN7=0,0,(K7/$AN$7)*100000)</f>
        <v>0</v>
      </c>
      <c r="AP7" s="55">
        <f>'C_Health Regions'!T9</f>
        <v>0</v>
      </c>
      <c r="AQ7" s="12">
        <f>IF(AP7=0,0,(L7/$AP$7)*100000)</f>
        <v>0</v>
      </c>
      <c r="AR7" s="55">
        <f>'C_Health Regions'!V9</f>
        <v>0</v>
      </c>
      <c r="AS7" s="12">
        <f>IF(AR7=0,0,(M7/$AR$7)*100000)</f>
        <v>0</v>
      </c>
      <c r="AT7" s="55">
        <f>'C_Health Regions'!X9</f>
        <v>0</v>
      </c>
      <c r="AU7" s="12">
        <f>IF(AT7=0,0,(N7/$AT$7)*100000)</f>
        <v>0</v>
      </c>
      <c r="AV7" s="55">
        <f>'C_Health Regions'!Z9</f>
        <v>0</v>
      </c>
      <c r="AW7" s="12">
        <f>IF(AV7=0,0,(O7/$AV$7)*100000)</f>
        <v>0</v>
      </c>
      <c r="AX7" s="55">
        <f>'C_Health Regions'!AB9</f>
        <v>0</v>
      </c>
      <c r="AY7" s="12">
        <f>IF(AX7=0,0,(P7/$AX$7)*100000)</f>
        <v>0</v>
      </c>
      <c r="AZ7" s="55">
        <f>'C_Health Regions'!AD9</f>
        <v>0</v>
      </c>
      <c r="BA7" s="12">
        <f>IF(AZ7=0,0,(Q7/$AZ$7)*100000)</f>
        <v>0</v>
      </c>
      <c r="BB7" s="55">
        <f>'C_Health Regions'!AF9</f>
        <v>0</v>
      </c>
      <c r="BC7" s="12">
        <f>IF(BB7=0,0,(R7/$BB$7)*100000)</f>
        <v>0</v>
      </c>
      <c r="BD7" s="55">
        <f>'C_Health Regions'!AH9</f>
        <v>0</v>
      </c>
      <c r="BE7" s="12">
        <f>IF(BD7=0,0,(S7/$BD$7)*100000)</f>
        <v>0</v>
      </c>
      <c r="BF7" s="55">
        <f>'C_Health Regions'!AJ9</f>
        <v>0</v>
      </c>
      <c r="BG7" s="12">
        <f>IF(BF7=0,0,(T7/$BF$7)*100000)</f>
        <v>0</v>
      </c>
      <c r="BH7" s="55">
        <f>'C_Health Regions'!AL9</f>
        <v>0</v>
      </c>
      <c r="BI7" s="12">
        <f>IF(BH7=0,0,(U7/$BH$7)*100000)</f>
        <v>0</v>
      </c>
      <c r="BJ7" s="55">
        <f>'C_Health Regions'!AN9</f>
        <v>0</v>
      </c>
      <c r="BK7" s="12">
        <f>IF(BJ7=0,0,(V7/$BJ$7)*100000)</f>
        <v>0</v>
      </c>
    </row>
    <row r="9" spans="1:64">
      <c r="B9" s="63"/>
    </row>
    <row r="10" spans="1:64" ht="12.95">
      <c r="B10" s="39" t="s">
        <v>99</v>
      </c>
      <c r="C10" s="74" t="str">
        <f>'C_Health Regions'!B5</f>
        <v>Region 1</v>
      </c>
      <c r="D10" s="74" t="str">
        <f>'C_Health Regions'!D5</f>
        <v>Region 2</v>
      </c>
      <c r="E10" s="74" t="str">
        <f>'C_Health Regions'!F5</f>
        <v>Region 3</v>
      </c>
      <c r="F10" s="74" t="str">
        <f>'C_Health Regions'!H5</f>
        <v>Region 4</v>
      </c>
      <c r="G10" s="74" t="str">
        <f>'C_Health Regions'!J5</f>
        <v>Region 5</v>
      </c>
      <c r="H10" s="74" t="str">
        <f>'C_Health Regions'!L5</f>
        <v>Region 6</v>
      </c>
      <c r="I10" s="74" t="str">
        <f>'C_Health Regions'!N5</f>
        <v>Region 7</v>
      </c>
      <c r="J10" s="74" t="str">
        <f>'C_Health Regions'!P5</f>
        <v>Region 8</v>
      </c>
      <c r="K10" s="74" t="str">
        <f>'C_Health Regions'!R5</f>
        <v>Region 9</v>
      </c>
      <c r="L10" s="74" t="str">
        <f>'C_Health Regions'!T5</f>
        <v>Region 10</v>
      </c>
      <c r="M10" s="74" t="str">
        <f>'C_Health Regions'!V5</f>
        <v>Region 11</v>
      </c>
      <c r="N10" s="74" t="str">
        <f>'C_Health Regions'!X5</f>
        <v>Region 12</v>
      </c>
      <c r="O10" s="74" t="str">
        <f>'C_Health Regions'!Z5</f>
        <v>Region 13</v>
      </c>
      <c r="P10" s="74" t="str">
        <f>'C_Health Regions'!AB5</f>
        <v>Region 14</v>
      </c>
      <c r="Q10" s="74" t="str">
        <f>'C_Health Regions'!AD5</f>
        <v>Region 15</v>
      </c>
      <c r="R10" s="74" t="str">
        <f>'C_Health Regions'!AF5</f>
        <v>Region 16</v>
      </c>
      <c r="S10" s="74" t="str">
        <f>'C_Health Regions'!AH5</f>
        <v>Region 17</v>
      </c>
      <c r="T10" s="74" t="str">
        <f>'C_Health Regions'!AJ5</f>
        <v>Region 18</v>
      </c>
      <c r="U10" s="74" t="str">
        <f>'C_Health Regions'!AL5</f>
        <v>Region 19</v>
      </c>
      <c r="V10" s="74" t="str">
        <f>'C_Health Regions'!AN5</f>
        <v>Region 20</v>
      </c>
      <c r="W10" s="43"/>
      <c r="X10" s="44" t="str">
        <f>'C_Health Regions'!B5</f>
        <v>Region 1</v>
      </c>
      <c r="Y10" s="44" t="s">
        <v>159</v>
      </c>
      <c r="Z10" s="44" t="str">
        <f>'C_Health Regions'!D5</f>
        <v>Region 2</v>
      </c>
      <c r="AA10" s="44" t="s">
        <v>159</v>
      </c>
      <c r="AB10" s="44" t="str">
        <f>'C_Health Regions'!F5</f>
        <v>Region 3</v>
      </c>
      <c r="AC10" s="44" t="s">
        <v>159</v>
      </c>
      <c r="AD10" s="44" t="str">
        <f>'C_Health Regions'!H5</f>
        <v>Region 4</v>
      </c>
      <c r="AE10" s="44" t="s">
        <v>159</v>
      </c>
      <c r="AF10" s="44" t="str">
        <f>'C_Health Regions'!J5</f>
        <v>Region 5</v>
      </c>
      <c r="AG10" s="44" t="s">
        <v>159</v>
      </c>
      <c r="AH10" s="44" t="str">
        <f>'C_Health Regions'!L5</f>
        <v>Region 6</v>
      </c>
      <c r="AI10" s="44" t="s">
        <v>159</v>
      </c>
      <c r="AJ10" s="44" t="str">
        <f>'C_Health Regions'!N5</f>
        <v>Region 7</v>
      </c>
      <c r="AK10" s="44" t="s">
        <v>159</v>
      </c>
      <c r="AL10" s="44" t="str">
        <f>'C_Health Regions'!P5</f>
        <v>Region 8</v>
      </c>
      <c r="AM10" s="44" t="s">
        <v>159</v>
      </c>
      <c r="AN10" s="44" t="str">
        <f>'C_Health Regions'!R5</f>
        <v>Region 9</v>
      </c>
      <c r="AO10" s="44" t="s">
        <v>159</v>
      </c>
      <c r="AP10" s="44" t="str">
        <f>'C_Health Regions'!T5</f>
        <v>Region 10</v>
      </c>
      <c r="AQ10" s="44" t="s">
        <v>159</v>
      </c>
      <c r="AR10" s="44" t="str">
        <f>'C_Health Regions'!V5</f>
        <v>Region 11</v>
      </c>
      <c r="AS10" s="44" t="s">
        <v>159</v>
      </c>
      <c r="AT10" s="44" t="str">
        <f>'C_Health Regions'!X5</f>
        <v>Region 12</v>
      </c>
      <c r="AU10" s="44" t="s">
        <v>159</v>
      </c>
      <c r="AV10" s="44" t="str">
        <f>'C_Health Regions'!Z5</f>
        <v>Region 13</v>
      </c>
      <c r="AW10" s="44" t="s">
        <v>159</v>
      </c>
      <c r="AX10" s="44" t="str">
        <f>'C_Health Regions'!AB5</f>
        <v>Region 14</v>
      </c>
      <c r="AY10" s="44" t="s">
        <v>159</v>
      </c>
      <c r="AZ10" s="44" t="str">
        <f>'C_Health Regions'!AD5</f>
        <v>Region 15</v>
      </c>
      <c r="BA10" s="44" t="s">
        <v>159</v>
      </c>
      <c r="BB10" s="44" t="str">
        <f>'C_Health Regions'!AF5</f>
        <v>Region 16</v>
      </c>
      <c r="BC10" s="44" t="s">
        <v>159</v>
      </c>
      <c r="BD10" s="44" t="str">
        <f>'C_Health Regions'!AH5</f>
        <v>Region 17</v>
      </c>
      <c r="BE10" s="44" t="s">
        <v>159</v>
      </c>
      <c r="BF10" s="44" t="str">
        <f>'C_Health Regions'!AJ5</f>
        <v>Region 18</v>
      </c>
      <c r="BG10" s="44" t="s">
        <v>159</v>
      </c>
      <c r="BH10" s="44" t="str">
        <f>'C_Health Regions'!AL5</f>
        <v>Region 19</v>
      </c>
      <c r="BI10" s="44" t="s">
        <v>159</v>
      </c>
      <c r="BJ10" s="44" t="str">
        <f>'C_Health Regions'!AN5</f>
        <v>Region 20</v>
      </c>
      <c r="BK10" s="44" t="s">
        <v>159</v>
      </c>
      <c r="BL10" s="43"/>
    </row>
    <row r="11" spans="1:64" ht="12.95">
      <c r="B11" s="48" t="str">
        <f>' B_Populations'!A9</f>
        <v>65-74</v>
      </c>
      <c r="C11" s="75"/>
      <c r="D11" s="75"/>
      <c r="E11" s="75"/>
      <c r="F11" s="75"/>
      <c r="G11" s="75"/>
      <c r="H11" s="75"/>
      <c r="I11" s="75"/>
      <c r="J11" s="75"/>
      <c r="K11" s="75"/>
      <c r="L11" s="75"/>
      <c r="M11" s="75"/>
      <c r="N11" s="75"/>
      <c r="O11" s="75"/>
      <c r="P11" s="76"/>
      <c r="Q11" s="76"/>
      <c r="R11" s="76"/>
      <c r="S11" s="76"/>
      <c r="T11" s="76"/>
      <c r="U11" s="76"/>
      <c r="V11" s="76"/>
      <c r="W11" s="54"/>
      <c r="X11" s="44">
        <f>'C_Health Regions'!B6</f>
        <v>0</v>
      </c>
      <c r="Y11" s="12">
        <f>IF(X11=0,0,(C11/$X$11)*100000)</f>
        <v>0</v>
      </c>
      <c r="Z11" s="44">
        <f>'C_Health Regions'!D6</f>
        <v>0</v>
      </c>
      <c r="AA11" s="12">
        <f>IF(Z11=0,0,(D11/$Z$11)*100000)</f>
        <v>0</v>
      </c>
      <c r="AB11" s="44">
        <f>'C_Health Regions'!F6</f>
        <v>0</v>
      </c>
      <c r="AC11" s="12">
        <f>IF(AB11=0,0,(E11/$AB$11)*100000)</f>
        <v>0</v>
      </c>
      <c r="AD11" s="44">
        <f>'C_Health Regions'!H6</f>
        <v>0</v>
      </c>
      <c r="AE11" s="12">
        <f>IF(AD11=0,0,(F11/$AD$11)*100000)</f>
        <v>0</v>
      </c>
      <c r="AF11" s="44">
        <f>'C_Health Regions'!J6</f>
        <v>0</v>
      </c>
      <c r="AG11" s="12">
        <f>IF(AF11=0,0,(G11/$AF$11)*100000)</f>
        <v>0</v>
      </c>
      <c r="AH11" s="44">
        <f>'C_Health Regions'!L6</f>
        <v>0</v>
      </c>
      <c r="AI11" s="12">
        <f>IF(AH11=0,0,(H11/$AH$11)*100000)</f>
        <v>0</v>
      </c>
      <c r="AJ11" s="44">
        <f>'C_Health Regions'!N6</f>
        <v>0</v>
      </c>
      <c r="AK11" s="12">
        <f>IF(AJ11=0,0,(I11/$AJ$11)*100000)</f>
        <v>0</v>
      </c>
      <c r="AL11" s="44">
        <f>'C_Health Regions'!P6</f>
        <v>0</v>
      </c>
      <c r="AM11" s="12">
        <f>IF(AL11=0,0,(J11/$AL$11)*100000)</f>
        <v>0</v>
      </c>
      <c r="AN11" s="44">
        <f>'C_Health Regions'!R6</f>
        <v>0</v>
      </c>
      <c r="AO11" s="12">
        <f>IF(AN11=0,0,(K11/$AN$11)*100000)</f>
        <v>0</v>
      </c>
      <c r="AP11" s="44">
        <f>'C_Health Regions'!T6</f>
        <v>0</v>
      </c>
      <c r="AQ11" s="12">
        <f>IF(AP11=0,0,(L11/$AP11)*100000)</f>
        <v>0</v>
      </c>
      <c r="AR11" s="44">
        <f>'C_Health Regions'!V6</f>
        <v>0</v>
      </c>
      <c r="AS11" s="12">
        <f>IF(AR11=0,0,(M11/$AR$11)*100000)</f>
        <v>0</v>
      </c>
      <c r="AT11" s="44">
        <f>'C_Health Regions'!X6</f>
        <v>0</v>
      </c>
      <c r="AU11" s="12">
        <f>IF(AT11=0,0,(N11/$AT$11)*100000)</f>
        <v>0</v>
      </c>
      <c r="AV11" s="44">
        <f>'C_Health Regions'!Z6</f>
        <v>0</v>
      </c>
      <c r="AW11" s="12">
        <f>IF(AV11=0,0,(O11/$AV$11)*100000)</f>
        <v>0</v>
      </c>
      <c r="AX11" s="44">
        <f>'C_Health Regions'!AB6</f>
        <v>0</v>
      </c>
      <c r="AY11" s="12">
        <f>IF(AX11=0,0,(P11/$AX$11)*100000)</f>
        <v>0</v>
      </c>
      <c r="AZ11" s="44">
        <f>'C_Health Regions'!AD6</f>
        <v>0</v>
      </c>
      <c r="BA11" s="12">
        <f>IF(AZ11=0,0,(Q11/$AZ$11)*100000)</f>
        <v>0</v>
      </c>
      <c r="BB11" s="44">
        <f>'C_Health Regions'!AF6</f>
        <v>0</v>
      </c>
      <c r="BC11" s="12">
        <f>IF(BB11=0,0,(R11/$BB$11)*100000)</f>
        <v>0</v>
      </c>
      <c r="BD11" s="44">
        <f>'C_Health Regions'!AH6</f>
        <v>0</v>
      </c>
      <c r="BE11" s="12">
        <f>IF(BD11=0,0,(S11/$BD$11)*100000)</f>
        <v>0</v>
      </c>
      <c r="BF11" s="44">
        <f>'C_Health Regions'!AJ6</f>
        <v>0</v>
      </c>
      <c r="BG11" s="12">
        <f>IF(BF11=0,0,(T11/$BF$11)*100000)</f>
        <v>0</v>
      </c>
      <c r="BH11" s="44">
        <f>'C_Health Regions'!AL6</f>
        <v>0</v>
      </c>
      <c r="BI11" s="12">
        <f>IF(BH11=0,0,(U11/$BH$11)*100000)</f>
        <v>0</v>
      </c>
      <c r="BJ11" s="44">
        <f>'C_Health Regions'!AN6</f>
        <v>0</v>
      </c>
      <c r="BK11" s="12">
        <f>IF(BJ11=0,0,(V11/$BJ$11)*100000)</f>
        <v>0</v>
      </c>
      <c r="BL11" s="54"/>
    </row>
    <row r="12" spans="1:64" ht="12.95">
      <c r="B12" s="71" t="str">
        <f>' B_Populations'!A10</f>
        <v>75-84</v>
      </c>
      <c r="C12" s="77"/>
      <c r="D12" s="77"/>
      <c r="E12" s="77"/>
      <c r="F12" s="77"/>
      <c r="G12" s="77"/>
      <c r="H12" s="77"/>
      <c r="I12" s="77"/>
      <c r="J12" s="77"/>
      <c r="K12" s="77"/>
      <c r="L12" s="77"/>
      <c r="M12" s="77"/>
      <c r="N12" s="77"/>
      <c r="O12" s="77"/>
      <c r="P12" s="78"/>
      <c r="Q12" s="78"/>
      <c r="R12" s="78"/>
      <c r="S12" s="78"/>
      <c r="T12" s="78"/>
      <c r="U12" s="78"/>
      <c r="V12" s="78"/>
      <c r="W12" s="54"/>
      <c r="X12" s="44">
        <f>'C_Health Regions'!B7</f>
        <v>0</v>
      </c>
      <c r="Y12" s="12">
        <f>IF(X12=0,0,(C12/$X$12)*100000)</f>
        <v>0</v>
      </c>
      <c r="Z12" s="44">
        <f>'C_Health Regions'!D7</f>
        <v>0</v>
      </c>
      <c r="AA12" s="12">
        <f>IF(Z12=0,0,(D12/$Z$12)*100000)</f>
        <v>0</v>
      </c>
      <c r="AB12" s="44">
        <f>'C_Health Regions'!F7</f>
        <v>0</v>
      </c>
      <c r="AC12" s="12">
        <f>IF(AB12=0,0,(E12/$AB$12)*100000)</f>
        <v>0</v>
      </c>
      <c r="AD12" s="44">
        <f>'C_Health Regions'!H7</f>
        <v>0</v>
      </c>
      <c r="AE12" s="12">
        <f>IF(AD12=0,0,(F12/$AD$12)*100000)</f>
        <v>0</v>
      </c>
      <c r="AF12" s="44">
        <f>'C_Health Regions'!J7</f>
        <v>0</v>
      </c>
      <c r="AG12" s="12">
        <f>IF(AF12=0,0,(G12/$AF$12)*100000)</f>
        <v>0</v>
      </c>
      <c r="AH12" s="44">
        <f>'C_Health Regions'!L7</f>
        <v>0</v>
      </c>
      <c r="AI12" s="12">
        <f>IF(AH12=0,0,(H12/$AH$12)*100000)</f>
        <v>0</v>
      </c>
      <c r="AJ12" s="44">
        <f>'C_Health Regions'!N7</f>
        <v>0</v>
      </c>
      <c r="AK12" s="12">
        <f>IF(AJ12=0,0,(I12/$AJ$12)*100000)</f>
        <v>0</v>
      </c>
      <c r="AL12" s="44">
        <f>'C_Health Regions'!P7</f>
        <v>0</v>
      </c>
      <c r="AM12" s="12">
        <f>IF(AL12=0,0,(J12/$AL$12)*100000)</f>
        <v>0</v>
      </c>
      <c r="AN12" s="44">
        <f>'C_Health Regions'!R7</f>
        <v>0</v>
      </c>
      <c r="AO12" s="12">
        <f>IF(AN12=0,0,(K12/$AN$12)*100000)</f>
        <v>0</v>
      </c>
      <c r="AP12" s="44">
        <f>'C_Health Regions'!T7</f>
        <v>0</v>
      </c>
      <c r="AQ12" s="12">
        <f t="shared" ref="AQ12:AQ14" si="0">IF(AP12=0,0,(L12/$AP12)*100000)</f>
        <v>0</v>
      </c>
      <c r="AR12" s="44">
        <f>'C_Health Regions'!V7</f>
        <v>0</v>
      </c>
      <c r="AS12" s="12">
        <f>IF(AR12=0,0,(M12/$AR$12)*100000)</f>
        <v>0</v>
      </c>
      <c r="AT12" s="44">
        <f>'C_Health Regions'!X7</f>
        <v>0</v>
      </c>
      <c r="AU12" s="12">
        <f>IF(AT12=0,0,(N12/$AT$12)*100000)</f>
        <v>0</v>
      </c>
      <c r="AV12" s="44">
        <f>'C_Health Regions'!Z7</f>
        <v>0</v>
      </c>
      <c r="AW12" s="12">
        <f>IF(AV12=0,0,(O12/$AV$12)*100000)</f>
        <v>0</v>
      </c>
      <c r="AX12" s="44">
        <f>'C_Health Regions'!AB7</f>
        <v>0</v>
      </c>
      <c r="AY12" s="12">
        <f>IF(AX12=0,0,(P12/$AX$12)*100000)</f>
        <v>0</v>
      </c>
      <c r="AZ12" s="44">
        <f>'C_Health Regions'!AD7</f>
        <v>0</v>
      </c>
      <c r="BA12" s="12">
        <f>IF(AZ12=0,0,(Q12/$AZ$12)*100000)</f>
        <v>0</v>
      </c>
      <c r="BB12" s="44">
        <f>'C_Health Regions'!AF7</f>
        <v>0</v>
      </c>
      <c r="BC12" s="12">
        <f>IF(BB12=0,0,(R12/$BB$12)*100000)</f>
        <v>0</v>
      </c>
      <c r="BD12" s="44">
        <f>'C_Health Regions'!AH7</f>
        <v>0</v>
      </c>
      <c r="BE12" s="12">
        <f>IF(BD12=0,0,(S12/$BD$12)*100000)</f>
        <v>0</v>
      </c>
      <c r="BF12" s="44">
        <f>'C_Health Regions'!AJ7</f>
        <v>0</v>
      </c>
      <c r="BG12" s="12">
        <f>IF(BF12=0,0,(T12/$BF$12)*100000)</f>
        <v>0</v>
      </c>
      <c r="BH12" s="44">
        <f>'C_Health Regions'!AL7</f>
        <v>0</v>
      </c>
      <c r="BI12" s="12">
        <f>IF(BH12=0,0,(U12/$BH$12)*100000)</f>
        <v>0</v>
      </c>
      <c r="BJ12" s="44">
        <f>'C_Health Regions'!AN7</f>
        <v>0</v>
      </c>
      <c r="BK12" s="12">
        <f>IF(BJ12=0,0,(V12/$BJ$12)*100000)</f>
        <v>0</v>
      </c>
      <c r="BL12" s="54"/>
    </row>
    <row r="13" spans="1:64" ht="12.95">
      <c r="B13" s="71" t="str">
        <f>' B_Populations'!A11</f>
        <v>85+</v>
      </c>
      <c r="C13" s="77"/>
      <c r="D13" s="77"/>
      <c r="E13" s="77"/>
      <c r="F13" s="77"/>
      <c r="G13" s="77"/>
      <c r="H13" s="77"/>
      <c r="I13" s="77"/>
      <c r="J13" s="77"/>
      <c r="K13" s="77"/>
      <c r="L13" s="77"/>
      <c r="M13" s="77"/>
      <c r="N13" s="77"/>
      <c r="O13" s="77"/>
      <c r="P13" s="78"/>
      <c r="Q13" s="78"/>
      <c r="R13" s="78"/>
      <c r="S13" s="78"/>
      <c r="T13" s="78"/>
      <c r="U13" s="78"/>
      <c r="V13" s="78"/>
      <c r="W13" s="54"/>
      <c r="X13" s="44">
        <f>'C_Health Regions'!B8</f>
        <v>0</v>
      </c>
      <c r="Y13" s="12">
        <f>IF(X13=0,0,(C13/$X$13)*100000)</f>
        <v>0</v>
      </c>
      <c r="Z13" s="44">
        <f>'C_Health Regions'!D8</f>
        <v>0</v>
      </c>
      <c r="AA13" s="12">
        <f>IF(Z13=0,0,(D13/$Z$13)*100000)</f>
        <v>0</v>
      </c>
      <c r="AB13" s="44">
        <f>'C_Health Regions'!F8</f>
        <v>0</v>
      </c>
      <c r="AC13" s="12">
        <f>IF(AB13=0,0,(E13/$AB$13)*100000)</f>
        <v>0</v>
      </c>
      <c r="AD13" s="44">
        <f>'C_Health Regions'!H8</f>
        <v>0</v>
      </c>
      <c r="AE13" s="12">
        <f>IF(AD13=0,0,(F13/$AD$13)*100000)</f>
        <v>0</v>
      </c>
      <c r="AF13" s="44">
        <f>'C_Health Regions'!J8</f>
        <v>0</v>
      </c>
      <c r="AG13" s="12">
        <f>IF(AF13=0,0,(G13/$AF$13)*100000)</f>
        <v>0</v>
      </c>
      <c r="AH13" s="44">
        <f>'C_Health Regions'!L8</f>
        <v>0</v>
      </c>
      <c r="AI13" s="12">
        <f>IF(AH13=0,0,(H13/$AH$13)*100000)</f>
        <v>0</v>
      </c>
      <c r="AJ13" s="44">
        <f>'C_Health Regions'!N8</f>
        <v>0</v>
      </c>
      <c r="AK13" s="12">
        <f>IF(AJ13=0,0,(I13/$AJ$13)*100000)</f>
        <v>0</v>
      </c>
      <c r="AL13" s="44">
        <f>'C_Health Regions'!P8</f>
        <v>0</v>
      </c>
      <c r="AM13" s="12">
        <f>IF(AL13=0,0,(J13/$AL$13)*100000)</f>
        <v>0</v>
      </c>
      <c r="AN13" s="44">
        <f>'C_Health Regions'!R8</f>
        <v>0</v>
      </c>
      <c r="AO13" s="12">
        <f>IF(AN13=0,0,(K13/$AN$13)*100000)</f>
        <v>0</v>
      </c>
      <c r="AP13" s="44">
        <f>'C_Health Regions'!T8</f>
        <v>0</v>
      </c>
      <c r="AQ13" s="12">
        <f t="shared" si="0"/>
        <v>0</v>
      </c>
      <c r="AR13" s="44">
        <f>'C_Health Regions'!V8</f>
        <v>0</v>
      </c>
      <c r="AS13" s="12">
        <f>IF(AR13=0,0,(M13/$AR$13)*100000)</f>
        <v>0</v>
      </c>
      <c r="AT13" s="44">
        <f>'C_Health Regions'!X8</f>
        <v>0</v>
      </c>
      <c r="AU13" s="12">
        <f>IF(AT13=0,0,(N13/$AT$13)*100000)</f>
        <v>0</v>
      </c>
      <c r="AV13" s="44">
        <f>'C_Health Regions'!Z8</f>
        <v>0</v>
      </c>
      <c r="AW13" s="12">
        <f>IF(AV13=0,0,(O13/$AV$13)*100000)</f>
        <v>0</v>
      </c>
      <c r="AX13" s="44">
        <f>'C_Health Regions'!AB8</f>
        <v>0</v>
      </c>
      <c r="AY13" s="12">
        <f>IF(AX13=0,0,(P13/$AX$13)*100000)</f>
        <v>0</v>
      </c>
      <c r="AZ13" s="44">
        <f>'C_Health Regions'!AD8</f>
        <v>0</v>
      </c>
      <c r="BA13" s="12">
        <f>IF(AZ13=0,0,(Q13/$AZ$13)*100000)</f>
        <v>0</v>
      </c>
      <c r="BB13" s="44">
        <f>'C_Health Regions'!AF8</f>
        <v>0</v>
      </c>
      <c r="BC13" s="12">
        <f>IF(BB13=0,0,(R13/$BB$13)*100000)</f>
        <v>0</v>
      </c>
      <c r="BD13" s="44">
        <f>'C_Health Regions'!AH8</f>
        <v>0</v>
      </c>
      <c r="BE13" s="12">
        <f>IF(BD13=0,0,(S13/$BD$13)*100000)</f>
        <v>0</v>
      </c>
      <c r="BF13" s="44">
        <f>'C_Health Regions'!AJ8</f>
        <v>0</v>
      </c>
      <c r="BG13" s="12">
        <f>IF(BF13=0,0,(T13/$BF$13)*100000)</f>
        <v>0</v>
      </c>
      <c r="BH13" s="44">
        <f>'C_Health Regions'!AL8</f>
        <v>0</v>
      </c>
      <c r="BI13" s="12">
        <f>IF(BH13=0,0,(U13/$BH$13)*100000)</f>
        <v>0</v>
      </c>
      <c r="BJ13" s="44">
        <f>'C_Health Regions'!AN8</f>
        <v>0</v>
      </c>
      <c r="BK13" s="12">
        <f>IF(BJ13=0,0,(V13/$BJ$13)*100000)</f>
        <v>0</v>
      </c>
      <c r="BL13" s="54"/>
    </row>
    <row r="14" spans="1:64" ht="26.1" customHeight="1">
      <c r="B14" s="66" t="s">
        <v>163</v>
      </c>
      <c r="C14" s="77"/>
      <c r="D14" s="77"/>
      <c r="E14" s="77"/>
      <c r="F14" s="77"/>
      <c r="G14" s="77"/>
      <c r="H14" s="77"/>
      <c r="I14" s="77"/>
      <c r="J14" s="77"/>
      <c r="K14" s="77"/>
      <c r="L14" s="77"/>
      <c r="M14" s="77"/>
      <c r="N14" s="77"/>
      <c r="O14" s="77"/>
      <c r="P14" s="78"/>
      <c r="Q14" s="78"/>
      <c r="R14" s="78"/>
      <c r="S14" s="78"/>
      <c r="T14" s="78"/>
      <c r="U14" s="78"/>
      <c r="V14" s="78"/>
      <c r="X14" s="44">
        <f>'C_Health Regions'!B9</f>
        <v>0</v>
      </c>
      <c r="Y14" s="12">
        <f>IF(X14=0,0,(C14/$X$14)*100000)</f>
        <v>0</v>
      </c>
      <c r="Z14" s="44">
        <f>'C_Health Regions'!D9</f>
        <v>0</v>
      </c>
      <c r="AA14" s="12">
        <f>IF(Z14=0,0,(D14/$Z$14)*100000)</f>
        <v>0</v>
      </c>
      <c r="AB14" s="44">
        <f>'C_Health Regions'!F9</f>
        <v>0</v>
      </c>
      <c r="AC14" s="12">
        <f>IF(AB14=0,0,(E14/$AB$14)*100000)</f>
        <v>0</v>
      </c>
      <c r="AD14" s="44">
        <f>'C_Health Regions'!H9</f>
        <v>0</v>
      </c>
      <c r="AE14" s="12">
        <f>IF(AD14=0,0,(F14/$AD$14)*100000)</f>
        <v>0</v>
      </c>
      <c r="AF14" s="44">
        <f>'C_Health Regions'!J9</f>
        <v>0</v>
      </c>
      <c r="AG14" s="12">
        <f>IF(AF14=0,0,(G14/$AF$14)*100000)</f>
        <v>0</v>
      </c>
      <c r="AH14" s="44">
        <f>'C_Health Regions'!L9</f>
        <v>0</v>
      </c>
      <c r="AI14" s="12">
        <f>IF(AH14=0,0,(H14/$AH$14)*100000)</f>
        <v>0</v>
      </c>
      <c r="AJ14" s="44">
        <f>'C_Health Regions'!N9</f>
        <v>0</v>
      </c>
      <c r="AK14" s="12">
        <f>IF(AJ14=0,0,(I14/$AJ$14)*100000)</f>
        <v>0</v>
      </c>
      <c r="AL14" s="44">
        <f>'C_Health Regions'!P9</f>
        <v>0</v>
      </c>
      <c r="AM14" s="12">
        <f>IF(AL14=0,0,(J14/$AL$14)*100000)</f>
        <v>0</v>
      </c>
      <c r="AN14" s="44">
        <f>'C_Health Regions'!R9</f>
        <v>0</v>
      </c>
      <c r="AO14" s="12">
        <f>IF(AN14=0,0,(K14/$AN$14)*100000)</f>
        <v>0</v>
      </c>
      <c r="AP14" s="44">
        <f>'C_Health Regions'!T9</f>
        <v>0</v>
      </c>
      <c r="AQ14" s="12">
        <f t="shared" si="0"/>
        <v>0</v>
      </c>
      <c r="AR14" s="44">
        <f>'C_Health Regions'!V9</f>
        <v>0</v>
      </c>
      <c r="AS14" s="12">
        <f>IF(AR14=0,0,(M14/$AR$14)*100000)</f>
        <v>0</v>
      </c>
      <c r="AT14" s="44">
        <f>'C_Health Regions'!X9</f>
        <v>0</v>
      </c>
      <c r="AU14" s="12">
        <f>IF(AT14=0,0,(N14/$AT$14)*100000)</f>
        <v>0</v>
      </c>
      <c r="AV14" s="44">
        <f>'C_Health Regions'!Z9</f>
        <v>0</v>
      </c>
      <c r="AW14" s="12">
        <f>IF(AV14=0,0,(O14/$AV$14)*100000)</f>
        <v>0</v>
      </c>
      <c r="AX14" s="44">
        <f>'C_Health Regions'!AB9</f>
        <v>0</v>
      </c>
      <c r="AY14" s="12">
        <f>IF(AX14=0,0,(P14/$AX$14)*100000)</f>
        <v>0</v>
      </c>
      <c r="AZ14" s="44">
        <f>'C_Health Regions'!AD9</f>
        <v>0</v>
      </c>
      <c r="BA14" s="12">
        <f>IF(AZ14=0,0,(Q14/$AZ$14)*100000)</f>
        <v>0</v>
      </c>
      <c r="BB14" s="44">
        <f>'C_Health Regions'!AF9</f>
        <v>0</v>
      </c>
      <c r="BC14" s="12">
        <f>IF(BB14=0,0,(R14/$BB$14)*100000)</f>
        <v>0</v>
      </c>
      <c r="BD14" s="44">
        <f>'C_Health Regions'!AH9</f>
        <v>0</v>
      </c>
      <c r="BE14" s="12">
        <f>IF(BD14=0,0,(S14/$BD$14)*100000)</f>
        <v>0</v>
      </c>
      <c r="BF14" s="44">
        <f>'C_Health Regions'!AJ9</f>
        <v>0</v>
      </c>
      <c r="BG14" s="12">
        <f>IF(BF14=0,0,(T14/$BF$14)*100000)</f>
        <v>0</v>
      </c>
      <c r="BH14" s="44">
        <f>'C_Health Regions'!AL9</f>
        <v>0</v>
      </c>
      <c r="BI14" s="12">
        <f>IF(BH14=0,0,(U14/$BH$14)*100000)</f>
        <v>0</v>
      </c>
      <c r="BJ14" s="44">
        <f>'C_Health Regions'!AN9</f>
        <v>0</v>
      </c>
      <c r="BK14" s="12">
        <f>IF(BJ14=0,0,(V14/$BJ$14)*100000)</f>
        <v>0</v>
      </c>
    </row>
    <row r="16" spans="1:64">
      <c r="B16" s="67"/>
    </row>
    <row r="17" spans="2:64" ht="12.95">
      <c r="B17" s="39" t="s">
        <v>99</v>
      </c>
      <c r="C17" s="74" t="str">
        <f>'C_Health Regions'!B5</f>
        <v>Region 1</v>
      </c>
      <c r="D17" s="74" t="str">
        <f>'C_Health Regions'!D5</f>
        <v>Region 2</v>
      </c>
      <c r="E17" s="74" t="str">
        <f>'C_Health Regions'!F5</f>
        <v>Region 3</v>
      </c>
      <c r="F17" s="74" t="str">
        <f>'C_Health Regions'!H5</f>
        <v>Region 4</v>
      </c>
      <c r="G17" s="74" t="str">
        <f>'C_Health Regions'!J5</f>
        <v>Region 5</v>
      </c>
      <c r="H17" s="74" t="str">
        <f>'C_Health Regions'!L5</f>
        <v>Region 6</v>
      </c>
      <c r="I17" s="74" t="str">
        <f>'C_Health Regions'!N5</f>
        <v>Region 7</v>
      </c>
      <c r="J17" s="74" t="str">
        <f>'C_Health Regions'!P5</f>
        <v>Region 8</v>
      </c>
      <c r="K17" s="74" t="str">
        <f>'C_Health Regions'!R5</f>
        <v>Region 9</v>
      </c>
      <c r="L17" s="74" t="str">
        <f>'C_Health Regions'!T5</f>
        <v>Region 10</v>
      </c>
      <c r="M17" s="74" t="str">
        <f>'C_Health Regions'!V5</f>
        <v>Region 11</v>
      </c>
      <c r="N17" s="74" t="str">
        <f>'C_Health Regions'!X5</f>
        <v>Region 12</v>
      </c>
      <c r="O17" s="74" t="str">
        <f>'C_Health Regions'!Z5</f>
        <v>Region 13</v>
      </c>
      <c r="P17" s="74" t="str">
        <f>'C_Health Regions'!AB5</f>
        <v>Region 14</v>
      </c>
      <c r="Q17" s="74" t="str">
        <f>'C_Health Regions'!AD5</f>
        <v>Region 15</v>
      </c>
      <c r="R17" s="74" t="str">
        <f>'C_Health Regions'!AF5</f>
        <v>Region 16</v>
      </c>
      <c r="S17" s="74" t="str">
        <f>'C_Health Regions'!AH5</f>
        <v>Region 17</v>
      </c>
      <c r="T17" s="74" t="str">
        <f>'C_Health Regions'!AJ5</f>
        <v>Region 18</v>
      </c>
      <c r="U17" s="74" t="str">
        <f>'C_Health Regions'!AL5</f>
        <v>Region 19</v>
      </c>
      <c r="V17" s="74" t="str">
        <f>'C_Health Regions'!AN5</f>
        <v>Region 20</v>
      </c>
      <c r="W17" s="43"/>
      <c r="X17" s="44" t="str">
        <f>'C_Health Regions'!B5</f>
        <v>Region 1</v>
      </c>
      <c r="Y17" s="44" t="s">
        <v>159</v>
      </c>
      <c r="Z17" s="44" t="str">
        <f>'C_Health Regions'!D5</f>
        <v>Region 2</v>
      </c>
      <c r="AA17" s="44" t="s">
        <v>159</v>
      </c>
      <c r="AB17" s="44" t="str">
        <f>'C_Health Regions'!F5</f>
        <v>Region 3</v>
      </c>
      <c r="AC17" s="44" t="s">
        <v>159</v>
      </c>
      <c r="AD17" s="44" t="str">
        <f>'C_Health Regions'!H5</f>
        <v>Region 4</v>
      </c>
      <c r="AE17" s="44" t="s">
        <v>159</v>
      </c>
      <c r="AF17" s="44" t="str">
        <f>'C_Health Regions'!J5</f>
        <v>Region 5</v>
      </c>
      <c r="AG17" s="44" t="s">
        <v>159</v>
      </c>
      <c r="AH17" s="44" t="str">
        <f>'C_Health Regions'!L5</f>
        <v>Region 6</v>
      </c>
      <c r="AI17" s="44" t="s">
        <v>159</v>
      </c>
      <c r="AJ17" s="44" t="str">
        <f>'C_Health Regions'!N5</f>
        <v>Region 7</v>
      </c>
      <c r="AK17" s="44" t="s">
        <v>159</v>
      </c>
      <c r="AL17" s="44" t="str">
        <f>'C_Health Regions'!P5</f>
        <v>Region 8</v>
      </c>
      <c r="AM17" s="44" t="s">
        <v>159</v>
      </c>
      <c r="AN17" s="44" t="str">
        <f>'C_Health Regions'!R5</f>
        <v>Region 9</v>
      </c>
      <c r="AO17" s="44" t="s">
        <v>159</v>
      </c>
      <c r="AP17" s="44" t="str">
        <f>'C_Health Regions'!T5</f>
        <v>Region 10</v>
      </c>
      <c r="AQ17" s="44" t="s">
        <v>159</v>
      </c>
      <c r="AR17" s="44" t="str">
        <f>'C_Health Regions'!V5</f>
        <v>Region 11</v>
      </c>
      <c r="AS17" s="44" t="s">
        <v>159</v>
      </c>
      <c r="AT17" s="44" t="str">
        <f>'C_Health Regions'!X5</f>
        <v>Region 12</v>
      </c>
      <c r="AU17" s="44" t="s">
        <v>159</v>
      </c>
      <c r="AV17" s="44" t="str">
        <f>'C_Health Regions'!Z5</f>
        <v>Region 13</v>
      </c>
      <c r="AW17" s="44" t="s">
        <v>159</v>
      </c>
      <c r="AX17" s="44" t="str">
        <f>'C_Health Regions'!AB5</f>
        <v>Region 14</v>
      </c>
      <c r="AY17" s="44" t="s">
        <v>159</v>
      </c>
      <c r="AZ17" s="44" t="str">
        <f>'C_Health Regions'!AD5</f>
        <v>Region 15</v>
      </c>
      <c r="BA17" s="44" t="s">
        <v>159</v>
      </c>
      <c r="BB17" s="44" t="str">
        <f>'C_Health Regions'!AF5</f>
        <v>Region 16</v>
      </c>
      <c r="BC17" s="44" t="s">
        <v>159</v>
      </c>
      <c r="BD17" s="44" t="str">
        <f>'C_Health Regions'!AH5</f>
        <v>Region 17</v>
      </c>
      <c r="BE17" s="44" t="s">
        <v>159</v>
      </c>
      <c r="BF17" s="44" t="str">
        <f>'C_Health Regions'!AJ5</f>
        <v>Region 18</v>
      </c>
      <c r="BG17" s="44" t="s">
        <v>159</v>
      </c>
      <c r="BH17" s="44" t="str">
        <f>'C_Health Regions'!AL5</f>
        <v>Region 19</v>
      </c>
      <c r="BI17" s="44" t="s">
        <v>159</v>
      </c>
      <c r="BJ17" s="44" t="str">
        <f>'C_Health Regions'!AN5</f>
        <v>Region 20</v>
      </c>
      <c r="BK17" s="44" t="s">
        <v>159</v>
      </c>
      <c r="BL17" s="43"/>
    </row>
    <row r="18" spans="2:64" ht="12.95">
      <c r="B18" s="48" t="str">
        <f>' B_Populations'!A9</f>
        <v>65-74</v>
      </c>
      <c r="C18" s="75"/>
      <c r="D18" s="75"/>
      <c r="E18" s="75"/>
      <c r="F18" s="75"/>
      <c r="G18" s="75"/>
      <c r="H18" s="75"/>
      <c r="I18" s="75"/>
      <c r="J18" s="75"/>
      <c r="K18" s="75"/>
      <c r="L18" s="75"/>
      <c r="M18" s="75"/>
      <c r="N18" s="75"/>
      <c r="O18" s="75"/>
      <c r="P18" s="76"/>
      <c r="Q18" s="76"/>
      <c r="R18" s="76"/>
      <c r="S18" s="76"/>
      <c r="T18" s="76"/>
      <c r="U18" s="76"/>
      <c r="V18" s="76"/>
      <c r="W18" s="54"/>
      <c r="X18" s="44">
        <f>'C_Health Regions'!B6</f>
        <v>0</v>
      </c>
      <c r="Y18" s="12">
        <f>IF(X18=0,0,(C18/$X$18)*100000)</f>
        <v>0</v>
      </c>
      <c r="Z18" s="44">
        <f>'C_Health Regions'!D6</f>
        <v>0</v>
      </c>
      <c r="AA18" s="12">
        <f>IF(Z18=0,0,(D18/$Z$18)*100000)</f>
        <v>0</v>
      </c>
      <c r="AB18" s="44">
        <f>'C_Health Regions'!F6</f>
        <v>0</v>
      </c>
      <c r="AC18" s="12">
        <f>IF(AB18=0,0,(E18/$AB$18)*100000)</f>
        <v>0</v>
      </c>
      <c r="AD18" s="44">
        <f>'C_Health Regions'!H6</f>
        <v>0</v>
      </c>
      <c r="AE18" s="12">
        <f>IF(AD18=0,0,(F18/$AD$18)*100000)</f>
        <v>0</v>
      </c>
      <c r="AF18" s="44">
        <f>'C_Health Regions'!J6</f>
        <v>0</v>
      </c>
      <c r="AG18" s="12">
        <f>IF(AF18=0,0,(G18/$AF$18)*100000)</f>
        <v>0</v>
      </c>
      <c r="AH18" s="44">
        <f>'C_Health Regions'!L6</f>
        <v>0</v>
      </c>
      <c r="AI18" s="12">
        <f>IF(AH18=0,0,(H18/$AH$18)*100000)</f>
        <v>0</v>
      </c>
      <c r="AJ18" s="44">
        <f>'C_Health Regions'!N6</f>
        <v>0</v>
      </c>
      <c r="AK18" s="12">
        <f>IF(AJ18=0,0,(I18/$AJ$18)*100000)</f>
        <v>0</v>
      </c>
      <c r="AL18" s="44">
        <f>'C_Health Regions'!P6</f>
        <v>0</v>
      </c>
      <c r="AM18" s="12">
        <f>IF(AL18=0,0,(J18/$AL$18)*100000)</f>
        <v>0</v>
      </c>
      <c r="AN18" s="44">
        <f>'C_Health Regions'!R6</f>
        <v>0</v>
      </c>
      <c r="AO18" s="12">
        <f>IF(AN18=0,0,(K18/$AN$18)*100000)</f>
        <v>0</v>
      </c>
      <c r="AP18" s="44">
        <f>'C_Health Regions'!T6</f>
        <v>0</v>
      </c>
      <c r="AQ18" s="12">
        <f>IF(AP18=0,0,(L18/$AP18)*100000)</f>
        <v>0</v>
      </c>
      <c r="AR18" s="44">
        <f>'C_Health Regions'!V6</f>
        <v>0</v>
      </c>
      <c r="AS18" s="12">
        <f>IF(AR18=0,0,(M18/$AR$18)*100000)</f>
        <v>0</v>
      </c>
      <c r="AT18" s="44">
        <f>'C_Health Regions'!X6</f>
        <v>0</v>
      </c>
      <c r="AU18" s="12">
        <f>IF(AT18=0,0,(N18/$AT$18)*100000)</f>
        <v>0</v>
      </c>
      <c r="AV18" s="44">
        <f>'C_Health Regions'!Z6</f>
        <v>0</v>
      </c>
      <c r="AW18" s="12">
        <f>IF(AV18=0,0,(O18/$AV$18)*100000)</f>
        <v>0</v>
      </c>
      <c r="AX18" s="44">
        <f>'C_Health Regions'!AB6</f>
        <v>0</v>
      </c>
      <c r="AY18" s="12">
        <f>IF(AX18=0,0,(P18/$AX$18)*100000)</f>
        <v>0</v>
      </c>
      <c r="AZ18" s="44">
        <f>'C_Health Regions'!AD6</f>
        <v>0</v>
      </c>
      <c r="BA18" s="12">
        <f>IF(AZ18=0,0,(Q18/$AZ$18)*100000)</f>
        <v>0</v>
      </c>
      <c r="BB18" s="44">
        <f>'C_Health Regions'!AF6</f>
        <v>0</v>
      </c>
      <c r="BC18" s="12">
        <f>IF(BB18=0,0,(R18/$BB$18)*100000)</f>
        <v>0</v>
      </c>
      <c r="BD18" s="44">
        <f>'C_Health Regions'!AH6</f>
        <v>0</v>
      </c>
      <c r="BE18" s="12">
        <f>IF(BD18=0,0,(S18/$BD$18)*100000)</f>
        <v>0</v>
      </c>
      <c r="BF18" s="44">
        <f>'C_Health Regions'!AJ6</f>
        <v>0</v>
      </c>
      <c r="BG18" s="12">
        <f>IF(BF18=0,0,(T18/$BF$18)*100000)</f>
        <v>0</v>
      </c>
      <c r="BH18" s="44">
        <f>'C_Health Regions'!AL6</f>
        <v>0</v>
      </c>
      <c r="BI18" s="12">
        <f>IF(BH18=0,0,(U18/$BH$18)*100000)</f>
        <v>0</v>
      </c>
      <c r="BJ18" s="44">
        <f>'C_Health Regions'!AN6</f>
        <v>0</v>
      </c>
      <c r="BK18" s="12">
        <f>IF(BJ18=0,0,(V18/$BJ$18)*100000)</f>
        <v>0</v>
      </c>
      <c r="BL18" s="54"/>
    </row>
    <row r="19" spans="2:64" ht="12.95">
      <c r="B19" s="71" t="str">
        <f>' B_Populations'!A10</f>
        <v>75-84</v>
      </c>
      <c r="C19" s="77"/>
      <c r="D19" s="77"/>
      <c r="E19" s="77"/>
      <c r="F19" s="77"/>
      <c r="G19" s="77"/>
      <c r="H19" s="77"/>
      <c r="I19" s="77"/>
      <c r="J19" s="77"/>
      <c r="K19" s="77"/>
      <c r="L19" s="77"/>
      <c r="M19" s="77"/>
      <c r="N19" s="77"/>
      <c r="O19" s="77"/>
      <c r="P19" s="78"/>
      <c r="Q19" s="78"/>
      <c r="R19" s="78"/>
      <c r="S19" s="78"/>
      <c r="T19" s="78"/>
      <c r="U19" s="78"/>
      <c r="V19" s="78"/>
      <c r="W19" s="54"/>
      <c r="X19" s="44">
        <f>'C_Health Regions'!B7</f>
        <v>0</v>
      </c>
      <c r="Y19" s="12">
        <f>IF(X19=0,0,(C19/$X$19)*100000)</f>
        <v>0</v>
      </c>
      <c r="Z19" s="44">
        <f>'C_Health Regions'!D7</f>
        <v>0</v>
      </c>
      <c r="AA19" s="12">
        <f>IF(Z19=0,0,(D19/$Z$19)*100000)</f>
        <v>0</v>
      </c>
      <c r="AB19" s="44">
        <f>'C_Health Regions'!F7</f>
        <v>0</v>
      </c>
      <c r="AC19" s="12">
        <f>IF(AB19=0,0,(E19/$AB$19)*100000)</f>
        <v>0</v>
      </c>
      <c r="AD19" s="44">
        <f>'C_Health Regions'!H7</f>
        <v>0</v>
      </c>
      <c r="AE19" s="12">
        <f>IF(AD19=0,0,(F19/$AD$19)*100000)</f>
        <v>0</v>
      </c>
      <c r="AF19" s="44">
        <f>'C_Health Regions'!J7</f>
        <v>0</v>
      </c>
      <c r="AG19" s="12">
        <f>IF(AF19=0,0,(G19/$AF$19)*100000)</f>
        <v>0</v>
      </c>
      <c r="AH19" s="44">
        <f>'C_Health Regions'!L7</f>
        <v>0</v>
      </c>
      <c r="AI19" s="12">
        <f>IF(AH19=0,0,(H19/$AH$19)*100000)</f>
        <v>0</v>
      </c>
      <c r="AJ19" s="44">
        <f>'C_Health Regions'!N7</f>
        <v>0</v>
      </c>
      <c r="AK19" s="12">
        <f>IF(AJ19=0,0,(I19/$AJ$19)*100000)</f>
        <v>0</v>
      </c>
      <c r="AL19" s="44">
        <f>'C_Health Regions'!P7</f>
        <v>0</v>
      </c>
      <c r="AM19" s="12">
        <f>IF(AL19=0,0,(J19/$AL$19)*100000)</f>
        <v>0</v>
      </c>
      <c r="AN19" s="44">
        <f>'C_Health Regions'!R7</f>
        <v>0</v>
      </c>
      <c r="AO19" s="12">
        <f>IF(AN19=0,0,(K19/$AN$19)*100000)</f>
        <v>0</v>
      </c>
      <c r="AP19" s="44">
        <f>'C_Health Regions'!T7</f>
        <v>0</v>
      </c>
      <c r="AQ19" s="12">
        <f t="shared" ref="AQ19:AQ21" si="1">IF(AP19=0,0,(L19/$AP19)*100000)</f>
        <v>0</v>
      </c>
      <c r="AR19" s="44">
        <f>'C_Health Regions'!V7</f>
        <v>0</v>
      </c>
      <c r="AS19" s="12">
        <f>IF(AR19=0,0,(M19/$AR$19)*100000)</f>
        <v>0</v>
      </c>
      <c r="AT19" s="44">
        <f>'C_Health Regions'!X7</f>
        <v>0</v>
      </c>
      <c r="AU19" s="12">
        <f>IF(AT19=0,0,(N19/$AT$19)*100000)</f>
        <v>0</v>
      </c>
      <c r="AV19" s="44">
        <f>'C_Health Regions'!Z7</f>
        <v>0</v>
      </c>
      <c r="AW19" s="12">
        <f>IF(AV19=0,0,(O19/$AV$19)*100000)</f>
        <v>0</v>
      </c>
      <c r="AX19" s="44">
        <f>'C_Health Regions'!AB7</f>
        <v>0</v>
      </c>
      <c r="AY19" s="12">
        <f>IF(AX19=0,0,(P19/$AX$19)*100000)</f>
        <v>0</v>
      </c>
      <c r="AZ19" s="44">
        <f>'C_Health Regions'!AD7</f>
        <v>0</v>
      </c>
      <c r="BA19" s="12">
        <f>IF(AZ19=0,0,(Q19/$AZ$19)*100000)</f>
        <v>0</v>
      </c>
      <c r="BB19" s="44">
        <f>'C_Health Regions'!AF7</f>
        <v>0</v>
      </c>
      <c r="BC19" s="12">
        <f>IF(BB19=0,0,(R19/$BB$19)*100000)</f>
        <v>0</v>
      </c>
      <c r="BD19" s="44">
        <f>'C_Health Regions'!AH7</f>
        <v>0</v>
      </c>
      <c r="BE19" s="12">
        <f>IF(BD19=0,0,(S19/$BD$19)*100000)</f>
        <v>0</v>
      </c>
      <c r="BF19" s="44">
        <f>'C_Health Regions'!AJ7</f>
        <v>0</v>
      </c>
      <c r="BG19" s="12">
        <f>IF(BF19=0,0,(T19/$BF$19)*100000)</f>
        <v>0</v>
      </c>
      <c r="BH19" s="44">
        <f>'C_Health Regions'!AL7</f>
        <v>0</v>
      </c>
      <c r="BI19" s="12">
        <f>IF(BH19=0,0,(U19/$BH$19)*100000)</f>
        <v>0</v>
      </c>
      <c r="BJ19" s="44">
        <f>'C_Health Regions'!AN7</f>
        <v>0</v>
      </c>
      <c r="BK19" s="12">
        <f>IF(BJ19=0,0,(V19/$BJ$19)*100000)</f>
        <v>0</v>
      </c>
      <c r="BL19" s="54"/>
    </row>
    <row r="20" spans="2:64" ht="12.95">
      <c r="B20" s="71" t="str">
        <f>' B_Populations'!A11</f>
        <v>85+</v>
      </c>
      <c r="C20" s="77"/>
      <c r="D20" s="77"/>
      <c r="E20" s="77"/>
      <c r="F20" s="77"/>
      <c r="G20" s="77"/>
      <c r="H20" s="77"/>
      <c r="I20" s="77"/>
      <c r="J20" s="77"/>
      <c r="K20" s="77"/>
      <c r="L20" s="77"/>
      <c r="M20" s="77"/>
      <c r="N20" s="77"/>
      <c r="O20" s="77"/>
      <c r="P20" s="78"/>
      <c r="Q20" s="78"/>
      <c r="R20" s="78"/>
      <c r="S20" s="78"/>
      <c r="T20" s="78"/>
      <c r="U20" s="78"/>
      <c r="V20" s="78"/>
      <c r="W20" s="54"/>
      <c r="X20" s="44">
        <f>'C_Health Regions'!B8</f>
        <v>0</v>
      </c>
      <c r="Y20" s="12">
        <f>IF(X20=0,0,(C20/$X$20)*100000)</f>
        <v>0</v>
      </c>
      <c r="Z20" s="44">
        <f>'C_Health Regions'!D8</f>
        <v>0</v>
      </c>
      <c r="AA20" s="12">
        <f>IF(Z20=0,0,(D20/$Z$20)*100000)</f>
        <v>0</v>
      </c>
      <c r="AB20" s="44">
        <f>'C_Health Regions'!F8</f>
        <v>0</v>
      </c>
      <c r="AC20" s="12">
        <f>IF(AB20=0,0,(E20/$AB$20)*100000)</f>
        <v>0</v>
      </c>
      <c r="AD20" s="44">
        <f>'C_Health Regions'!H8</f>
        <v>0</v>
      </c>
      <c r="AE20" s="12">
        <f>IF(AD20=0,0,(F20/$AD$20)*100000)</f>
        <v>0</v>
      </c>
      <c r="AF20" s="44">
        <f>'C_Health Regions'!J8</f>
        <v>0</v>
      </c>
      <c r="AG20" s="12">
        <f>IF(AF20=0,0,(G20/$AF$20)*100000)</f>
        <v>0</v>
      </c>
      <c r="AH20" s="44">
        <f>'C_Health Regions'!L8</f>
        <v>0</v>
      </c>
      <c r="AI20" s="12">
        <f>IF(AH20=0,0,(H20/$AH$20)*100000)</f>
        <v>0</v>
      </c>
      <c r="AJ20" s="44">
        <f>'C_Health Regions'!N8</f>
        <v>0</v>
      </c>
      <c r="AK20" s="12">
        <f>IF(AJ20=0,0,(I20/$AJ$20)*100000)</f>
        <v>0</v>
      </c>
      <c r="AL20" s="44">
        <f>'C_Health Regions'!P8</f>
        <v>0</v>
      </c>
      <c r="AM20" s="12">
        <f>IF(AL20=0,0,(J20/$AL$20)*100000)</f>
        <v>0</v>
      </c>
      <c r="AN20" s="44">
        <f>'C_Health Regions'!R8</f>
        <v>0</v>
      </c>
      <c r="AO20" s="12">
        <f>IF(AN20=0,0,(K20/$AN$20)*100000)</f>
        <v>0</v>
      </c>
      <c r="AP20" s="44">
        <f>'C_Health Regions'!T8</f>
        <v>0</v>
      </c>
      <c r="AQ20" s="12">
        <f t="shared" si="1"/>
        <v>0</v>
      </c>
      <c r="AR20" s="44">
        <f>'C_Health Regions'!V8</f>
        <v>0</v>
      </c>
      <c r="AS20" s="12">
        <f>IF(AR20=0,0,(M20/$AR$20)*100000)</f>
        <v>0</v>
      </c>
      <c r="AT20" s="44">
        <f>'C_Health Regions'!X8</f>
        <v>0</v>
      </c>
      <c r="AU20" s="12">
        <f>IF(AT20=0,0,(N20/$AT$20)*100000)</f>
        <v>0</v>
      </c>
      <c r="AV20" s="44">
        <f>'C_Health Regions'!Z8</f>
        <v>0</v>
      </c>
      <c r="AW20" s="12">
        <f>IF(AV20=0,0,(O20/$AV$20)*100000)</f>
        <v>0</v>
      </c>
      <c r="AX20" s="44">
        <f>'C_Health Regions'!AB8</f>
        <v>0</v>
      </c>
      <c r="AY20" s="12">
        <f>IF(AX20=0,0,(P20/$AX$20)*100000)</f>
        <v>0</v>
      </c>
      <c r="AZ20" s="44">
        <f>'C_Health Regions'!AD8</f>
        <v>0</v>
      </c>
      <c r="BA20" s="12">
        <f>IF(AZ20=0,0,(Q20/$AZ$20)*100000)</f>
        <v>0</v>
      </c>
      <c r="BB20" s="44">
        <f>'C_Health Regions'!AF8</f>
        <v>0</v>
      </c>
      <c r="BC20" s="12">
        <f>IF(BB20=0,0,(R20/$BB$20)*100000)</f>
        <v>0</v>
      </c>
      <c r="BD20" s="44">
        <f>'C_Health Regions'!AH8</f>
        <v>0</v>
      </c>
      <c r="BE20" s="12">
        <f>IF(BD20=0,0,(S20/$BD$20)*100000)</f>
        <v>0</v>
      </c>
      <c r="BF20" s="44">
        <f>'C_Health Regions'!AJ8</f>
        <v>0</v>
      </c>
      <c r="BG20" s="12">
        <f>IF(BF20=0,0,(T20/$BF$20)*100000)</f>
        <v>0</v>
      </c>
      <c r="BH20" s="44">
        <f>'C_Health Regions'!AL8</f>
        <v>0</v>
      </c>
      <c r="BI20" s="12">
        <f>IF(BH20=0,0,(U20/$BH$20)*100000)</f>
        <v>0</v>
      </c>
      <c r="BJ20" s="44">
        <f>'C_Health Regions'!AN8</f>
        <v>0</v>
      </c>
      <c r="BK20" s="12">
        <f>IF(BJ20=0,0,(V20/$BJ$20)*100000)</f>
        <v>0</v>
      </c>
      <c r="BL20" s="54"/>
    </row>
    <row r="21" spans="2:64" ht="12.95">
      <c r="B21" s="70" t="s">
        <v>163</v>
      </c>
      <c r="C21" s="77"/>
      <c r="D21" s="77"/>
      <c r="E21" s="77"/>
      <c r="F21" s="77"/>
      <c r="G21" s="77"/>
      <c r="H21" s="77"/>
      <c r="I21" s="77"/>
      <c r="J21" s="77"/>
      <c r="K21" s="77"/>
      <c r="L21" s="77"/>
      <c r="M21" s="77"/>
      <c r="N21" s="77"/>
      <c r="O21" s="77"/>
      <c r="P21" s="78"/>
      <c r="Q21" s="78"/>
      <c r="R21" s="78"/>
      <c r="S21" s="78"/>
      <c r="T21" s="78"/>
      <c r="U21" s="78"/>
      <c r="V21" s="78"/>
      <c r="X21" s="44">
        <f>'C_Health Regions'!B9</f>
        <v>0</v>
      </c>
      <c r="Y21" s="12">
        <f>IF(X21=0,0,(C21/$X$21)*100000)</f>
        <v>0</v>
      </c>
      <c r="Z21" s="44">
        <f>'C_Health Regions'!D9</f>
        <v>0</v>
      </c>
      <c r="AA21" s="12">
        <f>IF(Z21=0,0,(D21/$Z$21)*100000)</f>
        <v>0</v>
      </c>
      <c r="AB21" s="44">
        <f>'C_Health Regions'!F9</f>
        <v>0</v>
      </c>
      <c r="AC21" s="12">
        <f>IF(AB21=0,0,(E21/$AB$21)*100000)</f>
        <v>0</v>
      </c>
      <c r="AD21" s="44">
        <f>'C_Health Regions'!H9</f>
        <v>0</v>
      </c>
      <c r="AE21" s="12">
        <f>IF(AD21=0,0,(F21/$AD$21)*100000)</f>
        <v>0</v>
      </c>
      <c r="AF21" s="44">
        <f>'C_Health Regions'!J9</f>
        <v>0</v>
      </c>
      <c r="AG21" s="12">
        <f>IF(AF21=0,0,(G21/$AF$21)*100000)</f>
        <v>0</v>
      </c>
      <c r="AH21" s="44">
        <f>'C_Health Regions'!L9</f>
        <v>0</v>
      </c>
      <c r="AI21" s="12">
        <f>IF(AH21=0,0,(H21/$AH$21)*100000)</f>
        <v>0</v>
      </c>
      <c r="AJ21" s="44">
        <f>'C_Health Regions'!N9</f>
        <v>0</v>
      </c>
      <c r="AK21" s="12">
        <f>IF(AJ21=0,0,(I21/$AJ$21)*100000)</f>
        <v>0</v>
      </c>
      <c r="AL21" s="44">
        <f>'C_Health Regions'!P9</f>
        <v>0</v>
      </c>
      <c r="AM21" s="12">
        <f>IF(AL21=0,0,(J21/$AL$21)*100000)</f>
        <v>0</v>
      </c>
      <c r="AN21" s="44">
        <f>'C_Health Regions'!R9</f>
        <v>0</v>
      </c>
      <c r="AO21" s="12">
        <f>IF(AN21=0,0,(K21/$AN$21)*100000)</f>
        <v>0</v>
      </c>
      <c r="AP21" s="44">
        <f>'C_Health Regions'!T9</f>
        <v>0</v>
      </c>
      <c r="AQ21" s="12">
        <f t="shared" si="1"/>
        <v>0</v>
      </c>
      <c r="AR21" s="44">
        <f>'C_Health Regions'!V9</f>
        <v>0</v>
      </c>
      <c r="AS21" s="12">
        <f>IF(AR21=0,0,(M21/$AR$21)*100000)</f>
        <v>0</v>
      </c>
      <c r="AT21" s="44">
        <f>'C_Health Regions'!X9</f>
        <v>0</v>
      </c>
      <c r="AU21" s="12">
        <f>IF(AT21=0,0,(N21/$AT$21)*100000)</f>
        <v>0</v>
      </c>
      <c r="AV21" s="44">
        <f>'C_Health Regions'!Z9</f>
        <v>0</v>
      </c>
      <c r="AW21" s="12">
        <f>IF(AV21=0,0,(O21/$AV$21)*100000)</f>
        <v>0</v>
      </c>
      <c r="AX21" s="44">
        <f>'C_Health Regions'!AB9</f>
        <v>0</v>
      </c>
      <c r="AY21" s="12">
        <f>IF(AX21=0,0,(P21/$AX$21)*100000)</f>
        <v>0</v>
      </c>
      <c r="AZ21" s="44">
        <f>'C_Health Regions'!AD9</f>
        <v>0</v>
      </c>
      <c r="BA21" s="12">
        <f>IF(AZ21=0,0,(Q21/$AZ$21)*100000)</f>
        <v>0</v>
      </c>
      <c r="BB21" s="44">
        <f>'C_Health Regions'!AF9</f>
        <v>0</v>
      </c>
      <c r="BC21" s="12">
        <f>IF(BB21=0,0,(R21/$BB$21)*100000)</f>
        <v>0</v>
      </c>
      <c r="BD21" s="44">
        <f>'C_Health Regions'!AH9</f>
        <v>0</v>
      </c>
      <c r="BE21" s="12">
        <f>IF(BD21=0,0,(S21/$BD$21)*100000)</f>
        <v>0</v>
      </c>
      <c r="BF21" s="44">
        <f>'C_Health Regions'!AJ9</f>
        <v>0</v>
      </c>
      <c r="BG21" s="12">
        <f>IF(BF21=0,0,(T21/$BF$21)*100000)</f>
        <v>0</v>
      </c>
      <c r="BH21" s="44">
        <f>'C_Health Regions'!AL9</f>
        <v>0</v>
      </c>
      <c r="BI21" s="12">
        <f>IF(BH21=0,0,(U21/$BH$21)*100000)</f>
        <v>0</v>
      </c>
      <c r="BJ21" s="44">
        <f>'C_Health Regions'!AN9</f>
        <v>0</v>
      </c>
      <c r="BK21" s="12">
        <f>IF(BJ21=0,0,(V21/$BJ$21)*100000)</f>
        <v>0</v>
      </c>
    </row>
  </sheetData>
  <mergeCells count="2">
    <mergeCell ref="C1:F1"/>
    <mergeCell ref="X1:Y1"/>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6BAA5E-28A6-4DFE-8FBD-A58FAD6F1017}"/>
</file>

<file path=customXml/itemProps2.xml><?xml version="1.0" encoding="utf-8"?>
<ds:datastoreItem xmlns:ds="http://schemas.openxmlformats.org/officeDocument/2006/customXml" ds:itemID="{D3A0B132-C85C-431A-B9F4-E50BDC8889ED}"/>
</file>

<file path=customXml/itemProps3.xml><?xml version="1.0" encoding="utf-8"?>
<ds:datastoreItem xmlns:ds="http://schemas.openxmlformats.org/officeDocument/2006/customXml" ds:itemID="{9B270DAC-6694-4ECF-9B64-6B7550778CCC}"/>
</file>

<file path=docProps/app.xml><?xml version="1.0" encoding="utf-8"?>
<Properties xmlns="http://schemas.openxmlformats.org/officeDocument/2006/extended-properties" xmlns:vt="http://schemas.openxmlformats.org/officeDocument/2006/docPropsVTypes">
  <Application>Microsoft Excel Online</Application>
  <Manager/>
  <Company>CDC - NCIPC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Guest User</cp:lastModifiedBy>
  <cp:revision/>
  <dcterms:created xsi:type="dcterms:W3CDTF">2002-05-13T15:46:14Z</dcterms:created>
  <dcterms:modified xsi:type="dcterms:W3CDTF">2023-10-20T20:48:05Z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ies>
</file>