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4"/>
  <workbookPr codeName="ThisWorkbook" defaultThemeVersion="124226"/>
  <mc:AlternateContent xmlns:mc="http://schemas.openxmlformats.org/markup-compatibility/2006">
    <mc:Choice Requires="x15">
      <x15ac:absPath xmlns:x15ac="http://schemas.microsoft.com/office/spreadsheetml/2010/11/ac" url="https://rossstrategic365-my.sharepoint.com/personal/lchrzaszcz_rossstrategic_com/Documents/Documents/Working Documents/1582 CSTE SER/"/>
    </mc:Choice>
  </mc:AlternateContent>
  <xr:revisionPtr revIDLastSave="722" documentId="8_{AD1B3308-042E-4D0B-9349-3E5FF477D9ED}" xr6:coauthVersionLast="47" xr6:coauthVersionMax="47" xr10:uidLastSave="{C49623B8-1D70-4AF5-8350-0F46AE77A478}"/>
  <bookViews>
    <workbookView xWindow="-120" yWindow="-16320" windowWidth="29040" windowHeight="15720" tabRatio="811" firstSheet="6" activeTab="1" xr2:uid="{00000000-000D-0000-FFFF-FFFF00000000}"/>
  </bookViews>
  <sheets>
    <sheet name="A_Instructions" sheetId="27" r:id="rId1"/>
    <sheet name=" B_Populations" sheetId="10" r:id="rId2"/>
    <sheet name="1. Poisoning" sheetId="24" r:id="rId3"/>
    <sheet name="2. Firearm" sheetId="36" r:id="rId4"/>
    <sheet name="3. Suffocation" sheetId="37" r:id="rId5"/>
    <sheet name="4. All Other Mechanisms" sheetId="38" r:id="rId6"/>
    <sheet name="Formulas" sheetId="25" r:id="rId7"/>
    <sheet name="Report" sheetId="22" r:id="rId8"/>
    <sheet name="Suicide Totals" sheetId="40" r:id="rId9"/>
  </sheets>
  <definedNames>
    <definedName name="_xlnm._FilterDatabase" localSheetId="7" hidden="1">Report!$U$29:$W$29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4" i="40" l="1"/>
  <c r="C313" i="40"/>
  <c r="C312" i="40"/>
  <c r="C311" i="40"/>
  <c r="C310" i="40"/>
  <c r="C309" i="40"/>
  <c r="C308" i="40"/>
  <c r="C307" i="40"/>
  <c r="C306" i="40"/>
  <c r="C305" i="40"/>
  <c r="C304" i="40"/>
  <c r="CX314" i="40"/>
  <c r="CW314" i="40"/>
  <c r="CV314" i="40"/>
  <c r="CX313" i="40"/>
  <c r="CW313" i="40"/>
  <c r="CV313" i="40"/>
  <c r="CX312" i="40"/>
  <c r="CW312" i="40"/>
  <c r="CV312" i="40"/>
  <c r="CX311" i="40"/>
  <c r="CW311" i="40"/>
  <c r="CV311" i="40"/>
  <c r="CX310" i="40"/>
  <c r="CW310" i="40"/>
  <c r="CV310" i="40"/>
  <c r="CX309" i="40"/>
  <c r="CW309" i="40"/>
  <c r="CV309" i="40"/>
  <c r="CX308" i="40"/>
  <c r="CW308" i="40"/>
  <c r="CV308" i="40"/>
  <c r="CX307" i="40"/>
  <c r="CW307" i="40"/>
  <c r="CV307" i="40"/>
  <c r="CX306" i="40"/>
  <c r="CW306" i="40"/>
  <c r="CV306" i="40"/>
  <c r="CX305" i="40"/>
  <c r="CW305" i="40"/>
  <c r="CV305" i="40"/>
  <c r="CX304" i="40"/>
  <c r="CW304" i="40"/>
  <c r="CV304" i="40"/>
  <c r="CX314" i="37"/>
  <c r="CW314" i="37"/>
  <c r="CV314" i="37"/>
  <c r="CX313" i="37"/>
  <c r="CW313" i="37"/>
  <c r="CV313" i="37"/>
  <c r="CX312" i="37"/>
  <c r="CW312" i="37"/>
  <c r="CV312" i="37"/>
  <c r="CX311" i="37"/>
  <c r="CW311" i="37"/>
  <c r="CV311" i="37"/>
  <c r="CX310" i="37"/>
  <c r="CW310" i="37"/>
  <c r="CV310" i="37"/>
  <c r="CX309" i="37"/>
  <c r="CW309" i="37"/>
  <c r="CV309" i="37"/>
  <c r="CX308" i="37"/>
  <c r="CW308" i="37"/>
  <c r="CV308" i="37"/>
  <c r="CX307" i="37"/>
  <c r="CW307" i="37"/>
  <c r="CV307" i="37"/>
  <c r="CX306" i="37"/>
  <c r="CW306" i="37"/>
  <c r="CV306" i="37"/>
  <c r="CX305" i="37"/>
  <c r="CW305" i="37"/>
  <c r="CV305" i="37"/>
  <c r="CX304" i="37"/>
  <c r="CW304" i="37"/>
  <c r="CV304" i="37"/>
  <c r="CX314" i="36"/>
  <c r="CW314" i="36"/>
  <c r="CV314" i="36"/>
  <c r="CX313" i="36"/>
  <c r="CW313" i="36"/>
  <c r="CV313" i="36"/>
  <c r="CX312" i="36"/>
  <c r="CW312" i="36"/>
  <c r="CV312" i="36"/>
  <c r="CX311" i="36"/>
  <c r="CW311" i="36"/>
  <c r="CV311" i="36"/>
  <c r="CX310" i="36"/>
  <c r="CW310" i="36"/>
  <c r="CV310" i="36"/>
  <c r="CX309" i="36"/>
  <c r="CW309" i="36"/>
  <c r="CV309" i="36"/>
  <c r="CX308" i="36"/>
  <c r="CW308" i="36"/>
  <c r="CV308" i="36"/>
  <c r="CX307" i="36"/>
  <c r="CW307" i="36"/>
  <c r="CV307" i="36"/>
  <c r="CX306" i="36"/>
  <c r="CW306" i="36"/>
  <c r="CV306" i="36"/>
  <c r="CX305" i="36"/>
  <c r="CW305" i="36"/>
  <c r="CV305" i="36"/>
  <c r="CX304" i="36"/>
  <c r="CW304" i="36"/>
  <c r="CV304" i="36"/>
  <c r="CX314" i="24"/>
  <c r="CW314" i="24"/>
  <c r="CV314" i="24"/>
  <c r="CX313" i="24"/>
  <c r="CW313" i="24"/>
  <c r="CV313" i="24"/>
  <c r="CX312" i="24"/>
  <c r="CW312" i="24"/>
  <c r="CV312" i="24"/>
  <c r="CX311" i="24"/>
  <c r="CW311" i="24"/>
  <c r="CV311" i="24"/>
  <c r="CX310" i="24"/>
  <c r="CW310" i="24"/>
  <c r="CV310" i="24"/>
  <c r="CX309" i="24"/>
  <c r="CW309" i="24"/>
  <c r="CV309" i="24"/>
  <c r="CX308" i="24"/>
  <c r="CW308" i="24"/>
  <c r="CV308" i="24"/>
  <c r="CX307" i="24"/>
  <c r="CW307" i="24"/>
  <c r="CV307" i="24"/>
  <c r="CX306" i="24"/>
  <c r="CW306" i="24"/>
  <c r="CV306" i="24"/>
  <c r="CX305" i="24"/>
  <c r="CW305" i="24"/>
  <c r="CV305" i="24"/>
  <c r="CX304" i="24"/>
  <c r="CW304" i="24"/>
  <c r="CV304" i="24"/>
  <c r="CW304" i="38"/>
  <c r="CX304" i="38"/>
  <c r="CW305" i="38"/>
  <c r="CX305" i="38"/>
  <c r="CW306" i="38"/>
  <c r="CX306" i="38"/>
  <c r="CW307" i="38"/>
  <c r="CX307" i="38"/>
  <c r="CW308" i="38"/>
  <c r="CX308" i="38"/>
  <c r="CW309" i="38"/>
  <c r="CX309" i="38"/>
  <c r="CW310" i="38"/>
  <c r="CX310" i="38"/>
  <c r="CW311" i="38"/>
  <c r="CX311" i="38"/>
  <c r="CW312" i="38"/>
  <c r="CX312" i="38"/>
  <c r="CW313" i="38"/>
  <c r="CX313" i="38"/>
  <c r="CW314" i="38"/>
  <c r="CX314" i="38"/>
  <c r="CV305" i="38"/>
  <c r="CV306" i="38"/>
  <c r="CV307" i="38"/>
  <c r="CV308" i="38"/>
  <c r="CV309" i="38"/>
  <c r="CV310" i="38"/>
  <c r="CV311" i="38"/>
  <c r="CV312" i="38"/>
  <c r="CV313" i="38"/>
  <c r="CV314" i="38"/>
  <c r="CV304" i="38"/>
  <c r="C314" i="38"/>
  <c r="C305" i="38"/>
  <c r="C306" i="38"/>
  <c r="C307" i="38"/>
  <c r="C308" i="38"/>
  <c r="C309" i="38"/>
  <c r="C310" i="38"/>
  <c r="C311" i="38"/>
  <c r="C312" i="38"/>
  <c r="C313" i="38"/>
  <c r="C304" i="38"/>
  <c r="E65" i="38"/>
  <c r="E66" i="38"/>
  <c r="E67" i="38"/>
  <c r="E68" i="38"/>
  <c r="E69" i="38"/>
  <c r="E70" i="38"/>
  <c r="E71" i="38"/>
  <c r="E72" i="38"/>
  <c r="E73" i="38"/>
  <c r="E64" i="38"/>
  <c r="E50" i="38"/>
  <c r="E51" i="38"/>
  <c r="E52" i="38"/>
  <c r="E53" i="38"/>
  <c r="E54" i="38"/>
  <c r="E55" i="38"/>
  <c r="E56" i="38"/>
  <c r="E57" i="38"/>
  <c r="E58" i="38"/>
  <c r="E49" i="38"/>
  <c r="E35" i="38"/>
  <c r="E36" i="38"/>
  <c r="E37" i="38"/>
  <c r="E38" i="38"/>
  <c r="E39" i="38"/>
  <c r="E40" i="38"/>
  <c r="E41" i="38"/>
  <c r="E42" i="38"/>
  <c r="E43" i="38"/>
  <c r="E34" i="38"/>
  <c r="E20" i="38"/>
  <c r="E21" i="38"/>
  <c r="E22" i="38"/>
  <c r="E23" i="38"/>
  <c r="E24" i="38"/>
  <c r="E25" i="38"/>
  <c r="E26" i="38"/>
  <c r="E27" i="38"/>
  <c r="E28" i="38"/>
  <c r="E19" i="38"/>
  <c r="E5" i="38"/>
  <c r="E6" i="38"/>
  <c r="E7" i="38"/>
  <c r="E8" i="38"/>
  <c r="E9" i="38"/>
  <c r="E10" i="38"/>
  <c r="E11" i="38"/>
  <c r="E12" i="38"/>
  <c r="E13" i="38"/>
  <c r="E4" i="38"/>
  <c r="C305" i="37"/>
  <c r="C306" i="37"/>
  <c r="C307" i="37"/>
  <c r="C308" i="37"/>
  <c r="C309" i="37"/>
  <c r="C310" i="37"/>
  <c r="C311" i="37"/>
  <c r="C312" i="37"/>
  <c r="C313" i="37"/>
  <c r="C314" i="37"/>
  <c r="C304" i="37"/>
  <c r="C305" i="36"/>
  <c r="C306" i="36"/>
  <c r="C307" i="36"/>
  <c r="C308" i="36"/>
  <c r="C309" i="36"/>
  <c r="C310" i="36"/>
  <c r="C311" i="36"/>
  <c r="C312" i="36"/>
  <c r="C313" i="36"/>
  <c r="C314" i="36"/>
  <c r="C304" i="36"/>
  <c r="C305" i="24"/>
  <c r="C306" i="24"/>
  <c r="C307" i="24"/>
  <c r="C308" i="24"/>
  <c r="C309" i="24"/>
  <c r="C310" i="24"/>
  <c r="C311" i="24"/>
  <c r="C312" i="24"/>
  <c r="C313" i="24"/>
  <c r="C314" i="24"/>
  <c r="C304" i="24"/>
  <c r="E65" i="37"/>
  <c r="E66" i="37"/>
  <c r="E67" i="37"/>
  <c r="E68" i="37"/>
  <c r="E69" i="37"/>
  <c r="E70" i="37"/>
  <c r="E71" i="37"/>
  <c r="E72" i="37"/>
  <c r="E73" i="37"/>
  <c r="E64" i="37"/>
  <c r="E50" i="37"/>
  <c r="E51" i="37"/>
  <c r="E52" i="37"/>
  <c r="E53" i="37"/>
  <c r="E54" i="37"/>
  <c r="E55" i="37"/>
  <c r="E56" i="37"/>
  <c r="E57" i="37"/>
  <c r="E58" i="37"/>
  <c r="E49" i="37"/>
  <c r="E35" i="37"/>
  <c r="E36" i="37"/>
  <c r="E37" i="37"/>
  <c r="E38" i="37"/>
  <c r="E39" i="37"/>
  <c r="E40" i="37"/>
  <c r="E41" i="37"/>
  <c r="E42" i="37"/>
  <c r="E43" i="37"/>
  <c r="E34" i="37"/>
  <c r="E28" i="37"/>
  <c r="E29" i="37"/>
  <c r="E20" i="37"/>
  <c r="E21" i="37"/>
  <c r="E22" i="37"/>
  <c r="E23" i="37"/>
  <c r="E24" i="37"/>
  <c r="E25" i="37"/>
  <c r="E26" i="37"/>
  <c r="E27" i="37"/>
  <c r="E19" i="37"/>
  <c r="E5" i="37"/>
  <c r="E6" i="37"/>
  <c r="E7" i="37"/>
  <c r="E8" i="37"/>
  <c r="E9" i="37"/>
  <c r="E10" i="37"/>
  <c r="E11" i="37"/>
  <c r="E12" i="37"/>
  <c r="E13" i="37"/>
  <c r="E14" i="37"/>
  <c r="E4" i="37"/>
  <c r="E65" i="36"/>
  <c r="E66" i="36"/>
  <c r="E67" i="36"/>
  <c r="E68" i="36"/>
  <c r="E69" i="36"/>
  <c r="E70" i="36"/>
  <c r="E71" i="36"/>
  <c r="E72" i="36"/>
  <c r="E73" i="36"/>
  <c r="E64" i="36"/>
  <c r="E50" i="36"/>
  <c r="E51" i="36"/>
  <c r="E52" i="36"/>
  <c r="E53" i="36"/>
  <c r="E54" i="36"/>
  <c r="E55" i="36"/>
  <c r="E56" i="36"/>
  <c r="E57" i="36"/>
  <c r="E58" i="36"/>
  <c r="E49" i="36"/>
  <c r="E35" i="36"/>
  <c r="E36" i="36"/>
  <c r="E37" i="36"/>
  <c r="E38" i="36"/>
  <c r="E39" i="36"/>
  <c r="E40" i="36"/>
  <c r="E41" i="36"/>
  <c r="E42" i="36"/>
  <c r="E43" i="36"/>
  <c r="E34" i="36"/>
  <c r="E20" i="36"/>
  <c r="E21" i="36"/>
  <c r="E22" i="36"/>
  <c r="E23" i="36"/>
  <c r="E24" i="36"/>
  <c r="E25" i="36"/>
  <c r="E26" i="36"/>
  <c r="E27" i="36"/>
  <c r="E28" i="36"/>
  <c r="E19" i="36"/>
  <c r="E5" i="36"/>
  <c r="E6" i="36"/>
  <c r="E7" i="36"/>
  <c r="E8" i="36"/>
  <c r="E9" i="36"/>
  <c r="E10" i="36"/>
  <c r="E11" i="36"/>
  <c r="E12" i="36"/>
  <c r="E13" i="36"/>
  <c r="E4" i="36"/>
  <c r="E65" i="24"/>
  <c r="E66" i="24"/>
  <c r="E67" i="24"/>
  <c r="E68" i="24"/>
  <c r="E69" i="24"/>
  <c r="E70" i="24"/>
  <c r="E71" i="24"/>
  <c r="E72" i="24"/>
  <c r="E73" i="24"/>
  <c r="E64" i="24"/>
  <c r="E50" i="24"/>
  <c r="E51" i="24"/>
  <c r="E52" i="24"/>
  <c r="E53" i="24"/>
  <c r="E54" i="24"/>
  <c r="E55" i="24"/>
  <c r="E56" i="24"/>
  <c r="E57" i="24"/>
  <c r="E58" i="24"/>
  <c r="E49" i="24"/>
  <c r="E35" i="24"/>
  <c r="E36" i="24"/>
  <c r="E37" i="24"/>
  <c r="E38" i="24"/>
  <c r="E39" i="24"/>
  <c r="E40" i="24"/>
  <c r="E41" i="24"/>
  <c r="E42" i="24"/>
  <c r="E43" i="24"/>
  <c r="E34" i="24"/>
  <c r="E20" i="24"/>
  <c r="E21" i="24"/>
  <c r="E22" i="24"/>
  <c r="E23" i="24"/>
  <c r="E24" i="24"/>
  <c r="E25" i="24"/>
  <c r="E26" i="24"/>
  <c r="E27" i="24"/>
  <c r="E28" i="24"/>
  <c r="E19" i="24"/>
  <c r="E5" i="24"/>
  <c r="E6" i="24"/>
  <c r="E7" i="24"/>
  <c r="E8" i="24"/>
  <c r="E9" i="24"/>
  <c r="E10" i="24"/>
  <c r="E11" i="24"/>
  <c r="E12" i="24"/>
  <c r="E13" i="24"/>
  <c r="E4" i="24"/>
  <c r="E73" i="40"/>
  <c r="E72" i="40"/>
  <c r="E71" i="40"/>
  <c r="E70" i="40"/>
  <c r="E69" i="40"/>
  <c r="E68" i="40"/>
  <c r="E67" i="40"/>
  <c r="E66" i="40"/>
  <c r="E65" i="40"/>
  <c r="E64" i="40"/>
  <c r="E58" i="40"/>
  <c r="E57" i="40"/>
  <c r="E56" i="40"/>
  <c r="E55" i="40"/>
  <c r="E54" i="40"/>
  <c r="E53" i="40"/>
  <c r="E52" i="40"/>
  <c r="E51" i="40"/>
  <c r="E50" i="40"/>
  <c r="E49" i="40"/>
  <c r="E43" i="40"/>
  <c r="E42" i="40"/>
  <c r="E41" i="40"/>
  <c r="E40" i="40"/>
  <c r="E39" i="40"/>
  <c r="E38" i="40"/>
  <c r="E37" i="40"/>
  <c r="E36" i="40"/>
  <c r="E35" i="40"/>
  <c r="E34" i="40"/>
  <c r="E28" i="40"/>
  <c r="E27" i="40"/>
  <c r="E26" i="40"/>
  <c r="E25" i="40"/>
  <c r="E24" i="40"/>
  <c r="E23" i="40"/>
  <c r="E22" i="40"/>
  <c r="E21" i="40"/>
  <c r="E20" i="40"/>
  <c r="E19" i="40"/>
  <c r="E13" i="40"/>
  <c r="E12" i="40"/>
  <c r="E11" i="40"/>
  <c r="E10" i="40"/>
  <c r="E9" i="40"/>
  <c r="E8" i="40"/>
  <c r="E7" i="40"/>
  <c r="E6" i="40"/>
  <c r="E5" i="40"/>
  <c r="E4" i="40"/>
  <c r="G70" i="10"/>
  <c r="G71" i="10"/>
  <c r="G72" i="10"/>
  <c r="G73" i="10"/>
  <c r="G74" i="10"/>
  <c r="G75" i="10"/>
  <c r="G76" i="10"/>
  <c r="G77" i="10"/>
  <c r="G78" i="10"/>
  <c r="G69" i="10"/>
  <c r="E77" i="10"/>
  <c r="E76" i="10"/>
  <c r="E75" i="10"/>
  <c r="E74" i="10"/>
  <c r="E73" i="10"/>
  <c r="E72" i="10"/>
  <c r="C77" i="10"/>
  <c r="C76" i="10"/>
  <c r="C75" i="10"/>
  <c r="C74" i="10"/>
  <c r="C73" i="10"/>
  <c r="C72" i="10"/>
  <c r="G55" i="10"/>
  <c r="G56" i="10"/>
  <c r="G57" i="10"/>
  <c r="G58" i="10"/>
  <c r="G59" i="10"/>
  <c r="G60" i="10"/>
  <c r="G61" i="10"/>
  <c r="G62" i="10"/>
  <c r="G63" i="10"/>
  <c r="G54" i="10"/>
  <c r="E62" i="10"/>
  <c r="E61" i="10"/>
  <c r="E60" i="10"/>
  <c r="E59" i="10"/>
  <c r="E58" i="10"/>
  <c r="E57" i="10"/>
  <c r="C62" i="10"/>
  <c r="C61" i="10"/>
  <c r="C60" i="10"/>
  <c r="C59" i="10"/>
  <c r="C58" i="10"/>
  <c r="C57" i="10"/>
  <c r="G40" i="10"/>
  <c r="G41" i="10"/>
  <c r="G42" i="10"/>
  <c r="G43" i="10"/>
  <c r="G44" i="10"/>
  <c r="G45" i="10"/>
  <c r="G46" i="10"/>
  <c r="G47" i="10"/>
  <c r="G48" i="10"/>
  <c r="G39" i="10"/>
  <c r="E47" i="10"/>
  <c r="E46" i="10"/>
  <c r="E45" i="10"/>
  <c r="E44" i="10"/>
  <c r="E43" i="10"/>
  <c r="E42" i="10"/>
  <c r="C47" i="10"/>
  <c r="C46" i="10"/>
  <c r="C45" i="10"/>
  <c r="C44" i="10"/>
  <c r="C43" i="10"/>
  <c r="C42" i="10"/>
  <c r="G25" i="10"/>
  <c r="G26" i="10"/>
  <c r="G27" i="10"/>
  <c r="G28" i="10"/>
  <c r="G29" i="10"/>
  <c r="G30" i="10"/>
  <c r="G31" i="10"/>
  <c r="G32" i="10"/>
  <c r="G33" i="10"/>
  <c r="G24" i="10"/>
  <c r="E32" i="10"/>
  <c r="E31" i="10"/>
  <c r="E30" i="10"/>
  <c r="E29" i="10"/>
  <c r="E28" i="10"/>
  <c r="E27" i="10"/>
  <c r="C32" i="10"/>
  <c r="C31" i="10"/>
  <c r="C30" i="10"/>
  <c r="C29" i="10"/>
  <c r="C28" i="10"/>
  <c r="C27" i="10"/>
  <c r="A59" i="25"/>
  <c r="A39" i="25"/>
  <c r="B31" i="25"/>
  <c r="BA313" i="38"/>
  <c r="AZ313" i="38"/>
  <c r="AY313" i="38"/>
  <c r="AX313" i="38"/>
  <c r="AV313" i="38"/>
  <c r="AW313" i="38" s="1"/>
  <c r="AU313" i="38"/>
  <c r="AT313" i="38"/>
  <c r="AS313" i="38"/>
  <c r="AR313" i="38"/>
  <c r="AQ313" i="38"/>
  <c r="AP313" i="38"/>
  <c r="AN313" i="38"/>
  <c r="AO313" i="38" s="1"/>
  <c r="BA312" i="38"/>
  <c r="AZ312" i="38"/>
  <c r="AY312" i="38"/>
  <c r="AX312" i="38"/>
  <c r="AW312" i="38"/>
  <c r="AV312" i="38"/>
  <c r="AT312" i="38"/>
  <c r="AU312" i="38" s="1"/>
  <c r="AS312" i="38"/>
  <c r="AR312" i="38"/>
  <c r="AQ312" i="38"/>
  <c r="AP312" i="38"/>
  <c r="AO312" i="38"/>
  <c r="AN312" i="38"/>
  <c r="AZ311" i="38"/>
  <c r="BA311" i="38" s="1"/>
  <c r="AY311" i="38"/>
  <c r="AX311" i="38"/>
  <c r="AW311" i="38"/>
  <c r="AV311" i="38"/>
  <c r="AU311" i="38"/>
  <c r="AT311" i="38"/>
  <c r="AR311" i="38"/>
  <c r="AS311" i="38" s="1"/>
  <c r="AQ311" i="38"/>
  <c r="AP311" i="38"/>
  <c r="AO311" i="38"/>
  <c r="AN311" i="38"/>
  <c r="BA310" i="38"/>
  <c r="AZ310" i="38"/>
  <c r="AX310" i="38"/>
  <c r="AY310" i="38" s="1"/>
  <c r="AW310" i="38"/>
  <c r="AV310" i="38"/>
  <c r="AU310" i="38"/>
  <c r="AT310" i="38"/>
  <c r="AS310" i="38"/>
  <c r="AR310" i="38"/>
  <c r="AP310" i="38"/>
  <c r="AQ310" i="38" s="1"/>
  <c r="AO310" i="38"/>
  <c r="AN310" i="38"/>
  <c r="BA309" i="38"/>
  <c r="AZ309" i="38"/>
  <c r="AY309" i="38"/>
  <c r="AX309" i="38"/>
  <c r="AV309" i="38"/>
  <c r="AW309" i="38" s="1"/>
  <c r="AU309" i="38"/>
  <c r="AT309" i="38"/>
  <c r="AS309" i="38"/>
  <c r="AR309" i="38"/>
  <c r="AQ309" i="38"/>
  <c r="AP309" i="38"/>
  <c r="AN309" i="38"/>
  <c r="AO309" i="38" s="1"/>
  <c r="BA308" i="38"/>
  <c r="AZ308" i="38"/>
  <c r="AY308" i="38"/>
  <c r="AX308" i="38"/>
  <c r="AW308" i="38"/>
  <c r="AV308" i="38"/>
  <c r="AT308" i="38"/>
  <c r="AU308" i="38" s="1"/>
  <c r="AS308" i="38"/>
  <c r="AR308" i="38"/>
  <c r="AQ308" i="38"/>
  <c r="AP308" i="38"/>
  <c r="AO308" i="38"/>
  <c r="AN308" i="38"/>
  <c r="AZ307" i="38"/>
  <c r="BA307" i="38" s="1"/>
  <c r="AY307" i="38"/>
  <c r="AX307" i="38"/>
  <c r="AW307" i="38"/>
  <c r="AV307" i="38"/>
  <c r="AT307" i="38"/>
  <c r="AU307" i="38" s="1"/>
  <c r="AR307" i="38"/>
  <c r="AS307" i="38" s="1"/>
  <c r="AQ307" i="38"/>
  <c r="AP307" i="38"/>
  <c r="AO307" i="38"/>
  <c r="AN307" i="38"/>
  <c r="AZ306" i="38"/>
  <c r="BA306" i="38" s="1"/>
  <c r="AX306" i="38"/>
  <c r="AY306" i="38" s="1"/>
  <c r="AW306" i="38"/>
  <c r="AV306" i="38"/>
  <c r="AU306" i="38"/>
  <c r="AT306" i="38"/>
  <c r="AR306" i="38"/>
  <c r="AS306" i="38" s="1"/>
  <c r="AP306" i="38"/>
  <c r="AQ306" i="38" s="1"/>
  <c r="AN306" i="38"/>
  <c r="AO306" i="38" s="1"/>
  <c r="BA305" i="38"/>
  <c r="AZ305" i="38"/>
  <c r="AX305" i="38"/>
  <c r="AY305" i="38" s="1"/>
  <c r="AV305" i="38"/>
  <c r="AW305" i="38" s="1"/>
  <c r="AT305" i="38"/>
  <c r="AU305" i="38" s="1"/>
  <c r="AS305" i="38"/>
  <c r="AR305" i="38"/>
  <c r="AP305" i="38"/>
  <c r="AQ305" i="38" s="1"/>
  <c r="AN305" i="38"/>
  <c r="AO305" i="38" s="1"/>
  <c r="AZ304" i="38"/>
  <c r="AZ314" i="38" s="1"/>
  <c r="BA314" i="38" s="1"/>
  <c r="AY304" i="38"/>
  <c r="AX304" i="38"/>
  <c r="AX314" i="38" s="1"/>
  <c r="AY314" i="38" s="1"/>
  <c r="AV304" i="38"/>
  <c r="AW304" i="38" s="1"/>
  <c r="AT304" i="38"/>
  <c r="AU304" i="38" s="1"/>
  <c r="AR304" i="38"/>
  <c r="AR314" i="38" s="1"/>
  <c r="AS314" i="38" s="1"/>
  <c r="AQ304" i="38"/>
  <c r="AP304" i="38"/>
  <c r="AP314" i="38" s="1"/>
  <c r="AQ314" i="38" s="1"/>
  <c r="AN304" i="38"/>
  <c r="AO304" i="38" s="1"/>
  <c r="AZ303" i="38"/>
  <c r="AX303" i="38"/>
  <c r="AV303" i="38"/>
  <c r="AT303" i="38"/>
  <c r="AR303" i="38"/>
  <c r="AP303" i="38"/>
  <c r="AN303" i="38"/>
  <c r="AZ298" i="38"/>
  <c r="BA298" i="38" s="1"/>
  <c r="AX298" i="38"/>
  <c r="AY298" i="38" s="1"/>
  <c r="AW298" i="38"/>
  <c r="AV298" i="38"/>
  <c r="AT298" i="38"/>
  <c r="AU298" i="38" s="1"/>
  <c r="AR298" i="38"/>
  <c r="AS298" i="38" s="1"/>
  <c r="AP298" i="38"/>
  <c r="AQ298" i="38" s="1"/>
  <c r="AO298" i="38"/>
  <c r="AN298" i="38"/>
  <c r="AL298" i="38"/>
  <c r="AM298" i="38" s="1"/>
  <c r="AJ298" i="38"/>
  <c r="AK298" i="38" s="1"/>
  <c r="AH298" i="38"/>
  <c r="AI298" i="38" s="1"/>
  <c r="BA297" i="38"/>
  <c r="AZ297" i="38"/>
  <c r="AX297" i="38"/>
  <c r="AY297" i="38" s="1"/>
  <c r="AV297" i="38"/>
  <c r="AW297" i="38" s="1"/>
  <c r="AT297" i="38"/>
  <c r="AU297" i="38" s="1"/>
  <c r="AS297" i="38"/>
  <c r="AR297" i="38"/>
  <c r="AP297" i="38"/>
  <c r="AQ297" i="38" s="1"/>
  <c r="AN297" i="38"/>
  <c r="AO297" i="38" s="1"/>
  <c r="AL297" i="38"/>
  <c r="AM297" i="38" s="1"/>
  <c r="AK297" i="38"/>
  <c r="AJ297" i="38"/>
  <c r="AH297" i="38"/>
  <c r="AI297" i="38" s="1"/>
  <c r="AZ296" i="38"/>
  <c r="BA296" i="38" s="1"/>
  <c r="AX296" i="38"/>
  <c r="AY296" i="38" s="1"/>
  <c r="AW296" i="38"/>
  <c r="AV296" i="38"/>
  <c r="AT296" i="38"/>
  <c r="AU296" i="38" s="1"/>
  <c r="AR296" i="38"/>
  <c r="AS296" i="38" s="1"/>
  <c r="AP296" i="38"/>
  <c r="AQ296" i="38" s="1"/>
  <c r="AO296" i="38"/>
  <c r="AN296" i="38"/>
  <c r="AL296" i="38"/>
  <c r="AM296" i="38" s="1"/>
  <c r="AJ296" i="38"/>
  <c r="AK296" i="38" s="1"/>
  <c r="AH296" i="38"/>
  <c r="AI296" i="38" s="1"/>
  <c r="BA295" i="38"/>
  <c r="AZ295" i="38"/>
  <c r="AX295" i="38"/>
  <c r="AY295" i="38" s="1"/>
  <c r="AV295" i="38"/>
  <c r="AW295" i="38" s="1"/>
  <c r="AT295" i="38"/>
  <c r="AU295" i="38" s="1"/>
  <c r="AS295" i="38"/>
  <c r="AR295" i="38"/>
  <c r="AP295" i="38"/>
  <c r="AQ295" i="38" s="1"/>
  <c r="AN295" i="38"/>
  <c r="AO295" i="38" s="1"/>
  <c r="AL295" i="38"/>
  <c r="AM295" i="38" s="1"/>
  <c r="AK295" i="38"/>
  <c r="AJ295" i="38"/>
  <c r="AH295" i="38"/>
  <c r="AI295" i="38" s="1"/>
  <c r="AZ294" i="38"/>
  <c r="BA294" i="38" s="1"/>
  <c r="AX294" i="38"/>
  <c r="AY294" i="38" s="1"/>
  <c r="AW294" i="38"/>
  <c r="AV294" i="38"/>
  <c r="AT294" i="38"/>
  <c r="AU294" i="38" s="1"/>
  <c r="AR294" i="38"/>
  <c r="AS294" i="38" s="1"/>
  <c r="AP294" i="38"/>
  <c r="AQ294" i="38" s="1"/>
  <c r="AO294" i="38"/>
  <c r="AN294" i="38"/>
  <c r="AL294" i="38"/>
  <c r="AM294" i="38" s="1"/>
  <c r="AJ294" i="38"/>
  <c r="AK294" i="38" s="1"/>
  <c r="AH294" i="38"/>
  <c r="AI294" i="38" s="1"/>
  <c r="BA293" i="38"/>
  <c r="AZ293" i="38"/>
  <c r="AX293" i="38"/>
  <c r="AY293" i="38" s="1"/>
  <c r="AV293" i="38"/>
  <c r="AW293" i="38" s="1"/>
  <c r="AT293" i="38"/>
  <c r="AU293" i="38" s="1"/>
  <c r="AS293" i="38"/>
  <c r="AR293" i="38"/>
  <c r="AP293" i="38"/>
  <c r="AQ293" i="38" s="1"/>
  <c r="AN293" i="38"/>
  <c r="AO293" i="38" s="1"/>
  <c r="AL293" i="38"/>
  <c r="AM293" i="38" s="1"/>
  <c r="AK293" i="38"/>
  <c r="AJ293" i="38"/>
  <c r="AH293" i="38"/>
  <c r="AI293" i="38" s="1"/>
  <c r="AZ292" i="38"/>
  <c r="BA292" i="38" s="1"/>
  <c r="AX292" i="38"/>
  <c r="AY292" i="38" s="1"/>
  <c r="AW292" i="38"/>
  <c r="AV292" i="38"/>
  <c r="AT292" i="38"/>
  <c r="AU292" i="38" s="1"/>
  <c r="AR292" i="38"/>
  <c r="AS292" i="38" s="1"/>
  <c r="AP292" i="38"/>
  <c r="AQ292" i="38" s="1"/>
  <c r="AO292" i="38"/>
  <c r="AN292" i="38"/>
  <c r="AL292" i="38"/>
  <c r="AM292" i="38" s="1"/>
  <c r="AJ292" i="38"/>
  <c r="AK292" i="38" s="1"/>
  <c r="AH292" i="38"/>
  <c r="AI292" i="38" s="1"/>
  <c r="BA291" i="38"/>
  <c r="AZ291" i="38"/>
  <c r="AX291" i="38"/>
  <c r="AY291" i="38" s="1"/>
  <c r="AV291" i="38"/>
  <c r="AW291" i="38" s="1"/>
  <c r="AT291" i="38"/>
  <c r="AU291" i="38" s="1"/>
  <c r="AS291" i="38"/>
  <c r="AR291" i="38"/>
  <c r="AP291" i="38"/>
  <c r="AQ291" i="38" s="1"/>
  <c r="AN291" i="38"/>
  <c r="AO291" i="38" s="1"/>
  <c r="AL291" i="38"/>
  <c r="AM291" i="38" s="1"/>
  <c r="AK291" i="38"/>
  <c r="AJ291" i="38"/>
  <c r="AH291" i="38"/>
  <c r="AI291" i="38" s="1"/>
  <c r="AZ290" i="38"/>
  <c r="BA290" i="38" s="1"/>
  <c r="AX290" i="38"/>
  <c r="AY290" i="38" s="1"/>
  <c r="AW290" i="38"/>
  <c r="AV290" i="38"/>
  <c r="AT290" i="38"/>
  <c r="AU290" i="38" s="1"/>
  <c r="AR290" i="38"/>
  <c r="AS290" i="38" s="1"/>
  <c r="AP290" i="38"/>
  <c r="AQ290" i="38" s="1"/>
  <c r="AO290" i="38"/>
  <c r="AN290" i="38"/>
  <c r="AL290" i="38"/>
  <c r="AM290" i="38" s="1"/>
  <c r="AJ290" i="38"/>
  <c r="AK290" i="38" s="1"/>
  <c r="AH290" i="38"/>
  <c r="AI290" i="38" s="1"/>
  <c r="BA289" i="38"/>
  <c r="AZ289" i="38"/>
  <c r="AX289" i="38"/>
  <c r="AY289" i="38" s="1"/>
  <c r="AV289" i="38"/>
  <c r="AW289" i="38" s="1"/>
  <c r="AT289" i="38"/>
  <c r="AT299" i="38" s="1"/>
  <c r="AU299" i="38" s="1"/>
  <c r="AS289" i="38"/>
  <c r="AR289" i="38"/>
  <c r="AR299" i="38" s="1"/>
  <c r="AS299" i="38" s="1"/>
  <c r="AP289" i="38"/>
  <c r="AQ289" i="38" s="1"/>
  <c r="AN289" i="38"/>
  <c r="AO289" i="38" s="1"/>
  <c r="AL289" i="38"/>
  <c r="AL299" i="38" s="1"/>
  <c r="AM299" i="38" s="1"/>
  <c r="AK289" i="38"/>
  <c r="AJ289" i="38"/>
  <c r="AH289" i="38"/>
  <c r="AI289" i="38" s="1"/>
  <c r="AZ288" i="38"/>
  <c r="AX288" i="38"/>
  <c r="AV288" i="38"/>
  <c r="AT288" i="38"/>
  <c r="AR288" i="38"/>
  <c r="AP288" i="38"/>
  <c r="AN288" i="38"/>
  <c r="AY284" i="38"/>
  <c r="AI284" i="38"/>
  <c r="AZ283" i="38"/>
  <c r="BA283" i="38" s="1"/>
  <c r="AX283" i="38"/>
  <c r="AY283" i="38" s="1"/>
  <c r="AV283" i="38"/>
  <c r="AW283" i="38" s="1"/>
  <c r="AU283" i="38"/>
  <c r="AT283" i="38"/>
  <c r="AR283" i="38"/>
  <c r="AS283" i="38" s="1"/>
  <c r="AP283" i="38"/>
  <c r="AQ283" i="38" s="1"/>
  <c r="AN283" i="38"/>
  <c r="AO283" i="38" s="1"/>
  <c r="AM283" i="38"/>
  <c r="AL283" i="38"/>
  <c r="AJ283" i="38"/>
  <c r="AK283" i="38" s="1"/>
  <c r="AH283" i="38"/>
  <c r="AI283" i="38" s="1"/>
  <c r="AZ282" i="38"/>
  <c r="BA282" i="38" s="1"/>
  <c r="AY282" i="38"/>
  <c r="AX282" i="38"/>
  <c r="AV282" i="38"/>
  <c r="AW282" i="38" s="1"/>
  <c r="AT282" i="38"/>
  <c r="AU282" i="38" s="1"/>
  <c r="AR282" i="38"/>
  <c r="AS282" i="38" s="1"/>
  <c r="AQ282" i="38"/>
  <c r="AP282" i="38"/>
  <c r="AN282" i="38"/>
  <c r="AO282" i="38" s="1"/>
  <c r="AL282" i="38"/>
  <c r="AM282" i="38" s="1"/>
  <c r="AJ282" i="38"/>
  <c r="AK282" i="38" s="1"/>
  <c r="AI282" i="38"/>
  <c r="AH282" i="38"/>
  <c r="AZ281" i="38"/>
  <c r="BA281" i="38" s="1"/>
  <c r="AX281" i="38"/>
  <c r="AY281" i="38" s="1"/>
  <c r="AV281" i="38"/>
  <c r="AW281" i="38" s="1"/>
  <c r="AU281" i="38"/>
  <c r="AT281" i="38"/>
  <c r="AR281" i="38"/>
  <c r="AS281" i="38" s="1"/>
  <c r="AP281" i="38"/>
  <c r="AQ281" i="38" s="1"/>
  <c r="AN281" i="38"/>
  <c r="AO281" i="38" s="1"/>
  <c r="AM281" i="38"/>
  <c r="AL281" i="38"/>
  <c r="AJ281" i="38"/>
  <c r="AK281" i="38" s="1"/>
  <c r="AH281" i="38"/>
  <c r="AI281" i="38" s="1"/>
  <c r="AZ280" i="38"/>
  <c r="BA280" i="38" s="1"/>
  <c r="AY280" i="38"/>
  <c r="AX280" i="38"/>
  <c r="AV280" i="38"/>
  <c r="AW280" i="38" s="1"/>
  <c r="AT280" i="38"/>
  <c r="AU280" i="38" s="1"/>
  <c r="AR280" i="38"/>
  <c r="AS280" i="38" s="1"/>
  <c r="AQ280" i="38"/>
  <c r="AP280" i="38"/>
  <c r="AN280" i="38"/>
  <c r="AO280" i="38" s="1"/>
  <c r="AL280" i="38"/>
  <c r="AM280" i="38" s="1"/>
  <c r="AJ280" i="38"/>
  <c r="AK280" i="38" s="1"/>
  <c r="AI280" i="38"/>
  <c r="AH280" i="38"/>
  <c r="AZ279" i="38"/>
  <c r="BA279" i="38" s="1"/>
  <c r="AX279" i="38"/>
  <c r="AY279" i="38" s="1"/>
  <c r="AV279" i="38"/>
  <c r="AW279" i="38" s="1"/>
  <c r="AU279" i="38"/>
  <c r="AT279" i="38"/>
  <c r="AR279" i="38"/>
  <c r="AS279" i="38" s="1"/>
  <c r="AP279" i="38"/>
  <c r="AQ279" i="38" s="1"/>
  <c r="AN279" i="38"/>
  <c r="AO279" i="38" s="1"/>
  <c r="AM279" i="38"/>
  <c r="AL279" i="38"/>
  <c r="AJ279" i="38"/>
  <c r="AK279" i="38" s="1"/>
  <c r="AH279" i="38"/>
  <c r="AI279" i="38" s="1"/>
  <c r="AZ278" i="38"/>
  <c r="BA278" i="38" s="1"/>
  <c r="AY278" i="38"/>
  <c r="AX278" i="38"/>
  <c r="AV278" i="38"/>
  <c r="AW278" i="38" s="1"/>
  <c r="AT278" i="38"/>
  <c r="AU278" i="38" s="1"/>
  <c r="AR278" i="38"/>
  <c r="AS278" i="38" s="1"/>
  <c r="AQ278" i="38"/>
  <c r="AP278" i="38"/>
  <c r="AN278" i="38"/>
  <c r="AO278" i="38" s="1"/>
  <c r="AL278" i="38"/>
  <c r="AM278" i="38" s="1"/>
  <c r="AJ278" i="38"/>
  <c r="AK278" i="38" s="1"/>
  <c r="AI278" i="38"/>
  <c r="AH278" i="38"/>
  <c r="AZ277" i="38"/>
  <c r="BA277" i="38" s="1"/>
  <c r="AX277" i="38"/>
  <c r="AY277" i="38" s="1"/>
  <c r="AV277" i="38"/>
  <c r="AW277" i="38" s="1"/>
  <c r="AU277" i="38"/>
  <c r="AT277" i="38"/>
  <c r="AR277" i="38"/>
  <c r="AS277" i="38" s="1"/>
  <c r="AP277" i="38"/>
  <c r="AQ277" i="38" s="1"/>
  <c r="AN277" i="38"/>
  <c r="AO277" i="38" s="1"/>
  <c r="AM277" i="38"/>
  <c r="AL277" i="38"/>
  <c r="AJ277" i="38"/>
  <c r="AK277" i="38" s="1"/>
  <c r="AH277" i="38"/>
  <c r="AI277" i="38" s="1"/>
  <c r="AZ276" i="38"/>
  <c r="BA276" i="38" s="1"/>
  <c r="AY276" i="38"/>
  <c r="AX276" i="38"/>
  <c r="AV276" i="38"/>
  <c r="AW276" i="38" s="1"/>
  <c r="AT276" i="38"/>
  <c r="AU276" i="38" s="1"/>
  <c r="AR276" i="38"/>
  <c r="AS276" i="38" s="1"/>
  <c r="AQ276" i="38"/>
  <c r="AP276" i="38"/>
  <c r="AN276" i="38"/>
  <c r="AO276" i="38" s="1"/>
  <c r="AL276" i="38"/>
  <c r="AM276" i="38" s="1"/>
  <c r="AJ276" i="38"/>
  <c r="AK276" i="38" s="1"/>
  <c r="AI276" i="38"/>
  <c r="AH276" i="38"/>
  <c r="AZ275" i="38"/>
  <c r="BA275" i="38" s="1"/>
  <c r="AX275" i="38"/>
  <c r="AY275" i="38" s="1"/>
  <c r="AV275" i="38"/>
  <c r="AW275" i="38" s="1"/>
  <c r="AU275" i="38"/>
  <c r="AT275" i="38"/>
  <c r="AR275" i="38"/>
  <c r="AS275" i="38" s="1"/>
  <c r="AP275" i="38"/>
  <c r="AQ275" i="38" s="1"/>
  <c r="AN275" i="38"/>
  <c r="AO275" i="38" s="1"/>
  <c r="AM275" i="38"/>
  <c r="AL275" i="38"/>
  <c r="AJ275" i="38"/>
  <c r="AK275" i="38" s="1"/>
  <c r="AH275" i="38"/>
  <c r="AI275" i="38" s="1"/>
  <c r="AZ274" i="38"/>
  <c r="BA274" i="38" s="1"/>
  <c r="AY274" i="38"/>
  <c r="AX274" i="38"/>
  <c r="AX284" i="38" s="1"/>
  <c r="AV274" i="38"/>
  <c r="AT274" i="38"/>
  <c r="AU274" i="38" s="1"/>
  <c r="AR274" i="38"/>
  <c r="AS274" i="38" s="1"/>
  <c r="AQ274" i="38"/>
  <c r="AP274" i="38"/>
  <c r="AP284" i="38" s="1"/>
  <c r="AQ284" i="38" s="1"/>
  <c r="AN274" i="38"/>
  <c r="AL274" i="38"/>
  <c r="AM274" i="38" s="1"/>
  <c r="AJ274" i="38"/>
  <c r="AK274" i="38" s="1"/>
  <c r="AI274" i="38"/>
  <c r="AH274" i="38"/>
  <c r="AH284" i="38" s="1"/>
  <c r="AZ273" i="38"/>
  <c r="AX273" i="38"/>
  <c r="AV273" i="38"/>
  <c r="AT273" i="38"/>
  <c r="AR273" i="38"/>
  <c r="AP273" i="38"/>
  <c r="AN273" i="38"/>
  <c r="BA268" i="38"/>
  <c r="AZ268" i="38"/>
  <c r="AX268" i="38"/>
  <c r="AY268" i="38" s="1"/>
  <c r="AV268" i="38"/>
  <c r="AW268" i="38" s="1"/>
  <c r="AU268" i="38"/>
  <c r="AT268" i="38"/>
  <c r="AS268" i="38"/>
  <c r="AR268" i="38"/>
  <c r="AP268" i="38"/>
  <c r="AQ268" i="38" s="1"/>
  <c r="AN268" i="38"/>
  <c r="AO268" i="38" s="1"/>
  <c r="AM268" i="38"/>
  <c r="AL268" i="38"/>
  <c r="AK268" i="38"/>
  <c r="AJ268" i="38"/>
  <c r="AH268" i="38"/>
  <c r="AI268" i="38" s="1"/>
  <c r="AZ267" i="38"/>
  <c r="BA267" i="38" s="1"/>
  <c r="AY267" i="38"/>
  <c r="AX267" i="38"/>
  <c r="AW267" i="38"/>
  <c r="AV267" i="38"/>
  <c r="AT267" i="38"/>
  <c r="AU267" i="38" s="1"/>
  <c r="AR267" i="38"/>
  <c r="AS267" i="38" s="1"/>
  <c r="AQ267" i="38"/>
  <c r="AP267" i="38"/>
  <c r="AO267" i="38"/>
  <c r="AN267" i="38"/>
  <c r="AL267" i="38"/>
  <c r="AM267" i="38" s="1"/>
  <c r="AJ267" i="38"/>
  <c r="AK267" i="38" s="1"/>
  <c r="AI267" i="38"/>
  <c r="AH267" i="38"/>
  <c r="BA266" i="38"/>
  <c r="AZ266" i="38"/>
  <c r="AX266" i="38"/>
  <c r="AY266" i="38" s="1"/>
  <c r="AV266" i="38"/>
  <c r="AW266" i="38" s="1"/>
  <c r="AU266" i="38"/>
  <c r="AT266" i="38"/>
  <c r="AS266" i="38"/>
  <c r="AR266" i="38"/>
  <c r="AP266" i="38"/>
  <c r="AQ266" i="38" s="1"/>
  <c r="AN266" i="38"/>
  <c r="AO266" i="38" s="1"/>
  <c r="AM266" i="38"/>
  <c r="AL266" i="38"/>
  <c r="AK266" i="38"/>
  <c r="AJ266" i="38"/>
  <c r="AH266" i="38"/>
  <c r="AI266" i="38" s="1"/>
  <c r="AZ265" i="38"/>
  <c r="BA265" i="38" s="1"/>
  <c r="AY265" i="38"/>
  <c r="AX265" i="38"/>
  <c r="AW265" i="38"/>
  <c r="AV265" i="38"/>
  <c r="AT265" i="38"/>
  <c r="AU265" i="38" s="1"/>
  <c r="AR265" i="38"/>
  <c r="AS265" i="38" s="1"/>
  <c r="AQ265" i="38"/>
  <c r="AP265" i="38"/>
  <c r="AO265" i="38"/>
  <c r="AN265" i="38"/>
  <c r="AL265" i="38"/>
  <c r="AM265" i="38" s="1"/>
  <c r="AJ265" i="38"/>
  <c r="AK265" i="38" s="1"/>
  <c r="AI265" i="38"/>
  <c r="AH265" i="38"/>
  <c r="BA264" i="38"/>
  <c r="AZ264" i="38"/>
  <c r="AX264" i="38"/>
  <c r="AY264" i="38" s="1"/>
  <c r="AV264" i="38"/>
  <c r="AW264" i="38" s="1"/>
  <c r="AU264" i="38"/>
  <c r="AT264" i="38"/>
  <c r="AS264" i="38"/>
  <c r="AR264" i="38"/>
  <c r="AP264" i="38"/>
  <c r="AQ264" i="38" s="1"/>
  <c r="AN264" i="38"/>
  <c r="AO264" i="38" s="1"/>
  <c r="AM264" i="38"/>
  <c r="AL264" i="38"/>
  <c r="AK264" i="38"/>
  <c r="AJ264" i="38"/>
  <c r="AH264" i="38"/>
  <c r="AI264" i="38" s="1"/>
  <c r="AZ263" i="38"/>
  <c r="BA263" i="38" s="1"/>
  <c r="AY263" i="38"/>
  <c r="AX263" i="38"/>
  <c r="AW263" i="38"/>
  <c r="AV263" i="38"/>
  <c r="AT263" i="38"/>
  <c r="AU263" i="38" s="1"/>
  <c r="AR263" i="38"/>
  <c r="AS263" i="38" s="1"/>
  <c r="AQ263" i="38"/>
  <c r="AP263" i="38"/>
  <c r="AO263" i="38"/>
  <c r="AN263" i="38"/>
  <c r="AL263" i="38"/>
  <c r="AM263" i="38" s="1"/>
  <c r="AJ263" i="38"/>
  <c r="AK263" i="38" s="1"/>
  <c r="AI263" i="38"/>
  <c r="AH263" i="38"/>
  <c r="BA262" i="38"/>
  <c r="AZ262" i="38"/>
  <c r="AX262" i="38"/>
  <c r="AY262" i="38" s="1"/>
  <c r="AV262" i="38"/>
  <c r="AW262" i="38" s="1"/>
  <c r="AU262" i="38"/>
  <c r="AT262" i="38"/>
  <c r="AS262" i="38"/>
  <c r="AR262" i="38"/>
  <c r="AP262" i="38"/>
  <c r="AQ262" i="38" s="1"/>
  <c r="AN262" i="38"/>
  <c r="AO262" i="38" s="1"/>
  <c r="AM262" i="38"/>
  <c r="AL262" i="38"/>
  <c r="AK262" i="38"/>
  <c r="AJ262" i="38"/>
  <c r="AH262" i="38"/>
  <c r="AI262" i="38" s="1"/>
  <c r="AZ261" i="38"/>
  <c r="BA261" i="38" s="1"/>
  <c r="AY261" i="38"/>
  <c r="AX261" i="38"/>
  <c r="AW261" i="38"/>
  <c r="AV261" i="38"/>
  <c r="AT261" i="38"/>
  <c r="AU261" i="38" s="1"/>
  <c r="AR261" i="38"/>
  <c r="AS261" i="38" s="1"/>
  <c r="AQ261" i="38"/>
  <c r="AP261" i="38"/>
  <c r="AO261" i="38"/>
  <c r="AN261" i="38"/>
  <c r="AL261" i="38"/>
  <c r="AM261" i="38" s="1"/>
  <c r="AJ261" i="38"/>
  <c r="AK261" i="38" s="1"/>
  <c r="AI261" i="38"/>
  <c r="AH261" i="38"/>
  <c r="BA260" i="38"/>
  <c r="AZ260" i="38"/>
  <c r="AX260" i="38"/>
  <c r="AY260" i="38" s="1"/>
  <c r="AV260" i="38"/>
  <c r="AW260" i="38" s="1"/>
  <c r="AU260" i="38"/>
  <c r="AT260" i="38"/>
  <c r="AS260" i="38"/>
  <c r="AR260" i="38"/>
  <c r="AP260" i="38"/>
  <c r="AQ260" i="38" s="1"/>
  <c r="AN260" i="38"/>
  <c r="AO260" i="38" s="1"/>
  <c r="AM260" i="38"/>
  <c r="AL260" i="38"/>
  <c r="AK260" i="38"/>
  <c r="AJ260" i="38"/>
  <c r="AH260" i="38"/>
  <c r="AI260" i="38" s="1"/>
  <c r="AZ259" i="38"/>
  <c r="AZ269" i="38" s="1"/>
  <c r="BA269" i="38" s="1"/>
  <c r="AY259" i="38"/>
  <c r="AX259" i="38"/>
  <c r="AW259" i="38"/>
  <c r="AV259" i="38"/>
  <c r="AV269" i="38" s="1"/>
  <c r="AW269" i="38" s="1"/>
  <c r="AT259" i="38"/>
  <c r="AU259" i="38" s="1"/>
  <c r="AR259" i="38"/>
  <c r="AR269" i="38" s="1"/>
  <c r="AS269" i="38" s="1"/>
  <c r="AQ259" i="38"/>
  <c r="AP259" i="38"/>
  <c r="AO259" i="38"/>
  <c r="AN259" i="38"/>
  <c r="AN269" i="38" s="1"/>
  <c r="AO269" i="38" s="1"/>
  <c r="AL259" i="38"/>
  <c r="AM259" i="38" s="1"/>
  <c r="AJ259" i="38"/>
  <c r="AJ269" i="38" s="1"/>
  <c r="AK269" i="38" s="1"/>
  <c r="AI259" i="38"/>
  <c r="AH259" i="38"/>
  <c r="AZ258" i="38"/>
  <c r="AX258" i="38"/>
  <c r="AV258" i="38"/>
  <c r="AT258" i="38"/>
  <c r="AR258" i="38"/>
  <c r="AP258" i="38"/>
  <c r="AN258" i="38"/>
  <c r="BA253" i="38"/>
  <c r="AZ253" i="38"/>
  <c r="AX253" i="38"/>
  <c r="AY253" i="38" s="1"/>
  <c r="AV253" i="38"/>
  <c r="AW253" i="38" s="1"/>
  <c r="AT253" i="38"/>
  <c r="AU253" i="38" s="1"/>
  <c r="AS253" i="38"/>
  <c r="AR253" i="38"/>
  <c r="AP253" i="38"/>
  <c r="AQ253" i="38" s="1"/>
  <c r="AN253" i="38"/>
  <c r="AO253" i="38" s="1"/>
  <c r="AL253" i="38"/>
  <c r="AM253" i="38" s="1"/>
  <c r="AK253" i="38"/>
  <c r="AJ253" i="38"/>
  <c r="AH253" i="38"/>
  <c r="AI253" i="38" s="1"/>
  <c r="AZ252" i="38"/>
  <c r="BA252" i="38" s="1"/>
  <c r="AX252" i="38"/>
  <c r="AY252" i="38" s="1"/>
  <c r="AW252" i="38"/>
  <c r="AV252" i="38"/>
  <c r="AT252" i="38"/>
  <c r="AU252" i="38" s="1"/>
  <c r="AR252" i="38"/>
  <c r="AS252" i="38" s="1"/>
  <c r="AP252" i="38"/>
  <c r="AQ252" i="38" s="1"/>
  <c r="AO252" i="38"/>
  <c r="AN252" i="38"/>
  <c r="AL252" i="38"/>
  <c r="AM252" i="38" s="1"/>
  <c r="AJ252" i="38"/>
  <c r="AK252" i="38" s="1"/>
  <c r="AH252" i="38"/>
  <c r="AI252" i="38" s="1"/>
  <c r="BA251" i="38"/>
  <c r="AZ251" i="38"/>
  <c r="AX251" i="38"/>
  <c r="AY251" i="38" s="1"/>
  <c r="AV251" i="38"/>
  <c r="AW251" i="38" s="1"/>
  <c r="AT251" i="38"/>
  <c r="AU251" i="38" s="1"/>
  <c r="AS251" i="38"/>
  <c r="AR251" i="38"/>
  <c r="AP251" i="38"/>
  <c r="AQ251" i="38" s="1"/>
  <c r="AN251" i="38"/>
  <c r="AO251" i="38" s="1"/>
  <c r="AL251" i="38"/>
  <c r="AM251" i="38" s="1"/>
  <c r="AK251" i="38"/>
  <c r="AJ251" i="38"/>
  <c r="AH251" i="38"/>
  <c r="AI251" i="38" s="1"/>
  <c r="AZ250" i="38"/>
  <c r="BA250" i="38" s="1"/>
  <c r="AX250" i="38"/>
  <c r="AY250" i="38" s="1"/>
  <c r="AW250" i="38"/>
  <c r="AV250" i="38"/>
  <c r="AT250" i="38"/>
  <c r="AU250" i="38" s="1"/>
  <c r="AR250" i="38"/>
  <c r="AS250" i="38" s="1"/>
  <c r="AP250" i="38"/>
  <c r="AQ250" i="38" s="1"/>
  <c r="AO250" i="38"/>
  <c r="AN250" i="38"/>
  <c r="AL250" i="38"/>
  <c r="AM250" i="38" s="1"/>
  <c r="AJ250" i="38"/>
  <c r="AK250" i="38" s="1"/>
  <c r="AH250" i="38"/>
  <c r="AI250" i="38" s="1"/>
  <c r="BA249" i="38"/>
  <c r="AZ249" i="38"/>
  <c r="AX249" i="38"/>
  <c r="AY249" i="38" s="1"/>
  <c r="AV249" i="38"/>
  <c r="AW249" i="38" s="1"/>
  <c r="AT249" i="38"/>
  <c r="AU249" i="38" s="1"/>
  <c r="AS249" i="38"/>
  <c r="AR249" i="38"/>
  <c r="AP249" i="38"/>
  <c r="AQ249" i="38" s="1"/>
  <c r="AN249" i="38"/>
  <c r="AO249" i="38" s="1"/>
  <c r="AL249" i="38"/>
  <c r="AM249" i="38" s="1"/>
  <c r="AK249" i="38"/>
  <c r="AJ249" i="38"/>
  <c r="AH249" i="38"/>
  <c r="AI249" i="38" s="1"/>
  <c r="AZ248" i="38"/>
  <c r="BA248" i="38" s="1"/>
  <c r="AX248" i="38"/>
  <c r="AY248" i="38" s="1"/>
  <c r="AW248" i="38"/>
  <c r="AV248" i="38"/>
  <c r="AT248" i="38"/>
  <c r="AU248" i="38" s="1"/>
  <c r="AR248" i="38"/>
  <c r="AS248" i="38" s="1"/>
  <c r="AP248" i="38"/>
  <c r="AQ248" i="38" s="1"/>
  <c r="AO248" i="38"/>
  <c r="AN248" i="38"/>
  <c r="AL248" i="38"/>
  <c r="AM248" i="38" s="1"/>
  <c r="AJ248" i="38"/>
  <c r="AK248" i="38" s="1"/>
  <c r="AH248" i="38"/>
  <c r="AI248" i="38" s="1"/>
  <c r="BA247" i="38"/>
  <c r="AZ247" i="38"/>
  <c r="AX247" i="38"/>
  <c r="AY247" i="38" s="1"/>
  <c r="AV247" i="38"/>
  <c r="AW247" i="38" s="1"/>
  <c r="AT247" i="38"/>
  <c r="AU247" i="38" s="1"/>
  <c r="AS247" i="38"/>
  <c r="AR247" i="38"/>
  <c r="AP247" i="38"/>
  <c r="AQ247" i="38" s="1"/>
  <c r="AN247" i="38"/>
  <c r="AO247" i="38" s="1"/>
  <c r="AL247" i="38"/>
  <c r="AM247" i="38" s="1"/>
  <c r="AK247" i="38"/>
  <c r="AJ247" i="38"/>
  <c r="AH247" i="38"/>
  <c r="AI247" i="38" s="1"/>
  <c r="AZ246" i="38"/>
  <c r="BA246" i="38" s="1"/>
  <c r="AX246" i="38"/>
  <c r="AY246" i="38" s="1"/>
  <c r="AW246" i="38"/>
  <c r="AV246" i="38"/>
  <c r="AT246" i="38"/>
  <c r="AU246" i="38" s="1"/>
  <c r="AR246" i="38"/>
  <c r="AS246" i="38" s="1"/>
  <c r="AP246" i="38"/>
  <c r="AQ246" i="38" s="1"/>
  <c r="AO246" i="38"/>
  <c r="AN246" i="38"/>
  <c r="AL246" i="38"/>
  <c r="AM246" i="38" s="1"/>
  <c r="AJ246" i="38"/>
  <c r="AK246" i="38" s="1"/>
  <c r="AH246" i="38"/>
  <c r="AI246" i="38" s="1"/>
  <c r="BA245" i="38"/>
  <c r="AZ245" i="38"/>
  <c r="AX245" i="38"/>
  <c r="AY245" i="38" s="1"/>
  <c r="AV245" i="38"/>
  <c r="AW245" i="38" s="1"/>
  <c r="AT245" i="38"/>
  <c r="AU245" i="38" s="1"/>
  <c r="AS245" i="38"/>
  <c r="AR245" i="38"/>
  <c r="AP245" i="38"/>
  <c r="AQ245" i="38" s="1"/>
  <c r="AN245" i="38"/>
  <c r="AO245" i="38" s="1"/>
  <c r="AL245" i="38"/>
  <c r="AM245" i="38" s="1"/>
  <c r="AK245" i="38"/>
  <c r="AJ245" i="38"/>
  <c r="AH245" i="38"/>
  <c r="AI245" i="38" s="1"/>
  <c r="AZ244" i="38"/>
  <c r="BA244" i="38" s="1"/>
  <c r="AX244" i="38"/>
  <c r="AY244" i="38" s="1"/>
  <c r="AW244" i="38"/>
  <c r="AV244" i="38"/>
  <c r="AV254" i="38" s="1"/>
  <c r="AW254" i="38" s="1"/>
  <c r="AT244" i="38"/>
  <c r="AU244" i="38" s="1"/>
  <c r="AR244" i="38"/>
  <c r="AS244" i="38" s="1"/>
  <c r="AP244" i="38"/>
  <c r="AQ244" i="38" s="1"/>
  <c r="AO244" i="38"/>
  <c r="AN244" i="38"/>
  <c r="AN254" i="38" s="1"/>
  <c r="AO254" i="38" s="1"/>
  <c r="AL244" i="38"/>
  <c r="AM244" i="38" s="1"/>
  <c r="AJ244" i="38"/>
  <c r="AK244" i="38" s="1"/>
  <c r="AH244" i="38"/>
  <c r="AI244" i="38" s="1"/>
  <c r="AZ243" i="38"/>
  <c r="AX243" i="38"/>
  <c r="AV243" i="38"/>
  <c r="AT243" i="38"/>
  <c r="AR243" i="38"/>
  <c r="AP243" i="38"/>
  <c r="AN243" i="38"/>
  <c r="BA238" i="38"/>
  <c r="AZ238" i="38"/>
  <c r="AY238" i="38"/>
  <c r="AX238" i="38"/>
  <c r="AV238" i="38"/>
  <c r="AW238" i="38" s="1"/>
  <c r="AU238" i="38"/>
  <c r="AT238" i="38"/>
  <c r="AS238" i="38"/>
  <c r="AR238" i="38"/>
  <c r="AQ238" i="38"/>
  <c r="AP238" i="38"/>
  <c r="AN238" i="38"/>
  <c r="AO238" i="38" s="1"/>
  <c r="AM238" i="38"/>
  <c r="AL238" i="38"/>
  <c r="AK238" i="38"/>
  <c r="AJ238" i="38"/>
  <c r="AI238" i="38"/>
  <c r="AH238" i="38"/>
  <c r="AZ237" i="38"/>
  <c r="BA237" i="38" s="1"/>
  <c r="AY237" i="38"/>
  <c r="AX237" i="38"/>
  <c r="AW237" i="38"/>
  <c r="AV237" i="38"/>
  <c r="AU237" i="38"/>
  <c r="AT237" i="38"/>
  <c r="AR237" i="38"/>
  <c r="AS237" i="38" s="1"/>
  <c r="AQ237" i="38"/>
  <c r="AP237" i="38"/>
  <c r="AO237" i="38"/>
  <c r="AN237" i="38"/>
  <c r="AM237" i="38"/>
  <c r="AL237" i="38"/>
  <c r="AJ237" i="38"/>
  <c r="AK237" i="38" s="1"/>
  <c r="AI237" i="38"/>
  <c r="AH237" i="38"/>
  <c r="BA236" i="38"/>
  <c r="AZ236" i="38"/>
  <c r="AY236" i="38"/>
  <c r="AX236" i="38"/>
  <c r="AV236" i="38"/>
  <c r="AW236" i="38" s="1"/>
  <c r="AU236" i="38"/>
  <c r="AT236" i="38"/>
  <c r="AS236" i="38"/>
  <c r="AR236" i="38"/>
  <c r="AQ236" i="38"/>
  <c r="AP236" i="38"/>
  <c r="AN236" i="38"/>
  <c r="AO236" i="38" s="1"/>
  <c r="AM236" i="38"/>
  <c r="AL236" i="38"/>
  <c r="AK236" i="38"/>
  <c r="AJ236" i="38"/>
  <c r="AI236" i="38"/>
  <c r="AH236" i="38"/>
  <c r="AZ235" i="38"/>
  <c r="BA235" i="38" s="1"/>
  <c r="AY235" i="38"/>
  <c r="AX235" i="38"/>
  <c r="AW235" i="38"/>
  <c r="AV235" i="38"/>
  <c r="AU235" i="38"/>
  <c r="AT235" i="38"/>
  <c r="AR235" i="38"/>
  <c r="AS235" i="38" s="1"/>
  <c r="AQ235" i="38"/>
  <c r="AP235" i="38"/>
  <c r="AO235" i="38"/>
  <c r="AN235" i="38"/>
  <c r="AM235" i="38"/>
  <c r="AL235" i="38"/>
  <c r="AJ235" i="38"/>
  <c r="AK235" i="38" s="1"/>
  <c r="AI235" i="38"/>
  <c r="AH235" i="38"/>
  <c r="BA234" i="38"/>
  <c r="AZ234" i="38"/>
  <c r="AY234" i="38"/>
  <c r="AX234" i="38"/>
  <c r="AV234" i="38"/>
  <c r="AW234" i="38" s="1"/>
  <c r="AU234" i="38"/>
  <c r="AT234" i="38"/>
  <c r="AS234" i="38"/>
  <c r="AR234" i="38"/>
  <c r="AQ234" i="38"/>
  <c r="AP234" i="38"/>
  <c r="AN234" i="38"/>
  <c r="AO234" i="38" s="1"/>
  <c r="AM234" i="38"/>
  <c r="AL234" i="38"/>
  <c r="AK234" i="38"/>
  <c r="AJ234" i="38"/>
  <c r="AI234" i="38"/>
  <c r="AH234" i="38"/>
  <c r="AZ233" i="38"/>
  <c r="BA233" i="38" s="1"/>
  <c r="AY233" i="38"/>
  <c r="AX233" i="38"/>
  <c r="AW233" i="38"/>
  <c r="AV233" i="38"/>
  <c r="AU233" i="38"/>
  <c r="AT233" i="38"/>
  <c r="AR233" i="38"/>
  <c r="AS233" i="38" s="1"/>
  <c r="AQ233" i="38"/>
  <c r="AP233" i="38"/>
  <c r="AO233" i="38"/>
  <c r="AN233" i="38"/>
  <c r="AM233" i="38"/>
  <c r="AL233" i="38"/>
  <c r="AJ233" i="38"/>
  <c r="AK233" i="38" s="1"/>
  <c r="AI233" i="38"/>
  <c r="AH233" i="38"/>
  <c r="BA232" i="38"/>
  <c r="AZ232" i="38"/>
  <c r="AY232" i="38"/>
  <c r="AX232" i="38"/>
  <c r="AV232" i="38"/>
  <c r="AW232" i="38" s="1"/>
  <c r="AU232" i="38"/>
  <c r="AT232" i="38"/>
  <c r="AS232" i="38"/>
  <c r="AR232" i="38"/>
  <c r="AQ232" i="38"/>
  <c r="AP232" i="38"/>
  <c r="AN232" i="38"/>
  <c r="AO232" i="38" s="1"/>
  <c r="AM232" i="38"/>
  <c r="AL232" i="38"/>
  <c r="AK232" i="38"/>
  <c r="AJ232" i="38"/>
  <c r="AI232" i="38"/>
  <c r="AH232" i="38"/>
  <c r="AZ231" i="38"/>
  <c r="BA231" i="38" s="1"/>
  <c r="AY231" i="38"/>
  <c r="AX231" i="38"/>
  <c r="AW231" i="38"/>
  <c r="AV231" i="38"/>
  <c r="AU231" i="38"/>
  <c r="AT231" i="38"/>
  <c r="AR231" i="38"/>
  <c r="AS231" i="38" s="1"/>
  <c r="AQ231" i="38"/>
  <c r="AP231" i="38"/>
  <c r="AO231" i="38"/>
  <c r="AN231" i="38"/>
  <c r="AM231" i="38"/>
  <c r="AL231" i="38"/>
  <c r="AJ231" i="38"/>
  <c r="AK231" i="38" s="1"/>
  <c r="AI231" i="38"/>
  <c r="AH231" i="38"/>
  <c r="BA230" i="38"/>
  <c r="AZ230" i="38"/>
  <c r="AY230" i="38"/>
  <c r="AX230" i="38"/>
  <c r="AW230" i="38"/>
  <c r="AV230" i="38"/>
  <c r="AU230" i="38"/>
  <c r="AT230" i="38"/>
  <c r="AS230" i="38"/>
  <c r="AR230" i="38"/>
  <c r="AQ230" i="38"/>
  <c r="AP230" i="38"/>
  <c r="AO230" i="38"/>
  <c r="AN230" i="38"/>
  <c r="AM230" i="38"/>
  <c r="AL230" i="38"/>
  <c r="AK230" i="38"/>
  <c r="AJ230" i="38"/>
  <c r="AI230" i="38"/>
  <c r="AH230" i="38"/>
  <c r="BA229" i="38"/>
  <c r="AZ229" i="38"/>
  <c r="AZ239" i="38" s="1"/>
  <c r="BA239" i="38" s="1"/>
  <c r="AY229" i="38"/>
  <c r="AX229" i="38"/>
  <c r="AX239" i="38" s="1"/>
  <c r="AY239" i="38" s="1"/>
  <c r="AW229" i="38"/>
  <c r="AV229" i="38"/>
  <c r="AU229" i="38"/>
  <c r="AT229" i="38"/>
  <c r="AT239" i="38" s="1"/>
  <c r="AU239" i="38" s="1"/>
  <c r="AS229" i="38"/>
  <c r="AR229" i="38"/>
  <c r="AR239" i="38" s="1"/>
  <c r="AS239" i="38" s="1"/>
  <c r="AQ229" i="38"/>
  <c r="AP229" i="38"/>
  <c r="AP239" i="38" s="1"/>
  <c r="AQ239" i="38" s="1"/>
  <c r="AO229" i="38"/>
  <c r="AN229" i="38"/>
  <c r="AM229" i="38"/>
  <c r="AL229" i="38"/>
  <c r="AL239" i="38" s="1"/>
  <c r="AM239" i="38" s="1"/>
  <c r="AK229" i="38"/>
  <c r="AJ229" i="38"/>
  <c r="AJ239" i="38" s="1"/>
  <c r="AK239" i="38" s="1"/>
  <c r="AI229" i="38"/>
  <c r="AH229" i="38"/>
  <c r="AH239" i="38" s="1"/>
  <c r="AI239" i="38" s="1"/>
  <c r="AZ228" i="38"/>
  <c r="AX228" i="38"/>
  <c r="AV228" i="38"/>
  <c r="AT228" i="38"/>
  <c r="AR228" i="38"/>
  <c r="AP228" i="38"/>
  <c r="AN228" i="38"/>
  <c r="AZ223" i="38"/>
  <c r="BA223" i="38" s="1"/>
  <c r="AX223" i="38"/>
  <c r="AY223" i="38" s="1"/>
  <c r="AV223" i="38"/>
  <c r="AW223" i="38" s="1"/>
  <c r="AU223" i="38"/>
  <c r="AT223" i="38"/>
  <c r="AR223" i="38"/>
  <c r="AS223" i="38" s="1"/>
  <c r="AP223" i="38"/>
  <c r="AQ223" i="38" s="1"/>
  <c r="AN223" i="38"/>
  <c r="AO223" i="38" s="1"/>
  <c r="AM223" i="38"/>
  <c r="AL223" i="38"/>
  <c r="AJ223" i="38"/>
  <c r="AK223" i="38" s="1"/>
  <c r="AH223" i="38"/>
  <c r="AI223" i="38" s="1"/>
  <c r="AZ222" i="38"/>
  <c r="BA222" i="38" s="1"/>
  <c r="AY222" i="38"/>
  <c r="AX222" i="38"/>
  <c r="AV222" i="38"/>
  <c r="AW222" i="38" s="1"/>
  <c r="AT222" i="38"/>
  <c r="AU222" i="38" s="1"/>
  <c r="AR222" i="38"/>
  <c r="AS222" i="38" s="1"/>
  <c r="AQ222" i="38"/>
  <c r="AP222" i="38"/>
  <c r="AN222" i="38"/>
  <c r="AO222" i="38" s="1"/>
  <c r="AL222" i="38"/>
  <c r="AM222" i="38" s="1"/>
  <c r="AJ222" i="38"/>
  <c r="AK222" i="38" s="1"/>
  <c r="AI222" i="38"/>
  <c r="AH222" i="38"/>
  <c r="AZ221" i="38"/>
  <c r="BA221" i="38" s="1"/>
  <c r="AX221" i="38"/>
  <c r="AY221" i="38" s="1"/>
  <c r="AV221" i="38"/>
  <c r="AW221" i="38" s="1"/>
  <c r="AU221" i="38"/>
  <c r="AT221" i="38"/>
  <c r="AR221" i="38"/>
  <c r="AS221" i="38" s="1"/>
  <c r="AP221" i="38"/>
  <c r="AQ221" i="38" s="1"/>
  <c r="AN221" i="38"/>
  <c r="AO221" i="38" s="1"/>
  <c r="AM221" i="38"/>
  <c r="AL221" i="38"/>
  <c r="AJ221" i="38"/>
  <c r="AK221" i="38" s="1"/>
  <c r="AH221" i="38"/>
  <c r="AI221" i="38" s="1"/>
  <c r="AZ220" i="38"/>
  <c r="BA220" i="38" s="1"/>
  <c r="AY220" i="38"/>
  <c r="AX220" i="38"/>
  <c r="AV220" i="38"/>
  <c r="AW220" i="38" s="1"/>
  <c r="AT220" i="38"/>
  <c r="AU220" i="38" s="1"/>
  <c r="AR220" i="38"/>
  <c r="AS220" i="38" s="1"/>
  <c r="AQ220" i="38"/>
  <c r="AP220" i="38"/>
  <c r="AN220" i="38"/>
  <c r="AO220" i="38" s="1"/>
  <c r="AL220" i="38"/>
  <c r="AM220" i="38" s="1"/>
  <c r="AJ220" i="38"/>
  <c r="AK220" i="38" s="1"/>
  <c r="AI220" i="38"/>
  <c r="AH220" i="38"/>
  <c r="AZ219" i="38"/>
  <c r="BA219" i="38" s="1"/>
  <c r="AX219" i="38"/>
  <c r="AY219" i="38" s="1"/>
  <c r="AV219" i="38"/>
  <c r="AW219" i="38" s="1"/>
  <c r="AU219" i="38"/>
  <c r="AT219" i="38"/>
  <c r="AR219" i="38"/>
  <c r="AS219" i="38" s="1"/>
  <c r="AP219" i="38"/>
  <c r="AQ219" i="38" s="1"/>
  <c r="AN219" i="38"/>
  <c r="AO219" i="38" s="1"/>
  <c r="AM219" i="38"/>
  <c r="AL219" i="38"/>
  <c r="AJ219" i="38"/>
  <c r="AK219" i="38" s="1"/>
  <c r="AH219" i="38"/>
  <c r="AI219" i="38" s="1"/>
  <c r="AZ218" i="38"/>
  <c r="BA218" i="38" s="1"/>
  <c r="AY218" i="38"/>
  <c r="AX218" i="38"/>
  <c r="AV218" i="38"/>
  <c r="AW218" i="38" s="1"/>
  <c r="AT218" i="38"/>
  <c r="AU218" i="38" s="1"/>
  <c r="AR218" i="38"/>
  <c r="AS218" i="38" s="1"/>
  <c r="AQ218" i="38"/>
  <c r="AP218" i="38"/>
  <c r="AN218" i="38"/>
  <c r="AO218" i="38" s="1"/>
  <c r="AL218" i="38"/>
  <c r="AM218" i="38" s="1"/>
  <c r="AJ218" i="38"/>
  <c r="AK218" i="38" s="1"/>
  <c r="AI218" i="38"/>
  <c r="AH218" i="38"/>
  <c r="AZ217" i="38"/>
  <c r="BA217" i="38" s="1"/>
  <c r="AX217" i="38"/>
  <c r="AY217" i="38" s="1"/>
  <c r="AV217" i="38"/>
  <c r="AW217" i="38" s="1"/>
  <c r="AU217" i="38"/>
  <c r="AT217" i="38"/>
  <c r="AR217" i="38"/>
  <c r="AS217" i="38" s="1"/>
  <c r="AP217" i="38"/>
  <c r="AQ217" i="38" s="1"/>
  <c r="AN217" i="38"/>
  <c r="AO217" i="38" s="1"/>
  <c r="AM217" i="38"/>
  <c r="AL217" i="38"/>
  <c r="AJ217" i="38"/>
  <c r="AK217" i="38" s="1"/>
  <c r="AH217" i="38"/>
  <c r="AI217" i="38" s="1"/>
  <c r="AZ216" i="38"/>
  <c r="BA216" i="38" s="1"/>
  <c r="AY216" i="38"/>
  <c r="AX216" i="38"/>
  <c r="AV216" i="38"/>
  <c r="AW216" i="38" s="1"/>
  <c r="AT216" i="38"/>
  <c r="AU216" i="38" s="1"/>
  <c r="AR216" i="38"/>
  <c r="AS216" i="38" s="1"/>
  <c r="AQ216" i="38"/>
  <c r="AP216" i="38"/>
  <c r="AN216" i="38"/>
  <c r="AO216" i="38" s="1"/>
  <c r="AL216" i="38"/>
  <c r="AM216" i="38" s="1"/>
  <c r="AJ216" i="38"/>
  <c r="AK216" i="38" s="1"/>
  <c r="AI216" i="38"/>
  <c r="AH216" i="38"/>
  <c r="AZ215" i="38"/>
  <c r="BA215" i="38" s="1"/>
  <c r="AX215" i="38"/>
  <c r="AY215" i="38" s="1"/>
  <c r="AV215" i="38"/>
  <c r="AW215" i="38" s="1"/>
  <c r="AU215" i="38"/>
  <c r="AT215" i="38"/>
  <c r="AR215" i="38"/>
  <c r="AS215" i="38" s="1"/>
  <c r="AP215" i="38"/>
  <c r="AQ215" i="38" s="1"/>
  <c r="AN215" i="38"/>
  <c r="AO215" i="38" s="1"/>
  <c r="AM215" i="38"/>
  <c r="AL215" i="38"/>
  <c r="AJ215" i="38"/>
  <c r="AK215" i="38" s="1"/>
  <c r="AH215" i="38"/>
  <c r="AI215" i="38" s="1"/>
  <c r="AZ214" i="38"/>
  <c r="AZ224" i="38" s="1"/>
  <c r="BA224" i="38" s="1"/>
  <c r="AY214" i="38"/>
  <c r="AX214" i="38"/>
  <c r="AX224" i="38" s="1"/>
  <c r="AY224" i="38" s="1"/>
  <c r="AV214" i="38"/>
  <c r="AW214" i="38" s="1"/>
  <c r="AT214" i="38"/>
  <c r="AU214" i="38" s="1"/>
  <c r="AR214" i="38"/>
  <c r="AR224" i="38" s="1"/>
  <c r="AS224" i="38" s="1"/>
  <c r="AQ214" i="38"/>
  <c r="AP214" i="38"/>
  <c r="AP224" i="38" s="1"/>
  <c r="AQ224" i="38" s="1"/>
  <c r="AN214" i="38"/>
  <c r="AO214" i="38" s="1"/>
  <c r="AL214" i="38"/>
  <c r="AM214" i="38" s="1"/>
  <c r="AJ214" i="38"/>
  <c r="AJ224" i="38" s="1"/>
  <c r="AK224" i="38" s="1"/>
  <c r="AI214" i="38"/>
  <c r="AH214" i="38"/>
  <c r="AZ213" i="38"/>
  <c r="AX213" i="38"/>
  <c r="AV213" i="38"/>
  <c r="AT213" i="38"/>
  <c r="AR213" i="38"/>
  <c r="AP213" i="38"/>
  <c r="AN213" i="38"/>
  <c r="BA208" i="38"/>
  <c r="AZ208" i="38"/>
  <c r="AY208" i="38"/>
  <c r="AX208" i="38"/>
  <c r="AV208" i="38"/>
  <c r="AW208" i="38" s="1"/>
  <c r="AW209" i="38" s="1"/>
  <c r="AU208" i="38"/>
  <c r="AT208" i="38"/>
  <c r="AS208" i="38"/>
  <c r="AR208" i="38"/>
  <c r="AQ208" i="38"/>
  <c r="AP208" i="38"/>
  <c r="AN208" i="38"/>
  <c r="AO208" i="38" s="1"/>
  <c r="AM208" i="38"/>
  <c r="AL208" i="38"/>
  <c r="AK208" i="38"/>
  <c r="AJ208" i="38"/>
  <c r="AI208" i="38"/>
  <c r="AH208" i="38"/>
  <c r="AZ207" i="38"/>
  <c r="BA207" i="38" s="1"/>
  <c r="AY207" i="38"/>
  <c r="AX207" i="38"/>
  <c r="AW207" i="38"/>
  <c r="AV207" i="38"/>
  <c r="AU207" i="38"/>
  <c r="AT207" i="38"/>
  <c r="AS207" i="38"/>
  <c r="AR207" i="38"/>
  <c r="AQ207" i="38"/>
  <c r="AP207" i="38"/>
  <c r="AO207" i="38"/>
  <c r="AN207" i="38"/>
  <c r="AM207" i="38"/>
  <c r="AL207" i="38"/>
  <c r="AK207" i="38"/>
  <c r="AJ207" i="38"/>
  <c r="AI207" i="38"/>
  <c r="AH207" i="38"/>
  <c r="BA206" i="38"/>
  <c r="AZ206" i="38"/>
  <c r="AY206" i="38"/>
  <c r="AX206" i="38"/>
  <c r="AW206" i="38"/>
  <c r="AV206" i="38"/>
  <c r="AU206" i="38"/>
  <c r="AT206" i="38"/>
  <c r="AS206" i="38"/>
  <c r="AR206" i="38"/>
  <c r="AQ206" i="38"/>
  <c r="AP206" i="38"/>
  <c r="AO206" i="38"/>
  <c r="AN206" i="38"/>
  <c r="AM206" i="38"/>
  <c r="AL206" i="38"/>
  <c r="AK206" i="38"/>
  <c r="AJ206" i="38"/>
  <c r="AI206" i="38"/>
  <c r="AH206" i="38"/>
  <c r="BA205" i="38"/>
  <c r="AZ205" i="38"/>
  <c r="AY205" i="38"/>
  <c r="AX205" i="38"/>
  <c r="AW205" i="38"/>
  <c r="AV205" i="38"/>
  <c r="AU205" i="38"/>
  <c r="AT205" i="38"/>
  <c r="AS205" i="38"/>
  <c r="AR205" i="38"/>
  <c r="AQ205" i="38"/>
  <c r="AP205" i="38"/>
  <c r="AO205" i="38"/>
  <c r="AN205" i="38"/>
  <c r="AM205" i="38"/>
  <c r="AL205" i="38"/>
  <c r="AK205" i="38"/>
  <c r="AJ205" i="38"/>
  <c r="AI205" i="38"/>
  <c r="AH205" i="38"/>
  <c r="BA204" i="38"/>
  <c r="AZ204" i="38"/>
  <c r="AY204" i="38"/>
  <c r="AX204" i="38"/>
  <c r="AW204" i="38"/>
  <c r="AV204" i="38"/>
  <c r="AU204" i="38"/>
  <c r="AT204" i="38"/>
  <c r="AS204" i="38"/>
  <c r="AR204" i="38"/>
  <c r="AQ204" i="38"/>
  <c r="AP204" i="38"/>
  <c r="AO204" i="38"/>
  <c r="AN204" i="38"/>
  <c r="AM204" i="38"/>
  <c r="AL204" i="38"/>
  <c r="AK204" i="38"/>
  <c r="AJ204" i="38"/>
  <c r="AI204" i="38"/>
  <c r="AH204" i="38"/>
  <c r="BA203" i="38"/>
  <c r="AZ203" i="38"/>
  <c r="AY203" i="38"/>
  <c r="AX203" i="38"/>
  <c r="AW203" i="38"/>
  <c r="AV203" i="38"/>
  <c r="AU203" i="38"/>
  <c r="AT203" i="38"/>
  <c r="AS203" i="38"/>
  <c r="AR203" i="38"/>
  <c r="AQ203" i="38"/>
  <c r="AP203" i="38"/>
  <c r="AO203" i="38"/>
  <c r="AN203" i="38"/>
  <c r="AM203" i="38"/>
  <c r="AL203" i="38"/>
  <c r="AK203" i="38"/>
  <c r="AJ203" i="38"/>
  <c r="AI203" i="38"/>
  <c r="AH203" i="38"/>
  <c r="BA202" i="38"/>
  <c r="AZ202" i="38"/>
  <c r="AY202" i="38"/>
  <c r="AX202" i="38"/>
  <c r="AW202" i="38"/>
  <c r="AV202" i="38"/>
  <c r="AU202" i="38"/>
  <c r="AT202" i="38"/>
  <c r="AS202" i="38"/>
  <c r="AR202" i="38"/>
  <c r="AQ202" i="38"/>
  <c r="AP202" i="38"/>
  <c r="AO202" i="38"/>
  <c r="AN202" i="38"/>
  <c r="AM202" i="38"/>
  <c r="AL202" i="38"/>
  <c r="AK202" i="38"/>
  <c r="AJ202" i="38"/>
  <c r="AI202" i="38"/>
  <c r="AH202" i="38"/>
  <c r="BA201" i="38"/>
  <c r="AZ201" i="38"/>
  <c r="AY201" i="38"/>
  <c r="AX201" i="38"/>
  <c r="AW201" i="38"/>
  <c r="AV201" i="38"/>
  <c r="AU201" i="38"/>
  <c r="AT201" i="38"/>
  <c r="AS201" i="38"/>
  <c r="AR201" i="38"/>
  <c r="AQ201" i="38"/>
  <c r="AP201" i="38"/>
  <c r="AO201" i="38"/>
  <c r="AN201" i="38"/>
  <c r="AM201" i="38"/>
  <c r="AL201" i="38"/>
  <c r="AK201" i="38"/>
  <c r="AJ201" i="38"/>
  <c r="AI201" i="38"/>
  <c r="AH201" i="38"/>
  <c r="BA200" i="38"/>
  <c r="AZ200" i="38"/>
  <c r="AY200" i="38"/>
  <c r="AX200" i="38"/>
  <c r="AW200" i="38"/>
  <c r="AV200" i="38"/>
  <c r="AU200" i="38"/>
  <c r="AT200" i="38"/>
  <c r="AS200" i="38"/>
  <c r="AR200" i="38"/>
  <c r="AQ200" i="38"/>
  <c r="AP200" i="38"/>
  <c r="AO200" i="38"/>
  <c r="AN200" i="38"/>
  <c r="AM200" i="38"/>
  <c r="AL200" i="38"/>
  <c r="AK200" i="38"/>
  <c r="AJ200" i="38"/>
  <c r="AI200" i="38"/>
  <c r="AH200" i="38"/>
  <c r="BA199" i="38"/>
  <c r="BA209" i="38" s="1"/>
  <c r="AZ199" i="38"/>
  <c r="AZ209" i="38" s="1"/>
  <c r="AY199" i="38"/>
  <c r="AY209" i="38" s="1"/>
  <c r="AX199" i="38"/>
  <c r="AX209" i="38" s="1"/>
  <c r="AW199" i="38"/>
  <c r="AV199" i="38"/>
  <c r="AV209" i="38" s="1"/>
  <c r="AU199" i="38"/>
  <c r="AU209" i="38" s="1"/>
  <c r="AT199" i="38"/>
  <c r="AT209" i="38" s="1"/>
  <c r="AS199" i="38"/>
  <c r="AS209" i="38" s="1"/>
  <c r="AR199" i="38"/>
  <c r="AR209" i="38" s="1"/>
  <c r="AQ199" i="38"/>
  <c r="AQ209" i="38" s="1"/>
  <c r="AP199" i="38"/>
  <c r="AP209" i="38" s="1"/>
  <c r="AO199" i="38"/>
  <c r="AO209" i="38" s="1"/>
  <c r="AN199" i="38"/>
  <c r="AN209" i="38" s="1"/>
  <c r="AM199" i="38"/>
  <c r="AM209" i="38" s="1"/>
  <c r="AL199" i="38"/>
  <c r="AL209" i="38" s="1"/>
  <c r="AK199" i="38"/>
  <c r="AJ199" i="38"/>
  <c r="AJ209" i="38" s="1"/>
  <c r="AK209" i="38" s="1"/>
  <c r="AI199" i="38"/>
  <c r="AH199" i="38"/>
  <c r="AH209" i="38" s="1"/>
  <c r="AI209" i="38" s="1"/>
  <c r="AZ198" i="38"/>
  <c r="AX198" i="38"/>
  <c r="AV198" i="38"/>
  <c r="AT198" i="38"/>
  <c r="AR198" i="38"/>
  <c r="AP198" i="38"/>
  <c r="AN198" i="38"/>
  <c r="AZ193" i="38"/>
  <c r="BA193" i="38" s="1"/>
  <c r="AX193" i="38"/>
  <c r="AY193" i="38" s="1"/>
  <c r="AV193" i="38"/>
  <c r="AW193" i="38" s="1"/>
  <c r="AT193" i="38"/>
  <c r="AU193" i="38" s="1"/>
  <c r="AR193" i="38"/>
  <c r="AS193" i="38" s="1"/>
  <c r="AP193" i="38"/>
  <c r="AQ193" i="38" s="1"/>
  <c r="AN193" i="38"/>
  <c r="AO193" i="38" s="1"/>
  <c r="AL193" i="38"/>
  <c r="AM193" i="38" s="1"/>
  <c r="AJ193" i="38"/>
  <c r="AK193" i="38" s="1"/>
  <c r="AH193" i="38"/>
  <c r="AI193" i="38" s="1"/>
  <c r="AZ192" i="38"/>
  <c r="BA192" i="38" s="1"/>
  <c r="AX192" i="38"/>
  <c r="AY192" i="38" s="1"/>
  <c r="AV192" i="38"/>
  <c r="AW192" i="38" s="1"/>
  <c r="AT192" i="38"/>
  <c r="AU192" i="38" s="1"/>
  <c r="AR192" i="38"/>
  <c r="AS192" i="38" s="1"/>
  <c r="AP192" i="38"/>
  <c r="AQ192" i="38" s="1"/>
  <c r="AN192" i="38"/>
  <c r="AO192" i="38" s="1"/>
  <c r="AL192" i="38"/>
  <c r="AM192" i="38" s="1"/>
  <c r="AJ192" i="38"/>
  <c r="AK192" i="38" s="1"/>
  <c r="AH192" i="38"/>
  <c r="AI192" i="38" s="1"/>
  <c r="AZ191" i="38"/>
  <c r="BA191" i="38" s="1"/>
  <c r="AX191" i="38"/>
  <c r="AY191" i="38" s="1"/>
  <c r="AV191" i="38"/>
  <c r="AW191" i="38" s="1"/>
  <c r="AT191" i="38"/>
  <c r="AU191" i="38" s="1"/>
  <c r="AR191" i="38"/>
  <c r="AS191" i="38" s="1"/>
  <c r="AP191" i="38"/>
  <c r="AQ191" i="38" s="1"/>
  <c r="AN191" i="38"/>
  <c r="AO191" i="38" s="1"/>
  <c r="AL191" i="38"/>
  <c r="AM191" i="38" s="1"/>
  <c r="AJ191" i="38"/>
  <c r="AK191" i="38" s="1"/>
  <c r="AH191" i="38"/>
  <c r="AI191" i="38" s="1"/>
  <c r="AZ190" i="38"/>
  <c r="BA190" i="38" s="1"/>
  <c r="AX190" i="38"/>
  <c r="AY190" i="38" s="1"/>
  <c r="AV190" i="38"/>
  <c r="AW190" i="38" s="1"/>
  <c r="AT190" i="38"/>
  <c r="AU190" i="38" s="1"/>
  <c r="AR190" i="38"/>
  <c r="AS190" i="38" s="1"/>
  <c r="AP190" i="38"/>
  <c r="AQ190" i="38" s="1"/>
  <c r="AN190" i="38"/>
  <c r="AO190" i="38" s="1"/>
  <c r="AL190" i="38"/>
  <c r="AM190" i="38" s="1"/>
  <c r="AJ190" i="38"/>
  <c r="AK190" i="38" s="1"/>
  <c r="AH190" i="38"/>
  <c r="AI190" i="38" s="1"/>
  <c r="AZ189" i="38"/>
  <c r="BA189" i="38" s="1"/>
  <c r="AX189" i="38"/>
  <c r="AY189" i="38" s="1"/>
  <c r="AV189" i="38"/>
  <c r="AW189" i="38" s="1"/>
  <c r="AT189" i="38"/>
  <c r="AU189" i="38" s="1"/>
  <c r="AR189" i="38"/>
  <c r="AS189" i="38" s="1"/>
  <c r="AP189" i="38"/>
  <c r="AQ189" i="38" s="1"/>
  <c r="AN189" i="38"/>
  <c r="AO189" i="38" s="1"/>
  <c r="AL189" i="38"/>
  <c r="AM189" i="38" s="1"/>
  <c r="AJ189" i="38"/>
  <c r="AK189" i="38" s="1"/>
  <c r="AH189" i="38"/>
  <c r="AI189" i="38" s="1"/>
  <c r="AZ188" i="38"/>
  <c r="BA188" i="38" s="1"/>
  <c r="AX188" i="38"/>
  <c r="AY188" i="38" s="1"/>
  <c r="AV188" i="38"/>
  <c r="AW188" i="38" s="1"/>
  <c r="AT188" i="38"/>
  <c r="AU188" i="38" s="1"/>
  <c r="AR188" i="38"/>
  <c r="AS188" i="38" s="1"/>
  <c r="AP188" i="38"/>
  <c r="AQ188" i="38" s="1"/>
  <c r="AN188" i="38"/>
  <c r="AO188" i="38" s="1"/>
  <c r="AL188" i="38"/>
  <c r="AM188" i="38" s="1"/>
  <c r="AJ188" i="38"/>
  <c r="AK188" i="38" s="1"/>
  <c r="AH188" i="38"/>
  <c r="AI188" i="38" s="1"/>
  <c r="AZ187" i="38"/>
  <c r="BA187" i="38" s="1"/>
  <c r="AX187" i="38"/>
  <c r="AY187" i="38" s="1"/>
  <c r="AV187" i="38"/>
  <c r="AW187" i="38" s="1"/>
  <c r="AT187" i="38"/>
  <c r="AU187" i="38" s="1"/>
  <c r="AR187" i="38"/>
  <c r="AS187" i="38" s="1"/>
  <c r="AP187" i="38"/>
  <c r="AQ187" i="38" s="1"/>
  <c r="AN187" i="38"/>
  <c r="AO187" i="38" s="1"/>
  <c r="AL187" i="38"/>
  <c r="AM187" i="38" s="1"/>
  <c r="AJ187" i="38"/>
  <c r="AK187" i="38" s="1"/>
  <c r="AH187" i="38"/>
  <c r="AI187" i="38" s="1"/>
  <c r="AZ186" i="38"/>
  <c r="BA186" i="38" s="1"/>
  <c r="AX186" i="38"/>
  <c r="AY186" i="38" s="1"/>
  <c r="AV186" i="38"/>
  <c r="AW186" i="38" s="1"/>
  <c r="AT186" i="38"/>
  <c r="AU186" i="38" s="1"/>
  <c r="AR186" i="38"/>
  <c r="AS186" i="38" s="1"/>
  <c r="AP186" i="38"/>
  <c r="AQ186" i="38" s="1"/>
  <c r="AN186" i="38"/>
  <c r="AO186" i="38" s="1"/>
  <c r="AL186" i="38"/>
  <c r="AM186" i="38" s="1"/>
  <c r="AJ186" i="38"/>
  <c r="AK186" i="38" s="1"/>
  <c r="AH186" i="38"/>
  <c r="AI186" i="38" s="1"/>
  <c r="AZ185" i="38"/>
  <c r="BA185" i="38" s="1"/>
  <c r="AX185" i="38"/>
  <c r="AY185" i="38" s="1"/>
  <c r="AV185" i="38"/>
  <c r="AW185" i="38" s="1"/>
  <c r="AT185" i="38"/>
  <c r="AU185" i="38" s="1"/>
  <c r="AR185" i="38"/>
  <c r="AS185" i="38" s="1"/>
  <c r="AP185" i="38"/>
  <c r="AQ185" i="38" s="1"/>
  <c r="AN185" i="38"/>
  <c r="AO185" i="38" s="1"/>
  <c r="AL185" i="38"/>
  <c r="AM185" i="38" s="1"/>
  <c r="AJ185" i="38"/>
  <c r="AK185" i="38" s="1"/>
  <c r="AH185" i="38"/>
  <c r="AI185" i="38" s="1"/>
  <c r="AZ184" i="38"/>
  <c r="AX184" i="38"/>
  <c r="AV184" i="38"/>
  <c r="AW184" i="38" s="1"/>
  <c r="AT184" i="38"/>
  <c r="AR184" i="38"/>
  <c r="AS184" i="38" s="1"/>
  <c r="AP184" i="38"/>
  <c r="AN184" i="38"/>
  <c r="AO184" i="38" s="1"/>
  <c r="AL184" i="38"/>
  <c r="AJ184" i="38"/>
  <c r="AH184" i="38"/>
  <c r="AZ183" i="38"/>
  <c r="AX183" i="38"/>
  <c r="AV183" i="38"/>
  <c r="AT183" i="38"/>
  <c r="AR183" i="38"/>
  <c r="AP183" i="38"/>
  <c r="AN183" i="38"/>
  <c r="BA179" i="38"/>
  <c r="BA178" i="38"/>
  <c r="AZ178" i="38"/>
  <c r="AY178" i="38"/>
  <c r="AX178" i="38"/>
  <c r="AW178" i="38"/>
  <c r="AV178" i="38"/>
  <c r="AU178" i="38"/>
  <c r="AT178" i="38"/>
  <c r="AS178" i="38"/>
  <c r="AR178" i="38"/>
  <c r="AQ178" i="38"/>
  <c r="AP178" i="38"/>
  <c r="AO178" i="38"/>
  <c r="AN178" i="38"/>
  <c r="AM178" i="38"/>
  <c r="AL178" i="38"/>
  <c r="AK178" i="38"/>
  <c r="AJ178" i="38"/>
  <c r="AI178" i="38"/>
  <c r="AH178" i="38"/>
  <c r="BA177" i="38"/>
  <c r="AZ177" i="38"/>
  <c r="AY177" i="38"/>
  <c r="AX177" i="38"/>
  <c r="AW177" i="38"/>
  <c r="AV177" i="38"/>
  <c r="AU177" i="38"/>
  <c r="AT177" i="38"/>
  <c r="AS177" i="38"/>
  <c r="AR177" i="38"/>
  <c r="AQ177" i="38"/>
  <c r="AP177" i="38"/>
  <c r="AO177" i="38"/>
  <c r="AN177" i="38"/>
  <c r="AM177" i="38"/>
  <c r="AL177" i="38"/>
  <c r="AK177" i="38"/>
  <c r="AJ177" i="38"/>
  <c r="AI177" i="38"/>
  <c r="AH177" i="38"/>
  <c r="BA176" i="38"/>
  <c r="AZ176" i="38"/>
  <c r="AY176" i="38"/>
  <c r="AX176" i="38"/>
  <c r="AW176" i="38"/>
  <c r="AV176" i="38"/>
  <c r="AU176" i="38"/>
  <c r="AT176" i="38"/>
  <c r="AS176" i="38"/>
  <c r="AR176" i="38"/>
  <c r="AQ176" i="38"/>
  <c r="AP176" i="38"/>
  <c r="AO176" i="38"/>
  <c r="AN176" i="38"/>
  <c r="AM176" i="38"/>
  <c r="AL176" i="38"/>
  <c r="AK176" i="38"/>
  <c r="AJ176" i="38"/>
  <c r="AI176" i="38"/>
  <c r="AH176" i="38"/>
  <c r="BA175" i="38"/>
  <c r="AZ175" i="38"/>
  <c r="AY175" i="38"/>
  <c r="AX175" i="38"/>
  <c r="AW175" i="38"/>
  <c r="AV175" i="38"/>
  <c r="AU175" i="38"/>
  <c r="AT175" i="38"/>
  <c r="AS175" i="38"/>
  <c r="AR175" i="38"/>
  <c r="AQ175" i="38"/>
  <c r="AP175" i="38"/>
  <c r="AO175" i="38"/>
  <c r="AN175" i="38"/>
  <c r="AM175" i="38"/>
  <c r="AL175" i="38"/>
  <c r="AK175" i="38"/>
  <c r="AJ175" i="38"/>
  <c r="AI175" i="38"/>
  <c r="AH175" i="38"/>
  <c r="BA174" i="38"/>
  <c r="AZ174" i="38"/>
  <c r="AY174" i="38"/>
  <c r="AX174" i="38"/>
  <c r="AW174" i="38"/>
  <c r="AV174" i="38"/>
  <c r="AU174" i="38"/>
  <c r="AT174" i="38"/>
  <c r="AS174" i="38"/>
  <c r="AR174" i="38"/>
  <c r="AQ174" i="38"/>
  <c r="AP174" i="38"/>
  <c r="AO174" i="38"/>
  <c r="AN174" i="38"/>
  <c r="AM174" i="38"/>
  <c r="AL174" i="38"/>
  <c r="AK174" i="38"/>
  <c r="AJ174" i="38"/>
  <c r="AI174" i="38"/>
  <c r="AH174" i="38"/>
  <c r="BA173" i="38"/>
  <c r="AZ173" i="38"/>
  <c r="AY173" i="38"/>
  <c r="AX173" i="38"/>
  <c r="AW173" i="38"/>
  <c r="AV173" i="38"/>
  <c r="AU173" i="38"/>
  <c r="AT173" i="38"/>
  <c r="AS173" i="38"/>
  <c r="AR173" i="38"/>
  <c r="AQ173" i="38"/>
  <c r="AP173" i="38"/>
  <c r="AO173" i="38"/>
  <c r="AN173" i="38"/>
  <c r="AM173" i="38"/>
  <c r="AL173" i="38"/>
  <c r="AK173" i="38"/>
  <c r="AJ173" i="38"/>
  <c r="AI173" i="38"/>
  <c r="AH173" i="38"/>
  <c r="BA172" i="38"/>
  <c r="AZ172" i="38"/>
  <c r="AY172" i="38"/>
  <c r="AX172" i="38"/>
  <c r="AW172" i="38"/>
  <c r="AV172" i="38"/>
  <c r="AU172" i="38"/>
  <c r="AT172" i="38"/>
  <c r="AS172" i="38"/>
  <c r="AR172" i="38"/>
  <c r="AQ172" i="38"/>
  <c r="AP172" i="38"/>
  <c r="AO172" i="38"/>
  <c r="AN172" i="38"/>
  <c r="AM172" i="38"/>
  <c r="AL172" i="38"/>
  <c r="AK172" i="38"/>
  <c r="AJ172" i="38"/>
  <c r="AI172" i="38"/>
  <c r="AH172" i="38"/>
  <c r="BA171" i="38"/>
  <c r="AZ171" i="38"/>
  <c r="AY171" i="38"/>
  <c r="AX171" i="38"/>
  <c r="AW171" i="38"/>
  <c r="AV171" i="38"/>
  <c r="AU171" i="38"/>
  <c r="AT171" i="38"/>
  <c r="AS171" i="38"/>
  <c r="AR171" i="38"/>
  <c r="AQ171" i="38"/>
  <c r="AP171" i="38"/>
  <c r="AO171" i="38"/>
  <c r="AN171" i="38"/>
  <c r="AM171" i="38"/>
  <c r="AL171" i="38"/>
  <c r="AK171" i="38"/>
  <c r="AJ171" i="38"/>
  <c r="AI171" i="38"/>
  <c r="AH171" i="38"/>
  <c r="BA170" i="38"/>
  <c r="AZ170" i="38"/>
  <c r="AY170" i="38"/>
  <c r="AX170" i="38"/>
  <c r="AW170" i="38"/>
  <c r="AV170" i="38"/>
  <c r="AU170" i="38"/>
  <c r="AT170" i="38"/>
  <c r="AS170" i="38"/>
  <c r="AR170" i="38"/>
  <c r="AQ170" i="38"/>
  <c r="AP170" i="38"/>
  <c r="AO170" i="38"/>
  <c r="AN170" i="38"/>
  <c r="AM170" i="38"/>
  <c r="AL170" i="38"/>
  <c r="AK170" i="38"/>
  <c r="AJ170" i="38"/>
  <c r="AI170" i="38"/>
  <c r="AH170" i="38"/>
  <c r="BA169" i="38"/>
  <c r="AZ169" i="38"/>
  <c r="AZ179" i="38" s="1"/>
  <c r="AY169" i="38"/>
  <c r="AX169" i="38"/>
  <c r="AX179" i="38" s="1"/>
  <c r="AY179" i="38" s="1"/>
  <c r="AW169" i="38"/>
  <c r="AV169" i="38"/>
  <c r="AV179" i="38" s="1"/>
  <c r="AW179" i="38" s="1"/>
  <c r="AU169" i="38"/>
  <c r="AT169" i="38"/>
  <c r="AT179" i="38" s="1"/>
  <c r="AU179" i="38" s="1"/>
  <c r="AS169" i="38"/>
  <c r="AR169" i="38"/>
  <c r="AR179" i="38" s="1"/>
  <c r="AS179" i="38" s="1"/>
  <c r="AQ169" i="38"/>
  <c r="AP169" i="38"/>
  <c r="AP179" i="38" s="1"/>
  <c r="AQ179" i="38" s="1"/>
  <c r="AO169" i="38"/>
  <c r="AN169" i="38"/>
  <c r="AN179" i="38" s="1"/>
  <c r="AO179" i="38" s="1"/>
  <c r="AM169" i="38"/>
  <c r="AL169" i="38"/>
  <c r="AL179" i="38" s="1"/>
  <c r="AM179" i="38" s="1"/>
  <c r="AK169" i="38"/>
  <c r="AJ169" i="38"/>
  <c r="AJ179" i="38" s="1"/>
  <c r="AK179" i="38" s="1"/>
  <c r="AI169" i="38"/>
  <c r="AH169" i="38"/>
  <c r="AH179" i="38" s="1"/>
  <c r="AI179" i="38" s="1"/>
  <c r="AZ168" i="38"/>
  <c r="AX168" i="38"/>
  <c r="AV168" i="38"/>
  <c r="AT168" i="38"/>
  <c r="AR168" i="38"/>
  <c r="AP168" i="38"/>
  <c r="AN168" i="38"/>
  <c r="AZ163" i="38"/>
  <c r="BA163" i="38" s="1"/>
  <c r="AX163" i="38"/>
  <c r="AY163" i="38" s="1"/>
  <c r="AV163" i="38"/>
  <c r="AW163" i="38" s="1"/>
  <c r="AT163" i="38"/>
  <c r="AU163" i="38" s="1"/>
  <c r="AR163" i="38"/>
  <c r="AS163" i="38" s="1"/>
  <c r="AP163" i="38"/>
  <c r="AQ163" i="38" s="1"/>
  <c r="AN163" i="38"/>
  <c r="AO163" i="38" s="1"/>
  <c r="AL163" i="38"/>
  <c r="AM163" i="38" s="1"/>
  <c r="AJ163" i="38"/>
  <c r="AK163" i="38" s="1"/>
  <c r="AH163" i="38"/>
  <c r="AI163" i="38" s="1"/>
  <c r="AZ162" i="38"/>
  <c r="BA162" i="38" s="1"/>
  <c r="AX162" i="38"/>
  <c r="AY162" i="38" s="1"/>
  <c r="AV162" i="38"/>
  <c r="AW162" i="38" s="1"/>
  <c r="AT162" i="38"/>
  <c r="AU162" i="38" s="1"/>
  <c r="AR162" i="38"/>
  <c r="AS162" i="38" s="1"/>
  <c r="AP162" i="38"/>
  <c r="AQ162" i="38" s="1"/>
  <c r="AN162" i="38"/>
  <c r="AO162" i="38" s="1"/>
  <c r="AL162" i="38"/>
  <c r="AM162" i="38" s="1"/>
  <c r="AJ162" i="38"/>
  <c r="AK162" i="38" s="1"/>
  <c r="AH162" i="38"/>
  <c r="AI162" i="38" s="1"/>
  <c r="AZ161" i="38"/>
  <c r="BA161" i="38" s="1"/>
  <c r="AX161" i="38"/>
  <c r="AY161" i="38" s="1"/>
  <c r="AV161" i="38"/>
  <c r="AW161" i="38" s="1"/>
  <c r="AT161" i="38"/>
  <c r="AU161" i="38" s="1"/>
  <c r="AR161" i="38"/>
  <c r="AS161" i="38" s="1"/>
  <c r="AP161" i="38"/>
  <c r="AQ161" i="38" s="1"/>
  <c r="AN161" i="38"/>
  <c r="AO161" i="38" s="1"/>
  <c r="AL161" i="38"/>
  <c r="AM161" i="38" s="1"/>
  <c r="AJ161" i="38"/>
  <c r="AK161" i="38" s="1"/>
  <c r="AH161" i="38"/>
  <c r="AI161" i="38" s="1"/>
  <c r="AZ160" i="38"/>
  <c r="BA160" i="38" s="1"/>
  <c r="AX160" i="38"/>
  <c r="AY160" i="38" s="1"/>
  <c r="AV160" i="38"/>
  <c r="AW160" i="38" s="1"/>
  <c r="AT160" i="38"/>
  <c r="AU160" i="38" s="1"/>
  <c r="AR160" i="38"/>
  <c r="AS160" i="38" s="1"/>
  <c r="AP160" i="38"/>
  <c r="AQ160" i="38" s="1"/>
  <c r="AN160" i="38"/>
  <c r="AO160" i="38" s="1"/>
  <c r="AL160" i="38"/>
  <c r="AM160" i="38" s="1"/>
  <c r="AJ160" i="38"/>
  <c r="AK160" i="38" s="1"/>
  <c r="AH160" i="38"/>
  <c r="AI160" i="38" s="1"/>
  <c r="AZ159" i="38"/>
  <c r="BA159" i="38" s="1"/>
  <c r="AX159" i="38"/>
  <c r="AY159" i="38" s="1"/>
  <c r="AV159" i="38"/>
  <c r="AW159" i="38" s="1"/>
  <c r="AT159" i="38"/>
  <c r="AU159" i="38" s="1"/>
  <c r="AR159" i="38"/>
  <c r="AS159" i="38" s="1"/>
  <c r="AP159" i="38"/>
  <c r="AQ159" i="38" s="1"/>
  <c r="AN159" i="38"/>
  <c r="AO159" i="38" s="1"/>
  <c r="AL159" i="38"/>
  <c r="AM159" i="38" s="1"/>
  <c r="AJ159" i="38"/>
  <c r="AK159" i="38" s="1"/>
  <c r="AH159" i="38"/>
  <c r="AI159" i="38" s="1"/>
  <c r="AZ158" i="38"/>
  <c r="BA158" i="38" s="1"/>
  <c r="AX158" i="38"/>
  <c r="AY158" i="38" s="1"/>
  <c r="AV158" i="38"/>
  <c r="AW158" i="38" s="1"/>
  <c r="AT158" i="38"/>
  <c r="AU158" i="38" s="1"/>
  <c r="AR158" i="38"/>
  <c r="AS158" i="38" s="1"/>
  <c r="AP158" i="38"/>
  <c r="AQ158" i="38" s="1"/>
  <c r="AN158" i="38"/>
  <c r="AO158" i="38" s="1"/>
  <c r="AL158" i="38"/>
  <c r="AM158" i="38" s="1"/>
  <c r="AJ158" i="38"/>
  <c r="AK158" i="38" s="1"/>
  <c r="AH158" i="38"/>
  <c r="AI158" i="38" s="1"/>
  <c r="AZ157" i="38"/>
  <c r="BA157" i="38" s="1"/>
  <c r="AX157" i="38"/>
  <c r="AY157" i="38" s="1"/>
  <c r="AV157" i="38"/>
  <c r="AW157" i="38" s="1"/>
  <c r="AT157" i="38"/>
  <c r="AU157" i="38" s="1"/>
  <c r="AR157" i="38"/>
  <c r="AS157" i="38" s="1"/>
  <c r="AP157" i="38"/>
  <c r="AQ157" i="38" s="1"/>
  <c r="AN157" i="38"/>
  <c r="AO157" i="38" s="1"/>
  <c r="AL157" i="38"/>
  <c r="AM157" i="38" s="1"/>
  <c r="AJ157" i="38"/>
  <c r="AK157" i="38" s="1"/>
  <c r="AH157" i="38"/>
  <c r="AI157" i="38" s="1"/>
  <c r="AZ156" i="38"/>
  <c r="BA156" i="38" s="1"/>
  <c r="AX156" i="38"/>
  <c r="AY156" i="38" s="1"/>
  <c r="AW156" i="38"/>
  <c r="AV156" i="38"/>
  <c r="AT156" i="38"/>
  <c r="AU156" i="38" s="1"/>
  <c r="AR156" i="38"/>
  <c r="AS156" i="38" s="1"/>
  <c r="AP156" i="38"/>
  <c r="AQ156" i="38" s="1"/>
  <c r="AO156" i="38"/>
  <c r="AN156" i="38"/>
  <c r="AL156" i="38"/>
  <c r="AM156" i="38" s="1"/>
  <c r="AJ156" i="38"/>
  <c r="AK156" i="38" s="1"/>
  <c r="AH156" i="38"/>
  <c r="AI156" i="38" s="1"/>
  <c r="BA155" i="38"/>
  <c r="AZ155" i="38"/>
  <c r="AX155" i="38"/>
  <c r="AY155" i="38" s="1"/>
  <c r="AV155" i="38"/>
  <c r="AW155" i="38" s="1"/>
  <c r="AT155" i="38"/>
  <c r="AU155" i="38" s="1"/>
  <c r="AS155" i="38"/>
  <c r="AR155" i="38"/>
  <c r="AP155" i="38"/>
  <c r="AQ155" i="38" s="1"/>
  <c r="AN155" i="38"/>
  <c r="AO155" i="38" s="1"/>
  <c r="AL155" i="38"/>
  <c r="AM155" i="38" s="1"/>
  <c r="AK155" i="38"/>
  <c r="AJ155" i="38"/>
  <c r="AH155" i="38"/>
  <c r="AI155" i="38" s="1"/>
  <c r="AZ154" i="38"/>
  <c r="BA154" i="38" s="1"/>
  <c r="AX154" i="38"/>
  <c r="AY154" i="38" s="1"/>
  <c r="AW154" i="38"/>
  <c r="AV154" i="38"/>
  <c r="AV164" i="38" s="1"/>
  <c r="AW164" i="38" s="1"/>
  <c r="AT154" i="38"/>
  <c r="AR154" i="38"/>
  <c r="AR164" i="38" s="1"/>
  <c r="AS164" i="38" s="1"/>
  <c r="AP154" i="38"/>
  <c r="AQ154" i="38" s="1"/>
  <c r="AO154" i="38"/>
  <c r="AN154" i="38"/>
  <c r="AN164" i="38" s="1"/>
  <c r="AO164" i="38" s="1"/>
  <c r="AL154" i="38"/>
  <c r="AJ154" i="38"/>
  <c r="AK154" i="38" s="1"/>
  <c r="AH154" i="38"/>
  <c r="AH164" i="38" s="1"/>
  <c r="AI164" i="38" s="1"/>
  <c r="AZ153" i="38"/>
  <c r="AX153" i="38"/>
  <c r="AV153" i="38"/>
  <c r="AT153" i="38"/>
  <c r="AR153" i="38"/>
  <c r="AP153" i="38"/>
  <c r="AN153" i="38"/>
  <c r="BA148" i="38"/>
  <c r="AZ148" i="38"/>
  <c r="AY148" i="38"/>
  <c r="AX148" i="38"/>
  <c r="AV148" i="38"/>
  <c r="AW148" i="38" s="1"/>
  <c r="AU148" i="38"/>
  <c r="AT148" i="38"/>
  <c r="AS148" i="38"/>
  <c r="AR148" i="38"/>
  <c r="AQ148" i="38"/>
  <c r="AP148" i="38"/>
  <c r="AN148" i="38"/>
  <c r="AO148" i="38" s="1"/>
  <c r="AM148" i="38"/>
  <c r="AL148" i="38"/>
  <c r="AK148" i="38"/>
  <c r="AJ148" i="38"/>
  <c r="AI148" i="38"/>
  <c r="AH148" i="38"/>
  <c r="AZ147" i="38"/>
  <c r="BA147" i="38" s="1"/>
  <c r="AY147" i="38"/>
  <c r="AX147" i="38"/>
  <c r="AW147" i="38"/>
  <c r="AV147" i="38"/>
  <c r="AU147" i="38"/>
  <c r="AT147" i="38"/>
  <c r="AR147" i="38"/>
  <c r="AS147" i="38" s="1"/>
  <c r="AQ147" i="38"/>
  <c r="AP147" i="38"/>
  <c r="AO147" i="38"/>
  <c r="AN147" i="38"/>
  <c r="AM147" i="38"/>
  <c r="AL147" i="38"/>
  <c r="AJ147" i="38"/>
  <c r="AK147" i="38" s="1"/>
  <c r="AI147" i="38"/>
  <c r="AH147" i="38"/>
  <c r="BA146" i="38"/>
  <c r="AZ146" i="38"/>
  <c r="AY146" i="38"/>
  <c r="AX146" i="38"/>
  <c r="AV146" i="38"/>
  <c r="AW146" i="38" s="1"/>
  <c r="AU146" i="38"/>
  <c r="AT146" i="38"/>
  <c r="AS146" i="38"/>
  <c r="AR146" i="38"/>
  <c r="AQ146" i="38"/>
  <c r="AP146" i="38"/>
  <c r="AN146" i="38"/>
  <c r="AO146" i="38" s="1"/>
  <c r="AM146" i="38"/>
  <c r="AL146" i="38"/>
  <c r="AK146" i="38"/>
  <c r="AJ146" i="38"/>
  <c r="AI146" i="38"/>
  <c r="AH146" i="38"/>
  <c r="AZ145" i="38"/>
  <c r="BA145" i="38" s="1"/>
  <c r="AY145" i="38"/>
  <c r="AX145" i="38"/>
  <c r="AW145" i="38"/>
  <c r="AV145" i="38"/>
  <c r="AU145" i="38"/>
  <c r="AT145" i="38"/>
  <c r="AR145" i="38"/>
  <c r="AS145" i="38" s="1"/>
  <c r="AQ145" i="38"/>
  <c r="AP145" i="38"/>
  <c r="AO145" i="38"/>
  <c r="AN145" i="38"/>
  <c r="AM145" i="38"/>
  <c r="AL145" i="38"/>
  <c r="AJ145" i="38"/>
  <c r="AK145" i="38" s="1"/>
  <c r="AI145" i="38"/>
  <c r="AH145" i="38"/>
  <c r="BA144" i="38"/>
  <c r="AZ144" i="38"/>
  <c r="AY144" i="38"/>
  <c r="AX144" i="38"/>
  <c r="AV144" i="38"/>
  <c r="AW144" i="38" s="1"/>
  <c r="AU144" i="38"/>
  <c r="AT144" i="38"/>
  <c r="AS144" i="38"/>
  <c r="AR144" i="38"/>
  <c r="AQ144" i="38"/>
  <c r="AP144" i="38"/>
  <c r="AN144" i="38"/>
  <c r="AO144" i="38" s="1"/>
  <c r="AM144" i="38"/>
  <c r="AL144" i="38"/>
  <c r="AK144" i="38"/>
  <c r="AJ144" i="38"/>
  <c r="AI144" i="38"/>
  <c r="AH144" i="38"/>
  <c r="AZ143" i="38"/>
  <c r="BA143" i="38" s="1"/>
  <c r="AY143" i="38"/>
  <c r="AX143" i="38"/>
  <c r="AW143" i="38"/>
  <c r="AV143" i="38"/>
  <c r="AU143" i="38"/>
  <c r="AT143" i="38"/>
  <c r="AR143" i="38"/>
  <c r="AS143" i="38" s="1"/>
  <c r="AQ143" i="38"/>
  <c r="AP143" i="38"/>
  <c r="AO143" i="38"/>
  <c r="AN143" i="38"/>
  <c r="AM143" i="38"/>
  <c r="AL143" i="38"/>
  <c r="AJ143" i="38"/>
  <c r="AK143" i="38" s="1"/>
  <c r="AI143" i="38"/>
  <c r="AH143" i="38"/>
  <c r="BA142" i="38"/>
  <c r="AZ142" i="38"/>
  <c r="AY142" i="38"/>
  <c r="AX142" i="38"/>
  <c r="AV142" i="38"/>
  <c r="AW142" i="38" s="1"/>
  <c r="AU142" i="38"/>
  <c r="AT142" i="38"/>
  <c r="AS142" i="38"/>
  <c r="AR142" i="38"/>
  <c r="AQ142" i="38"/>
  <c r="AP142" i="38"/>
  <c r="AN142" i="38"/>
  <c r="AO142" i="38" s="1"/>
  <c r="AM142" i="38"/>
  <c r="AL142" i="38"/>
  <c r="AK142" i="38"/>
  <c r="AJ142" i="38"/>
  <c r="AI142" i="38"/>
  <c r="AH142" i="38"/>
  <c r="AZ141" i="38"/>
  <c r="BA141" i="38" s="1"/>
  <c r="AY141" i="38"/>
  <c r="AX141" i="38"/>
  <c r="AW141" i="38"/>
  <c r="AV141" i="38"/>
  <c r="AU141" i="38"/>
  <c r="AT141" i="38"/>
  <c r="AR141" i="38"/>
  <c r="AS141" i="38" s="1"/>
  <c r="AQ141" i="38"/>
  <c r="AP141" i="38"/>
  <c r="AO141" i="38"/>
  <c r="AN141" i="38"/>
  <c r="AM141" i="38"/>
  <c r="AL141" i="38"/>
  <c r="AJ141" i="38"/>
  <c r="AK141" i="38" s="1"/>
  <c r="AI141" i="38"/>
  <c r="AH141" i="38"/>
  <c r="BA140" i="38"/>
  <c r="AZ140" i="38"/>
  <c r="AY140" i="38"/>
  <c r="AX140" i="38"/>
  <c r="AV140" i="38"/>
  <c r="AW140" i="38" s="1"/>
  <c r="AU140" i="38"/>
  <c r="AT140" i="38"/>
  <c r="AS140" i="38"/>
  <c r="AR140" i="38"/>
  <c r="AQ140" i="38"/>
  <c r="AP140" i="38"/>
  <c r="AN140" i="38"/>
  <c r="AO140" i="38" s="1"/>
  <c r="AM140" i="38"/>
  <c r="AL140" i="38"/>
  <c r="AK140" i="38"/>
  <c r="AJ140" i="38"/>
  <c r="AI140" i="38"/>
  <c r="AH140" i="38"/>
  <c r="AZ139" i="38"/>
  <c r="BA139" i="38" s="1"/>
  <c r="AY139" i="38"/>
  <c r="AX139" i="38"/>
  <c r="AX149" i="38" s="1"/>
  <c r="AY149" i="38" s="1"/>
  <c r="AW139" i="38"/>
  <c r="AV139" i="38"/>
  <c r="AU139" i="38"/>
  <c r="AT139" i="38"/>
  <c r="AT149" i="38" s="1"/>
  <c r="AU149" i="38" s="1"/>
  <c r="AR139" i="38"/>
  <c r="AQ139" i="38"/>
  <c r="AP139" i="38"/>
  <c r="AP149" i="38" s="1"/>
  <c r="AQ149" i="38" s="1"/>
  <c r="AO139" i="38"/>
  <c r="AN139" i="38"/>
  <c r="AN149" i="38" s="1"/>
  <c r="AO149" i="38" s="1"/>
  <c r="AM139" i="38"/>
  <c r="AL139" i="38"/>
  <c r="AL149" i="38" s="1"/>
  <c r="AM149" i="38" s="1"/>
  <c r="AJ139" i="38"/>
  <c r="AK139" i="38" s="1"/>
  <c r="AI139" i="38"/>
  <c r="AH139" i="38"/>
  <c r="AH149" i="38" s="1"/>
  <c r="AI149" i="38" s="1"/>
  <c r="AZ138" i="38"/>
  <c r="AX138" i="38"/>
  <c r="AV138" i="38"/>
  <c r="AT138" i="38"/>
  <c r="AR138" i="38"/>
  <c r="AP138" i="38"/>
  <c r="AN138" i="38"/>
  <c r="AZ133" i="38"/>
  <c r="BA133" i="38" s="1"/>
  <c r="AY133" i="38"/>
  <c r="AX133" i="38"/>
  <c r="AV133" i="38"/>
  <c r="AW133" i="38" s="1"/>
  <c r="AT133" i="38"/>
  <c r="AU133" i="38" s="1"/>
  <c r="AR133" i="38"/>
  <c r="AS133" i="38" s="1"/>
  <c r="AQ133" i="38"/>
  <c r="AP133" i="38"/>
  <c r="AN133" i="38"/>
  <c r="AO133" i="38" s="1"/>
  <c r="AL133" i="38"/>
  <c r="AM133" i="38" s="1"/>
  <c r="AJ133" i="38"/>
  <c r="AK133" i="38" s="1"/>
  <c r="AI133" i="38"/>
  <c r="AH133" i="38"/>
  <c r="AZ132" i="38"/>
  <c r="BA132" i="38" s="1"/>
  <c r="AX132" i="38"/>
  <c r="AY132" i="38" s="1"/>
  <c r="AV132" i="38"/>
  <c r="AW132" i="38" s="1"/>
  <c r="AU132" i="38"/>
  <c r="AT132" i="38"/>
  <c r="AR132" i="38"/>
  <c r="AS132" i="38" s="1"/>
  <c r="AP132" i="38"/>
  <c r="AQ132" i="38" s="1"/>
  <c r="AN132" i="38"/>
  <c r="AO132" i="38" s="1"/>
  <c r="AL132" i="38"/>
  <c r="AM132" i="38" s="1"/>
  <c r="AJ132" i="38"/>
  <c r="AK132" i="38" s="1"/>
  <c r="AH132" i="38"/>
  <c r="AI132" i="38" s="1"/>
  <c r="AZ131" i="38"/>
  <c r="BA131" i="38" s="1"/>
  <c r="AX131" i="38"/>
  <c r="AY131" i="38" s="1"/>
  <c r="AV131" i="38"/>
  <c r="AW131" i="38" s="1"/>
  <c r="AT131" i="38"/>
  <c r="AU131" i="38" s="1"/>
  <c r="AR131" i="38"/>
  <c r="AS131" i="38" s="1"/>
  <c r="AP131" i="38"/>
  <c r="AQ131" i="38" s="1"/>
  <c r="AN131" i="38"/>
  <c r="AO131" i="38" s="1"/>
  <c r="AL131" i="38"/>
  <c r="AM131" i="38" s="1"/>
  <c r="AJ131" i="38"/>
  <c r="AK131" i="38" s="1"/>
  <c r="AI131" i="38"/>
  <c r="AH131" i="38"/>
  <c r="AZ130" i="38"/>
  <c r="BA130" i="38" s="1"/>
  <c r="AX130" i="38"/>
  <c r="AY130" i="38" s="1"/>
  <c r="AV130" i="38"/>
  <c r="AW130" i="38" s="1"/>
  <c r="AU130" i="38"/>
  <c r="AT130" i="38"/>
  <c r="AR130" i="38"/>
  <c r="AS130" i="38" s="1"/>
  <c r="AP130" i="38"/>
  <c r="AQ130" i="38" s="1"/>
  <c r="AN130" i="38"/>
  <c r="AO130" i="38" s="1"/>
  <c r="AM130" i="38"/>
  <c r="AL130" i="38"/>
  <c r="AJ130" i="38"/>
  <c r="AK130" i="38" s="1"/>
  <c r="AH130" i="38"/>
  <c r="AI130" i="38" s="1"/>
  <c r="AZ129" i="38"/>
  <c r="BA129" i="38" s="1"/>
  <c r="AY129" i="38"/>
  <c r="AX129" i="38"/>
  <c r="AV129" i="38"/>
  <c r="AW129" i="38" s="1"/>
  <c r="AT129" i="38"/>
  <c r="AU129" i="38" s="1"/>
  <c r="AR129" i="38"/>
  <c r="AS129" i="38" s="1"/>
  <c r="AQ129" i="38"/>
  <c r="AP129" i="38"/>
  <c r="AN129" i="38"/>
  <c r="AO129" i="38" s="1"/>
  <c r="AL129" i="38"/>
  <c r="AM129" i="38" s="1"/>
  <c r="AJ129" i="38"/>
  <c r="AK129" i="38" s="1"/>
  <c r="AH129" i="38"/>
  <c r="AI129" i="38" s="1"/>
  <c r="AZ128" i="38"/>
  <c r="BA128" i="38" s="1"/>
  <c r="AX128" i="38"/>
  <c r="AY128" i="38" s="1"/>
  <c r="AV128" i="38"/>
  <c r="AW128" i="38" s="1"/>
  <c r="AT128" i="38"/>
  <c r="AU128" i="38" s="1"/>
  <c r="AR128" i="38"/>
  <c r="AS128" i="38" s="1"/>
  <c r="AP128" i="38"/>
  <c r="AQ128" i="38" s="1"/>
  <c r="AN128" i="38"/>
  <c r="AO128" i="38" s="1"/>
  <c r="AL128" i="38"/>
  <c r="AM128" i="38" s="1"/>
  <c r="AJ128" i="38"/>
  <c r="AK128" i="38" s="1"/>
  <c r="AH128" i="38"/>
  <c r="AI128" i="38" s="1"/>
  <c r="AZ127" i="38"/>
  <c r="BA127" i="38" s="1"/>
  <c r="AY127" i="38"/>
  <c r="AX127" i="38"/>
  <c r="AV127" i="38"/>
  <c r="AW127" i="38" s="1"/>
  <c r="AT127" i="38"/>
  <c r="AU127" i="38" s="1"/>
  <c r="AR127" i="38"/>
  <c r="AS127" i="38" s="1"/>
  <c r="AQ127" i="38"/>
  <c r="AP127" i="38"/>
  <c r="AN127" i="38"/>
  <c r="AO127" i="38" s="1"/>
  <c r="AL127" i="38"/>
  <c r="AM127" i="38" s="1"/>
  <c r="AJ127" i="38"/>
  <c r="AK127" i="38" s="1"/>
  <c r="AI127" i="38"/>
  <c r="AH127" i="38"/>
  <c r="AZ126" i="38"/>
  <c r="BA126" i="38" s="1"/>
  <c r="AX126" i="38"/>
  <c r="AY126" i="38" s="1"/>
  <c r="AV126" i="38"/>
  <c r="AW126" i="38" s="1"/>
  <c r="AU126" i="38"/>
  <c r="AT126" i="38"/>
  <c r="AR126" i="38"/>
  <c r="AS126" i="38" s="1"/>
  <c r="AP126" i="38"/>
  <c r="AQ126" i="38" s="1"/>
  <c r="AN126" i="38"/>
  <c r="AO126" i="38" s="1"/>
  <c r="AM126" i="38"/>
  <c r="AL126" i="38"/>
  <c r="AJ126" i="38"/>
  <c r="AK126" i="38" s="1"/>
  <c r="AH126" i="38"/>
  <c r="AI126" i="38" s="1"/>
  <c r="AZ125" i="38"/>
  <c r="BA125" i="38" s="1"/>
  <c r="AX125" i="38"/>
  <c r="AY125" i="38" s="1"/>
  <c r="AV125" i="38"/>
  <c r="AW125" i="38" s="1"/>
  <c r="AT125" i="38"/>
  <c r="AU125" i="38" s="1"/>
  <c r="AR125" i="38"/>
  <c r="AS125" i="38" s="1"/>
  <c r="AP125" i="38"/>
  <c r="AQ125" i="38" s="1"/>
  <c r="AN125" i="38"/>
  <c r="AO125" i="38" s="1"/>
  <c r="AL125" i="38"/>
  <c r="AM125" i="38" s="1"/>
  <c r="AJ125" i="38"/>
  <c r="AK125" i="38" s="1"/>
  <c r="AH125" i="38"/>
  <c r="AI125" i="38" s="1"/>
  <c r="AZ124" i="38"/>
  <c r="BA124" i="38" s="1"/>
  <c r="AX124" i="38"/>
  <c r="AY124" i="38" s="1"/>
  <c r="AV124" i="38"/>
  <c r="AW124" i="38" s="1"/>
  <c r="AU124" i="38"/>
  <c r="AT124" i="38"/>
  <c r="AR124" i="38"/>
  <c r="AS124" i="38" s="1"/>
  <c r="AP124" i="38"/>
  <c r="AQ124" i="38" s="1"/>
  <c r="AN124" i="38"/>
  <c r="AO124" i="38" s="1"/>
  <c r="AM124" i="38"/>
  <c r="AL124" i="38"/>
  <c r="AJ124" i="38"/>
  <c r="AH124" i="38"/>
  <c r="AI124" i="38" s="1"/>
  <c r="AZ123" i="38"/>
  <c r="AX123" i="38"/>
  <c r="AV123" i="38"/>
  <c r="AT123" i="38"/>
  <c r="AR123" i="38"/>
  <c r="AP123" i="38"/>
  <c r="AN123" i="38"/>
  <c r="AO119" i="38"/>
  <c r="BA118" i="38"/>
  <c r="AZ118" i="38"/>
  <c r="AY118" i="38"/>
  <c r="AX118" i="38"/>
  <c r="AW118" i="38"/>
  <c r="AV118" i="38"/>
  <c r="AT118" i="38"/>
  <c r="AU118" i="38" s="1"/>
  <c r="AS118" i="38"/>
  <c r="AR118" i="38"/>
  <c r="AQ118" i="38"/>
  <c r="AP118" i="38"/>
  <c r="AO118" i="38"/>
  <c r="AN118" i="38"/>
  <c r="AL118" i="38"/>
  <c r="AM118" i="38" s="1"/>
  <c r="AK118" i="38"/>
  <c r="AJ118" i="38"/>
  <c r="AI118" i="38"/>
  <c r="AH118" i="38"/>
  <c r="BA117" i="38"/>
  <c r="AZ117" i="38"/>
  <c r="AX117" i="38"/>
  <c r="AY117" i="38" s="1"/>
  <c r="AW117" i="38"/>
  <c r="AV117" i="38"/>
  <c r="AU117" i="38"/>
  <c r="AT117" i="38"/>
  <c r="AS117" i="38"/>
  <c r="AR117" i="38"/>
  <c r="AP117" i="38"/>
  <c r="AQ117" i="38" s="1"/>
  <c r="AO117" i="38"/>
  <c r="AN117" i="38"/>
  <c r="AM117" i="38"/>
  <c r="AL117" i="38"/>
  <c r="AK117" i="38"/>
  <c r="AJ117" i="38"/>
  <c r="AH117" i="38"/>
  <c r="AI117" i="38" s="1"/>
  <c r="BA116" i="38"/>
  <c r="AZ116" i="38"/>
  <c r="AY116" i="38"/>
  <c r="AX116" i="38"/>
  <c r="AW116" i="38"/>
  <c r="AV116" i="38"/>
  <c r="AT116" i="38"/>
  <c r="AU116" i="38" s="1"/>
  <c r="AS116" i="38"/>
  <c r="AR116" i="38"/>
  <c r="AQ116" i="38"/>
  <c r="AP116" i="38"/>
  <c r="AO116" i="38"/>
  <c r="AN116" i="38"/>
  <c r="AL116" i="38"/>
  <c r="AM116" i="38" s="1"/>
  <c r="AK116" i="38"/>
  <c r="AJ116" i="38"/>
  <c r="AI116" i="38"/>
  <c r="AH116" i="38"/>
  <c r="BA115" i="38"/>
  <c r="AZ115" i="38"/>
  <c r="AX115" i="38"/>
  <c r="AY115" i="38" s="1"/>
  <c r="AW115" i="38"/>
  <c r="AV115" i="38"/>
  <c r="AU115" i="38"/>
  <c r="AT115" i="38"/>
  <c r="AS115" i="38"/>
  <c r="AR115" i="38"/>
  <c r="AP115" i="38"/>
  <c r="AQ115" i="38" s="1"/>
  <c r="AO115" i="38"/>
  <c r="AN115" i="38"/>
  <c r="AM115" i="38"/>
  <c r="AL115" i="38"/>
  <c r="AK115" i="38"/>
  <c r="AJ115" i="38"/>
  <c r="AH115" i="38"/>
  <c r="AI115" i="38" s="1"/>
  <c r="BA114" i="38"/>
  <c r="AZ114" i="38"/>
  <c r="AY114" i="38"/>
  <c r="AX114" i="38"/>
  <c r="AW114" i="38"/>
  <c r="AV114" i="38"/>
  <c r="AT114" i="38"/>
  <c r="AU114" i="38" s="1"/>
  <c r="AS114" i="38"/>
  <c r="AR114" i="38"/>
  <c r="AQ114" i="38"/>
  <c r="AP114" i="38"/>
  <c r="AO114" i="38"/>
  <c r="AN114" i="38"/>
  <c r="AL114" i="38"/>
  <c r="AM114" i="38" s="1"/>
  <c r="AK114" i="38"/>
  <c r="AJ114" i="38"/>
  <c r="AI114" i="38"/>
  <c r="AH114" i="38"/>
  <c r="BA113" i="38"/>
  <c r="AZ113" i="38"/>
  <c r="AX113" i="38"/>
  <c r="AY113" i="38" s="1"/>
  <c r="AW113" i="38"/>
  <c r="AV113" i="38"/>
  <c r="AU113" i="38"/>
  <c r="AT113" i="38"/>
  <c r="AS113" i="38"/>
  <c r="AR113" i="38"/>
  <c r="AP113" i="38"/>
  <c r="AQ113" i="38" s="1"/>
  <c r="AO113" i="38"/>
  <c r="AN113" i="38"/>
  <c r="AM113" i="38"/>
  <c r="AL113" i="38"/>
  <c r="AK113" i="38"/>
  <c r="AJ113" i="38"/>
  <c r="AH113" i="38"/>
  <c r="AI113" i="38" s="1"/>
  <c r="BA112" i="38"/>
  <c r="AZ112" i="38"/>
  <c r="AY112" i="38"/>
  <c r="AX112" i="38"/>
  <c r="AW112" i="38"/>
  <c r="AV112" i="38"/>
  <c r="AT112" i="38"/>
  <c r="AU112" i="38" s="1"/>
  <c r="AS112" i="38"/>
  <c r="AR112" i="38"/>
  <c r="AQ112" i="38"/>
  <c r="AP112" i="38"/>
  <c r="AO112" i="38"/>
  <c r="AN112" i="38"/>
  <c r="AL112" i="38"/>
  <c r="AM112" i="38" s="1"/>
  <c r="AK112" i="38"/>
  <c r="AJ112" i="38"/>
  <c r="AI112" i="38"/>
  <c r="AH112" i="38"/>
  <c r="BA111" i="38"/>
  <c r="AZ111" i="38"/>
  <c r="AX111" i="38"/>
  <c r="AY111" i="38" s="1"/>
  <c r="AW111" i="38"/>
  <c r="AV111" i="38"/>
  <c r="AU111" i="38"/>
  <c r="AT111" i="38"/>
  <c r="AS111" i="38"/>
  <c r="AR111" i="38"/>
  <c r="AP111" i="38"/>
  <c r="AQ111" i="38" s="1"/>
  <c r="AO111" i="38"/>
  <c r="AN111" i="38"/>
  <c r="AM111" i="38"/>
  <c r="AL111" i="38"/>
  <c r="AK111" i="38"/>
  <c r="AJ111" i="38"/>
  <c r="AH111" i="38"/>
  <c r="AI111" i="38" s="1"/>
  <c r="BA110" i="38"/>
  <c r="AZ110" i="38"/>
  <c r="AY110" i="38"/>
  <c r="AX110" i="38"/>
  <c r="AW110" i="38"/>
  <c r="AV110" i="38"/>
  <c r="AT110" i="38"/>
  <c r="AU110" i="38" s="1"/>
  <c r="AS110" i="38"/>
  <c r="AR110" i="38"/>
  <c r="AQ110" i="38"/>
  <c r="AP110" i="38"/>
  <c r="AO110" i="38"/>
  <c r="AN110" i="38"/>
  <c r="AL110" i="38"/>
  <c r="AM110" i="38" s="1"/>
  <c r="AK110" i="38"/>
  <c r="AJ110" i="38"/>
  <c r="AI110" i="38"/>
  <c r="AH110" i="38"/>
  <c r="BA109" i="38"/>
  <c r="AZ109" i="38"/>
  <c r="AZ119" i="38" s="1"/>
  <c r="BA119" i="38" s="1"/>
  <c r="AX109" i="38"/>
  <c r="AW109" i="38"/>
  <c r="AV109" i="38"/>
  <c r="AV119" i="38" s="1"/>
  <c r="AW119" i="38" s="1"/>
  <c r="AU109" i="38"/>
  <c r="AT109" i="38"/>
  <c r="AS109" i="38"/>
  <c r="AR109" i="38"/>
  <c r="AR119" i="38" s="1"/>
  <c r="AS119" i="38" s="1"/>
  <c r="AP109" i="38"/>
  <c r="AQ109" i="38" s="1"/>
  <c r="AO109" i="38"/>
  <c r="AN109" i="38"/>
  <c r="AN119" i="38" s="1"/>
  <c r="AM109" i="38"/>
  <c r="AL109" i="38"/>
  <c r="AK109" i="38"/>
  <c r="AJ109" i="38"/>
  <c r="AJ119" i="38" s="1"/>
  <c r="AK119" i="38" s="1"/>
  <c r="AH109" i="38"/>
  <c r="AI109" i="38" s="1"/>
  <c r="AZ108" i="38"/>
  <c r="AX108" i="38"/>
  <c r="AV108" i="38"/>
  <c r="AT108" i="38"/>
  <c r="AR108" i="38"/>
  <c r="AP108" i="38"/>
  <c r="AN108" i="38"/>
  <c r="AX104" i="38"/>
  <c r="AY104" i="38" s="1"/>
  <c r="AZ103" i="38"/>
  <c r="BA103" i="38" s="1"/>
  <c r="AX103" i="38"/>
  <c r="AY103" i="38" s="1"/>
  <c r="AW103" i="38"/>
  <c r="AV103" i="38"/>
  <c r="AT103" i="38"/>
  <c r="AU103" i="38" s="1"/>
  <c r="AR103" i="38"/>
  <c r="AS103" i="38" s="1"/>
  <c r="AP103" i="38"/>
  <c r="AQ103" i="38" s="1"/>
  <c r="AO103" i="38"/>
  <c r="AN103" i="38"/>
  <c r="AL103" i="38"/>
  <c r="AM103" i="38" s="1"/>
  <c r="AJ103" i="38"/>
  <c r="AK103" i="38" s="1"/>
  <c r="AH103" i="38"/>
  <c r="AI103" i="38" s="1"/>
  <c r="BA102" i="38"/>
  <c r="AZ102" i="38"/>
  <c r="AX102" i="38"/>
  <c r="AY102" i="38" s="1"/>
  <c r="AV102" i="38"/>
  <c r="AW102" i="38" s="1"/>
  <c r="AT102" i="38"/>
  <c r="AU102" i="38" s="1"/>
  <c r="AS102" i="38"/>
  <c r="AR102" i="38"/>
  <c r="AP102" i="38"/>
  <c r="AQ102" i="38" s="1"/>
  <c r="AN102" i="38"/>
  <c r="AO102" i="38" s="1"/>
  <c r="AL102" i="38"/>
  <c r="AM102" i="38" s="1"/>
  <c r="AK102" i="38"/>
  <c r="AJ102" i="38"/>
  <c r="AH102" i="38"/>
  <c r="AI102" i="38" s="1"/>
  <c r="AZ101" i="38"/>
  <c r="BA101" i="38" s="1"/>
  <c r="AX101" i="38"/>
  <c r="AY101" i="38" s="1"/>
  <c r="AV101" i="38"/>
  <c r="AW101" i="38" s="1"/>
  <c r="AT101" i="38"/>
  <c r="AU101" i="38" s="1"/>
  <c r="AR101" i="38"/>
  <c r="AS101" i="38" s="1"/>
  <c r="AP101" i="38"/>
  <c r="AQ101" i="38" s="1"/>
  <c r="AN101" i="38"/>
  <c r="AO101" i="38" s="1"/>
  <c r="AL101" i="38"/>
  <c r="AM101" i="38" s="1"/>
  <c r="AJ101" i="38"/>
  <c r="AK101" i="38" s="1"/>
  <c r="AH101" i="38"/>
  <c r="AI101" i="38" s="1"/>
  <c r="AZ100" i="38"/>
  <c r="BA100" i="38" s="1"/>
  <c r="AX100" i="38"/>
  <c r="AY100" i="38" s="1"/>
  <c r="AV100" i="38"/>
  <c r="AW100" i="38" s="1"/>
  <c r="AT100" i="38"/>
  <c r="AU100" i="38" s="1"/>
  <c r="AS100" i="38"/>
  <c r="AR100" i="38"/>
  <c r="AP100" i="38"/>
  <c r="AQ100" i="38" s="1"/>
  <c r="AN100" i="38"/>
  <c r="AO100" i="38" s="1"/>
  <c r="AL100" i="38"/>
  <c r="AM100" i="38" s="1"/>
  <c r="AK100" i="38"/>
  <c r="AJ100" i="38"/>
  <c r="AH100" i="38"/>
  <c r="AI100" i="38" s="1"/>
  <c r="AZ99" i="38"/>
  <c r="BA99" i="38" s="1"/>
  <c r="AX99" i="38"/>
  <c r="AY99" i="38" s="1"/>
  <c r="AW99" i="38"/>
  <c r="AV99" i="38"/>
  <c r="AT99" i="38"/>
  <c r="AU99" i="38" s="1"/>
  <c r="AR99" i="38"/>
  <c r="AS99" i="38" s="1"/>
  <c r="AP99" i="38"/>
  <c r="AQ99" i="38" s="1"/>
  <c r="AN99" i="38"/>
  <c r="AO99" i="38" s="1"/>
  <c r="AL99" i="38"/>
  <c r="AM99" i="38" s="1"/>
  <c r="AJ99" i="38"/>
  <c r="AK99" i="38" s="1"/>
  <c r="AH99" i="38"/>
  <c r="AI99" i="38" s="1"/>
  <c r="BA98" i="38"/>
  <c r="AZ98" i="38"/>
  <c r="AX98" i="38"/>
  <c r="AY98" i="38" s="1"/>
  <c r="AV98" i="38"/>
  <c r="AW98" i="38" s="1"/>
  <c r="AT98" i="38"/>
  <c r="AU98" i="38" s="1"/>
  <c r="AR98" i="38"/>
  <c r="AS98" i="38" s="1"/>
  <c r="AP98" i="38"/>
  <c r="AQ98" i="38" s="1"/>
  <c r="AN98" i="38"/>
  <c r="AO98" i="38" s="1"/>
  <c r="AL98" i="38"/>
  <c r="AM98" i="38" s="1"/>
  <c r="AJ98" i="38"/>
  <c r="AK98" i="38" s="1"/>
  <c r="AH98" i="38"/>
  <c r="AI98" i="38" s="1"/>
  <c r="AZ97" i="38"/>
  <c r="BA97" i="38" s="1"/>
  <c r="AX97" i="38"/>
  <c r="AY97" i="38" s="1"/>
  <c r="AV97" i="38"/>
  <c r="AW97" i="38" s="1"/>
  <c r="AT97" i="38"/>
  <c r="AU97" i="38" s="1"/>
  <c r="AR97" i="38"/>
  <c r="AS97" i="38" s="1"/>
  <c r="AP97" i="38"/>
  <c r="AQ97" i="38" s="1"/>
  <c r="AO97" i="38"/>
  <c r="AN97" i="38"/>
  <c r="AL97" i="38"/>
  <c r="AM97" i="38" s="1"/>
  <c r="AJ97" i="38"/>
  <c r="AK97" i="38" s="1"/>
  <c r="AH97" i="38"/>
  <c r="AI97" i="38" s="1"/>
  <c r="BA96" i="38"/>
  <c r="AZ96" i="38"/>
  <c r="AX96" i="38"/>
  <c r="AY96" i="38" s="1"/>
  <c r="AV96" i="38"/>
  <c r="AW96" i="38" s="1"/>
  <c r="AT96" i="38"/>
  <c r="AU96" i="38" s="1"/>
  <c r="AS96" i="38"/>
  <c r="AR96" i="38"/>
  <c r="AP96" i="38"/>
  <c r="AQ96" i="38" s="1"/>
  <c r="AN96" i="38"/>
  <c r="AO96" i="38" s="1"/>
  <c r="AL96" i="38"/>
  <c r="AM96" i="38" s="1"/>
  <c r="AJ96" i="38"/>
  <c r="AK96" i="38" s="1"/>
  <c r="AH96" i="38"/>
  <c r="AI96" i="38" s="1"/>
  <c r="AZ95" i="38"/>
  <c r="BA95" i="38" s="1"/>
  <c r="AX95" i="38"/>
  <c r="AY95" i="38" s="1"/>
  <c r="AW95" i="38"/>
  <c r="AV95" i="38"/>
  <c r="AT95" i="38"/>
  <c r="AU95" i="38" s="1"/>
  <c r="AR95" i="38"/>
  <c r="AS95" i="38" s="1"/>
  <c r="AP95" i="38"/>
  <c r="AQ95" i="38" s="1"/>
  <c r="AN95" i="38"/>
  <c r="AO95" i="38" s="1"/>
  <c r="AL95" i="38"/>
  <c r="AM95" i="38" s="1"/>
  <c r="AJ95" i="38"/>
  <c r="AK95" i="38" s="1"/>
  <c r="AH95" i="38"/>
  <c r="AI95" i="38" s="1"/>
  <c r="AZ94" i="38"/>
  <c r="AX94" i="38"/>
  <c r="AY94" i="38" s="1"/>
  <c r="AV94" i="38"/>
  <c r="AT94" i="38"/>
  <c r="AU94" i="38" s="1"/>
  <c r="AR94" i="38"/>
  <c r="AP94" i="38"/>
  <c r="AQ94" i="38" s="1"/>
  <c r="AN94" i="38"/>
  <c r="AL94" i="38"/>
  <c r="AM94" i="38" s="1"/>
  <c r="AK94" i="38"/>
  <c r="AJ94" i="38"/>
  <c r="AH94" i="38"/>
  <c r="AI94" i="38" s="1"/>
  <c r="AZ93" i="38"/>
  <c r="AX93" i="38"/>
  <c r="AV93" i="38"/>
  <c r="AT93" i="38"/>
  <c r="AR93" i="38"/>
  <c r="AP93" i="38"/>
  <c r="AN93" i="38"/>
  <c r="AN89" i="38"/>
  <c r="AO89" i="38" s="1"/>
  <c r="AZ88" i="38"/>
  <c r="BA88" i="38" s="1"/>
  <c r="AY88" i="38"/>
  <c r="AX88" i="38"/>
  <c r="AW88" i="38"/>
  <c r="AV88" i="38"/>
  <c r="AU88" i="38"/>
  <c r="AT88" i="38"/>
  <c r="AR88" i="38"/>
  <c r="AS88" i="38" s="1"/>
  <c r="AQ88" i="38"/>
  <c r="AP88" i="38"/>
  <c r="AO88" i="38"/>
  <c r="AN88" i="38"/>
  <c r="AM88" i="38"/>
  <c r="AL88" i="38"/>
  <c r="AJ88" i="38"/>
  <c r="AK88" i="38" s="1"/>
  <c r="AI88" i="38"/>
  <c r="AH88" i="38"/>
  <c r="BA87" i="38"/>
  <c r="AZ87" i="38"/>
  <c r="AY87" i="38"/>
  <c r="AX87" i="38"/>
  <c r="AV87" i="38"/>
  <c r="AW87" i="38" s="1"/>
  <c r="AU87" i="38"/>
  <c r="AT87" i="38"/>
  <c r="AS87" i="38"/>
  <c r="AR87" i="38"/>
  <c r="AQ87" i="38"/>
  <c r="AP87" i="38"/>
  <c r="AN87" i="38"/>
  <c r="AO87" i="38" s="1"/>
  <c r="AM87" i="38"/>
  <c r="AL87" i="38"/>
  <c r="AK87" i="38"/>
  <c r="AJ87" i="38"/>
  <c r="AI87" i="38"/>
  <c r="AH87" i="38"/>
  <c r="AZ86" i="38"/>
  <c r="BA86" i="38" s="1"/>
  <c r="AY86" i="38"/>
  <c r="AX86" i="38"/>
  <c r="AW86" i="38"/>
  <c r="AV86" i="38"/>
  <c r="AU86" i="38"/>
  <c r="AT86" i="38"/>
  <c r="AR86" i="38"/>
  <c r="AS86" i="38" s="1"/>
  <c r="AQ86" i="38"/>
  <c r="AP86" i="38"/>
  <c r="AO86" i="38"/>
  <c r="AN86" i="38"/>
  <c r="AM86" i="38"/>
  <c r="AL86" i="38"/>
  <c r="AJ86" i="38"/>
  <c r="AK86" i="38" s="1"/>
  <c r="AI86" i="38"/>
  <c r="AH86" i="38"/>
  <c r="BA85" i="38"/>
  <c r="AZ85" i="38"/>
  <c r="AY85" i="38"/>
  <c r="AX85" i="38"/>
  <c r="AV85" i="38"/>
  <c r="AW85" i="38" s="1"/>
  <c r="AU85" i="38"/>
  <c r="AT85" i="38"/>
  <c r="AS85" i="38"/>
  <c r="AR85" i="38"/>
  <c r="AQ85" i="38"/>
  <c r="AP85" i="38"/>
  <c r="AN85" i="38"/>
  <c r="AO85" i="38" s="1"/>
  <c r="AM85" i="38"/>
  <c r="AL85" i="38"/>
  <c r="AK85" i="38"/>
  <c r="AJ85" i="38"/>
  <c r="AI85" i="38"/>
  <c r="AH85" i="38"/>
  <c r="AZ84" i="38"/>
  <c r="BA84" i="38" s="1"/>
  <c r="AY84" i="38"/>
  <c r="AX84" i="38"/>
  <c r="AW84" i="38"/>
  <c r="AV84" i="38"/>
  <c r="AU84" i="38"/>
  <c r="AT84" i="38"/>
  <c r="AR84" i="38"/>
  <c r="AS84" i="38" s="1"/>
  <c r="AQ84" i="38"/>
  <c r="AP84" i="38"/>
  <c r="AO84" i="38"/>
  <c r="AN84" i="38"/>
  <c r="AM84" i="38"/>
  <c r="AL84" i="38"/>
  <c r="AJ84" i="38"/>
  <c r="AK84" i="38" s="1"/>
  <c r="AI84" i="38"/>
  <c r="AH84" i="38"/>
  <c r="AZ83" i="38"/>
  <c r="BA83" i="38" s="1"/>
  <c r="AY83" i="38"/>
  <c r="AX83" i="38"/>
  <c r="AV83" i="38"/>
  <c r="AW83" i="38" s="1"/>
  <c r="AU83" i="38"/>
  <c r="AT83" i="38"/>
  <c r="AS83" i="38"/>
  <c r="AR83" i="38"/>
  <c r="AQ83" i="38"/>
  <c r="AP83" i="38"/>
  <c r="AN83" i="38"/>
  <c r="AO83" i="38" s="1"/>
  <c r="AM83" i="38"/>
  <c r="AL83" i="38"/>
  <c r="AJ83" i="38"/>
  <c r="AK83" i="38" s="1"/>
  <c r="AI83" i="38"/>
  <c r="AH83" i="38"/>
  <c r="AZ82" i="38"/>
  <c r="BA82" i="38" s="1"/>
  <c r="AY82" i="38"/>
  <c r="AX82" i="38"/>
  <c r="AW82" i="38"/>
  <c r="AV82" i="38"/>
  <c r="AU82" i="38"/>
  <c r="AT82" i="38"/>
  <c r="AR82" i="38"/>
  <c r="AS82" i="38" s="1"/>
  <c r="AQ82" i="38"/>
  <c r="AP82" i="38"/>
  <c r="AO82" i="38"/>
  <c r="AN82" i="38"/>
  <c r="AM82" i="38"/>
  <c r="AL82" i="38"/>
  <c r="AJ82" i="38"/>
  <c r="AK82" i="38" s="1"/>
  <c r="AI82" i="38"/>
  <c r="AH82" i="38"/>
  <c r="AZ81" i="38"/>
  <c r="BA81" i="38" s="1"/>
  <c r="AY81" i="38"/>
  <c r="AX81" i="38"/>
  <c r="AV81" i="38"/>
  <c r="AW81" i="38" s="1"/>
  <c r="AU81" i="38"/>
  <c r="AT81" i="38"/>
  <c r="AS81" i="38"/>
  <c r="AR81" i="38"/>
  <c r="AQ81" i="38"/>
  <c r="AP81" i="38"/>
  <c r="AN81" i="38"/>
  <c r="AO81" i="38" s="1"/>
  <c r="AM81" i="38"/>
  <c r="AL81" i="38"/>
  <c r="AK81" i="38"/>
  <c r="AJ81" i="38"/>
  <c r="AH81" i="38"/>
  <c r="AI81" i="38" s="1"/>
  <c r="BA80" i="38"/>
  <c r="AZ80" i="38"/>
  <c r="AY80" i="38"/>
  <c r="AX80" i="38"/>
  <c r="AW80" i="38"/>
  <c r="AV80" i="38"/>
  <c r="AT80" i="38"/>
  <c r="AU80" i="38" s="1"/>
  <c r="AS80" i="38"/>
  <c r="AR80" i="38"/>
  <c r="AQ80" i="38"/>
  <c r="AP80" i="38"/>
  <c r="AO80" i="38"/>
  <c r="AN80" i="38"/>
  <c r="AL80" i="38"/>
  <c r="AM80" i="38" s="1"/>
  <c r="AK80" i="38"/>
  <c r="AJ80" i="38"/>
  <c r="AI80" i="38"/>
  <c r="AH80" i="38"/>
  <c r="BA79" i="38"/>
  <c r="AZ79" i="38"/>
  <c r="AX79" i="38"/>
  <c r="AW79" i="38"/>
  <c r="AV79" i="38"/>
  <c r="AU79" i="38"/>
  <c r="AT79" i="38"/>
  <c r="AS79" i="38"/>
  <c r="AR79" i="38"/>
  <c r="AP79" i="38"/>
  <c r="AO79" i="38"/>
  <c r="AN79" i="38"/>
  <c r="AM79" i="38"/>
  <c r="AL79" i="38"/>
  <c r="AK79" i="38"/>
  <c r="AJ79" i="38"/>
  <c r="AH79" i="38"/>
  <c r="AZ78" i="38"/>
  <c r="AX78" i="38"/>
  <c r="AV78" i="38"/>
  <c r="AT78" i="38"/>
  <c r="AR78" i="38"/>
  <c r="AP78" i="38"/>
  <c r="AN78" i="38"/>
  <c r="AZ74" i="38"/>
  <c r="BA74" i="38" s="1"/>
  <c r="AN74" i="38"/>
  <c r="AO74" i="38" s="1"/>
  <c r="AZ73" i="38"/>
  <c r="BA73" i="38" s="1"/>
  <c r="AY73" i="38"/>
  <c r="AX73" i="38"/>
  <c r="AV73" i="38"/>
  <c r="AW73" i="38" s="1"/>
  <c r="AT73" i="38"/>
  <c r="AU73" i="38" s="1"/>
  <c r="AR73" i="38"/>
  <c r="AS73" i="38" s="1"/>
  <c r="AQ73" i="38"/>
  <c r="AP73" i="38"/>
  <c r="AO73" i="38"/>
  <c r="AN73" i="38"/>
  <c r="AL73" i="38"/>
  <c r="AM73" i="38" s="1"/>
  <c r="AJ73" i="38"/>
  <c r="AK73" i="38" s="1"/>
  <c r="AH73" i="38"/>
  <c r="AI73" i="38" s="1"/>
  <c r="BA72" i="38"/>
  <c r="AZ72" i="38"/>
  <c r="AX72" i="38"/>
  <c r="AY72" i="38" s="1"/>
  <c r="AV72" i="38"/>
  <c r="AW72" i="38" s="1"/>
  <c r="AU72" i="38"/>
  <c r="AT72" i="38"/>
  <c r="AS72" i="38"/>
  <c r="AR72" i="38"/>
  <c r="AP72" i="38"/>
  <c r="AQ72" i="38" s="1"/>
  <c r="AN72" i="38"/>
  <c r="AO72" i="38" s="1"/>
  <c r="AL72" i="38"/>
  <c r="AM72" i="38" s="1"/>
  <c r="AJ72" i="38"/>
  <c r="AK72" i="38" s="1"/>
  <c r="AH72" i="38"/>
  <c r="AI72" i="38" s="1"/>
  <c r="AZ71" i="38"/>
  <c r="BA71" i="38" s="1"/>
  <c r="AY71" i="38"/>
  <c r="AX71" i="38"/>
  <c r="AW71" i="38"/>
  <c r="AV71" i="38"/>
  <c r="AT71" i="38"/>
  <c r="AU71" i="38" s="1"/>
  <c r="AR71" i="38"/>
  <c r="AS71" i="38" s="1"/>
  <c r="AQ71" i="38"/>
  <c r="AP71" i="38"/>
  <c r="AO71" i="38"/>
  <c r="AN71" i="38"/>
  <c r="AL71" i="38"/>
  <c r="AM71" i="38" s="1"/>
  <c r="AJ71" i="38"/>
  <c r="AK71" i="38" s="1"/>
  <c r="AH71" i="38"/>
  <c r="AI71" i="38" s="1"/>
  <c r="BA70" i="38"/>
  <c r="AZ70" i="38"/>
  <c r="AX70" i="38"/>
  <c r="AY70" i="38" s="1"/>
  <c r="AV70" i="38"/>
  <c r="AW70" i="38" s="1"/>
  <c r="AU70" i="38"/>
  <c r="AT70" i="38"/>
  <c r="AR70" i="38"/>
  <c r="AS70" i="38" s="1"/>
  <c r="AP70" i="38"/>
  <c r="AQ70" i="38" s="1"/>
  <c r="AN70" i="38"/>
  <c r="AO70" i="38" s="1"/>
  <c r="AL70" i="38"/>
  <c r="AM70" i="38" s="1"/>
  <c r="AJ70" i="38"/>
  <c r="AK70" i="38" s="1"/>
  <c r="AH70" i="38"/>
  <c r="AI70" i="38" s="1"/>
  <c r="AZ69" i="38"/>
  <c r="BA69" i="38" s="1"/>
  <c r="AY69" i="38"/>
  <c r="AX69" i="38"/>
  <c r="AW69" i="38"/>
  <c r="AV69" i="38"/>
  <c r="AT69" i="38"/>
  <c r="AU69" i="38" s="1"/>
  <c r="AR69" i="38"/>
  <c r="AS69" i="38" s="1"/>
  <c r="AQ69" i="38"/>
  <c r="AP69" i="38"/>
  <c r="AO69" i="38"/>
  <c r="AN69" i="38"/>
  <c r="AL69" i="38"/>
  <c r="AM69" i="38" s="1"/>
  <c r="AJ69" i="38"/>
  <c r="AK69" i="38" s="1"/>
  <c r="AH69" i="38"/>
  <c r="AI69" i="38" s="1"/>
  <c r="AZ68" i="38"/>
  <c r="BA68" i="38" s="1"/>
  <c r="AX68" i="38"/>
  <c r="AY68" i="38" s="1"/>
  <c r="AV68" i="38"/>
  <c r="AW68" i="38" s="1"/>
  <c r="AU68" i="38"/>
  <c r="AT68" i="38"/>
  <c r="AS68" i="38"/>
  <c r="AR68" i="38"/>
  <c r="AP68" i="38"/>
  <c r="AQ68" i="38" s="1"/>
  <c r="AN68" i="38"/>
  <c r="AO68" i="38" s="1"/>
  <c r="AL68" i="38"/>
  <c r="AM68" i="38" s="1"/>
  <c r="AJ68" i="38"/>
  <c r="AK68" i="38" s="1"/>
  <c r="AH68" i="38"/>
  <c r="AI68" i="38" s="1"/>
  <c r="AZ67" i="38"/>
  <c r="BA67" i="38" s="1"/>
  <c r="AY67" i="38"/>
  <c r="AX67" i="38"/>
  <c r="AW67" i="38"/>
  <c r="AV67" i="38"/>
  <c r="AT67" i="38"/>
  <c r="AU67" i="38" s="1"/>
  <c r="AR67" i="38"/>
  <c r="AS67" i="38" s="1"/>
  <c r="AQ67" i="38"/>
  <c r="AP67" i="38"/>
  <c r="AN67" i="38"/>
  <c r="AO67" i="38" s="1"/>
  <c r="AL67" i="38"/>
  <c r="AM67" i="38" s="1"/>
  <c r="AJ67" i="38"/>
  <c r="AK67" i="38" s="1"/>
  <c r="AH67" i="38"/>
  <c r="AI67" i="38" s="1"/>
  <c r="BA66" i="38"/>
  <c r="AZ66" i="38"/>
  <c r="AX66" i="38"/>
  <c r="AY66" i="38" s="1"/>
  <c r="AV66" i="38"/>
  <c r="AW66" i="38" s="1"/>
  <c r="AU66" i="38"/>
  <c r="AT66" i="38"/>
  <c r="AS66" i="38"/>
  <c r="AR66" i="38"/>
  <c r="AR74" i="38" s="1"/>
  <c r="AS74" i="38" s="1"/>
  <c r="AP66" i="38"/>
  <c r="AQ66" i="38" s="1"/>
  <c r="AN66" i="38"/>
  <c r="AO66" i="38" s="1"/>
  <c r="AL66" i="38"/>
  <c r="AM66" i="38" s="1"/>
  <c r="AJ66" i="38"/>
  <c r="AK66" i="38" s="1"/>
  <c r="AH66" i="38"/>
  <c r="AI66" i="38" s="1"/>
  <c r="AZ65" i="38"/>
  <c r="BA65" i="38" s="1"/>
  <c r="AY65" i="38"/>
  <c r="AX65" i="38"/>
  <c r="AV65" i="38"/>
  <c r="AW65" i="38" s="1"/>
  <c r="AT65" i="38"/>
  <c r="AU65" i="38" s="1"/>
  <c r="AR65" i="38"/>
  <c r="AS65" i="38" s="1"/>
  <c r="AQ65" i="38"/>
  <c r="AP65" i="38"/>
  <c r="AO65" i="38"/>
  <c r="AN65" i="38"/>
  <c r="AL65" i="38"/>
  <c r="AM65" i="38" s="1"/>
  <c r="AJ65" i="38"/>
  <c r="AK65" i="38" s="1"/>
  <c r="AH65" i="38"/>
  <c r="AI65" i="38" s="1"/>
  <c r="BA64" i="38"/>
  <c r="AZ64" i="38"/>
  <c r="AX64" i="38"/>
  <c r="AY64" i="38" s="1"/>
  <c r="AV64" i="38"/>
  <c r="AW64" i="38" s="1"/>
  <c r="AU64" i="38"/>
  <c r="AT64" i="38"/>
  <c r="AT74" i="38" s="1"/>
  <c r="AU74" i="38" s="1"/>
  <c r="AS64" i="38"/>
  <c r="AR64" i="38"/>
  <c r="AP64" i="38"/>
  <c r="AQ64" i="38" s="1"/>
  <c r="AN64" i="38"/>
  <c r="AO64" i="38" s="1"/>
  <c r="AL64" i="38"/>
  <c r="AJ64" i="38"/>
  <c r="AH64" i="38"/>
  <c r="AI64" i="38" s="1"/>
  <c r="AZ63" i="38"/>
  <c r="AX63" i="38"/>
  <c r="AV63" i="38"/>
  <c r="AT63" i="38"/>
  <c r="AR63" i="38"/>
  <c r="AP63" i="38"/>
  <c r="AN63" i="38"/>
  <c r="AY59" i="38"/>
  <c r="AQ59" i="38"/>
  <c r="AZ58" i="38"/>
  <c r="BA58" i="38" s="1"/>
  <c r="AY58" i="38"/>
  <c r="AX58" i="38"/>
  <c r="AW58" i="38"/>
  <c r="AV58" i="38"/>
  <c r="AU58" i="38"/>
  <c r="AT58" i="38"/>
  <c r="AR58" i="38"/>
  <c r="AS58" i="38" s="1"/>
  <c r="AQ58" i="38"/>
  <c r="AP58" i="38"/>
  <c r="AO58" i="38"/>
  <c r="AN58" i="38"/>
  <c r="AL58" i="38"/>
  <c r="AM58" i="38" s="1"/>
  <c r="AJ58" i="38"/>
  <c r="AK58" i="38" s="1"/>
  <c r="AH58" i="38"/>
  <c r="AI58" i="38" s="1"/>
  <c r="BA57" i="38"/>
  <c r="AZ57" i="38"/>
  <c r="AY57" i="38"/>
  <c r="AX57" i="38"/>
  <c r="AV57" i="38"/>
  <c r="AW57" i="38" s="1"/>
  <c r="AU57" i="38"/>
  <c r="AT57" i="38"/>
  <c r="AS57" i="38"/>
  <c r="AR57" i="38"/>
  <c r="AQ57" i="38"/>
  <c r="AP57" i="38"/>
  <c r="AN57" i="38"/>
  <c r="AO57" i="38" s="1"/>
  <c r="AL57" i="38"/>
  <c r="AM57" i="38" s="1"/>
  <c r="AJ57" i="38"/>
  <c r="AK57" i="38" s="1"/>
  <c r="AH57" i="38"/>
  <c r="AI57" i="38" s="1"/>
  <c r="AZ56" i="38"/>
  <c r="BA56" i="38" s="1"/>
  <c r="AY56" i="38"/>
  <c r="AX56" i="38"/>
  <c r="AW56" i="38"/>
  <c r="AV56" i="38"/>
  <c r="AU56" i="38"/>
  <c r="AT56" i="38"/>
  <c r="AR56" i="38"/>
  <c r="AS56" i="38" s="1"/>
  <c r="AQ56" i="38"/>
  <c r="AP56" i="38"/>
  <c r="AO56" i="38"/>
  <c r="AN56" i="38"/>
  <c r="AL56" i="38"/>
  <c r="AM56" i="38" s="1"/>
  <c r="AJ56" i="38"/>
  <c r="AK56" i="38" s="1"/>
  <c r="AH56" i="38"/>
  <c r="AI56" i="38" s="1"/>
  <c r="BA55" i="38"/>
  <c r="AZ55" i="38"/>
  <c r="AY55" i="38"/>
  <c r="AX55" i="38"/>
  <c r="AV55" i="38"/>
  <c r="AW55" i="38" s="1"/>
  <c r="AU55" i="38"/>
  <c r="AT55" i="38"/>
  <c r="AS55" i="38"/>
  <c r="AR55" i="38"/>
  <c r="AQ55" i="38"/>
  <c r="AP55" i="38"/>
  <c r="AN55" i="38"/>
  <c r="AO55" i="38" s="1"/>
  <c r="AL55" i="38"/>
  <c r="AM55" i="38" s="1"/>
  <c r="AJ55" i="38"/>
  <c r="AK55" i="38" s="1"/>
  <c r="AH55" i="38"/>
  <c r="AI55" i="38" s="1"/>
  <c r="AZ54" i="38"/>
  <c r="BA54" i="38" s="1"/>
  <c r="AY54" i="38"/>
  <c r="AX54" i="38"/>
  <c r="AW54" i="38"/>
  <c r="AV54" i="38"/>
  <c r="AU54" i="38"/>
  <c r="AT54" i="38"/>
  <c r="AR54" i="38"/>
  <c r="AS54" i="38" s="1"/>
  <c r="AQ54" i="38"/>
  <c r="AP54" i="38"/>
  <c r="AO54" i="38"/>
  <c r="AN54" i="38"/>
  <c r="AL54" i="38"/>
  <c r="AM54" i="38" s="1"/>
  <c r="AJ54" i="38"/>
  <c r="AK54" i="38" s="1"/>
  <c r="AH54" i="38"/>
  <c r="AI54" i="38" s="1"/>
  <c r="BA53" i="38"/>
  <c r="AZ53" i="38"/>
  <c r="AY53" i="38"/>
  <c r="AX53" i="38"/>
  <c r="AV53" i="38"/>
  <c r="AW53" i="38" s="1"/>
  <c r="AU53" i="38"/>
  <c r="AT53" i="38"/>
  <c r="AS53" i="38"/>
  <c r="AR53" i="38"/>
  <c r="AQ53" i="38"/>
  <c r="AP53" i="38"/>
  <c r="AN53" i="38"/>
  <c r="AO53" i="38" s="1"/>
  <c r="AL53" i="38"/>
  <c r="AM53" i="38" s="1"/>
  <c r="AJ53" i="38"/>
  <c r="AK53" i="38" s="1"/>
  <c r="AH53" i="38"/>
  <c r="AI53" i="38" s="1"/>
  <c r="AZ52" i="38"/>
  <c r="BA52" i="38" s="1"/>
  <c r="AY52" i="38"/>
  <c r="AX52" i="38"/>
  <c r="AW52" i="38"/>
  <c r="AV52" i="38"/>
  <c r="AU52" i="38"/>
  <c r="AT52" i="38"/>
  <c r="AR52" i="38"/>
  <c r="AS52" i="38" s="1"/>
  <c r="AQ52" i="38"/>
  <c r="AP52" i="38"/>
  <c r="AO52" i="38"/>
  <c r="AN52" i="38"/>
  <c r="AL52" i="38"/>
  <c r="AM52" i="38" s="1"/>
  <c r="AJ52" i="38"/>
  <c r="AK52" i="38" s="1"/>
  <c r="AH52" i="38"/>
  <c r="AI52" i="38" s="1"/>
  <c r="BA51" i="38"/>
  <c r="AZ51" i="38"/>
  <c r="AY51" i="38"/>
  <c r="AX51" i="38"/>
  <c r="AV51" i="38"/>
  <c r="AW51" i="38" s="1"/>
  <c r="AU51" i="38"/>
  <c r="AT51" i="38"/>
  <c r="AS51" i="38"/>
  <c r="AR51" i="38"/>
  <c r="AQ51" i="38"/>
  <c r="AP51" i="38"/>
  <c r="AN51" i="38"/>
  <c r="AO51" i="38" s="1"/>
  <c r="AL51" i="38"/>
  <c r="AM51" i="38" s="1"/>
  <c r="AJ51" i="38"/>
  <c r="AK51" i="38" s="1"/>
  <c r="AH51" i="38"/>
  <c r="AI51" i="38" s="1"/>
  <c r="AZ50" i="38"/>
  <c r="BA50" i="38" s="1"/>
  <c r="AY50" i="38"/>
  <c r="AX50" i="38"/>
  <c r="AW50" i="38"/>
  <c r="AV50" i="38"/>
  <c r="AU50" i="38"/>
  <c r="AT50" i="38"/>
  <c r="AR50" i="38"/>
  <c r="AS50" i="38" s="1"/>
  <c r="AQ50" i="38"/>
  <c r="AP50" i="38"/>
  <c r="AO50" i="38"/>
  <c r="AN50" i="38"/>
  <c r="AL50" i="38"/>
  <c r="AM50" i="38" s="1"/>
  <c r="AJ50" i="38"/>
  <c r="AK50" i="38" s="1"/>
  <c r="AH50" i="38"/>
  <c r="AI50" i="38" s="1"/>
  <c r="BA49" i="38"/>
  <c r="AZ49" i="38"/>
  <c r="AY49" i="38"/>
  <c r="AX49" i="38"/>
  <c r="AX59" i="38" s="1"/>
  <c r="AV49" i="38"/>
  <c r="AW49" i="38" s="1"/>
  <c r="AU49" i="38"/>
  <c r="AT49" i="38"/>
  <c r="AT59" i="38" s="1"/>
  <c r="AU59" i="38" s="1"/>
  <c r="AS49" i="38"/>
  <c r="AR49" i="38"/>
  <c r="AQ49" i="38"/>
  <c r="AP49" i="38"/>
  <c r="AP59" i="38" s="1"/>
  <c r="AN49" i="38"/>
  <c r="AO49" i="38" s="1"/>
  <c r="AL49" i="38"/>
  <c r="AJ49" i="38"/>
  <c r="AK49" i="38" s="1"/>
  <c r="AH49" i="38"/>
  <c r="AZ48" i="38"/>
  <c r="AX48" i="38"/>
  <c r="AV48" i="38"/>
  <c r="AT48" i="38"/>
  <c r="AR48" i="38"/>
  <c r="AP48" i="38"/>
  <c r="AN48" i="38"/>
  <c r="AT44" i="38"/>
  <c r="AU44" i="38" s="1"/>
  <c r="AZ43" i="38"/>
  <c r="BA43" i="38" s="1"/>
  <c r="AX43" i="38"/>
  <c r="AY43" i="38" s="1"/>
  <c r="AW43" i="38"/>
  <c r="AV43" i="38"/>
  <c r="AU43" i="38"/>
  <c r="AT43" i="38"/>
  <c r="AR43" i="38"/>
  <c r="AS43" i="38" s="1"/>
  <c r="AP43" i="38"/>
  <c r="AQ43" i="38" s="1"/>
  <c r="AO43" i="38"/>
  <c r="AN43" i="38"/>
  <c r="AL43" i="38"/>
  <c r="AM43" i="38" s="1"/>
  <c r="AJ43" i="38"/>
  <c r="AK43" i="38" s="1"/>
  <c r="AH43" i="38"/>
  <c r="AI43" i="38" s="1"/>
  <c r="BA42" i="38"/>
  <c r="AZ42" i="38"/>
  <c r="AY42" i="38"/>
  <c r="AX42" i="38"/>
  <c r="AV42" i="38"/>
  <c r="AW42" i="38" s="1"/>
  <c r="AT42" i="38"/>
  <c r="AU42" i="38" s="1"/>
  <c r="AS42" i="38"/>
  <c r="AR42" i="38"/>
  <c r="AP42" i="38"/>
  <c r="AQ42" i="38" s="1"/>
  <c r="AN42" i="38"/>
  <c r="AO42" i="38" s="1"/>
  <c r="AL42" i="38"/>
  <c r="AM42" i="38" s="1"/>
  <c r="AJ42" i="38"/>
  <c r="AK42" i="38" s="1"/>
  <c r="AH42" i="38"/>
  <c r="AI42" i="38" s="1"/>
  <c r="AZ41" i="38"/>
  <c r="BA41" i="38" s="1"/>
  <c r="AX41" i="38"/>
  <c r="AY41" i="38" s="1"/>
  <c r="AW41" i="38"/>
  <c r="AV41" i="38"/>
  <c r="AU41" i="38"/>
  <c r="AT41" i="38"/>
  <c r="AR41" i="38"/>
  <c r="AS41" i="38" s="1"/>
  <c r="AP41" i="38"/>
  <c r="AQ41" i="38" s="1"/>
  <c r="AO41" i="38"/>
  <c r="AN41" i="38"/>
  <c r="AL41" i="38"/>
  <c r="AM41" i="38" s="1"/>
  <c r="AJ41" i="38"/>
  <c r="AK41" i="38" s="1"/>
  <c r="AH41" i="38"/>
  <c r="AI41" i="38" s="1"/>
  <c r="BA40" i="38"/>
  <c r="AZ40" i="38"/>
  <c r="AX40" i="38"/>
  <c r="AY40" i="38" s="1"/>
  <c r="AV40" i="38"/>
  <c r="AW40" i="38" s="1"/>
  <c r="AT40" i="38"/>
  <c r="AU40" i="38" s="1"/>
  <c r="AS40" i="38"/>
  <c r="AR40" i="38"/>
  <c r="AQ40" i="38"/>
  <c r="AP40" i="38"/>
  <c r="AN40" i="38"/>
  <c r="AO40" i="38" s="1"/>
  <c r="AL40" i="38"/>
  <c r="AM40" i="38" s="1"/>
  <c r="AJ40" i="38"/>
  <c r="AK40" i="38" s="1"/>
  <c r="AH40" i="38"/>
  <c r="AI40" i="38" s="1"/>
  <c r="AZ39" i="38"/>
  <c r="BA39" i="38" s="1"/>
  <c r="AX39" i="38"/>
  <c r="AY39" i="38" s="1"/>
  <c r="AW39" i="38"/>
  <c r="AV39" i="38"/>
  <c r="AU39" i="38"/>
  <c r="AT39" i="38"/>
  <c r="AR39" i="38"/>
  <c r="AS39" i="38" s="1"/>
  <c r="AP39" i="38"/>
  <c r="AQ39" i="38" s="1"/>
  <c r="AO39" i="38"/>
  <c r="AN39" i="38"/>
  <c r="AL39" i="38"/>
  <c r="AM39" i="38" s="1"/>
  <c r="AJ39" i="38"/>
  <c r="AK39" i="38" s="1"/>
  <c r="AH39" i="38"/>
  <c r="AI39" i="38" s="1"/>
  <c r="BA38" i="38"/>
  <c r="AZ38" i="38"/>
  <c r="AY38" i="38"/>
  <c r="AX38" i="38"/>
  <c r="AV38" i="38"/>
  <c r="AW38" i="38" s="1"/>
  <c r="AT38" i="38"/>
  <c r="AU38" i="38" s="1"/>
  <c r="AS38" i="38"/>
  <c r="AR38" i="38"/>
  <c r="AQ38" i="38"/>
  <c r="AP38" i="38"/>
  <c r="AN38" i="38"/>
  <c r="AO38" i="38" s="1"/>
  <c r="AL38" i="38"/>
  <c r="AM38" i="38" s="1"/>
  <c r="AJ38" i="38"/>
  <c r="AK38" i="38" s="1"/>
  <c r="AH38" i="38"/>
  <c r="AI38" i="38" s="1"/>
  <c r="AZ37" i="38"/>
  <c r="BA37" i="38" s="1"/>
  <c r="AX37" i="38"/>
  <c r="AY37" i="38" s="1"/>
  <c r="AW37" i="38"/>
  <c r="AV37" i="38"/>
  <c r="AT37" i="38"/>
  <c r="AU37" i="38" s="1"/>
  <c r="AR37" i="38"/>
  <c r="AS37" i="38" s="1"/>
  <c r="AP37" i="38"/>
  <c r="AQ37" i="38" s="1"/>
  <c r="AO37" i="38"/>
  <c r="AN37" i="38"/>
  <c r="AL37" i="38"/>
  <c r="AM37" i="38" s="1"/>
  <c r="AJ37" i="38"/>
  <c r="AK37" i="38" s="1"/>
  <c r="AH37" i="38"/>
  <c r="AI37" i="38" s="1"/>
  <c r="BA36" i="38"/>
  <c r="AZ36" i="38"/>
  <c r="AY36" i="38"/>
  <c r="AX36" i="38"/>
  <c r="AX44" i="38" s="1"/>
  <c r="AY44" i="38" s="1"/>
  <c r="AV36" i="38"/>
  <c r="AW36" i="38" s="1"/>
  <c r="AT36" i="38"/>
  <c r="AU36" i="38" s="1"/>
  <c r="AS36" i="38"/>
  <c r="AR36" i="38"/>
  <c r="AQ36" i="38"/>
  <c r="AP36" i="38"/>
  <c r="AN36" i="38"/>
  <c r="AO36" i="38" s="1"/>
  <c r="AL36" i="38"/>
  <c r="AM36" i="38" s="1"/>
  <c r="AJ36" i="38"/>
  <c r="AK36" i="38" s="1"/>
  <c r="AH36" i="38"/>
  <c r="AI36" i="38" s="1"/>
  <c r="AZ35" i="38"/>
  <c r="BA35" i="38" s="1"/>
  <c r="AX35" i="38"/>
  <c r="AY35" i="38" s="1"/>
  <c r="AW35" i="38"/>
  <c r="AV35" i="38"/>
  <c r="AU35" i="38"/>
  <c r="AT35" i="38"/>
  <c r="AR35" i="38"/>
  <c r="AS35" i="38" s="1"/>
  <c r="AP35" i="38"/>
  <c r="AQ35" i="38" s="1"/>
  <c r="AO35" i="38"/>
  <c r="AN35" i="38"/>
  <c r="AL35" i="38"/>
  <c r="AM35" i="38" s="1"/>
  <c r="AJ35" i="38"/>
  <c r="AK35" i="38" s="1"/>
  <c r="AH35" i="38"/>
  <c r="AI35" i="38" s="1"/>
  <c r="BA34" i="38"/>
  <c r="AZ34" i="38"/>
  <c r="AZ44" i="38" s="1"/>
  <c r="BA44" i="38" s="1"/>
  <c r="AY34" i="38"/>
  <c r="AX34" i="38"/>
  <c r="AV34" i="38"/>
  <c r="AW34" i="38" s="1"/>
  <c r="AT34" i="38"/>
  <c r="AU34" i="38" s="1"/>
  <c r="AS34" i="38"/>
  <c r="AR34" i="38"/>
  <c r="AR44" i="38" s="1"/>
  <c r="AS44" i="38" s="1"/>
  <c r="AP34" i="38"/>
  <c r="AQ34" i="38" s="1"/>
  <c r="AN34" i="38"/>
  <c r="AO34" i="38" s="1"/>
  <c r="AL34" i="38"/>
  <c r="AJ34" i="38"/>
  <c r="AH34" i="38"/>
  <c r="AZ33" i="38"/>
  <c r="AX33" i="38"/>
  <c r="AV33" i="38"/>
  <c r="AT33" i="38"/>
  <c r="AR33" i="38"/>
  <c r="AP33" i="38"/>
  <c r="AN33" i="38"/>
  <c r="AZ28" i="38"/>
  <c r="BA28" i="38" s="1"/>
  <c r="AX28" i="38"/>
  <c r="AY28" i="38" s="1"/>
  <c r="AW28" i="38"/>
  <c r="AV28" i="38"/>
  <c r="AU28" i="38"/>
  <c r="AT28" i="38"/>
  <c r="AS28" i="38"/>
  <c r="AR28" i="38"/>
  <c r="AP28" i="38"/>
  <c r="AQ28" i="38" s="1"/>
  <c r="AO28" i="38"/>
  <c r="AN28" i="38"/>
  <c r="AL28" i="38"/>
  <c r="AM28" i="38" s="1"/>
  <c r="AJ28" i="38"/>
  <c r="AK28" i="38" s="1"/>
  <c r="AH28" i="38"/>
  <c r="AI28" i="38" s="1"/>
  <c r="BA27" i="38"/>
  <c r="AZ27" i="38"/>
  <c r="AY27" i="38"/>
  <c r="AX27" i="38"/>
  <c r="AV27" i="38"/>
  <c r="AW27" i="38" s="1"/>
  <c r="AT27" i="38"/>
  <c r="AU27" i="38" s="1"/>
  <c r="AS27" i="38"/>
  <c r="AR27" i="38"/>
  <c r="AQ27" i="38"/>
  <c r="AP27" i="38"/>
  <c r="AO27" i="38"/>
  <c r="AN27" i="38"/>
  <c r="AL27" i="38"/>
  <c r="AM27" i="38" s="1"/>
  <c r="AJ27" i="38"/>
  <c r="AK27" i="38" s="1"/>
  <c r="AH27" i="38"/>
  <c r="AI27" i="38" s="1"/>
  <c r="AZ26" i="38"/>
  <c r="BA26" i="38" s="1"/>
  <c r="AX26" i="38"/>
  <c r="AY26" i="38" s="1"/>
  <c r="AW26" i="38"/>
  <c r="AV26" i="38"/>
  <c r="AU26" i="38"/>
  <c r="AT26" i="38"/>
  <c r="AS26" i="38"/>
  <c r="AR26" i="38"/>
  <c r="AP26" i="38"/>
  <c r="AQ26" i="38" s="1"/>
  <c r="AO26" i="38"/>
  <c r="AN26" i="38"/>
  <c r="AL26" i="38"/>
  <c r="AM26" i="38" s="1"/>
  <c r="AJ26" i="38"/>
  <c r="AK26" i="38" s="1"/>
  <c r="AH26" i="38"/>
  <c r="AI26" i="38" s="1"/>
  <c r="BA25" i="38"/>
  <c r="AZ25" i="38"/>
  <c r="AY25" i="38"/>
  <c r="AX25" i="38"/>
  <c r="AV25" i="38"/>
  <c r="AW25" i="38" s="1"/>
  <c r="AT25" i="38"/>
  <c r="AU25" i="38" s="1"/>
  <c r="AS25" i="38"/>
  <c r="AR25" i="38"/>
  <c r="AQ25" i="38"/>
  <c r="AP25" i="38"/>
  <c r="AO25" i="38"/>
  <c r="AN25" i="38"/>
  <c r="AL25" i="38"/>
  <c r="AM25" i="38" s="1"/>
  <c r="AJ25" i="38"/>
  <c r="AK25" i="38" s="1"/>
  <c r="AH25" i="38"/>
  <c r="AI25" i="38" s="1"/>
  <c r="BA24" i="38"/>
  <c r="AZ24" i="38"/>
  <c r="AX24" i="38"/>
  <c r="AY24" i="38" s="1"/>
  <c r="AW24" i="38"/>
  <c r="AV24" i="38"/>
  <c r="AU24" i="38"/>
  <c r="AT24" i="38"/>
  <c r="AR24" i="38"/>
  <c r="AS24" i="38" s="1"/>
  <c r="AP24" i="38"/>
  <c r="AQ24" i="38" s="1"/>
  <c r="AO24" i="38"/>
  <c r="AN24" i="38"/>
  <c r="AL24" i="38"/>
  <c r="AM24" i="38" s="1"/>
  <c r="AJ24" i="38"/>
  <c r="AK24" i="38" s="1"/>
  <c r="AH24" i="38"/>
  <c r="AI24" i="38" s="1"/>
  <c r="BA23" i="38"/>
  <c r="AZ23" i="38"/>
  <c r="AY23" i="38"/>
  <c r="AX23" i="38"/>
  <c r="AV23" i="38"/>
  <c r="AW23" i="38" s="1"/>
  <c r="AT23" i="38"/>
  <c r="AU23" i="38" s="1"/>
  <c r="AS23" i="38"/>
  <c r="AR23" i="38"/>
  <c r="AQ23" i="38"/>
  <c r="AP23" i="38"/>
  <c r="AO23" i="38"/>
  <c r="AN23" i="38"/>
  <c r="AL23" i="38"/>
  <c r="AM23" i="38" s="1"/>
  <c r="AJ23" i="38"/>
  <c r="AK23" i="38" s="1"/>
  <c r="AH23" i="38"/>
  <c r="AI23" i="38" s="1"/>
  <c r="AZ22" i="38"/>
  <c r="BA22" i="38" s="1"/>
  <c r="AX22" i="38"/>
  <c r="AY22" i="38" s="1"/>
  <c r="AW22" i="38"/>
  <c r="AV22" i="38"/>
  <c r="AU22" i="38"/>
  <c r="AT22" i="38"/>
  <c r="AR22" i="38"/>
  <c r="AS22" i="38" s="1"/>
  <c r="AP22" i="38"/>
  <c r="AQ22" i="38" s="1"/>
  <c r="AO22" i="38"/>
  <c r="AN22" i="38"/>
  <c r="AL22" i="38"/>
  <c r="AM22" i="38" s="1"/>
  <c r="AJ22" i="38"/>
  <c r="AK22" i="38" s="1"/>
  <c r="AH22" i="38"/>
  <c r="AI22" i="38" s="1"/>
  <c r="BA21" i="38"/>
  <c r="AZ21" i="38"/>
  <c r="AY21" i="38"/>
  <c r="AX21" i="38"/>
  <c r="AW21" i="38"/>
  <c r="AV21" i="38"/>
  <c r="AT21" i="38"/>
  <c r="AU21" i="38" s="1"/>
  <c r="AS21" i="38"/>
  <c r="AR21" i="38"/>
  <c r="AQ21" i="38"/>
  <c r="AP21" i="38"/>
  <c r="AN21" i="38"/>
  <c r="AO21" i="38" s="1"/>
  <c r="AL21" i="38"/>
  <c r="AM21" i="38" s="1"/>
  <c r="AJ21" i="38"/>
  <c r="AK21" i="38" s="1"/>
  <c r="AH21" i="38"/>
  <c r="AI21" i="38" s="1"/>
  <c r="BA20" i="38"/>
  <c r="AZ20" i="38"/>
  <c r="AX20" i="38"/>
  <c r="AY20" i="38" s="1"/>
  <c r="AW20" i="38"/>
  <c r="AV20" i="38"/>
  <c r="AU20" i="38"/>
  <c r="AT20" i="38"/>
  <c r="AR20" i="38"/>
  <c r="AS20" i="38" s="1"/>
  <c r="AP20" i="38"/>
  <c r="AQ20" i="38" s="1"/>
  <c r="AO20" i="38"/>
  <c r="AN20" i="38"/>
  <c r="AL20" i="38"/>
  <c r="AM20" i="38" s="1"/>
  <c r="AJ20" i="38"/>
  <c r="AK20" i="38" s="1"/>
  <c r="AH20" i="38"/>
  <c r="AI20" i="38" s="1"/>
  <c r="BA19" i="38"/>
  <c r="AZ19" i="38"/>
  <c r="AY19" i="38"/>
  <c r="AX19" i="38"/>
  <c r="AV19" i="38"/>
  <c r="AV29" i="38" s="1"/>
  <c r="AW29" i="38" s="1"/>
  <c r="AT19" i="38"/>
  <c r="AU19" i="38" s="1"/>
  <c r="AS19" i="38"/>
  <c r="AR19" i="38"/>
  <c r="AQ19" i="38"/>
  <c r="AP19" i="38"/>
  <c r="AN19" i="38"/>
  <c r="AO19" i="38" s="1"/>
  <c r="AL19" i="38"/>
  <c r="AM19" i="38" s="1"/>
  <c r="AJ19" i="38"/>
  <c r="AH19" i="38"/>
  <c r="AI19" i="38" s="1"/>
  <c r="AZ18" i="38"/>
  <c r="AX18" i="38"/>
  <c r="AV18" i="38"/>
  <c r="AT18" i="38"/>
  <c r="AR18" i="38"/>
  <c r="AP18" i="38"/>
  <c r="AN18" i="38"/>
  <c r="CO14" i="38"/>
  <c r="CP14" i="38" s="1"/>
  <c r="CN14" i="38"/>
  <c r="CM14" i="38"/>
  <c r="CK14" i="38"/>
  <c r="CL14" i="38" s="1"/>
  <c r="CI14" i="38"/>
  <c r="CJ14" i="38" s="1"/>
  <c r="CG14" i="38"/>
  <c r="CH14" i="38" s="1"/>
  <c r="CF14" i="38"/>
  <c r="CE14" i="38"/>
  <c r="CD14" i="38"/>
  <c r="CC14" i="38"/>
  <c r="CA14" i="38"/>
  <c r="CB14" i="38" s="1"/>
  <c r="BY14" i="38"/>
  <c r="BZ14" i="38" s="1"/>
  <c r="BX14" i="38"/>
  <c r="BW14" i="38"/>
  <c r="BU14" i="38"/>
  <c r="BV14" i="38" s="1"/>
  <c r="BS14" i="38"/>
  <c r="BT14" i="38" s="1"/>
  <c r="BQ14" i="38"/>
  <c r="BR14" i="38" s="1"/>
  <c r="BP14" i="38"/>
  <c r="BO14" i="38"/>
  <c r="BM14" i="38"/>
  <c r="BN14" i="38" s="1"/>
  <c r="BK14" i="38"/>
  <c r="BL14" i="38" s="1"/>
  <c r="BI14" i="38"/>
  <c r="BJ14" i="38" s="1"/>
  <c r="BH14" i="38"/>
  <c r="BG14" i="38"/>
  <c r="BE14" i="38"/>
  <c r="BF14" i="38" s="1"/>
  <c r="BC14" i="38"/>
  <c r="BD14" i="38" s="1"/>
  <c r="CO13" i="38"/>
  <c r="CP13" i="38" s="1"/>
  <c r="CM13" i="38"/>
  <c r="CN13" i="38" s="1"/>
  <c r="CK13" i="38"/>
  <c r="CL13" i="38" s="1"/>
  <c r="CI13" i="38"/>
  <c r="CJ13" i="38" s="1"/>
  <c r="CH13" i="38"/>
  <c r="CG13" i="38"/>
  <c r="CE13" i="38"/>
  <c r="CF13" i="38" s="1"/>
  <c r="CD13" i="38"/>
  <c r="CC13" i="38"/>
  <c r="CB13" i="38"/>
  <c r="CA13" i="38"/>
  <c r="BZ13" i="38"/>
  <c r="BY13" i="38"/>
  <c r="BW13" i="38"/>
  <c r="BX13" i="38" s="1"/>
  <c r="BU13" i="38"/>
  <c r="BV13" i="38" s="1"/>
  <c r="BS13" i="38"/>
  <c r="BT13" i="38" s="1"/>
  <c r="BQ13" i="38"/>
  <c r="BR13" i="38" s="1"/>
  <c r="BO13" i="38"/>
  <c r="BP13" i="38" s="1"/>
  <c r="BM13" i="38"/>
  <c r="BN13" i="38" s="1"/>
  <c r="BL13" i="38"/>
  <c r="BK13" i="38"/>
  <c r="BJ13" i="38"/>
  <c r="BI13" i="38"/>
  <c r="BG13" i="38"/>
  <c r="BH13" i="38" s="1"/>
  <c r="BF13" i="38"/>
  <c r="BE13" i="38"/>
  <c r="BC13" i="38"/>
  <c r="BD13" i="38" s="1"/>
  <c r="AZ13" i="38"/>
  <c r="BA13" i="38" s="1"/>
  <c r="AX13" i="38"/>
  <c r="AY13" i="38" s="1"/>
  <c r="AW13" i="38"/>
  <c r="AV13" i="38"/>
  <c r="AT13" i="38"/>
  <c r="AU13" i="38" s="1"/>
  <c r="AR13" i="38"/>
  <c r="AS13" i="38" s="1"/>
  <c r="AP13" i="38"/>
  <c r="AQ13" i="38" s="1"/>
  <c r="AO13" i="38"/>
  <c r="AN13" i="38"/>
  <c r="AL13" i="38"/>
  <c r="AM13" i="38" s="1"/>
  <c r="AJ13" i="38"/>
  <c r="AK13" i="38" s="1"/>
  <c r="AH13" i="38"/>
  <c r="AI13" i="38" s="1"/>
  <c r="CP12" i="38"/>
  <c r="CO12" i="38"/>
  <c r="CM12" i="38"/>
  <c r="CN12" i="38" s="1"/>
  <c r="CK12" i="38"/>
  <c r="CL12" i="38" s="1"/>
  <c r="CI12" i="38"/>
  <c r="CJ12" i="38" s="1"/>
  <c r="CH12" i="38"/>
  <c r="CG12" i="38"/>
  <c r="CE12" i="38"/>
  <c r="CF12" i="38" s="1"/>
  <c r="CC12" i="38"/>
  <c r="CD12" i="38" s="1"/>
  <c r="CA12" i="38"/>
  <c r="CB12" i="38" s="1"/>
  <c r="BZ12" i="38"/>
  <c r="BY12" i="38"/>
  <c r="BW12" i="38"/>
  <c r="BX12" i="38" s="1"/>
  <c r="BU12" i="38"/>
  <c r="BV12" i="38" s="1"/>
  <c r="BS12" i="38"/>
  <c r="BT12" i="38" s="1"/>
  <c r="BR12" i="38"/>
  <c r="BQ12" i="38"/>
  <c r="BO12" i="38"/>
  <c r="BP12" i="38" s="1"/>
  <c r="BM12" i="38"/>
  <c r="BN12" i="38" s="1"/>
  <c r="BK12" i="38"/>
  <c r="BL12" i="38" s="1"/>
  <c r="BJ12" i="38"/>
  <c r="BI12" i="38"/>
  <c r="BG12" i="38"/>
  <c r="BH12" i="38" s="1"/>
  <c r="BE12" i="38"/>
  <c r="BF12" i="38" s="1"/>
  <c r="BC12" i="38"/>
  <c r="BD12" i="38" s="1"/>
  <c r="BA12" i="38"/>
  <c r="AZ12" i="38"/>
  <c r="AX12" i="38"/>
  <c r="AY12" i="38" s="1"/>
  <c r="AV12" i="38"/>
  <c r="AW12" i="38" s="1"/>
  <c r="AT12" i="38"/>
  <c r="AU12" i="38" s="1"/>
  <c r="AS12" i="38"/>
  <c r="AR12" i="38"/>
  <c r="AP12" i="38"/>
  <c r="AQ12" i="38" s="1"/>
  <c r="AN12" i="38"/>
  <c r="AO12" i="38" s="1"/>
  <c r="AL12" i="38"/>
  <c r="AM12" i="38" s="1"/>
  <c r="AJ12" i="38"/>
  <c r="AK12" i="38" s="1"/>
  <c r="AH12" i="38"/>
  <c r="AI12" i="38" s="1"/>
  <c r="CO11" i="38"/>
  <c r="CP11" i="38" s="1"/>
  <c r="CM11" i="38"/>
  <c r="CN11" i="38" s="1"/>
  <c r="CL11" i="38"/>
  <c r="CK11" i="38"/>
  <c r="CI11" i="38"/>
  <c r="CJ11" i="38" s="1"/>
  <c r="CG11" i="38"/>
  <c r="CH11" i="38" s="1"/>
  <c r="CE11" i="38"/>
  <c r="CF11" i="38" s="1"/>
  <c r="CD11" i="38"/>
  <c r="CC11" i="38"/>
  <c r="CA11" i="38"/>
  <c r="CB11" i="38" s="1"/>
  <c r="BY11" i="38"/>
  <c r="BZ11" i="38" s="1"/>
  <c r="BW11" i="38"/>
  <c r="BX11" i="38" s="1"/>
  <c r="BV11" i="38"/>
  <c r="BU11" i="38"/>
  <c r="BS11" i="38"/>
  <c r="BT11" i="38" s="1"/>
  <c r="BQ11" i="38"/>
  <c r="BR11" i="38" s="1"/>
  <c r="BO11" i="38"/>
  <c r="BP11" i="38" s="1"/>
  <c r="BN11" i="38"/>
  <c r="BM11" i="38"/>
  <c r="BK11" i="38"/>
  <c r="BL11" i="38" s="1"/>
  <c r="BI11" i="38"/>
  <c r="BJ11" i="38" s="1"/>
  <c r="BG11" i="38"/>
  <c r="BH11" i="38" s="1"/>
  <c r="BF11" i="38"/>
  <c r="BE11" i="38"/>
  <c r="BC11" i="38"/>
  <c r="BD11" i="38" s="1"/>
  <c r="AZ11" i="38"/>
  <c r="BA11" i="38" s="1"/>
  <c r="AX11" i="38"/>
  <c r="AY11" i="38" s="1"/>
  <c r="AW11" i="38"/>
  <c r="AV11" i="38"/>
  <c r="AT11" i="38"/>
  <c r="AU11" i="38" s="1"/>
  <c r="AR11" i="38"/>
  <c r="AS11" i="38" s="1"/>
  <c r="AP11" i="38"/>
  <c r="AQ11" i="38" s="1"/>
  <c r="AO11" i="38"/>
  <c r="AN11" i="38"/>
  <c r="AL11" i="38"/>
  <c r="AM11" i="38" s="1"/>
  <c r="AJ11" i="38"/>
  <c r="AK11" i="38" s="1"/>
  <c r="AH11" i="38"/>
  <c r="AI11" i="38" s="1"/>
  <c r="CP10" i="38"/>
  <c r="CO10" i="38"/>
  <c r="CM10" i="38"/>
  <c r="CN10" i="38" s="1"/>
  <c r="CK10" i="38"/>
  <c r="CL10" i="38" s="1"/>
  <c r="CI10" i="38"/>
  <c r="CJ10" i="38" s="1"/>
  <c r="CH10" i="38"/>
  <c r="CG10" i="38"/>
  <c r="CE10" i="38"/>
  <c r="CF10" i="38" s="1"/>
  <c r="CC10" i="38"/>
  <c r="CD10" i="38" s="1"/>
  <c r="CA10" i="38"/>
  <c r="CB10" i="38" s="1"/>
  <c r="BZ10" i="38"/>
  <c r="BY10" i="38"/>
  <c r="BW10" i="38"/>
  <c r="BX10" i="38" s="1"/>
  <c r="BU10" i="38"/>
  <c r="BV10" i="38" s="1"/>
  <c r="BS10" i="38"/>
  <c r="BT10" i="38" s="1"/>
  <c r="BR10" i="38"/>
  <c r="BQ10" i="38"/>
  <c r="BO10" i="38"/>
  <c r="BP10" i="38" s="1"/>
  <c r="BM10" i="38"/>
  <c r="BN10" i="38" s="1"/>
  <c r="BK10" i="38"/>
  <c r="BL10" i="38" s="1"/>
  <c r="BJ10" i="38"/>
  <c r="BI10" i="38"/>
  <c r="BG10" i="38"/>
  <c r="BH10" i="38" s="1"/>
  <c r="BE10" i="38"/>
  <c r="BF10" i="38" s="1"/>
  <c r="BC10" i="38"/>
  <c r="BD10" i="38" s="1"/>
  <c r="BA10" i="38"/>
  <c r="AZ10" i="38"/>
  <c r="AX10" i="38"/>
  <c r="AY10" i="38" s="1"/>
  <c r="AV10" i="38"/>
  <c r="AW10" i="38" s="1"/>
  <c r="AT10" i="38"/>
  <c r="AU10" i="38" s="1"/>
  <c r="AS10" i="38"/>
  <c r="AR10" i="38"/>
  <c r="AP10" i="38"/>
  <c r="AQ10" i="38" s="1"/>
  <c r="AN10" i="38"/>
  <c r="AO10" i="38" s="1"/>
  <c r="AL10" i="38"/>
  <c r="AM10" i="38" s="1"/>
  <c r="AJ10" i="38"/>
  <c r="AK10" i="38" s="1"/>
  <c r="AH10" i="38"/>
  <c r="AI10" i="38" s="1"/>
  <c r="CO9" i="38"/>
  <c r="CP9" i="38" s="1"/>
  <c r="CM9" i="38"/>
  <c r="CN9" i="38" s="1"/>
  <c r="CL9" i="38"/>
  <c r="CK9" i="38"/>
  <c r="CI9" i="38"/>
  <c r="CJ9" i="38" s="1"/>
  <c r="CG9" i="38"/>
  <c r="CH9" i="38" s="1"/>
  <c r="CE9" i="38"/>
  <c r="CF9" i="38" s="1"/>
  <c r="CD9" i="38"/>
  <c r="CC9" i="38"/>
  <c r="CA9" i="38"/>
  <c r="CB9" i="38" s="1"/>
  <c r="BY9" i="38"/>
  <c r="BZ9" i="38" s="1"/>
  <c r="BW9" i="38"/>
  <c r="BX9" i="38" s="1"/>
  <c r="BV9" i="38"/>
  <c r="BU9" i="38"/>
  <c r="BS9" i="38"/>
  <c r="BT9" i="38" s="1"/>
  <c r="BQ9" i="38"/>
  <c r="BR9" i="38" s="1"/>
  <c r="BO9" i="38"/>
  <c r="BP9" i="38" s="1"/>
  <c r="BN9" i="38"/>
  <c r="BM9" i="38"/>
  <c r="BK9" i="38"/>
  <c r="BL9" i="38" s="1"/>
  <c r="BI9" i="38"/>
  <c r="BJ9" i="38" s="1"/>
  <c r="BG9" i="38"/>
  <c r="BH9" i="38" s="1"/>
  <c r="BF9" i="38"/>
  <c r="BE9" i="38"/>
  <c r="BC9" i="38"/>
  <c r="BD9" i="38" s="1"/>
  <c r="AZ9" i="38"/>
  <c r="BA9" i="38" s="1"/>
  <c r="AX9" i="38"/>
  <c r="AY9" i="38" s="1"/>
  <c r="AW9" i="38"/>
  <c r="AV9" i="38"/>
  <c r="AT9" i="38"/>
  <c r="AU9" i="38" s="1"/>
  <c r="AR9" i="38"/>
  <c r="AS9" i="38" s="1"/>
  <c r="AP9" i="38"/>
  <c r="AQ9" i="38" s="1"/>
  <c r="AO9" i="38"/>
  <c r="AN9" i="38"/>
  <c r="AL9" i="38"/>
  <c r="AM9" i="38" s="1"/>
  <c r="AJ9" i="38"/>
  <c r="AK9" i="38" s="1"/>
  <c r="AH9" i="38"/>
  <c r="AI9" i="38" s="1"/>
  <c r="CP8" i="38"/>
  <c r="CO8" i="38"/>
  <c r="CM8" i="38"/>
  <c r="CN8" i="38" s="1"/>
  <c r="CK8" i="38"/>
  <c r="CL8" i="38" s="1"/>
  <c r="CI8" i="38"/>
  <c r="CJ8" i="38" s="1"/>
  <c r="CH8" i="38"/>
  <c r="CG8" i="38"/>
  <c r="CE8" i="38"/>
  <c r="CF8" i="38" s="1"/>
  <c r="CC8" i="38"/>
  <c r="CD8" i="38" s="1"/>
  <c r="CA8" i="38"/>
  <c r="CB8" i="38" s="1"/>
  <c r="BZ8" i="38"/>
  <c r="BY8" i="38"/>
  <c r="BW8" i="38"/>
  <c r="BX8" i="38" s="1"/>
  <c r="BU8" i="38"/>
  <c r="BV8" i="38" s="1"/>
  <c r="BS8" i="38"/>
  <c r="BT8" i="38" s="1"/>
  <c r="BR8" i="38"/>
  <c r="BQ8" i="38"/>
  <c r="BO8" i="38"/>
  <c r="BP8" i="38" s="1"/>
  <c r="BM8" i="38"/>
  <c r="BN8" i="38" s="1"/>
  <c r="BK8" i="38"/>
  <c r="BL8" i="38" s="1"/>
  <c r="BJ8" i="38"/>
  <c r="BI8" i="38"/>
  <c r="BG8" i="38"/>
  <c r="BH8" i="38" s="1"/>
  <c r="BE8" i="38"/>
  <c r="BF8" i="38" s="1"/>
  <c r="BC8" i="38"/>
  <c r="BD8" i="38" s="1"/>
  <c r="BA8" i="38"/>
  <c r="AZ8" i="38"/>
  <c r="AX8" i="38"/>
  <c r="AY8" i="38" s="1"/>
  <c r="AV8" i="38"/>
  <c r="AW8" i="38" s="1"/>
  <c r="AT8" i="38"/>
  <c r="AU8" i="38" s="1"/>
  <c r="AS8" i="38"/>
  <c r="AR8" i="38"/>
  <c r="AP8" i="38"/>
  <c r="AQ8" i="38" s="1"/>
  <c r="AN8" i="38"/>
  <c r="AO8" i="38" s="1"/>
  <c r="AL8" i="38"/>
  <c r="AM8" i="38" s="1"/>
  <c r="AJ8" i="38"/>
  <c r="AK8" i="38" s="1"/>
  <c r="AH8" i="38"/>
  <c r="AI8" i="38" s="1"/>
  <c r="CO7" i="38"/>
  <c r="CP7" i="38" s="1"/>
  <c r="CM7" i="38"/>
  <c r="CN7" i="38" s="1"/>
  <c r="CL7" i="38"/>
  <c r="CK7" i="38"/>
  <c r="CI7" i="38"/>
  <c r="CJ7" i="38" s="1"/>
  <c r="CG7" i="38"/>
  <c r="CH7" i="38" s="1"/>
  <c r="CE7" i="38"/>
  <c r="CF7" i="38" s="1"/>
  <c r="CD7" i="38"/>
  <c r="CC7" i="38"/>
  <c r="CA7" i="38"/>
  <c r="CB7" i="38" s="1"/>
  <c r="BY7" i="38"/>
  <c r="BZ7" i="38" s="1"/>
  <c r="BW7" i="38"/>
  <c r="BX7" i="38" s="1"/>
  <c r="BV7" i="38"/>
  <c r="BU7" i="38"/>
  <c r="BS7" i="38"/>
  <c r="BT7" i="38" s="1"/>
  <c r="BQ7" i="38"/>
  <c r="BR7" i="38" s="1"/>
  <c r="BO7" i="38"/>
  <c r="BP7" i="38" s="1"/>
  <c r="BN7" i="38"/>
  <c r="BM7" i="38"/>
  <c r="BK7" i="38"/>
  <c r="BL7" i="38" s="1"/>
  <c r="BI7" i="38"/>
  <c r="BJ7" i="38" s="1"/>
  <c r="BG7" i="38"/>
  <c r="BH7" i="38" s="1"/>
  <c r="BF7" i="38"/>
  <c r="BE7" i="38"/>
  <c r="BC7" i="38"/>
  <c r="BD7" i="38" s="1"/>
  <c r="AZ7" i="38"/>
  <c r="BA7" i="38" s="1"/>
  <c r="AX7" i="38"/>
  <c r="AY7" i="38" s="1"/>
  <c r="AW7" i="38"/>
  <c r="AV7" i="38"/>
  <c r="AT7" i="38"/>
  <c r="AU7" i="38" s="1"/>
  <c r="AR7" i="38"/>
  <c r="AS7" i="38" s="1"/>
  <c r="AP7" i="38"/>
  <c r="AQ7" i="38" s="1"/>
  <c r="AO7" i="38"/>
  <c r="AN7" i="38"/>
  <c r="AL7" i="38"/>
  <c r="AM7" i="38" s="1"/>
  <c r="AJ7" i="38"/>
  <c r="AK7" i="38" s="1"/>
  <c r="AH7" i="38"/>
  <c r="AI7" i="38" s="1"/>
  <c r="CP6" i="38"/>
  <c r="CO6" i="38"/>
  <c r="CM6" i="38"/>
  <c r="CN6" i="38" s="1"/>
  <c r="CK6" i="38"/>
  <c r="CL6" i="38" s="1"/>
  <c r="CI6" i="38"/>
  <c r="CJ6" i="38" s="1"/>
  <c r="CH6" i="38"/>
  <c r="CG6" i="38"/>
  <c r="CE6" i="38"/>
  <c r="CF6" i="38" s="1"/>
  <c r="CC6" i="38"/>
  <c r="CD6" i="38" s="1"/>
  <c r="CA6" i="38"/>
  <c r="CB6" i="38" s="1"/>
  <c r="BZ6" i="38"/>
  <c r="BY6" i="38"/>
  <c r="BW6" i="38"/>
  <c r="BX6" i="38" s="1"/>
  <c r="BU6" i="38"/>
  <c r="BV6" i="38" s="1"/>
  <c r="BS6" i="38"/>
  <c r="BT6" i="38" s="1"/>
  <c r="BR6" i="38"/>
  <c r="BQ6" i="38"/>
  <c r="BO6" i="38"/>
  <c r="BP6" i="38" s="1"/>
  <c r="BM6" i="38"/>
  <c r="BN6" i="38" s="1"/>
  <c r="BK6" i="38"/>
  <c r="BL6" i="38" s="1"/>
  <c r="BJ6" i="38"/>
  <c r="BI6" i="38"/>
  <c r="BG6" i="38"/>
  <c r="BH6" i="38" s="1"/>
  <c r="BE6" i="38"/>
  <c r="BF6" i="38" s="1"/>
  <c r="BC6" i="38"/>
  <c r="BD6" i="38" s="1"/>
  <c r="BA6" i="38"/>
  <c r="AZ6" i="38"/>
  <c r="AX6" i="38"/>
  <c r="AY6" i="38" s="1"/>
  <c r="AV6" i="38"/>
  <c r="AW6" i="38" s="1"/>
  <c r="AT6" i="38"/>
  <c r="AU6" i="38" s="1"/>
  <c r="AS6" i="38"/>
  <c r="AR6" i="38"/>
  <c r="AP6" i="38"/>
  <c r="AQ6" i="38" s="1"/>
  <c r="AN6" i="38"/>
  <c r="AO6" i="38" s="1"/>
  <c r="AL6" i="38"/>
  <c r="AM6" i="38" s="1"/>
  <c r="AJ6" i="38"/>
  <c r="AK6" i="38" s="1"/>
  <c r="AH6" i="38"/>
  <c r="AI6" i="38" s="1"/>
  <c r="CO5" i="38"/>
  <c r="CP5" i="38" s="1"/>
  <c r="CM5" i="38"/>
  <c r="CN5" i="38" s="1"/>
  <c r="CL5" i="38"/>
  <c r="CK5" i="38"/>
  <c r="CI5" i="38"/>
  <c r="CJ5" i="38" s="1"/>
  <c r="CG5" i="38"/>
  <c r="CH5" i="38" s="1"/>
  <c r="CE5" i="38"/>
  <c r="CF5" i="38" s="1"/>
  <c r="CD5" i="38"/>
  <c r="CC5" i="38"/>
  <c r="CA5" i="38"/>
  <c r="CB5" i="38" s="1"/>
  <c r="BY5" i="38"/>
  <c r="BZ5" i="38" s="1"/>
  <c r="BW5" i="38"/>
  <c r="BX5" i="38" s="1"/>
  <c r="BV5" i="38"/>
  <c r="BU5" i="38"/>
  <c r="BS5" i="38"/>
  <c r="BT5" i="38" s="1"/>
  <c r="BQ5" i="38"/>
  <c r="BR5" i="38" s="1"/>
  <c r="BO5" i="38"/>
  <c r="BP5" i="38" s="1"/>
  <c r="BN5" i="38"/>
  <c r="BM5" i="38"/>
  <c r="BK5" i="38"/>
  <c r="BL5" i="38" s="1"/>
  <c r="BI5" i="38"/>
  <c r="BJ5" i="38" s="1"/>
  <c r="BG5" i="38"/>
  <c r="BH5" i="38" s="1"/>
  <c r="BF5" i="38"/>
  <c r="BE5" i="38"/>
  <c r="BC5" i="38"/>
  <c r="BD5" i="38" s="1"/>
  <c r="AZ5" i="38"/>
  <c r="BA5" i="38" s="1"/>
  <c r="AX5" i="38"/>
  <c r="AY5" i="38" s="1"/>
  <c r="AW5" i="38"/>
  <c r="AV5" i="38"/>
  <c r="AT5" i="38"/>
  <c r="AU5" i="38" s="1"/>
  <c r="AR5" i="38"/>
  <c r="AS5" i="38" s="1"/>
  <c r="AP5" i="38"/>
  <c r="AQ5" i="38" s="1"/>
  <c r="AO5" i="38"/>
  <c r="AN5" i="38"/>
  <c r="AL5" i="38"/>
  <c r="AM5" i="38" s="1"/>
  <c r="AJ5" i="38"/>
  <c r="AH5" i="38"/>
  <c r="AI5" i="38" s="1"/>
  <c r="CP4" i="38"/>
  <c r="CO4" i="38"/>
  <c r="CM4" i="38"/>
  <c r="CN4" i="38" s="1"/>
  <c r="CK4" i="38"/>
  <c r="CL4" i="38" s="1"/>
  <c r="CI4" i="38"/>
  <c r="CJ4" i="38" s="1"/>
  <c r="CH4" i="38"/>
  <c r="CG4" i="38"/>
  <c r="CE4" i="38"/>
  <c r="CF4" i="38" s="1"/>
  <c r="CC4" i="38"/>
  <c r="CD4" i="38" s="1"/>
  <c r="CA4" i="38"/>
  <c r="CB4" i="38" s="1"/>
  <c r="BZ4" i="38"/>
  <c r="BY4" i="38"/>
  <c r="BW4" i="38"/>
  <c r="BX4" i="38" s="1"/>
  <c r="BU4" i="38"/>
  <c r="BV4" i="38" s="1"/>
  <c r="BS4" i="38"/>
  <c r="BT4" i="38" s="1"/>
  <c r="BR4" i="38"/>
  <c r="BQ4" i="38"/>
  <c r="BO4" i="38"/>
  <c r="BP4" i="38" s="1"/>
  <c r="BM4" i="38"/>
  <c r="BN4" i="38" s="1"/>
  <c r="BK4" i="38"/>
  <c r="BL4" i="38" s="1"/>
  <c r="BJ4" i="38"/>
  <c r="BI4" i="38"/>
  <c r="BG4" i="38"/>
  <c r="BH4" i="38" s="1"/>
  <c r="BE4" i="38"/>
  <c r="BF4" i="38" s="1"/>
  <c r="BC4" i="38"/>
  <c r="BD4" i="38" s="1"/>
  <c r="BA4" i="38"/>
  <c r="AZ4" i="38"/>
  <c r="AX4" i="38"/>
  <c r="AX14" i="38" s="1"/>
  <c r="AY14" i="38" s="1"/>
  <c r="AV4" i="38"/>
  <c r="AT4" i="38"/>
  <c r="AT14" i="38" s="1"/>
  <c r="AU14" i="38" s="1"/>
  <c r="AS4" i="38"/>
  <c r="AR4" i="38"/>
  <c r="AP4" i="38"/>
  <c r="AP14" i="38" s="1"/>
  <c r="AQ14" i="38" s="1"/>
  <c r="AN4" i="38"/>
  <c r="AO4" i="38" s="1"/>
  <c r="AL4" i="38"/>
  <c r="AL14" i="38" s="1"/>
  <c r="AJ4" i="38"/>
  <c r="AK4" i="38" s="1"/>
  <c r="AH4" i="38"/>
  <c r="AH14" i="38" s="1"/>
  <c r="AI14" i="38" s="1"/>
  <c r="CO3" i="38"/>
  <c r="CM3" i="38"/>
  <c r="CK3" i="38"/>
  <c r="CI3" i="38"/>
  <c r="CG3" i="38"/>
  <c r="CE3" i="38"/>
  <c r="CC3" i="38"/>
  <c r="CA3" i="38"/>
  <c r="BY3" i="38"/>
  <c r="BW3" i="38"/>
  <c r="BU3" i="38"/>
  <c r="BS3" i="38"/>
  <c r="BQ3" i="38"/>
  <c r="BO3" i="38"/>
  <c r="BM3" i="38"/>
  <c r="BK3" i="38"/>
  <c r="BI3" i="38"/>
  <c r="BG3" i="38"/>
  <c r="BE3" i="38"/>
  <c r="BC3" i="38"/>
  <c r="AZ3" i="38"/>
  <c r="AX3" i="38"/>
  <c r="AV3" i="38"/>
  <c r="AT3" i="38"/>
  <c r="AR3" i="38"/>
  <c r="AP3" i="38"/>
  <c r="AN3" i="38"/>
  <c r="AZ313" i="37"/>
  <c r="BA313" i="37" s="1"/>
  <c r="AX313" i="37"/>
  <c r="AY313" i="37" s="1"/>
  <c r="AV313" i="37"/>
  <c r="AW313" i="37" s="1"/>
  <c r="AU313" i="37"/>
  <c r="AT313" i="37"/>
  <c r="AR313" i="37"/>
  <c r="AS313" i="37" s="1"/>
  <c r="AP313" i="37"/>
  <c r="AQ313" i="37" s="1"/>
  <c r="AN313" i="37"/>
  <c r="AO313" i="37" s="1"/>
  <c r="BA312" i="37"/>
  <c r="AZ312" i="37"/>
  <c r="AY312" i="37"/>
  <c r="AX312" i="37"/>
  <c r="AV312" i="37"/>
  <c r="AW312" i="37" s="1"/>
  <c r="AT312" i="37"/>
  <c r="AU312" i="37" s="1"/>
  <c r="AS312" i="37"/>
  <c r="AR312" i="37"/>
  <c r="AP312" i="37"/>
  <c r="AQ312" i="37" s="1"/>
  <c r="AN312" i="37"/>
  <c r="AO312" i="37" s="1"/>
  <c r="AZ311" i="37"/>
  <c r="BA311" i="37" s="1"/>
  <c r="AY311" i="37"/>
  <c r="AX311" i="37"/>
  <c r="AW311" i="37"/>
  <c r="AV311" i="37"/>
  <c r="AT311" i="37"/>
  <c r="AU311" i="37" s="1"/>
  <c r="AR311" i="37"/>
  <c r="AS311" i="37" s="1"/>
  <c r="AQ311" i="37"/>
  <c r="AP311" i="37"/>
  <c r="AN311" i="37"/>
  <c r="AO311" i="37" s="1"/>
  <c r="AZ310" i="37"/>
  <c r="BA310" i="37" s="1"/>
  <c r="AX310" i="37"/>
  <c r="AY310" i="37" s="1"/>
  <c r="AW310" i="37"/>
  <c r="AV310" i="37"/>
  <c r="AT310" i="37"/>
  <c r="AU310" i="37" s="1"/>
  <c r="AR310" i="37"/>
  <c r="AS310" i="37" s="1"/>
  <c r="AP310" i="37"/>
  <c r="AQ310" i="37" s="1"/>
  <c r="AO310" i="37"/>
  <c r="AN310" i="37"/>
  <c r="AZ309" i="37"/>
  <c r="BA309" i="37" s="1"/>
  <c r="AX309" i="37"/>
  <c r="AY309" i="37" s="1"/>
  <c r="AV309" i="37"/>
  <c r="AW309" i="37" s="1"/>
  <c r="AU309" i="37"/>
  <c r="AT309" i="37"/>
  <c r="AR309" i="37"/>
  <c r="AS309" i="37" s="1"/>
  <c r="AP309" i="37"/>
  <c r="AQ309" i="37" s="1"/>
  <c r="AN309" i="37"/>
  <c r="AO309" i="37" s="1"/>
  <c r="BA308" i="37"/>
  <c r="AZ308" i="37"/>
  <c r="AX308" i="37"/>
  <c r="AY308" i="37" s="1"/>
  <c r="AV308" i="37"/>
  <c r="AW308" i="37" s="1"/>
  <c r="AT308" i="37"/>
  <c r="AU308" i="37" s="1"/>
  <c r="AS308" i="37"/>
  <c r="AR308" i="37"/>
  <c r="AP308" i="37"/>
  <c r="AQ308" i="37" s="1"/>
  <c r="AN308" i="37"/>
  <c r="AO308" i="37" s="1"/>
  <c r="AZ307" i="37"/>
  <c r="BA307" i="37" s="1"/>
  <c r="AY307" i="37"/>
  <c r="AX307" i="37"/>
  <c r="AV307" i="37"/>
  <c r="AW307" i="37" s="1"/>
  <c r="AT307" i="37"/>
  <c r="AU307" i="37" s="1"/>
  <c r="AR307" i="37"/>
  <c r="AS307" i="37" s="1"/>
  <c r="AQ307" i="37"/>
  <c r="AP307" i="37"/>
  <c r="AN307" i="37"/>
  <c r="AO307" i="37" s="1"/>
  <c r="AZ306" i="37"/>
  <c r="BA306" i="37" s="1"/>
  <c r="AX306" i="37"/>
  <c r="AY306" i="37" s="1"/>
  <c r="AW306" i="37"/>
  <c r="AV306" i="37"/>
  <c r="AT306" i="37"/>
  <c r="AU306" i="37" s="1"/>
  <c r="AR306" i="37"/>
  <c r="AS306" i="37" s="1"/>
  <c r="AP306" i="37"/>
  <c r="AQ306" i="37" s="1"/>
  <c r="AO306" i="37"/>
  <c r="AN306" i="37"/>
  <c r="AZ305" i="37"/>
  <c r="BA305" i="37" s="1"/>
  <c r="AX305" i="37"/>
  <c r="AY305" i="37" s="1"/>
  <c r="AV305" i="37"/>
  <c r="AW305" i="37" s="1"/>
  <c r="AU305" i="37"/>
  <c r="AT305" i="37"/>
  <c r="AR305" i="37"/>
  <c r="AS305" i="37" s="1"/>
  <c r="AP305" i="37"/>
  <c r="AQ305" i="37" s="1"/>
  <c r="AN305" i="37"/>
  <c r="AO305" i="37" s="1"/>
  <c r="BA304" i="37"/>
  <c r="AZ304" i="37"/>
  <c r="AZ314" i="37" s="1"/>
  <c r="BA314" i="37" s="1"/>
  <c r="AX304" i="37"/>
  <c r="AX314" i="37" s="1"/>
  <c r="AY314" i="37" s="1"/>
  <c r="AV304" i="37"/>
  <c r="AW304" i="37" s="1"/>
  <c r="AT304" i="37"/>
  <c r="AU304" i="37" s="1"/>
  <c r="AS304" i="37"/>
  <c r="AR304" i="37"/>
  <c r="AP304" i="37"/>
  <c r="AN304" i="37"/>
  <c r="AO304" i="37" s="1"/>
  <c r="AZ303" i="37"/>
  <c r="AX303" i="37"/>
  <c r="AV303" i="37"/>
  <c r="AT303" i="37"/>
  <c r="AR303" i="37"/>
  <c r="AP303" i="37"/>
  <c r="AN303" i="37"/>
  <c r="AX299" i="37"/>
  <c r="AY299" i="37" s="1"/>
  <c r="AZ298" i="37"/>
  <c r="BA298" i="37" s="1"/>
  <c r="AY298" i="37"/>
  <c r="AX298" i="37"/>
  <c r="AW298" i="37"/>
  <c r="AV298" i="37"/>
  <c r="AU298" i="37"/>
  <c r="AT298" i="37"/>
  <c r="AR298" i="37"/>
  <c r="AS298" i="37" s="1"/>
  <c r="AQ298" i="37"/>
  <c r="AP298" i="37"/>
  <c r="AO298" i="37"/>
  <c r="AN298" i="37"/>
  <c r="AL298" i="37"/>
  <c r="AM298" i="37" s="1"/>
  <c r="AJ298" i="37"/>
  <c r="AK298" i="37" s="1"/>
  <c r="AI298" i="37"/>
  <c r="AH298" i="37"/>
  <c r="BA297" i="37"/>
  <c r="AZ297" i="37"/>
  <c r="AY297" i="37"/>
  <c r="AX297" i="37"/>
  <c r="AV297" i="37"/>
  <c r="AW297" i="37" s="1"/>
  <c r="AU297" i="37"/>
  <c r="AT297" i="37"/>
  <c r="AS297" i="37"/>
  <c r="AR297" i="37"/>
  <c r="AP297" i="37"/>
  <c r="AQ297" i="37" s="1"/>
  <c r="AN297" i="37"/>
  <c r="AO297" i="37" s="1"/>
  <c r="AM297" i="37"/>
  <c r="AL297" i="37"/>
  <c r="AK297" i="37"/>
  <c r="AJ297" i="37"/>
  <c r="AI297" i="37"/>
  <c r="AH297" i="37"/>
  <c r="AZ296" i="37"/>
  <c r="BA296" i="37" s="1"/>
  <c r="AY296" i="37"/>
  <c r="AX296" i="37"/>
  <c r="AW296" i="37"/>
  <c r="AV296" i="37"/>
  <c r="AT296" i="37"/>
  <c r="AU296" i="37" s="1"/>
  <c r="AR296" i="37"/>
  <c r="AS296" i="37" s="1"/>
  <c r="AQ296" i="37"/>
  <c r="AP296" i="37"/>
  <c r="AO296" i="37"/>
  <c r="AN296" i="37"/>
  <c r="AM296" i="37"/>
  <c r="AL296" i="37"/>
  <c r="AJ296" i="37"/>
  <c r="AK296" i="37" s="1"/>
  <c r="AI296" i="37"/>
  <c r="AH296" i="37"/>
  <c r="BA295" i="37"/>
  <c r="AZ295" i="37"/>
  <c r="AY295" i="37"/>
  <c r="AX295" i="37"/>
  <c r="AV295" i="37"/>
  <c r="AW295" i="37" s="1"/>
  <c r="AU295" i="37"/>
  <c r="AT295" i="37"/>
  <c r="AS295" i="37"/>
  <c r="AR295" i="37"/>
  <c r="AP295" i="37"/>
  <c r="AQ295" i="37" s="1"/>
  <c r="AN295" i="37"/>
  <c r="AO295" i="37" s="1"/>
  <c r="AM295" i="37"/>
  <c r="AL295" i="37"/>
  <c r="AK295" i="37"/>
  <c r="AJ295" i="37"/>
  <c r="AH295" i="37"/>
  <c r="AI295" i="37" s="1"/>
  <c r="AZ294" i="37"/>
  <c r="BA294" i="37" s="1"/>
  <c r="AY294" i="37"/>
  <c r="AX294" i="37"/>
  <c r="AW294" i="37"/>
  <c r="AV294" i="37"/>
  <c r="AU294" i="37"/>
  <c r="AT294" i="37"/>
  <c r="AR294" i="37"/>
  <c r="AS294" i="37" s="1"/>
  <c r="AQ294" i="37"/>
  <c r="AP294" i="37"/>
  <c r="AO294" i="37"/>
  <c r="AN294" i="37"/>
  <c r="AL294" i="37"/>
  <c r="AM294" i="37" s="1"/>
  <c r="AJ294" i="37"/>
  <c r="AK294" i="37" s="1"/>
  <c r="AI294" i="37"/>
  <c r="AH294" i="37"/>
  <c r="BA293" i="37"/>
  <c r="AZ293" i="37"/>
  <c r="AY293" i="37"/>
  <c r="AX293" i="37"/>
  <c r="AV293" i="37"/>
  <c r="AW293" i="37" s="1"/>
  <c r="AU293" i="37"/>
  <c r="AT293" i="37"/>
  <c r="AS293" i="37"/>
  <c r="AR293" i="37"/>
  <c r="AP293" i="37"/>
  <c r="AQ293" i="37" s="1"/>
  <c r="AN293" i="37"/>
  <c r="AO293" i="37" s="1"/>
  <c r="AM293" i="37"/>
  <c r="AL293" i="37"/>
  <c r="AK293" i="37"/>
  <c r="AJ293" i="37"/>
  <c r="AI293" i="37"/>
  <c r="AH293" i="37"/>
  <c r="AZ292" i="37"/>
  <c r="BA292" i="37" s="1"/>
  <c r="AY292" i="37"/>
  <c r="AX292" i="37"/>
  <c r="AW292" i="37"/>
  <c r="AV292" i="37"/>
  <c r="AU292" i="37"/>
  <c r="AT292" i="37"/>
  <c r="AR292" i="37"/>
  <c r="AS292" i="37" s="1"/>
  <c r="AQ292" i="37"/>
  <c r="AP292" i="37"/>
  <c r="AO292" i="37"/>
  <c r="AN292" i="37"/>
  <c r="AL292" i="37"/>
  <c r="AM292" i="37" s="1"/>
  <c r="AJ292" i="37"/>
  <c r="AK292" i="37" s="1"/>
  <c r="AI292" i="37"/>
  <c r="AH292" i="37"/>
  <c r="BA291" i="37"/>
  <c r="AZ291" i="37"/>
  <c r="AX291" i="37"/>
  <c r="AY291" i="37" s="1"/>
  <c r="AV291" i="37"/>
  <c r="AW291" i="37" s="1"/>
  <c r="AU291" i="37"/>
  <c r="AT291" i="37"/>
  <c r="AS291" i="37"/>
  <c r="AR291" i="37"/>
  <c r="AQ291" i="37"/>
  <c r="AP291" i="37"/>
  <c r="AN291" i="37"/>
  <c r="AO291" i="37" s="1"/>
  <c r="AM291" i="37"/>
  <c r="AL291" i="37"/>
  <c r="AK291" i="37"/>
  <c r="AJ291" i="37"/>
  <c r="AH291" i="37"/>
  <c r="AI291" i="37" s="1"/>
  <c r="AZ290" i="37"/>
  <c r="BA290" i="37" s="1"/>
  <c r="AY290" i="37"/>
  <c r="AX290" i="37"/>
  <c r="AW290" i="37"/>
  <c r="AV290" i="37"/>
  <c r="AU290" i="37"/>
  <c r="AT290" i="37"/>
  <c r="AR290" i="37"/>
  <c r="AS290" i="37" s="1"/>
  <c r="AQ290" i="37"/>
  <c r="AP290" i="37"/>
  <c r="AO290" i="37"/>
  <c r="AN290" i="37"/>
  <c r="AL290" i="37"/>
  <c r="AM290" i="37" s="1"/>
  <c r="AJ290" i="37"/>
  <c r="AK290" i="37" s="1"/>
  <c r="AI290" i="37"/>
  <c r="AH290" i="37"/>
  <c r="BA289" i="37"/>
  <c r="AZ289" i="37"/>
  <c r="AZ299" i="37" s="1"/>
  <c r="BA299" i="37" s="1"/>
  <c r="AY289" i="37"/>
  <c r="AX289" i="37"/>
  <c r="AV289" i="37"/>
  <c r="AW289" i="37" s="1"/>
  <c r="AU289" i="37"/>
  <c r="AT289" i="37"/>
  <c r="AS289" i="37"/>
  <c r="AR289" i="37"/>
  <c r="AR299" i="37" s="1"/>
  <c r="AS299" i="37" s="1"/>
  <c r="AQ289" i="37"/>
  <c r="AP289" i="37"/>
  <c r="AN289" i="37"/>
  <c r="AO289" i="37" s="1"/>
  <c r="AM289" i="37"/>
  <c r="AL289" i="37"/>
  <c r="AK289" i="37"/>
  <c r="AJ289" i="37"/>
  <c r="AH289" i="37"/>
  <c r="AH299" i="37" s="1"/>
  <c r="AI299" i="37" s="1"/>
  <c r="AZ288" i="37"/>
  <c r="AX288" i="37"/>
  <c r="AV288" i="37"/>
  <c r="AT288" i="37"/>
  <c r="AR288" i="37"/>
  <c r="AP288" i="37"/>
  <c r="AN288" i="37"/>
  <c r="BA284" i="37"/>
  <c r="AZ283" i="37"/>
  <c r="BA283" i="37" s="1"/>
  <c r="AX283" i="37"/>
  <c r="AY283" i="37" s="1"/>
  <c r="AW283" i="37"/>
  <c r="AV283" i="37"/>
  <c r="AT283" i="37"/>
  <c r="AU283" i="37" s="1"/>
  <c r="AR283" i="37"/>
  <c r="AS283" i="37" s="1"/>
  <c r="AP283" i="37"/>
  <c r="AQ283" i="37" s="1"/>
  <c r="AO283" i="37"/>
  <c r="AN283" i="37"/>
  <c r="AM283" i="37"/>
  <c r="AL283" i="37"/>
  <c r="AJ283" i="37"/>
  <c r="AK283" i="37" s="1"/>
  <c r="AH283" i="37"/>
  <c r="AI283" i="37" s="1"/>
  <c r="BA282" i="37"/>
  <c r="AZ282" i="37"/>
  <c r="AY282" i="37"/>
  <c r="AX282" i="37"/>
  <c r="AV282" i="37"/>
  <c r="AW282" i="37" s="1"/>
  <c r="AT282" i="37"/>
  <c r="AU282" i="37" s="1"/>
  <c r="AS282" i="37"/>
  <c r="AR282" i="37"/>
  <c r="AQ282" i="37"/>
  <c r="AP282" i="37"/>
  <c r="AN282" i="37"/>
  <c r="AO282" i="37" s="1"/>
  <c r="AL282" i="37"/>
  <c r="AM282" i="37" s="1"/>
  <c r="AK282" i="37"/>
  <c r="AJ282" i="37"/>
  <c r="AH282" i="37"/>
  <c r="AI282" i="37" s="1"/>
  <c r="AZ281" i="37"/>
  <c r="BA281" i="37" s="1"/>
  <c r="AX281" i="37"/>
  <c r="AY281" i="37" s="1"/>
  <c r="AW281" i="37"/>
  <c r="AV281" i="37"/>
  <c r="AU281" i="37"/>
  <c r="AT281" i="37"/>
  <c r="AR281" i="37"/>
  <c r="AS281" i="37" s="1"/>
  <c r="AP281" i="37"/>
  <c r="AQ281" i="37" s="1"/>
  <c r="AO281" i="37"/>
  <c r="AN281" i="37"/>
  <c r="AM281" i="37"/>
  <c r="AL281" i="37"/>
  <c r="AJ281" i="37"/>
  <c r="AK281" i="37" s="1"/>
  <c r="AH281" i="37"/>
  <c r="AI281" i="37" s="1"/>
  <c r="BA280" i="37"/>
  <c r="AZ280" i="37"/>
  <c r="AY280" i="37"/>
  <c r="AX280" i="37"/>
  <c r="AV280" i="37"/>
  <c r="AW280" i="37" s="1"/>
  <c r="AT280" i="37"/>
  <c r="AU280" i="37" s="1"/>
  <c r="AS280" i="37"/>
  <c r="AR280" i="37"/>
  <c r="AP280" i="37"/>
  <c r="AQ280" i="37" s="1"/>
  <c r="AN280" i="37"/>
  <c r="AO280" i="37" s="1"/>
  <c r="AL280" i="37"/>
  <c r="AM280" i="37" s="1"/>
  <c r="AK280" i="37"/>
  <c r="AJ280" i="37"/>
  <c r="AI280" i="37"/>
  <c r="AH280" i="37"/>
  <c r="AZ279" i="37"/>
  <c r="BA279" i="37" s="1"/>
  <c r="AX279" i="37"/>
  <c r="AY279" i="37" s="1"/>
  <c r="AW279" i="37"/>
  <c r="AV279" i="37"/>
  <c r="AU279" i="37"/>
  <c r="AT279" i="37"/>
  <c r="AR279" i="37"/>
  <c r="AS279" i="37" s="1"/>
  <c r="AP279" i="37"/>
  <c r="AQ279" i="37" s="1"/>
  <c r="AO279" i="37"/>
  <c r="AN279" i="37"/>
  <c r="AM279" i="37"/>
  <c r="AL279" i="37"/>
  <c r="AJ279" i="37"/>
  <c r="AK279" i="37" s="1"/>
  <c r="AH279" i="37"/>
  <c r="AI279" i="37" s="1"/>
  <c r="BA278" i="37"/>
  <c r="AZ278" i="37"/>
  <c r="AX278" i="37"/>
  <c r="AY278" i="37" s="1"/>
  <c r="AV278" i="37"/>
  <c r="AW278" i="37" s="1"/>
  <c r="AT278" i="37"/>
  <c r="AU278" i="37" s="1"/>
  <c r="AS278" i="37"/>
  <c r="AR278" i="37"/>
  <c r="AQ278" i="37"/>
  <c r="AP278" i="37"/>
  <c r="AN278" i="37"/>
  <c r="AO278" i="37" s="1"/>
  <c r="AL278" i="37"/>
  <c r="AM278" i="37" s="1"/>
  <c r="AK278" i="37"/>
  <c r="AJ278" i="37"/>
  <c r="AI278" i="37"/>
  <c r="AH278" i="37"/>
  <c r="AZ277" i="37"/>
  <c r="BA277" i="37" s="1"/>
  <c r="AX277" i="37"/>
  <c r="AY277" i="37" s="1"/>
  <c r="AW277" i="37"/>
  <c r="AV277" i="37"/>
  <c r="AU277" i="37"/>
  <c r="AT277" i="37"/>
  <c r="AR277" i="37"/>
  <c r="AS277" i="37" s="1"/>
  <c r="AP277" i="37"/>
  <c r="AQ277" i="37" s="1"/>
  <c r="AO277" i="37"/>
  <c r="AN277" i="37"/>
  <c r="AL277" i="37"/>
  <c r="AM277" i="37" s="1"/>
  <c r="AJ277" i="37"/>
  <c r="AK277" i="37" s="1"/>
  <c r="AH277" i="37"/>
  <c r="AI277" i="37" s="1"/>
  <c r="BA276" i="37"/>
  <c r="AZ276" i="37"/>
  <c r="AY276" i="37"/>
  <c r="AX276" i="37"/>
  <c r="AV276" i="37"/>
  <c r="AW276" i="37" s="1"/>
  <c r="AT276" i="37"/>
  <c r="AU276" i="37" s="1"/>
  <c r="AS276" i="37"/>
  <c r="AR276" i="37"/>
  <c r="AQ276" i="37"/>
  <c r="AP276" i="37"/>
  <c r="AN276" i="37"/>
  <c r="AO276" i="37" s="1"/>
  <c r="AL276" i="37"/>
  <c r="AM276" i="37" s="1"/>
  <c r="AK276" i="37"/>
  <c r="AJ276" i="37"/>
  <c r="AI276" i="37"/>
  <c r="AH276" i="37"/>
  <c r="AZ275" i="37"/>
  <c r="BA275" i="37" s="1"/>
  <c r="AX275" i="37"/>
  <c r="AY275" i="37" s="1"/>
  <c r="AW275" i="37"/>
  <c r="AV275" i="37"/>
  <c r="AT275" i="37"/>
  <c r="AU275" i="37" s="1"/>
  <c r="AR275" i="37"/>
  <c r="AS275" i="37" s="1"/>
  <c r="AP275" i="37"/>
  <c r="AQ275" i="37" s="1"/>
  <c r="AO275" i="37"/>
  <c r="AN275" i="37"/>
  <c r="AM275" i="37"/>
  <c r="AL275" i="37"/>
  <c r="AK275" i="37"/>
  <c r="AJ275" i="37"/>
  <c r="AH275" i="37"/>
  <c r="AI275" i="37" s="1"/>
  <c r="BA274" i="37"/>
  <c r="AZ274" i="37"/>
  <c r="AZ284" i="37" s="1"/>
  <c r="AX274" i="37"/>
  <c r="AX284" i="37" s="1"/>
  <c r="AY284" i="37" s="1"/>
  <c r="AW274" i="37"/>
  <c r="AV274" i="37"/>
  <c r="AV284" i="37" s="1"/>
  <c r="AW284" i="37" s="1"/>
  <c r="AT274" i="37"/>
  <c r="AS274" i="37"/>
  <c r="AR274" i="37"/>
  <c r="AR284" i="37" s="1"/>
  <c r="AS284" i="37" s="1"/>
  <c r="AQ274" i="37"/>
  <c r="AP274" i="37"/>
  <c r="AO274" i="37"/>
  <c r="AN274" i="37"/>
  <c r="AN284" i="37" s="1"/>
  <c r="AO284" i="37" s="1"/>
  <c r="AL274" i="37"/>
  <c r="AK274" i="37"/>
  <c r="AJ274" i="37"/>
  <c r="AJ284" i="37" s="1"/>
  <c r="AK284" i="37" s="1"/>
  <c r="AH274" i="37"/>
  <c r="AH284" i="37" s="1"/>
  <c r="AI284" i="37" s="1"/>
  <c r="AZ273" i="37"/>
  <c r="AX273" i="37"/>
  <c r="AV273" i="37"/>
  <c r="AT273" i="37"/>
  <c r="AR273" i="37"/>
  <c r="AP273" i="37"/>
  <c r="AN273" i="37"/>
  <c r="AZ268" i="37"/>
  <c r="BA268" i="37" s="1"/>
  <c r="AX268" i="37"/>
  <c r="AY268" i="37" s="1"/>
  <c r="AW268" i="37"/>
  <c r="AV268" i="37"/>
  <c r="AU268" i="37"/>
  <c r="AT268" i="37"/>
  <c r="AS268" i="37"/>
  <c r="AR268" i="37"/>
  <c r="AP268" i="37"/>
  <c r="AQ268" i="37" s="1"/>
  <c r="AO268" i="37"/>
  <c r="AN268" i="37"/>
  <c r="AM268" i="37"/>
  <c r="AL268" i="37"/>
  <c r="AJ268" i="37"/>
  <c r="AK268" i="37" s="1"/>
  <c r="AH268" i="37"/>
  <c r="AI268" i="37" s="1"/>
  <c r="BA267" i="37"/>
  <c r="AZ267" i="37"/>
  <c r="AY267" i="37"/>
  <c r="AX267" i="37"/>
  <c r="AW267" i="37"/>
  <c r="AV267" i="37"/>
  <c r="AT267" i="37"/>
  <c r="AU267" i="37" s="1"/>
  <c r="AS267" i="37"/>
  <c r="AR267" i="37"/>
  <c r="AQ267" i="37"/>
  <c r="AP267" i="37"/>
  <c r="AO267" i="37"/>
  <c r="AN267" i="37"/>
  <c r="AL267" i="37"/>
  <c r="AM267" i="37" s="1"/>
  <c r="AK267" i="37"/>
  <c r="AJ267" i="37"/>
  <c r="AI267" i="37"/>
  <c r="AH267" i="37"/>
  <c r="AZ266" i="37"/>
  <c r="BA266" i="37" s="1"/>
  <c r="AX266" i="37"/>
  <c r="AY266" i="37" s="1"/>
  <c r="AW266" i="37"/>
  <c r="AV266" i="37"/>
  <c r="AU266" i="37"/>
  <c r="AT266" i="37"/>
  <c r="AR266" i="37"/>
  <c r="AS266" i="37" s="1"/>
  <c r="AP266" i="37"/>
  <c r="AQ266" i="37" s="1"/>
  <c r="AO266" i="37"/>
  <c r="AN266" i="37"/>
  <c r="AM266" i="37"/>
  <c r="AL266" i="37"/>
  <c r="AK266" i="37"/>
  <c r="AJ266" i="37"/>
  <c r="AH266" i="37"/>
  <c r="AI266" i="37" s="1"/>
  <c r="BA265" i="37"/>
  <c r="AZ265" i="37"/>
  <c r="AY265" i="37"/>
  <c r="AX265" i="37"/>
  <c r="AV265" i="37"/>
  <c r="AW265" i="37" s="1"/>
  <c r="AT265" i="37"/>
  <c r="AU265" i="37" s="1"/>
  <c r="AS265" i="37"/>
  <c r="AR265" i="37"/>
  <c r="AQ265" i="37"/>
  <c r="AP265" i="37"/>
  <c r="AO265" i="37"/>
  <c r="AN265" i="37"/>
  <c r="AL265" i="37"/>
  <c r="AM265" i="37" s="1"/>
  <c r="AK265" i="37"/>
  <c r="AJ265" i="37"/>
  <c r="AI265" i="37"/>
  <c r="AH265" i="37"/>
  <c r="AZ264" i="37"/>
  <c r="BA264" i="37" s="1"/>
  <c r="AX264" i="37"/>
  <c r="AY264" i="37" s="1"/>
  <c r="AW264" i="37"/>
  <c r="AV264" i="37"/>
  <c r="AU264" i="37"/>
  <c r="AT264" i="37"/>
  <c r="AS264" i="37"/>
  <c r="AR264" i="37"/>
  <c r="AP264" i="37"/>
  <c r="AQ264" i="37" s="1"/>
  <c r="AO264" i="37"/>
  <c r="AN264" i="37"/>
  <c r="AM264" i="37"/>
  <c r="AL264" i="37"/>
  <c r="AJ264" i="37"/>
  <c r="AK264" i="37" s="1"/>
  <c r="AH264" i="37"/>
  <c r="AI264" i="37" s="1"/>
  <c r="BA263" i="37"/>
  <c r="AZ263" i="37"/>
  <c r="AY263" i="37"/>
  <c r="AX263" i="37"/>
  <c r="AV263" i="37"/>
  <c r="AW263" i="37" s="1"/>
  <c r="AT263" i="37"/>
  <c r="AU263" i="37" s="1"/>
  <c r="AS263" i="37"/>
  <c r="AR263" i="37"/>
  <c r="AQ263" i="37"/>
  <c r="AP263" i="37"/>
  <c r="AN263" i="37"/>
  <c r="AO263" i="37" s="1"/>
  <c r="AL263" i="37"/>
  <c r="AM263" i="37" s="1"/>
  <c r="AK263" i="37"/>
  <c r="AJ263" i="37"/>
  <c r="AI263" i="37"/>
  <c r="AH263" i="37"/>
  <c r="BA262" i="37"/>
  <c r="AZ262" i="37"/>
  <c r="AX262" i="37"/>
  <c r="AY262" i="37" s="1"/>
  <c r="AW262" i="37"/>
  <c r="AV262" i="37"/>
  <c r="AU262" i="37"/>
  <c r="AT262" i="37"/>
  <c r="AR262" i="37"/>
  <c r="AS262" i="37" s="1"/>
  <c r="AP262" i="37"/>
  <c r="AQ262" i="37" s="1"/>
  <c r="AO262" i="37"/>
  <c r="AN262" i="37"/>
  <c r="AM262" i="37"/>
  <c r="AL262" i="37"/>
  <c r="AK262" i="37"/>
  <c r="AJ262" i="37"/>
  <c r="AH262" i="37"/>
  <c r="AI262" i="37" s="1"/>
  <c r="BA261" i="37"/>
  <c r="AZ261" i="37"/>
  <c r="AY261" i="37"/>
  <c r="AX261" i="37"/>
  <c r="AV261" i="37"/>
  <c r="AW261" i="37" s="1"/>
  <c r="AT261" i="37"/>
  <c r="AU261" i="37" s="1"/>
  <c r="AS261" i="37"/>
  <c r="AR261" i="37"/>
  <c r="AQ261" i="37"/>
  <c r="AP261" i="37"/>
  <c r="AO261" i="37"/>
  <c r="AN261" i="37"/>
  <c r="AL261" i="37"/>
  <c r="AM261" i="37" s="1"/>
  <c r="AK261" i="37"/>
  <c r="AJ261" i="37"/>
  <c r="AI261" i="37"/>
  <c r="AH261" i="37"/>
  <c r="AZ260" i="37"/>
  <c r="BA260" i="37" s="1"/>
  <c r="AX260" i="37"/>
  <c r="AY260" i="37" s="1"/>
  <c r="AW260" i="37"/>
  <c r="AV260" i="37"/>
  <c r="AU260" i="37"/>
  <c r="AT260" i="37"/>
  <c r="AR260" i="37"/>
  <c r="AS260" i="37" s="1"/>
  <c r="AP260" i="37"/>
  <c r="AQ260" i="37" s="1"/>
  <c r="AO260" i="37"/>
  <c r="AN260" i="37"/>
  <c r="AM260" i="37"/>
  <c r="AL260" i="37"/>
  <c r="AJ260" i="37"/>
  <c r="AK260" i="37" s="1"/>
  <c r="AH260" i="37"/>
  <c r="AI260" i="37" s="1"/>
  <c r="BA259" i="37"/>
  <c r="AZ259" i="37"/>
  <c r="AY259" i="37"/>
  <c r="AX259" i="37"/>
  <c r="AW259" i="37"/>
  <c r="AV259" i="37"/>
  <c r="AV269" i="37" s="1"/>
  <c r="AW269" i="37" s="1"/>
  <c r="AT259" i="37"/>
  <c r="AS259" i="37"/>
  <c r="AR259" i="37"/>
  <c r="AQ259" i="37"/>
  <c r="AP259" i="37"/>
  <c r="AN259" i="37"/>
  <c r="AO259" i="37" s="1"/>
  <c r="AL259" i="37"/>
  <c r="AM259" i="37" s="1"/>
  <c r="AK259" i="37"/>
  <c r="AJ259" i="37"/>
  <c r="AI259" i="37"/>
  <c r="AH259" i="37"/>
  <c r="AZ258" i="37"/>
  <c r="AX258" i="37"/>
  <c r="AV258" i="37"/>
  <c r="AT258" i="37"/>
  <c r="AR258" i="37"/>
  <c r="AP258" i="37"/>
  <c r="AN258" i="37"/>
  <c r="AQ254" i="37"/>
  <c r="AZ253" i="37"/>
  <c r="BA253" i="37" s="1"/>
  <c r="AY253" i="37"/>
  <c r="AX253" i="37"/>
  <c r="AV253" i="37"/>
  <c r="AW253" i="37" s="1"/>
  <c r="AU253" i="37"/>
  <c r="AT253" i="37"/>
  <c r="AS253" i="37"/>
  <c r="AR253" i="37"/>
  <c r="AQ253" i="37"/>
  <c r="AP253" i="37"/>
  <c r="AN253" i="37"/>
  <c r="AO253" i="37" s="1"/>
  <c r="AM253" i="37"/>
  <c r="AL253" i="37"/>
  <c r="AJ253" i="37"/>
  <c r="AK253" i="37" s="1"/>
  <c r="AI253" i="37"/>
  <c r="AH253" i="37"/>
  <c r="AZ252" i="37"/>
  <c r="BA252" i="37" s="1"/>
  <c r="AY252" i="37"/>
  <c r="AX252" i="37"/>
  <c r="AW252" i="37"/>
  <c r="AV252" i="37"/>
  <c r="AU252" i="37"/>
  <c r="AT252" i="37"/>
  <c r="AR252" i="37"/>
  <c r="AS252" i="37" s="1"/>
  <c r="AQ252" i="37"/>
  <c r="AP252" i="37"/>
  <c r="AN252" i="37"/>
  <c r="AO252" i="37" s="1"/>
  <c r="AM252" i="37"/>
  <c r="AL252" i="37"/>
  <c r="AJ252" i="37"/>
  <c r="AK252" i="37" s="1"/>
  <c r="AI252" i="37"/>
  <c r="AH252" i="37"/>
  <c r="BA251" i="37"/>
  <c r="AZ251" i="37"/>
  <c r="AY251" i="37"/>
  <c r="AX251" i="37"/>
  <c r="AV251" i="37"/>
  <c r="AW251" i="37" s="1"/>
  <c r="AU251" i="37"/>
  <c r="AT251" i="37"/>
  <c r="AR251" i="37"/>
  <c r="AS251" i="37" s="1"/>
  <c r="AQ251" i="37"/>
  <c r="AP251" i="37"/>
  <c r="AN251" i="37"/>
  <c r="AO251" i="37" s="1"/>
  <c r="AM251" i="37"/>
  <c r="AL251" i="37"/>
  <c r="AK251" i="37"/>
  <c r="AJ251" i="37"/>
  <c r="AI251" i="37"/>
  <c r="AH251" i="37"/>
  <c r="AZ250" i="37"/>
  <c r="BA250" i="37" s="1"/>
  <c r="AY250" i="37"/>
  <c r="AX250" i="37"/>
  <c r="AV250" i="37"/>
  <c r="AW250" i="37" s="1"/>
  <c r="AU250" i="37"/>
  <c r="AT250" i="37"/>
  <c r="AR250" i="37"/>
  <c r="AS250" i="37" s="1"/>
  <c r="AQ250" i="37"/>
  <c r="AP250" i="37"/>
  <c r="AO250" i="37"/>
  <c r="AN250" i="37"/>
  <c r="AM250" i="37"/>
  <c r="AL250" i="37"/>
  <c r="AJ250" i="37"/>
  <c r="AK250" i="37" s="1"/>
  <c r="AI250" i="37"/>
  <c r="AH250" i="37"/>
  <c r="AZ249" i="37"/>
  <c r="BA249" i="37" s="1"/>
  <c r="AY249" i="37"/>
  <c r="AX249" i="37"/>
  <c r="AV249" i="37"/>
  <c r="AW249" i="37" s="1"/>
  <c r="AU249" i="37"/>
  <c r="AT249" i="37"/>
  <c r="AS249" i="37"/>
  <c r="AR249" i="37"/>
  <c r="AQ249" i="37"/>
  <c r="AP249" i="37"/>
  <c r="AN249" i="37"/>
  <c r="AO249" i="37" s="1"/>
  <c r="AM249" i="37"/>
  <c r="AL249" i="37"/>
  <c r="AJ249" i="37"/>
  <c r="AK249" i="37" s="1"/>
  <c r="AI249" i="37"/>
  <c r="AH249" i="37"/>
  <c r="AZ248" i="37"/>
  <c r="BA248" i="37" s="1"/>
  <c r="AY248" i="37"/>
  <c r="AX248" i="37"/>
  <c r="AW248" i="37"/>
  <c r="AV248" i="37"/>
  <c r="AU248" i="37"/>
  <c r="AT248" i="37"/>
  <c r="AR248" i="37"/>
  <c r="AS248" i="37" s="1"/>
  <c r="AQ248" i="37"/>
  <c r="AP248" i="37"/>
  <c r="AN248" i="37"/>
  <c r="AO248" i="37" s="1"/>
  <c r="AM248" i="37"/>
  <c r="AL248" i="37"/>
  <c r="AJ248" i="37"/>
  <c r="AK248" i="37" s="1"/>
  <c r="AI248" i="37"/>
  <c r="AH248" i="37"/>
  <c r="BA247" i="37"/>
  <c r="AZ247" i="37"/>
  <c r="AY247" i="37"/>
  <c r="AX247" i="37"/>
  <c r="AV247" i="37"/>
  <c r="AW247" i="37" s="1"/>
  <c r="AU247" i="37"/>
  <c r="AT247" i="37"/>
  <c r="AR247" i="37"/>
  <c r="AS247" i="37" s="1"/>
  <c r="AQ247" i="37"/>
  <c r="AP247" i="37"/>
  <c r="AN247" i="37"/>
  <c r="AO247" i="37" s="1"/>
  <c r="AM247" i="37"/>
  <c r="AL247" i="37"/>
  <c r="AK247" i="37"/>
  <c r="AJ247" i="37"/>
  <c r="AI247" i="37"/>
  <c r="AH247" i="37"/>
  <c r="AZ246" i="37"/>
  <c r="BA246" i="37" s="1"/>
  <c r="AY246" i="37"/>
  <c r="AX246" i="37"/>
  <c r="AV246" i="37"/>
  <c r="AW246" i="37" s="1"/>
  <c r="AU246" i="37"/>
  <c r="AT246" i="37"/>
  <c r="AR246" i="37"/>
  <c r="AQ246" i="37"/>
  <c r="AP246" i="37"/>
  <c r="AO246" i="37"/>
  <c r="AN246" i="37"/>
  <c r="AM246" i="37"/>
  <c r="AL246" i="37"/>
  <c r="AJ246" i="37"/>
  <c r="AK246" i="37" s="1"/>
  <c r="AI246" i="37"/>
  <c r="AH246" i="37"/>
  <c r="AZ245" i="37"/>
  <c r="BA245" i="37" s="1"/>
  <c r="AY245" i="37"/>
  <c r="AX245" i="37"/>
  <c r="AV245" i="37"/>
  <c r="AW245" i="37" s="1"/>
  <c r="AU245" i="37"/>
  <c r="AT245" i="37"/>
  <c r="AS245" i="37"/>
  <c r="AR245" i="37"/>
  <c r="AQ245" i="37"/>
  <c r="AP245" i="37"/>
  <c r="AN245" i="37"/>
  <c r="AO245" i="37" s="1"/>
  <c r="AM245" i="37"/>
  <c r="AL245" i="37"/>
  <c r="AJ245" i="37"/>
  <c r="AK245" i="37" s="1"/>
  <c r="AI245" i="37"/>
  <c r="AH245" i="37"/>
  <c r="AZ244" i="37"/>
  <c r="BA244" i="37" s="1"/>
  <c r="AY244" i="37"/>
  <c r="AX244" i="37"/>
  <c r="AX254" i="37" s="1"/>
  <c r="AY254" i="37" s="1"/>
  <c r="AV244" i="37"/>
  <c r="AU244" i="37"/>
  <c r="AT244" i="37"/>
  <c r="AT254" i="37" s="1"/>
  <c r="AU254" i="37" s="1"/>
  <c r="AR244" i="37"/>
  <c r="AS244" i="37" s="1"/>
  <c r="AQ244" i="37"/>
  <c r="AP244" i="37"/>
  <c r="AP254" i="37" s="1"/>
  <c r="AN244" i="37"/>
  <c r="AM244" i="37"/>
  <c r="AL244" i="37"/>
  <c r="AL254" i="37" s="1"/>
  <c r="AM254" i="37" s="1"/>
  <c r="AJ244" i="37"/>
  <c r="AK244" i="37" s="1"/>
  <c r="AI244" i="37"/>
  <c r="AH244" i="37"/>
  <c r="AH254" i="37" s="1"/>
  <c r="AI254" i="37" s="1"/>
  <c r="AZ243" i="37"/>
  <c r="AX243" i="37"/>
  <c r="AV243" i="37"/>
  <c r="AT243" i="37"/>
  <c r="AR243" i="37"/>
  <c r="AP243" i="37"/>
  <c r="AN243" i="37"/>
  <c r="BA238" i="37"/>
  <c r="AZ238" i="37"/>
  <c r="AY238" i="37"/>
  <c r="AX238" i="37"/>
  <c r="AV238" i="37"/>
  <c r="AW238" i="37" s="1"/>
  <c r="AT238" i="37"/>
  <c r="AU238" i="37" s="1"/>
  <c r="AS238" i="37"/>
  <c r="AR238" i="37"/>
  <c r="AP238" i="37"/>
  <c r="AQ238" i="37" s="1"/>
  <c r="AN238" i="37"/>
  <c r="AO238" i="37" s="1"/>
  <c r="AM238" i="37"/>
  <c r="AL238" i="37"/>
  <c r="AK238" i="37"/>
  <c r="AJ238" i="37"/>
  <c r="AI238" i="37"/>
  <c r="AH238" i="37"/>
  <c r="AZ237" i="37"/>
  <c r="BA237" i="37" s="1"/>
  <c r="AX237" i="37"/>
  <c r="AY237" i="37" s="1"/>
  <c r="AW237" i="37"/>
  <c r="AV237" i="37"/>
  <c r="AU237" i="37"/>
  <c r="AT237" i="37"/>
  <c r="AR237" i="37"/>
  <c r="AS237" i="37" s="1"/>
  <c r="AQ237" i="37"/>
  <c r="AP237" i="37"/>
  <c r="AO237" i="37"/>
  <c r="AN237" i="37"/>
  <c r="AL237" i="37"/>
  <c r="AM237" i="37" s="1"/>
  <c r="AJ237" i="37"/>
  <c r="AK237" i="37" s="1"/>
  <c r="AH237" i="37"/>
  <c r="AI237" i="37" s="1"/>
  <c r="BA236" i="37"/>
  <c r="AZ236" i="37"/>
  <c r="AX236" i="37"/>
  <c r="AY236" i="37" s="1"/>
  <c r="AV236" i="37"/>
  <c r="AW236" i="37" s="1"/>
  <c r="AU236" i="37"/>
  <c r="AT236" i="37"/>
  <c r="AS236" i="37"/>
  <c r="AR236" i="37"/>
  <c r="AQ236" i="37"/>
  <c r="AP236" i="37"/>
  <c r="AN236" i="37"/>
  <c r="AO236" i="37" s="1"/>
  <c r="AM236" i="37"/>
  <c r="AL236" i="37"/>
  <c r="AK236" i="37"/>
  <c r="AJ236" i="37"/>
  <c r="AH236" i="37"/>
  <c r="AI236" i="37" s="1"/>
  <c r="AZ235" i="37"/>
  <c r="BA235" i="37" s="1"/>
  <c r="AX235" i="37"/>
  <c r="AY235" i="37" s="1"/>
  <c r="AW235" i="37"/>
  <c r="AV235" i="37"/>
  <c r="AU235" i="37"/>
  <c r="AT235" i="37"/>
  <c r="AR235" i="37"/>
  <c r="AS235" i="37" s="1"/>
  <c r="AP235" i="37"/>
  <c r="AQ235" i="37" s="1"/>
  <c r="AO235" i="37"/>
  <c r="AN235" i="37"/>
  <c r="AL235" i="37"/>
  <c r="AM235" i="37" s="1"/>
  <c r="AJ235" i="37"/>
  <c r="AK235" i="37" s="1"/>
  <c r="AI235" i="37"/>
  <c r="AH235" i="37"/>
  <c r="BA234" i="37"/>
  <c r="AZ234" i="37"/>
  <c r="AY234" i="37"/>
  <c r="AX234" i="37"/>
  <c r="AV234" i="37"/>
  <c r="AW234" i="37" s="1"/>
  <c r="AT234" i="37"/>
  <c r="AU234" i="37" s="1"/>
  <c r="AS234" i="37"/>
  <c r="AR234" i="37"/>
  <c r="AQ234" i="37"/>
  <c r="AP234" i="37"/>
  <c r="AN234" i="37"/>
  <c r="AO234" i="37" s="1"/>
  <c r="AM234" i="37"/>
  <c r="AL234" i="37"/>
  <c r="AK234" i="37"/>
  <c r="AJ234" i="37"/>
  <c r="AI234" i="37"/>
  <c r="AH234" i="37"/>
  <c r="AZ233" i="37"/>
  <c r="BA233" i="37" s="1"/>
  <c r="AX233" i="37"/>
  <c r="AY233" i="37" s="1"/>
  <c r="AW233" i="37"/>
  <c r="AV233" i="37"/>
  <c r="AT233" i="37"/>
  <c r="AU233" i="37" s="1"/>
  <c r="AR233" i="37"/>
  <c r="AS233" i="37" s="1"/>
  <c r="AQ233" i="37"/>
  <c r="AP233" i="37"/>
  <c r="AO233" i="37"/>
  <c r="AN233" i="37"/>
  <c r="AL233" i="37"/>
  <c r="AM233" i="37" s="1"/>
  <c r="AJ233" i="37"/>
  <c r="AK233" i="37" s="1"/>
  <c r="AH233" i="37"/>
  <c r="AI233" i="37" s="1"/>
  <c r="BA232" i="37"/>
  <c r="AZ232" i="37"/>
  <c r="AX232" i="37"/>
  <c r="AY232" i="37" s="1"/>
  <c r="AV232" i="37"/>
  <c r="AW232" i="37" s="1"/>
  <c r="AT232" i="37"/>
  <c r="AU232" i="37" s="1"/>
  <c r="AS232" i="37"/>
  <c r="AR232" i="37"/>
  <c r="AQ232" i="37"/>
  <c r="AP232" i="37"/>
  <c r="AN232" i="37"/>
  <c r="AO232" i="37" s="1"/>
  <c r="AL232" i="37"/>
  <c r="AM232" i="37" s="1"/>
  <c r="AK232" i="37"/>
  <c r="AJ232" i="37"/>
  <c r="AH232" i="37"/>
  <c r="AI232" i="37" s="1"/>
  <c r="AZ231" i="37"/>
  <c r="BA231" i="37" s="1"/>
  <c r="AX231" i="37"/>
  <c r="AY231" i="37" s="1"/>
  <c r="AW231" i="37"/>
  <c r="AV231" i="37"/>
  <c r="AT231" i="37"/>
  <c r="AU231" i="37" s="1"/>
  <c r="AR231" i="37"/>
  <c r="AS231" i="37" s="1"/>
  <c r="AP231" i="37"/>
  <c r="AQ231" i="37" s="1"/>
  <c r="AO231" i="37"/>
  <c r="AN231" i="37"/>
  <c r="AL231" i="37"/>
  <c r="AM231" i="37" s="1"/>
  <c r="AJ231" i="37"/>
  <c r="AK231" i="37" s="1"/>
  <c r="AH231" i="37"/>
  <c r="AI231" i="37" s="1"/>
  <c r="BA230" i="37"/>
  <c r="AZ230" i="37"/>
  <c r="AX230" i="37"/>
  <c r="AY230" i="37" s="1"/>
  <c r="AV230" i="37"/>
  <c r="AW230" i="37" s="1"/>
  <c r="AT230" i="37"/>
  <c r="AU230" i="37" s="1"/>
  <c r="AS230" i="37"/>
  <c r="AR230" i="37"/>
  <c r="AP230" i="37"/>
  <c r="AQ230" i="37" s="1"/>
  <c r="AN230" i="37"/>
  <c r="AO230" i="37" s="1"/>
  <c r="AL230" i="37"/>
  <c r="AM230" i="37" s="1"/>
  <c r="AK230" i="37"/>
  <c r="AJ230" i="37"/>
  <c r="AH230" i="37"/>
  <c r="AI230" i="37" s="1"/>
  <c r="AZ229" i="37"/>
  <c r="AZ239" i="37" s="1"/>
  <c r="BA239" i="37" s="1"/>
  <c r="AX229" i="37"/>
  <c r="AW229" i="37"/>
  <c r="AV229" i="37"/>
  <c r="AT229" i="37"/>
  <c r="AU229" i="37" s="1"/>
  <c r="AR229" i="37"/>
  <c r="AS229" i="37" s="1"/>
  <c r="AP229" i="37"/>
  <c r="AO229" i="37"/>
  <c r="AN229" i="37"/>
  <c r="AL229" i="37"/>
  <c r="AM229" i="37" s="1"/>
  <c r="AJ229" i="37"/>
  <c r="AK229" i="37" s="1"/>
  <c r="AH229" i="37"/>
  <c r="AZ228" i="37"/>
  <c r="AX228" i="37"/>
  <c r="AV228" i="37"/>
  <c r="AT228" i="37"/>
  <c r="AR228" i="37"/>
  <c r="AP228" i="37"/>
  <c r="AN228" i="37"/>
  <c r="AX224" i="37"/>
  <c r="AY224" i="37" s="1"/>
  <c r="AZ223" i="37"/>
  <c r="BA223" i="37" s="1"/>
  <c r="AX223" i="37"/>
  <c r="AY223" i="37" s="1"/>
  <c r="AV223" i="37"/>
  <c r="AW223" i="37" s="1"/>
  <c r="AT223" i="37"/>
  <c r="AU223" i="37" s="1"/>
  <c r="AS223" i="37"/>
  <c r="AR223" i="37"/>
  <c r="AP223" i="37"/>
  <c r="AQ223" i="37" s="1"/>
  <c r="AN223" i="37"/>
  <c r="AO223" i="37" s="1"/>
  <c r="AL223" i="37"/>
  <c r="AM223" i="37" s="1"/>
  <c r="AK223" i="37"/>
  <c r="AJ223" i="37"/>
  <c r="AH223" i="37"/>
  <c r="AI223" i="37" s="1"/>
  <c r="AZ222" i="37"/>
  <c r="BA222" i="37" s="1"/>
  <c r="AX222" i="37"/>
  <c r="AY222" i="37" s="1"/>
  <c r="AV222" i="37"/>
  <c r="AW222" i="37" s="1"/>
  <c r="AT222" i="37"/>
  <c r="AU222" i="37" s="1"/>
  <c r="AR222" i="37"/>
  <c r="AS222" i="37" s="1"/>
  <c r="AP222" i="37"/>
  <c r="AQ222" i="37" s="1"/>
  <c r="AN222" i="37"/>
  <c r="AO222" i="37" s="1"/>
  <c r="AL222" i="37"/>
  <c r="AM222" i="37" s="1"/>
  <c r="AJ222" i="37"/>
  <c r="AK222" i="37" s="1"/>
  <c r="AH222" i="37"/>
  <c r="AI222" i="37" s="1"/>
  <c r="AZ221" i="37"/>
  <c r="BA221" i="37" s="1"/>
  <c r="AX221" i="37"/>
  <c r="AY221" i="37" s="1"/>
  <c r="AV221" i="37"/>
  <c r="AW221" i="37" s="1"/>
  <c r="AT221" i="37"/>
  <c r="AU221" i="37" s="1"/>
  <c r="AS221" i="37"/>
  <c r="AR221" i="37"/>
  <c r="AP221" i="37"/>
  <c r="AQ221" i="37" s="1"/>
  <c r="AN221" i="37"/>
  <c r="AO221" i="37" s="1"/>
  <c r="AL221" i="37"/>
  <c r="AM221" i="37" s="1"/>
  <c r="AK221" i="37"/>
  <c r="AJ221" i="37"/>
  <c r="AH221" i="37"/>
  <c r="AI221" i="37" s="1"/>
  <c r="AZ220" i="37"/>
  <c r="BA220" i="37" s="1"/>
  <c r="AX220" i="37"/>
  <c r="AY220" i="37" s="1"/>
  <c r="AV220" i="37"/>
  <c r="AW220" i="37" s="1"/>
  <c r="AT220" i="37"/>
  <c r="AU220" i="37" s="1"/>
  <c r="AR220" i="37"/>
  <c r="AS220" i="37" s="1"/>
  <c r="AP220" i="37"/>
  <c r="AQ220" i="37" s="1"/>
  <c r="AO220" i="37"/>
  <c r="AN220" i="37"/>
  <c r="AL220" i="37"/>
  <c r="AM220" i="37" s="1"/>
  <c r="AJ220" i="37"/>
  <c r="AK220" i="37" s="1"/>
  <c r="AH220" i="37"/>
  <c r="AI220" i="37" s="1"/>
  <c r="AZ219" i="37"/>
  <c r="AX219" i="37"/>
  <c r="AY219" i="37" s="1"/>
  <c r="AV219" i="37"/>
  <c r="AW219" i="37" s="1"/>
  <c r="AT219" i="37"/>
  <c r="AU219" i="37" s="1"/>
  <c r="AR219" i="37"/>
  <c r="AS219" i="37" s="1"/>
  <c r="AP219" i="37"/>
  <c r="AQ219" i="37" s="1"/>
  <c r="AN219" i="37"/>
  <c r="AO219" i="37" s="1"/>
  <c r="AL219" i="37"/>
  <c r="AM219" i="37" s="1"/>
  <c r="AJ219" i="37"/>
  <c r="AK219" i="37" s="1"/>
  <c r="AH219" i="37"/>
  <c r="AI219" i="37" s="1"/>
  <c r="AZ218" i="37"/>
  <c r="BA218" i="37" s="1"/>
  <c r="AX218" i="37"/>
  <c r="AY218" i="37" s="1"/>
  <c r="AW218" i="37"/>
  <c r="AV218" i="37"/>
  <c r="AT218" i="37"/>
  <c r="AU218" i="37" s="1"/>
  <c r="AR218" i="37"/>
  <c r="AS218" i="37" s="1"/>
  <c r="AP218" i="37"/>
  <c r="AQ218" i="37" s="1"/>
  <c r="AO218" i="37"/>
  <c r="AN218" i="37"/>
  <c r="AL218" i="37"/>
  <c r="AM218" i="37" s="1"/>
  <c r="AJ218" i="37"/>
  <c r="AK218" i="37" s="1"/>
  <c r="AH218" i="37"/>
  <c r="AI218" i="37" s="1"/>
  <c r="BA217" i="37"/>
  <c r="AZ217" i="37"/>
  <c r="AX217" i="37"/>
  <c r="AY217" i="37" s="1"/>
  <c r="AV217" i="37"/>
  <c r="AW217" i="37" s="1"/>
  <c r="AT217" i="37"/>
  <c r="AU217" i="37" s="1"/>
  <c r="AR217" i="37"/>
  <c r="AS217" i="37" s="1"/>
  <c r="AP217" i="37"/>
  <c r="AQ217" i="37" s="1"/>
  <c r="AN217" i="37"/>
  <c r="AO217" i="37" s="1"/>
  <c r="AL217" i="37"/>
  <c r="AM217" i="37" s="1"/>
  <c r="AK217" i="37"/>
  <c r="AJ217" i="37"/>
  <c r="AH217" i="37"/>
  <c r="AI217" i="37" s="1"/>
  <c r="AZ216" i="37"/>
  <c r="BA216" i="37" s="1"/>
  <c r="AX216" i="37"/>
  <c r="AY216" i="37" s="1"/>
  <c r="AW216" i="37"/>
  <c r="AV216" i="37"/>
  <c r="AT216" i="37"/>
  <c r="AU216" i="37" s="1"/>
  <c r="AR216" i="37"/>
  <c r="AS216" i="37" s="1"/>
  <c r="AP216" i="37"/>
  <c r="AQ216" i="37" s="1"/>
  <c r="AN216" i="37"/>
  <c r="AO216" i="37" s="1"/>
  <c r="AL216" i="37"/>
  <c r="AM216" i="37" s="1"/>
  <c r="AJ216" i="37"/>
  <c r="AK216" i="37" s="1"/>
  <c r="AH216" i="37"/>
  <c r="AI216" i="37" s="1"/>
  <c r="AZ215" i="37"/>
  <c r="BA215" i="37" s="1"/>
  <c r="AX215" i="37"/>
  <c r="AY215" i="37" s="1"/>
  <c r="AV215" i="37"/>
  <c r="AW215" i="37" s="1"/>
  <c r="AT215" i="37"/>
  <c r="AU215" i="37" s="1"/>
  <c r="AR215" i="37"/>
  <c r="AR224" i="37" s="1"/>
  <c r="AS224" i="37" s="1"/>
  <c r="AP215" i="37"/>
  <c r="AQ215" i="37" s="1"/>
  <c r="AN215" i="37"/>
  <c r="AO215" i="37" s="1"/>
  <c r="AL215" i="37"/>
  <c r="AM215" i="37" s="1"/>
  <c r="AK215" i="37"/>
  <c r="AJ215" i="37"/>
  <c r="AH215" i="37"/>
  <c r="AI215" i="37" s="1"/>
  <c r="AZ214" i="37"/>
  <c r="BA214" i="37" s="1"/>
  <c r="AX214" i="37"/>
  <c r="AY214" i="37" s="1"/>
  <c r="AW214" i="37"/>
  <c r="AV214" i="37"/>
  <c r="AT214" i="37"/>
  <c r="AU214" i="37" s="1"/>
  <c r="AR214" i="37"/>
  <c r="AS214" i="37" s="1"/>
  <c r="AP214" i="37"/>
  <c r="AQ214" i="37" s="1"/>
  <c r="AN214" i="37"/>
  <c r="AL214" i="37"/>
  <c r="AM214" i="37" s="1"/>
  <c r="AJ214" i="37"/>
  <c r="AK214" i="37" s="1"/>
  <c r="AH214" i="37"/>
  <c r="AI214" i="37" s="1"/>
  <c r="AZ213" i="37"/>
  <c r="AX213" i="37"/>
  <c r="AV213" i="37"/>
  <c r="AT213" i="37"/>
  <c r="AR213" i="37"/>
  <c r="AP213" i="37"/>
  <c r="AN213" i="37"/>
  <c r="AJ209" i="37"/>
  <c r="AK209" i="37" s="1"/>
  <c r="BA208" i="37"/>
  <c r="AZ208" i="37"/>
  <c r="AY208" i="37"/>
  <c r="AX208" i="37"/>
  <c r="AW208" i="37"/>
  <c r="AV208" i="37"/>
  <c r="AU208" i="37"/>
  <c r="AT208" i="37"/>
  <c r="AS208" i="37"/>
  <c r="AR208" i="37"/>
  <c r="AQ208" i="37"/>
  <c r="AP208" i="37"/>
  <c r="AO208" i="37"/>
  <c r="AN208" i="37"/>
  <c r="AM208" i="37"/>
  <c r="AL208" i="37"/>
  <c r="AK208" i="37"/>
  <c r="AJ208" i="37"/>
  <c r="AI208" i="37"/>
  <c r="AH208" i="37"/>
  <c r="BA207" i="37"/>
  <c r="AZ207" i="37"/>
  <c r="AY207" i="37"/>
  <c r="AX207" i="37"/>
  <c r="AW207" i="37"/>
  <c r="AV207" i="37"/>
  <c r="AU207" i="37"/>
  <c r="AT207" i="37"/>
  <c r="AS207" i="37"/>
  <c r="AR207" i="37"/>
  <c r="AQ207" i="37"/>
  <c r="AP207" i="37"/>
  <c r="AO207" i="37"/>
  <c r="AN207" i="37"/>
  <c r="AM207" i="37"/>
  <c r="AL207" i="37"/>
  <c r="AK207" i="37"/>
  <c r="AJ207" i="37"/>
  <c r="AI207" i="37"/>
  <c r="AH207" i="37"/>
  <c r="BA206" i="37"/>
  <c r="AZ206" i="37"/>
  <c r="AY206" i="37"/>
  <c r="AX206" i="37"/>
  <c r="AW206" i="37"/>
  <c r="AV206" i="37"/>
  <c r="AU206" i="37"/>
  <c r="AT206" i="37"/>
  <c r="AS206" i="37"/>
  <c r="AR206" i="37"/>
  <c r="AQ206" i="37"/>
  <c r="AP206" i="37"/>
  <c r="AO206" i="37"/>
  <c r="AN206" i="37"/>
  <c r="AM206" i="37"/>
  <c r="AL206" i="37"/>
  <c r="AK206" i="37"/>
  <c r="AJ206" i="37"/>
  <c r="AI206" i="37"/>
  <c r="AH206" i="37"/>
  <c r="BA205" i="37"/>
  <c r="AZ205" i="37"/>
  <c r="AY205" i="37"/>
  <c r="AX205" i="37"/>
  <c r="AW205" i="37"/>
  <c r="AV205" i="37"/>
  <c r="AU205" i="37"/>
  <c r="AT205" i="37"/>
  <c r="AS205" i="37"/>
  <c r="AR205" i="37"/>
  <c r="AQ205" i="37"/>
  <c r="AP205" i="37"/>
  <c r="AO205" i="37"/>
  <c r="AN205" i="37"/>
  <c r="AM205" i="37"/>
  <c r="AL205" i="37"/>
  <c r="AK205" i="37"/>
  <c r="AJ205" i="37"/>
  <c r="AI205" i="37"/>
  <c r="AH205" i="37"/>
  <c r="BA204" i="37"/>
  <c r="AZ204" i="37"/>
  <c r="AY204" i="37"/>
  <c r="AX204" i="37"/>
  <c r="AW204" i="37"/>
  <c r="AV204" i="37"/>
  <c r="AU204" i="37"/>
  <c r="AT204" i="37"/>
  <c r="AS204" i="37"/>
  <c r="AR204" i="37"/>
  <c r="AQ204" i="37"/>
  <c r="AP204" i="37"/>
  <c r="AO204" i="37"/>
  <c r="AN204" i="37"/>
  <c r="AM204" i="37"/>
  <c r="AL204" i="37"/>
  <c r="AK204" i="37"/>
  <c r="AJ204" i="37"/>
  <c r="AI204" i="37"/>
  <c r="AH204" i="37"/>
  <c r="BA203" i="37"/>
  <c r="AZ203" i="37"/>
  <c r="AY203" i="37"/>
  <c r="AX203" i="37"/>
  <c r="AW203" i="37"/>
  <c r="AV203" i="37"/>
  <c r="AU203" i="37"/>
  <c r="AT203" i="37"/>
  <c r="AS203" i="37"/>
  <c r="AR203" i="37"/>
  <c r="AQ203" i="37"/>
  <c r="AP203" i="37"/>
  <c r="AO203" i="37"/>
  <c r="AN203" i="37"/>
  <c r="AM203" i="37"/>
  <c r="AL203" i="37"/>
  <c r="AK203" i="37"/>
  <c r="AJ203" i="37"/>
  <c r="AI203" i="37"/>
  <c r="AH203" i="37"/>
  <c r="BA202" i="37"/>
  <c r="AZ202" i="37"/>
  <c r="AY202" i="37"/>
  <c r="AX202" i="37"/>
  <c r="AW202" i="37"/>
  <c r="AV202" i="37"/>
  <c r="AU202" i="37"/>
  <c r="AT202" i="37"/>
  <c r="AS202" i="37"/>
  <c r="AR202" i="37"/>
  <c r="AQ202" i="37"/>
  <c r="AP202" i="37"/>
  <c r="AO202" i="37"/>
  <c r="AN202" i="37"/>
  <c r="AM202" i="37"/>
  <c r="AL202" i="37"/>
  <c r="AK202" i="37"/>
  <c r="AJ202" i="37"/>
  <c r="AI202" i="37"/>
  <c r="AH202" i="37"/>
  <c r="BA201" i="37"/>
  <c r="AZ201" i="37"/>
  <c r="AY201" i="37"/>
  <c r="AX201" i="37"/>
  <c r="AW201" i="37"/>
  <c r="AV201" i="37"/>
  <c r="AU201" i="37"/>
  <c r="AT201" i="37"/>
  <c r="AS201" i="37"/>
  <c r="AR201" i="37"/>
  <c r="AQ201" i="37"/>
  <c r="AP201" i="37"/>
  <c r="AO201" i="37"/>
  <c r="AN201" i="37"/>
  <c r="AM201" i="37"/>
  <c r="AL201" i="37"/>
  <c r="AK201" i="37"/>
  <c r="AJ201" i="37"/>
  <c r="AI201" i="37"/>
  <c r="AH201" i="37"/>
  <c r="BA200" i="37"/>
  <c r="AZ200" i="37"/>
  <c r="AY200" i="37"/>
  <c r="AX200" i="37"/>
  <c r="AW200" i="37"/>
  <c r="AV200" i="37"/>
  <c r="AU200" i="37"/>
  <c r="AT200" i="37"/>
  <c r="AS200" i="37"/>
  <c r="AR200" i="37"/>
  <c r="AQ200" i="37"/>
  <c r="AP200" i="37"/>
  <c r="AO200" i="37"/>
  <c r="AN200" i="37"/>
  <c r="AM200" i="37"/>
  <c r="AL200" i="37"/>
  <c r="AK200" i="37"/>
  <c r="AJ200" i="37"/>
  <c r="AI200" i="37"/>
  <c r="AH200" i="37"/>
  <c r="BA199" i="37"/>
  <c r="BA209" i="37" s="1"/>
  <c r="AZ199" i="37"/>
  <c r="AZ209" i="37" s="1"/>
  <c r="AY199" i="37"/>
  <c r="AY209" i="37" s="1"/>
  <c r="AX199" i="37"/>
  <c r="AX209" i="37" s="1"/>
  <c r="AW199" i="37"/>
  <c r="AV199" i="37"/>
  <c r="AU199" i="37"/>
  <c r="AT199" i="37"/>
  <c r="AT209" i="37" s="1"/>
  <c r="AS199" i="37"/>
  <c r="AS209" i="37" s="1"/>
  <c r="AR199" i="37"/>
  <c r="AR209" i="37" s="1"/>
  <c r="AQ199" i="37"/>
  <c r="AQ209" i="37" s="1"/>
  <c r="AP199" i="37"/>
  <c r="AP209" i="37" s="1"/>
  <c r="AO199" i="37"/>
  <c r="AN199" i="37"/>
  <c r="AM199" i="37"/>
  <c r="AL199" i="37"/>
  <c r="AL209" i="37" s="1"/>
  <c r="AK199" i="37"/>
  <c r="AJ199" i="37"/>
  <c r="AI199" i="37"/>
  <c r="AH199" i="37"/>
  <c r="AH209" i="37" s="1"/>
  <c r="AI209" i="37" s="1"/>
  <c r="AZ198" i="37"/>
  <c r="AX198" i="37"/>
  <c r="AV198" i="37"/>
  <c r="AT198" i="37"/>
  <c r="AR198" i="37"/>
  <c r="AP198" i="37"/>
  <c r="AN198" i="37"/>
  <c r="AN194" i="37"/>
  <c r="AO194" i="37" s="1"/>
  <c r="AZ193" i="37"/>
  <c r="BA193" i="37" s="1"/>
  <c r="AY193" i="37"/>
  <c r="AX193" i="37"/>
  <c r="AV193" i="37"/>
  <c r="AW193" i="37" s="1"/>
  <c r="AT193" i="37"/>
  <c r="AU193" i="37" s="1"/>
  <c r="AR193" i="37"/>
  <c r="AS193" i="37" s="1"/>
  <c r="AQ193" i="37"/>
  <c r="AP193" i="37"/>
  <c r="AN193" i="37"/>
  <c r="AO193" i="37" s="1"/>
  <c r="AL193" i="37"/>
  <c r="AM193" i="37" s="1"/>
  <c r="AJ193" i="37"/>
  <c r="AK193" i="37" s="1"/>
  <c r="AH193" i="37"/>
  <c r="AI193" i="37" s="1"/>
  <c r="AZ192" i="37"/>
  <c r="BA192" i="37" s="1"/>
  <c r="AX192" i="37"/>
  <c r="AY192" i="37" s="1"/>
  <c r="AV192" i="37"/>
  <c r="AW192" i="37" s="1"/>
  <c r="AU192" i="37"/>
  <c r="AT192" i="37"/>
  <c r="AR192" i="37"/>
  <c r="AS192" i="37" s="1"/>
  <c r="AP192" i="37"/>
  <c r="AQ192" i="37" s="1"/>
  <c r="AN192" i="37"/>
  <c r="AO192" i="37" s="1"/>
  <c r="AM192" i="37"/>
  <c r="AL192" i="37"/>
  <c r="AJ192" i="37"/>
  <c r="AK192" i="37" s="1"/>
  <c r="AH192" i="37"/>
  <c r="AI192" i="37" s="1"/>
  <c r="AZ191" i="37"/>
  <c r="BA191" i="37" s="1"/>
  <c r="AX191" i="37"/>
  <c r="AY191" i="37" s="1"/>
  <c r="AV191" i="37"/>
  <c r="AW191" i="37" s="1"/>
  <c r="AT191" i="37"/>
  <c r="AU191" i="37" s="1"/>
  <c r="AR191" i="37"/>
  <c r="AS191" i="37" s="1"/>
  <c r="AP191" i="37"/>
  <c r="AQ191" i="37" s="1"/>
  <c r="AN191" i="37"/>
  <c r="AO191" i="37" s="1"/>
  <c r="AL191" i="37"/>
  <c r="AM191" i="37" s="1"/>
  <c r="AJ191" i="37"/>
  <c r="AK191" i="37" s="1"/>
  <c r="AH191" i="37"/>
  <c r="AI191" i="37" s="1"/>
  <c r="AZ190" i="37"/>
  <c r="BA190" i="37" s="1"/>
  <c r="AX190" i="37"/>
  <c r="AY190" i="37" s="1"/>
  <c r="AV190" i="37"/>
  <c r="AW190" i="37" s="1"/>
  <c r="AU190" i="37"/>
  <c r="AT190" i="37"/>
  <c r="AR190" i="37"/>
  <c r="AS190" i="37" s="1"/>
  <c r="AP190" i="37"/>
  <c r="AQ190" i="37" s="1"/>
  <c r="AN190" i="37"/>
  <c r="AO190" i="37" s="1"/>
  <c r="AM190" i="37"/>
  <c r="AL190" i="37"/>
  <c r="AJ190" i="37"/>
  <c r="AK190" i="37" s="1"/>
  <c r="AH190" i="37"/>
  <c r="AI190" i="37" s="1"/>
  <c r="AZ189" i="37"/>
  <c r="BA189" i="37" s="1"/>
  <c r="AX189" i="37"/>
  <c r="AY189" i="37" s="1"/>
  <c r="AV189" i="37"/>
  <c r="AW189" i="37" s="1"/>
  <c r="AT189" i="37"/>
  <c r="AU189" i="37" s="1"/>
  <c r="AR189" i="37"/>
  <c r="AS189" i="37" s="1"/>
  <c r="AQ189" i="37"/>
  <c r="AP189" i="37"/>
  <c r="AN189" i="37"/>
  <c r="AO189" i="37" s="1"/>
  <c r="AL189" i="37"/>
  <c r="AM189" i="37" s="1"/>
  <c r="AJ189" i="37"/>
  <c r="AK189" i="37" s="1"/>
  <c r="AH189" i="37"/>
  <c r="AI189" i="37" s="1"/>
  <c r="AZ188" i="37"/>
  <c r="BA188" i="37" s="1"/>
  <c r="AX188" i="37"/>
  <c r="AY188" i="37" s="1"/>
  <c r="AV188" i="37"/>
  <c r="AW188" i="37" s="1"/>
  <c r="AT188" i="37"/>
  <c r="AU188" i="37" s="1"/>
  <c r="AR188" i="37"/>
  <c r="AS188" i="37" s="1"/>
  <c r="AP188" i="37"/>
  <c r="AQ188" i="37" s="1"/>
  <c r="AN188" i="37"/>
  <c r="AO188" i="37" s="1"/>
  <c r="AL188" i="37"/>
  <c r="AM188" i="37" s="1"/>
  <c r="AJ188" i="37"/>
  <c r="AK188" i="37" s="1"/>
  <c r="AH188" i="37"/>
  <c r="AI188" i="37" s="1"/>
  <c r="AZ187" i="37"/>
  <c r="BA187" i="37" s="1"/>
  <c r="AX187" i="37"/>
  <c r="AY187" i="37" s="1"/>
  <c r="AV187" i="37"/>
  <c r="AW187" i="37" s="1"/>
  <c r="AT187" i="37"/>
  <c r="AU187" i="37" s="1"/>
  <c r="AS187" i="37"/>
  <c r="AR187" i="37"/>
  <c r="AP187" i="37"/>
  <c r="AQ187" i="37" s="1"/>
  <c r="AO187" i="37"/>
  <c r="AN187" i="37"/>
  <c r="AL187" i="37"/>
  <c r="AM187" i="37" s="1"/>
  <c r="AJ187" i="37"/>
  <c r="AK187" i="37" s="1"/>
  <c r="AI187" i="37"/>
  <c r="AH187" i="37"/>
  <c r="AZ186" i="37"/>
  <c r="BA186" i="37" s="1"/>
  <c r="AY186" i="37"/>
  <c r="AX186" i="37"/>
  <c r="AV186" i="37"/>
  <c r="AW186" i="37" s="1"/>
  <c r="AU186" i="37"/>
  <c r="AT186" i="37"/>
  <c r="AR186" i="37"/>
  <c r="AS186" i="37" s="1"/>
  <c r="AQ186" i="37"/>
  <c r="AP186" i="37"/>
  <c r="AN186" i="37"/>
  <c r="AO186" i="37" s="1"/>
  <c r="AM186" i="37"/>
  <c r="AL186" i="37"/>
  <c r="AJ186" i="37"/>
  <c r="AK186" i="37" s="1"/>
  <c r="AI186" i="37"/>
  <c r="AH186" i="37"/>
  <c r="AZ185" i="37"/>
  <c r="BA185" i="37" s="1"/>
  <c r="AY185" i="37"/>
  <c r="AX185" i="37"/>
  <c r="AV185" i="37"/>
  <c r="AW185" i="37" s="1"/>
  <c r="AT185" i="37"/>
  <c r="AU185" i="37" s="1"/>
  <c r="AR185" i="37"/>
  <c r="AS185" i="37" s="1"/>
  <c r="AQ185" i="37"/>
  <c r="AP185" i="37"/>
  <c r="AN185" i="37"/>
  <c r="AO185" i="37" s="1"/>
  <c r="AL185" i="37"/>
  <c r="AL194" i="37" s="1"/>
  <c r="AM194" i="37" s="1"/>
  <c r="AJ185" i="37"/>
  <c r="AK185" i="37" s="1"/>
  <c r="AI185" i="37"/>
  <c r="AH185" i="37"/>
  <c r="AZ184" i="37"/>
  <c r="AY184" i="37"/>
  <c r="AX184" i="37"/>
  <c r="AV184" i="37"/>
  <c r="AW184" i="37" s="1"/>
  <c r="AU184" i="37"/>
  <c r="AT184" i="37"/>
  <c r="AR184" i="37"/>
  <c r="AQ184" i="37"/>
  <c r="AP184" i="37"/>
  <c r="AN184" i="37"/>
  <c r="AO184" i="37" s="1"/>
  <c r="AM184" i="37"/>
  <c r="AL184" i="37"/>
  <c r="AJ184" i="37"/>
  <c r="AH184" i="37"/>
  <c r="AZ183" i="37"/>
  <c r="AX183" i="37"/>
  <c r="AV183" i="37"/>
  <c r="AT183" i="37"/>
  <c r="AR183" i="37"/>
  <c r="AP183" i="37"/>
  <c r="AN183" i="37"/>
  <c r="BA179" i="37"/>
  <c r="AS179" i="37"/>
  <c r="AK179" i="37"/>
  <c r="AZ178" i="37"/>
  <c r="BA178" i="37" s="1"/>
  <c r="AX178" i="37"/>
  <c r="AY178" i="37" s="1"/>
  <c r="AW178" i="37"/>
  <c r="AV178" i="37"/>
  <c r="AU178" i="37"/>
  <c r="AT178" i="37"/>
  <c r="AR178" i="37"/>
  <c r="AS178" i="37" s="1"/>
  <c r="AP178" i="37"/>
  <c r="AQ178" i="37" s="1"/>
  <c r="AO178" i="37"/>
  <c r="AN178" i="37"/>
  <c r="AM178" i="37"/>
  <c r="AL178" i="37"/>
  <c r="AJ178" i="37"/>
  <c r="AK178" i="37" s="1"/>
  <c r="AI178" i="37"/>
  <c r="AH178" i="37"/>
  <c r="BA177" i="37"/>
  <c r="AZ177" i="37"/>
  <c r="AY177" i="37"/>
  <c r="AX177" i="37"/>
  <c r="AV177" i="37"/>
  <c r="AW177" i="37" s="1"/>
  <c r="AT177" i="37"/>
  <c r="AU177" i="37" s="1"/>
  <c r="AS177" i="37"/>
  <c r="AR177" i="37"/>
  <c r="AQ177" i="37"/>
  <c r="AP177" i="37"/>
  <c r="AN177" i="37"/>
  <c r="AO177" i="37" s="1"/>
  <c r="AL177" i="37"/>
  <c r="AM177" i="37" s="1"/>
  <c r="AK177" i="37"/>
  <c r="AJ177" i="37"/>
  <c r="AI177" i="37"/>
  <c r="AH177" i="37"/>
  <c r="AZ176" i="37"/>
  <c r="BA176" i="37" s="1"/>
  <c r="AY176" i="37"/>
  <c r="AX176" i="37"/>
  <c r="AW176" i="37"/>
  <c r="AV176" i="37"/>
  <c r="AU176" i="37"/>
  <c r="AT176" i="37"/>
  <c r="AR176" i="37"/>
  <c r="AS176" i="37" s="1"/>
  <c r="AP176" i="37"/>
  <c r="AQ176" i="37" s="1"/>
  <c r="AO176" i="37"/>
  <c r="AN176" i="37"/>
  <c r="AM176" i="37"/>
  <c r="AL176" i="37"/>
  <c r="AJ176" i="37"/>
  <c r="AK176" i="37" s="1"/>
  <c r="AI176" i="37"/>
  <c r="AH176" i="37"/>
  <c r="BA175" i="37"/>
  <c r="AZ175" i="37"/>
  <c r="AY175" i="37"/>
  <c r="AX175" i="37"/>
  <c r="AV175" i="37"/>
  <c r="AW175" i="37" s="1"/>
  <c r="AT175" i="37"/>
  <c r="AU175" i="37" s="1"/>
  <c r="AS175" i="37"/>
  <c r="AR175" i="37"/>
  <c r="AQ175" i="37"/>
  <c r="AP175" i="37"/>
  <c r="AN175" i="37"/>
  <c r="AO175" i="37" s="1"/>
  <c r="AL175" i="37"/>
  <c r="AM175" i="37" s="1"/>
  <c r="AK175" i="37"/>
  <c r="AJ175" i="37"/>
  <c r="AI175" i="37"/>
  <c r="AH175" i="37"/>
  <c r="AZ174" i="37"/>
  <c r="BA174" i="37" s="1"/>
  <c r="AY174" i="37"/>
  <c r="AX174" i="37"/>
  <c r="AW174" i="37"/>
  <c r="AV174" i="37"/>
  <c r="AU174" i="37"/>
  <c r="AT174" i="37"/>
  <c r="AR174" i="37"/>
  <c r="AS174" i="37" s="1"/>
  <c r="AP174" i="37"/>
  <c r="AQ174" i="37" s="1"/>
  <c r="AO174" i="37"/>
  <c r="AN174" i="37"/>
  <c r="AM174" i="37"/>
  <c r="AL174" i="37"/>
  <c r="AJ174" i="37"/>
  <c r="AK174" i="37" s="1"/>
  <c r="AH174" i="37"/>
  <c r="AI174" i="37" s="1"/>
  <c r="BA173" i="37"/>
  <c r="AZ173" i="37"/>
  <c r="AY173" i="37"/>
  <c r="AX173" i="37"/>
  <c r="AW173" i="37"/>
  <c r="AV173" i="37"/>
  <c r="AT173" i="37"/>
  <c r="AU173" i="37" s="1"/>
  <c r="AS173" i="37"/>
  <c r="AR173" i="37"/>
  <c r="AQ173" i="37"/>
  <c r="AP173" i="37"/>
  <c r="AO173" i="37"/>
  <c r="AN173" i="37"/>
  <c r="AL173" i="37"/>
  <c r="AM173" i="37" s="1"/>
  <c r="AK173" i="37"/>
  <c r="AJ173" i="37"/>
  <c r="AI173" i="37"/>
  <c r="AH173" i="37"/>
  <c r="BA172" i="37"/>
  <c r="AZ172" i="37"/>
  <c r="AX172" i="37"/>
  <c r="AY172" i="37" s="1"/>
  <c r="AW172" i="37"/>
  <c r="AV172" i="37"/>
  <c r="AU172" i="37"/>
  <c r="AT172" i="37"/>
  <c r="AS172" i="37"/>
  <c r="AR172" i="37"/>
  <c r="AP172" i="37"/>
  <c r="AQ172" i="37" s="1"/>
  <c r="AO172" i="37"/>
  <c r="AN172" i="37"/>
  <c r="AM172" i="37"/>
  <c r="AL172" i="37"/>
  <c r="AK172" i="37"/>
  <c r="AJ172" i="37"/>
  <c r="AH172" i="37"/>
  <c r="AI172" i="37" s="1"/>
  <c r="BA171" i="37"/>
  <c r="AZ171" i="37"/>
  <c r="AY171" i="37"/>
  <c r="AX171" i="37"/>
  <c r="AW171" i="37"/>
  <c r="AV171" i="37"/>
  <c r="AT171" i="37"/>
  <c r="AU171" i="37" s="1"/>
  <c r="AS171" i="37"/>
  <c r="AR171" i="37"/>
  <c r="AQ171" i="37"/>
  <c r="AP171" i="37"/>
  <c r="AO171" i="37"/>
  <c r="AN171" i="37"/>
  <c r="AL171" i="37"/>
  <c r="AM171" i="37" s="1"/>
  <c r="AK171" i="37"/>
  <c r="AJ171" i="37"/>
  <c r="AI171" i="37"/>
  <c r="AH171" i="37"/>
  <c r="BA170" i="37"/>
  <c r="AZ170" i="37"/>
  <c r="AX170" i="37"/>
  <c r="AY170" i="37" s="1"/>
  <c r="AW170" i="37"/>
  <c r="AV170" i="37"/>
  <c r="AU170" i="37"/>
  <c r="AT170" i="37"/>
  <c r="AS170" i="37"/>
  <c r="AR170" i="37"/>
  <c r="AP170" i="37"/>
  <c r="AQ170" i="37" s="1"/>
  <c r="AO170" i="37"/>
  <c r="AN170" i="37"/>
  <c r="AM170" i="37"/>
  <c r="AL170" i="37"/>
  <c r="AK170" i="37"/>
  <c r="AJ170" i="37"/>
  <c r="AH170" i="37"/>
  <c r="AI170" i="37" s="1"/>
  <c r="BA169" i="37"/>
  <c r="AZ169" i="37"/>
  <c r="AZ179" i="37" s="1"/>
  <c r="AY169" i="37"/>
  <c r="AX169" i="37"/>
  <c r="AW169" i="37"/>
  <c r="AV169" i="37"/>
  <c r="AV179" i="37" s="1"/>
  <c r="AW179" i="37" s="1"/>
  <c r="AT169" i="37"/>
  <c r="AS169" i="37"/>
  <c r="AR169" i="37"/>
  <c r="AR179" i="37" s="1"/>
  <c r="AQ169" i="37"/>
  <c r="AP169" i="37"/>
  <c r="AP179" i="37" s="1"/>
  <c r="AQ179" i="37" s="1"/>
  <c r="AO169" i="37"/>
  <c r="AN169" i="37"/>
  <c r="AN179" i="37" s="1"/>
  <c r="AO179" i="37" s="1"/>
  <c r="AL169" i="37"/>
  <c r="AM169" i="37" s="1"/>
  <c r="AK169" i="37"/>
  <c r="AJ169" i="37"/>
  <c r="AJ179" i="37" s="1"/>
  <c r="AI169" i="37"/>
  <c r="AH169" i="37"/>
  <c r="AZ168" i="37"/>
  <c r="AX168" i="37"/>
  <c r="AV168" i="37"/>
  <c r="AT168" i="37"/>
  <c r="AR168" i="37"/>
  <c r="AP168" i="37"/>
  <c r="AN168" i="37"/>
  <c r="AZ163" i="37"/>
  <c r="BA163" i="37" s="1"/>
  <c r="AX163" i="37"/>
  <c r="AY163" i="37" s="1"/>
  <c r="AW163" i="37"/>
  <c r="AV163" i="37"/>
  <c r="AT163" i="37"/>
  <c r="AU163" i="37" s="1"/>
  <c r="AS163" i="37"/>
  <c r="AR163" i="37"/>
  <c r="AP163" i="37"/>
  <c r="AQ163" i="37" s="1"/>
  <c r="AO163" i="37"/>
  <c r="AN163" i="37"/>
  <c r="AL163" i="37"/>
  <c r="AM163" i="37" s="1"/>
  <c r="AJ163" i="37"/>
  <c r="AK163" i="37" s="1"/>
  <c r="AH163" i="37"/>
  <c r="AI163" i="37" s="1"/>
  <c r="BA162" i="37"/>
  <c r="AZ162" i="37"/>
  <c r="AX162" i="37"/>
  <c r="AY162" i="37" s="1"/>
  <c r="AV162" i="37"/>
  <c r="AW162" i="37" s="1"/>
  <c r="AT162" i="37"/>
  <c r="AU162" i="37" s="1"/>
  <c r="AS162" i="37"/>
  <c r="AR162" i="37"/>
  <c r="AP162" i="37"/>
  <c r="AQ162" i="37" s="1"/>
  <c r="AN162" i="37"/>
  <c r="AO162" i="37" s="1"/>
  <c r="AL162" i="37"/>
  <c r="AM162" i="37" s="1"/>
  <c r="AK162" i="37"/>
  <c r="AJ162" i="37"/>
  <c r="AH162" i="37"/>
  <c r="AI162" i="37" s="1"/>
  <c r="BA161" i="37"/>
  <c r="AZ161" i="37"/>
  <c r="AX161" i="37"/>
  <c r="AY161" i="37" s="1"/>
  <c r="AW161" i="37"/>
  <c r="AV161" i="37"/>
  <c r="AT161" i="37"/>
  <c r="AU161" i="37" s="1"/>
  <c r="AR161" i="37"/>
  <c r="AS161" i="37" s="1"/>
  <c r="AP161" i="37"/>
  <c r="AQ161" i="37" s="1"/>
  <c r="AO161" i="37"/>
  <c r="AN161" i="37"/>
  <c r="AL161" i="37"/>
  <c r="AM161" i="37" s="1"/>
  <c r="AJ161" i="37"/>
  <c r="AK161" i="37" s="1"/>
  <c r="AH161" i="37"/>
  <c r="AI161" i="37" s="1"/>
  <c r="BA160" i="37"/>
  <c r="AZ160" i="37"/>
  <c r="AX160" i="37"/>
  <c r="AY160" i="37" s="1"/>
  <c r="AV160" i="37"/>
  <c r="AW160" i="37" s="1"/>
  <c r="AT160" i="37"/>
  <c r="AU160" i="37" s="1"/>
  <c r="AS160" i="37"/>
  <c r="AR160" i="37"/>
  <c r="AP160" i="37"/>
  <c r="AQ160" i="37" s="1"/>
  <c r="AO160" i="37"/>
  <c r="AN160" i="37"/>
  <c r="AL160" i="37"/>
  <c r="AM160" i="37" s="1"/>
  <c r="AK160" i="37"/>
  <c r="AJ160" i="37"/>
  <c r="AH160" i="37"/>
  <c r="AI160" i="37" s="1"/>
  <c r="AZ159" i="37"/>
  <c r="BA159" i="37" s="1"/>
  <c r="AX159" i="37"/>
  <c r="AY159" i="37" s="1"/>
  <c r="AW159" i="37"/>
  <c r="AV159" i="37"/>
  <c r="AT159" i="37"/>
  <c r="AU159" i="37" s="1"/>
  <c r="AR159" i="37"/>
  <c r="AS159" i="37" s="1"/>
  <c r="AP159" i="37"/>
  <c r="AQ159" i="37" s="1"/>
  <c r="AO159" i="37"/>
  <c r="AN159" i="37"/>
  <c r="AL159" i="37"/>
  <c r="AM159" i="37" s="1"/>
  <c r="AJ159" i="37"/>
  <c r="AK159" i="37" s="1"/>
  <c r="AH159" i="37"/>
  <c r="AI159" i="37" s="1"/>
  <c r="BA158" i="37"/>
  <c r="AZ158" i="37"/>
  <c r="AX158" i="37"/>
  <c r="AW158" i="37"/>
  <c r="AV158" i="37"/>
  <c r="AT158" i="37"/>
  <c r="AU158" i="37" s="1"/>
  <c r="AS158" i="37"/>
  <c r="AR158" i="37"/>
  <c r="AP158" i="37"/>
  <c r="AQ158" i="37" s="1"/>
  <c r="AN158" i="37"/>
  <c r="AO158" i="37" s="1"/>
  <c r="AL158" i="37"/>
  <c r="AM158" i="37" s="1"/>
  <c r="AK158" i="37"/>
  <c r="AJ158" i="37"/>
  <c r="AH158" i="37"/>
  <c r="AI158" i="37" s="1"/>
  <c r="AZ157" i="37"/>
  <c r="BA157" i="37" s="1"/>
  <c r="AX157" i="37"/>
  <c r="AY157" i="37" s="1"/>
  <c r="AW157" i="37"/>
  <c r="AV157" i="37"/>
  <c r="AT157" i="37"/>
  <c r="AU157" i="37" s="1"/>
  <c r="AR157" i="37"/>
  <c r="AS157" i="37" s="1"/>
  <c r="AP157" i="37"/>
  <c r="AQ157" i="37" s="1"/>
  <c r="AO157" i="37"/>
  <c r="AN157" i="37"/>
  <c r="AL157" i="37"/>
  <c r="AM157" i="37" s="1"/>
  <c r="AK157" i="37"/>
  <c r="AJ157" i="37"/>
  <c r="AH157" i="37"/>
  <c r="AI157" i="37" s="1"/>
  <c r="BA156" i="37"/>
  <c r="AZ156" i="37"/>
  <c r="AX156" i="37"/>
  <c r="AY156" i="37" s="1"/>
  <c r="AV156" i="37"/>
  <c r="AW156" i="37" s="1"/>
  <c r="AT156" i="37"/>
  <c r="AU156" i="37" s="1"/>
  <c r="AS156" i="37"/>
  <c r="AR156" i="37"/>
  <c r="AP156" i="37"/>
  <c r="AN156" i="37"/>
  <c r="AO156" i="37" s="1"/>
  <c r="AL156" i="37"/>
  <c r="AM156" i="37" s="1"/>
  <c r="AK156" i="37"/>
  <c r="AJ156" i="37"/>
  <c r="AH156" i="37"/>
  <c r="AI156" i="37" s="1"/>
  <c r="AZ155" i="37"/>
  <c r="BA155" i="37" s="1"/>
  <c r="AX155" i="37"/>
  <c r="AY155" i="37" s="1"/>
  <c r="AW155" i="37"/>
  <c r="AV155" i="37"/>
  <c r="AT155" i="37"/>
  <c r="AU155" i="37" s="1"/>
  <c r="AS155" i="37"/>
  <c r="AR155" i="37"/>
  <c r="AP155" i="37"/>
  <c r="AQ155" i="37" s="1"/>
  <c r="AO155" i="37"/>
  <c r="AN155" i="37"/>
  <c r="AL155" i="37"/>
  <c r="AM155" i="37" s="1"/>
  <c r="AJ155" i="37"/>
  <c r="AK155" i="37" s="1"/>
  <c r="AH155" i="37"/>
  <c r="AI155" i="37" s="1"/>
  <c r="BA154" i="37"/>
  <c r="AZ154" i="37"/>
  <c r="AX154" i="37"/>
  <c r="AY154" i="37" s="1"/>
  <c r="AV154" i="37"/>
  <c r="AW154" i="37" s="1"/>
  <c r="AT154" i="37"/>
  <c r="AU154" i="37" s="1"/>
  <c r="AS154" i="37"/>
  <c r="AR154" i="37"/>
  <c r="AR164" i="37" s="1"/>
  <c r="AS164" i="37" s="1"/>
  <c r="AP154" i="37"/>
  <c r="AQ154" i="37" s="1"/>
  <c r="AN154" i="37"/>
  <c r="AO154" i="37" s="1"/>
  <c r="AL154" i="37"/>
  <c r="AM154" i="37" s="1"/>
  <c r="AK154" i="37"/>
  <c r="AJ154" i="37"/>
  <c r="AH154" i="37"/>
  <c r="AZ153" i="37"/>
  <c r="AX153" i="37"/>
  <c r="AV153" i="37"/>
  <c r="AT153" i="37"/>
  <c r="AR153" i="37"/>
  <c r="AP153" i="37"/>
  <c r="AN153" i="37"/>
  <c r="AZ149" i="37"/>
  <c r="BA149" i="37" s="1"/>
  <c r="AQ149" i="37"/>
  <c r="BA148" i="37"/>
  <c r="AZ148" i="37"/>
  <c r="AX148" i="37"/>
  <c r="AY148" i="37" s="1"/>
  <c r="AW148" i="37"/>
  <c r="AV148" i="37"/>
  <c r="AU148" i="37"/>
  <c r="AT148" i="37"/>
  <c r="AS148" i="37"/>
  <c r="AR148" i="37"/>
  <c r="AP148" i="37"/>
  <c r="AQ148" i="37" s="1"/>
  <c r="AN148" i="37"/>
  <c r="AO148" i="37" s="1"/>
  <c r="AM148" i="37"/>
  <c r="AL148" i="37"/>
  <c r="AK148" i="37"/>
  <c r="AJ148" i="37"/>
  <c r="AH148" i="37"/>
  <c r="AI148" i="37" s="1"/>
  <c r="AZ147" i="37"/>
  <c r="BA147" i="37" s="1"/>
  <c r="AY147" i="37"/>
  <c r="AX147" i="37"/>
  <c r="AW147" i="37"/>
  <c r="AV147" i="37"/>
  <c r="AT147" i="37"/>
  <c r="AU147" i="37" s="1"/>
  <c r="AS147" i="37"/>
  <c r="AR147" i="37"/>
  <c r="AQ147" i="37"/>
  <c r="AP147" i="37"/>
  <c r="AO147" i="37"/>
  <c r="AN147" i="37"/>
  <c r="AL147" i="37"/>
  <c r="AM147" i="37" s="1"/>
  <c r="AJ147" i="37"/>
  <c r="AK147" i="37" s="1"/>
  <c r="AI147" i="37"/>
  <c r="AH147" i="37"/>
  <c r="BA146" i="37"/>
  <c r="AZ146" i="37"/>
  <c r="AX146" i="37"/>
  <c r="AY146" i="37" s="1"/>
  <c r="AV146" i="37"/>
  <c r="AW146" i="37" s="1"/>
  <c r="AU146" i="37"/>
  <c r="AT146" i="37"/>
  <c r="AS146" i="37"/>
  <c r="AR146" i="37"/>
  <c r="AP146" i="37"/>
  <c r="AQ146" i="37" s="1"/>
  <c r="AO146" i="37"/>
  <c r="AN146" i="37"/>
  <c r="AM146" i="37"/>
  <c r="AL146" i="37"/>
  <c r="AK146" i="37"/>
  <c r="AJ146" i="37"/>
  <c r="AH146" i="37"/>
  <c r="AI146" i="37" s="1"/>
  <c r="AZ145" i="37"/>
  <c r="BA145" i="37" s="1"/>
  <c r="AY145" i="37"/>
  <c r="AX145" i="37"/>
  <c r="AW145" i="37"/>
  <c r="AV145" i="37"/>
  <c r="AT145" i="37"/>
  <c r="AU145" i="37" s="1"/>
  <c r="AS145" i="37"/>
  <c r="AR145" i="37"/>
  <c r="AQ145" i="37"/>
  <c r="AP145" i="37"/>
  <c r="AO145" i="37"/>
  <c r="AN145" i="37"/>
  <c r="AL145" i="37"/>
  <c r="AM145" i="37" s="1"/>
  <c r="AJ145" i="37"/>
  <c r="AK145" i="37" s="1"/>
  <c r="AI145" i="37"/>
  <c r="AH145" i="37"/>
  <c r="BA144" i="37"/>
  <c r="AZ144" i="37"/>
  <c r="AX144" i="37"/>
  <c r="AY144" i="37" s="1"/>
  <c r="AV144" i="37"/>
  <c r="AW144" i="37" s="1"/>
  <c r="AU144" i="37"/>
  <c r="AT144" i="37"/>
  <c r="AS144" i="37"/>
  <c r="AR144" i="37"/>
  <c r="AP144" i="37"/>
  <c r="AQ144" i="37" s="1"/>
  <c r="AO144" i="37"/>
  <c r="AN144" i="37"/>
  <c r="AM144" i="37"/>
  <c r="AL144" i="37"/>
  <c r="AK144" i="37"/>
  <c r="AJ144" i="37"/>
  <c r="AH144" i="37"/>
  <c r="AI144" i="37" s="1"/>
  <c r="BA143" i="37"/>
  <c r="AZ143" i="37"/>
  <c r="AY143" i="37"/>
  <c r="AX143" i="37"/>
  <c r="AW143" i="37"/>
  <c r="AV143" i="37"/>
  <c r="AU143" i="37"/>
  <c r="AT143" i="37"/>
  <c r="AS143" i="37"/>
  <c r="AR143" i="37"/>
  <c r="AQ143" i="37"/>
  <c r="AP143" i="37"/>
  <c r="AO143" i="37"/>
  <c r="AN143" i="37"/>
  <c r="AM143" i="37"/>
  <c r="AL143" i="37"/>
  <c r="AK143" i="37"/>
  <c r="AJ143" i="37"/>
  <c r="AI143" i="37"/>
  <c r="AH143" i="37"/>
  <c r="BA142" i="37"/>
  <c r="AZ142" i="37"/>
  <c r="AY142" i="37"/>
  <c r="AX142" i="37"/>
  <c r="AW142" i="37"/>
  <c r="AV142" i="37"/>
  <c r="AU142" i="37"/>
  <c r="AT142" i="37"/>
  <c r="AS142" i="37"/>
  <c r="AR142" i="37"/>
  <c r="AQ142" i="37"/>
  <c r="AP142" i="37"/>
  <c r="AO142" i="37"/>
  <c r="AN142" i="37"/>
  <c r="AM142" i="37"/>
  <c r="AL142" i="37"/>
  <c r="AK142" i="37"/>
  <c r="AJ142" i="37"/>
  <c r="AI142" i="37"/>
  <c r="AH142" i="37"/>
  <c r="BA141" i="37"/>
  <c r="AZ141" i="37"/>
  <c r="AY141" i="37"/>
  <c r="AX141" i="37"/>
  <c r="AW141" i="37"/>
  <c r="AV141" i="37"/>
  <c r="AU141" i="37"/>
  <c r="AT141" i="37"/>
  <c r="AS141" i="37"/>
  <c r="AR141" i="37"/>
  <c r="AR149" i="37" s="1"/>
  <c r="AS149" i="37" s="1"/>
  <c r="AQ141" i="37"/>
  <c r="AP141" i="37"/>
  <c r="AO141" i="37"/>
  <c r="AN141" i="37"/>
  <c r="AM141" i="37"/>
  <c r="AL141" i="37"/>
  <c r="AK141" i="37"/>
  <c r="AJ141" i="37"/>
  <c r="AI141" i="37"/>
  <c r="AH141" i="37"/>
  <c r="BA140" i="37"/>
  <c r="AZ140" i="37"/>
  <c r="AY140" i="37"/>
  <c r="AX140" i="37"/>
  <c r="AW140" i="37"/>
  <c r="AV140" i="37"/>
  <c r="AU140" i="37"/>
  <c r="AT140" i="37"/>
  <c r="AS140" i="37"/>
  <c r="AR140" i="37"/>
  <c r="AQ140" i="37"/>
  <c r="AP140" i="37"/>
  <c r="AO140" i="37"/>
  <c r="AN140" i="37"/>
  <c r="AM140" i="37"/>
  <c r="AL140" i="37"/>
  <c r="AK140" i="37"/>
  <c r="AJ140" i="37"/>
  <c r="AI140" i="37"/>
  <c r="AH140" i="37"/>
  <c r="AZ139" i="37"/>
  <c r="BA139" i="37" s="1"/>
  <c r="AY139" i="37"/>
  <c r="AX139" i="37"/>
  <c r="AX149" i="37" s="1"/>
  <c r="AY149" i="37" s="1"/>
  <c r="AW139" i="37"/>
  <c r="AV139" i="37"/>
  <c r="AT139" i="37"/>
  <c r="AU139" i="37" s="1"/>
  <c r="AR139" i="37"/>
  <c r="AS139" i="37" s="1"/>
  <c r="AQ139" i="37"/>
  <c r="AP139" i="37"/>
  <c r="AP149" i="37" s="1"/>
  <c r="AO139" i="37"/>
  <c r="AN139" i="37"/>
  <c r="AN149" i="37" s="1"/>
  <c r="AO149" i="37" s="1"/>
  <c r="AL139" i="37"/>
  <c r="AM139" i="37" s="1"/>
  <c r="AK139" i="37"/>
  <c r="AJ139" i="37"/>
  <c r="AI139" i="37"/>
  <c r="AH139" i="37"/>
  <c r="AH149" i="37" s="1"/>
  <c r="AI149" i="37" s="1"/>
  <c r="AZ138" i="37"/>
  <c r="AX138" i="37"/>
  <c r="AV138" i="37"/>
  <c r="AT138" i="37"/>
  <c r="AR138" i="37"/>
  <c r="AP138" i="37"/>
  <c r="AN138" i="37"/>
  <c r="AZ133" i="37"/>
  <c r="BA133" i="37" s="1"/>
  <c r="AY133" i="37"/>
  <c r="AX133" i="37"/>
  <c r="AV133" i="37"/>
  <c r="AW133" i="37" s="1"/>
  <c r="AT133" i="37"/>
  <c r="AU133" i="37" s="1"/>
  <c r="AR133" i="37"/>
  <c r="AS133" i="37" s="1"/>
  <c r="AP133" i="37"/>
  <c r="AQ133" i="37" s="1"/>
  <c r="AN133" i="37"/>
  <c r="AO133" i="37" s="1"/>
  <c r="AL133" i="37"/>
  <c r="AM133" i="37" s="1"/>
  <c r="AJ133" i="37"/>
  <c r="AK133" i="37" s="1"/>
  <c r="AH133" i="37"/>
  <c r="AI133" i="37" s="1"/>
  <c r="AZ132" i="37"/>
  <c r="BA132" i="37" s="1"/>
  <c r="AX132" i="37"/>
  <c r="AY132" i="37" s="1"/>
  <c r="AV132" i="37"/>
  <c r="AW132" i="37" s="1"/>
  <c r="AT132" i="37"/>
  <c r="AU132" i="37" s="1"/>
  <c r="AR132" i="37"/>
  <c r="AS132" i="37" s="1"/>
  <c r="AP132" i="37"/>
  <c r="AQ132" i="37" s="1"/>
  <c r="AN132" i="37"/>
  <c r="AO132" i="37" s="1"/>
  <c r="AM132" i="37"/>
  <c r="AL132" i="37"/>
  <c r="AJ132" i="37"/>
  <c r="AK132" i="37" s="1"/>
  <c r="AH132" i="37"/>
  <c r="AI132" i="37" s="1"/>
  <c r="AZ131" i="37"/>
  <c r="BA131" i="37" s="1"/>
  <c r="AY131" i="37"/>
  <c r="AX131" i="37"/>
  <c r="AV131" i="37"/>
  <c r="AW131" i="37" s="1"/>
  <c r="AT131" i="37"/>
  <c r="AU131" i="37" s="1"/>
  <c r="AR131" i="37"/>
  <c r="AS131" i="37" s="1"/>
  <c r="AQ131" i="37"/>
  <c r="AP131" i="37"/>
  <c r="AN131" i="37"/>
  <c r="AO131" i="37" s="1"/>
  <c r="AL131" i="37"/>
  <c r="AM131" i="37" s="1"/>
  <c r="AJ131" i="37"/>
  <c r="AK131" i="37" s="1"/>
  <c r="AH131" i="37"/>
  <c r="AI131" i="37" s="1"/>
  <c r="AZ130" i="37"/>
  <c r="BA130" i="37" s="1"/>
  <c r="AX130" i="37"/>
  <c r="AY130" i="37" s="1"/>
  <c r="AV130" i="37"/>
  <c r="AW130" i="37" s="1"/>
  <c r="AT130" i="37"/>
  <c r="AU130" i="37" s="1"/>
  <c r="AR130" i="37"/>
  <c r="AS130" i="37" s="1"/>
  <c r="AP130" i="37"/>
  <c r="AQ130" i="37" s="1"/>
  <c r="AN130" i="37"/>
  <c r="AO130" i="37" s="1"/>
  <c r="AL130" i="37"/>
  <c r="AM130" i="37" s="1"/>
  <c r="AJ130" i="37"/>
  <c r="AK130" i="37" s="1"/>
  <c r="AH130" i="37"/>
  <c r="AI130" i="37" s="1"/>
  <c r="AZ129" i="37"/>
  <c r="BA129" i="37" s="1"/>
  <c r="AX129" i="37"/>
  <c r="AY129" i="37" s="1"/>
  <c r="AV129" i="37"/>
  <c r="AW129" i="37" s="1"/>
  <c r="AT129" i="37"/>
  <c r="AU129" i="37" s="1"/>
  <c r="AR129" i="37"/>
  <c r="AS129" i="37" s="1"/>
  <c r="AP129" i="37"/>
  <c r="AQ129" i="37" s="1"/>
  <c r="AN129" i="37"/>
  <c r="AO129" i="37" s="1"/>
  <c r="AL129" i="37"/>
  <c r="AM129" i="37" s="1"/>
  <c r="AJ129" i="37"/>
  <c r="AK129" i="37" s="1"/>
  <c r="AI129" i="37"/>
  <c r="AH129" i="37"/>
  <c r="AZ128" i="37"/>
  <c r="BA128" i="37" s="1"/>
  <c r="AX128" i="37"/>
  <c r="AY128" i="37" s="1"/>
  <c r="AV128" i="37"/>
  <c r="AW128" i="37" s="1"/>
  <c r="AU128" i="37"/>
  <c r="AT128" i="37"/>
  <c r="AR128" i="37"/>
  <c r="AS128" i="37" s="1"/>
  <c r="AP128" i="37"/>
  <c r="AQ128" i="37" s="1"/>
  <c r="AN128" i="37"/>
  <c r="AO128" i="37" s="1"/>
  <c r="AM128" i="37"/>
  <c r="AL128" i="37"/>
  <c r="AJ128" i="37"/>
  <c r="AK128" i="37" s="1"/>
  <c r="AH128" i="37"/>
  <c r="AI128" i="37" s="1"/>
  <c r="AZ127" i="37"/>
  <c r="BA127" i="37" s="1"/>
  <c r="AX127" i="37"/>
  <c r="AY127" i="37" s="1"/>
  <c r="AV127" i="37"/>
  <c r="AW127" i="37" s="1"/>
  <c r="AT127" i="37"/>
  <c r="AU127" i="37" s="1"/>
  <c r="AR127" i="37"/>
  <c r="AS127" i="37" s="1"/>
  <c r="AQ127" i="37"/>
  <c r="AP127" i="37"/>
  <c r="AN127" i="37"/>
  <c r="AO127" i="37" s="1"/>
  <c r="AL127" i="37"/>
  <c r="AM127" i="37" s="1"/>
  <c r="AJ127" i="37"/>
  <c r="AK127" i="37" s="1"/>
  <c r="AH127" i="37"/>
  <c r="AI127" i="37" s="1"/>
  <c r="AZ126" i="37"/>
  <c r="BA126" i="37" s="1"/>
  <c r="AX126" i="37"/>
  <c r="AY126" i="37" s="1"/>
  <c r="AV126" i="37"/>
  <c r="AT126" i="37"/>
  <c r="AU126" i="37" s="1"/>
  <c r="AR126" i="37"/>
  <c r="AS126" i="37" s="1"/>
  <c r="AP126" i="37"/>
  <c r="AQ126" i="37" s="1"/>
  <c r="AN126" i="37"/>
  <c r="AO126" i="37" s="1"/>
  <c r="AL126" i="37"/>
  <c r="AM126" i="37" s="1"/>
  <c r="AJ126" i="37"/>
  <c r="AK126" i="37" s="1"/>
  <c r="AH126" i="37"/>
  <c r="AI126" i="37" s="1"/>
  <c r="AZ125" i="37"/>
  <c r="BA125" i="37" s="1"/>
  <c r="AY125" i="37"/>
  <c r="AX125" i="37"/>
  <c r="AV125" i="37"/>
  <c r="AW125" i="37" s="1"/>
  <c r="AT125" i="37"/>
  <c r="AU125" i="37" s="1"/>
  <c r="AR125" i="37"/>
  <c r="AS125" i="37" s="1"/>
  <c r="AQ125" i="37"/>
  <c r="AP125" i="37"/>
  <c r="AN125" i="37"/>
  <c r="AO125" i="37" s="1"/>
  <c r="AL125" i="37"/>
  <c r="AM125" i="37" s="1"/>
  <c r="AJ125" i="37"/>
  <c r="AK125" i="37" s="1"/>
  <c r="AI125" i="37"/>
  <c r="AH125" i="37"/>
  <c r="AZ124" i="37"/>
  <c r="AX124" i="37"/>
  <c r="AY124" i="37" s="1"/>
  <c r="AV124" i="37"/>
  <c r="AW124" i="37" s="1"/>
  <c r="AT124" i="37"/>
  <c r="AR124" i="37"/>
  <c r="AP124" i="37"/>
  <c r="AQ124" i="37" s="1"/>
  <c r="AN124" i="37"/>
  <c r="AO124" i="37" s="1"/>
  <c r="AL124" i="37"/>
  <c r="AL134" i="37" s="1"/>
  <c r="AM134" i="37" s="1"/>
  <c r="AJ124" i="37"/>
  <c r="AH124" i="37"/>
  <c r="AI124" i="37" s="1"/>
  <c r="AZ123" i="37"/>
  <c r="AX123" i="37"/>
  <c r="AV123" i="37"/>
  <c r="AT123" i="37"/>
  <c r="AR123" i="37"/>
  <c r="AP123" i="37"/>
  <c r="AN123" i="37"/>
  <c r="AX119" i="37"/>
  <c r="AY119" i="37" s="1"/>
  <c r="AP119" i="37"/>
  <c r="AQ119" i="37" s="1"/>
  <c r="AH119" i="37"/>
  <c r="AI119" i="37" s="1"/>
  <c r="BA118" i="37"/>
  <c r="AZ118" i="37"/>
  <c r="AY118" i="37"/>
  <c r="AX118" i="37"/>
  <c r="AV118" i="37"/>
  <c r="AW118" i="37" s="1"/>
  <c r="AT118" i="37"/>
  <c r="AU118" i="37" s="1"/>
  <c r="AS118" i="37"/>
  <c r="AR118" i="37"/>
  <c r="AQ118" i="37"/>
  <c r="AP118" i="37"/>
  <c r="AN118" i="37"/>
  <c r="AO118" i="37" s="1"/>
  <c r="AM118" i="37"/>
  <c r="AL118" i="37"/>
  <c r="AJ118" i="37"/>
  <c r="AK118" i="37" s="1"/>
  <c r="AH118" i="37"/>
  <c r="AI118" i="37" s="1"/>
  <c r="AZ117" i="37"/>
  <c r="BA117" i="37" s="1"/>
  <c r="AY117" i="37"/>
  <c r="AX117" i="37"/>
  <c r="AV117" i="37"/>
  <c r="AW117" i="37" s="1"/>
  <c r="AT117" i="37"/>
  <c r="AU117" i="37" s="1"/>
  <c r="AR117" i="37"/>
  <c r="AS117" i="37" s="1"/>
  <c r="AQ117" i="37"/>
  <c r="AP117" i="37"/>
  <c r="AN117" i="37"/>
  <c r="AO117" i="37" s="1"/>
  <c r="AL117" i="37"/>
  <c r="AM117" i="37" s="1"/>
  <c r="AJ117" i="37"/>
  <c r="AK117" i="37" s="1"/>
  <c r="AI117" i="37"/>
  <c r="AH117" i="37"/>
  <c r="AZ116" i="37"/>
  <c r="BA116" i="37" s="1"/>
  <c r="AX116" i="37"/>
  <c r="AY116" i="37" s="1"/>
  <c r="AV116" i="37"/>
  <c r="AW116" i="37" s="1"/>
  <c r="AU116" i="37"/>
  <c r="AT116" i="37"/>
  <c r="AR116" i="37"/>
  <c r="AS116" i="37" s="1"/>
  <c r="AP116" i="37"/>
  <c r="AQ116" i="37" s="1"/>
  <c r="AN116" i="37"/>
  <c r="AO116" i="37" s="1"/>
  <c r="AM116" i="37"/>
  <c r="AL116" i="37"/>
  <c r="AJ116" i="37"/>
  <c r="AK116" i="37" s="1"/>
  <c r="AH116" i="37"/>
  <c r="AI116" i="37" s="1"/>
  <c r="AZ115" i="37"/>
  <c r="BA115" i="37" s="1"/>
  <c r="AY115" i="37"/>
  <c r="AX115" i="37"/>
  <c r="AV115" i="37"/>
  <c r="AW115" i="37" s="1"/>
  <c r="AT115" i="37"/>
  <c r="AU115" i="37" s="1"/>
  <c r="AR115" i="37"/>
  <c r="AS115" i="37" s="1"/>
  <c r="AQ115" i="37"/>
  <c r="AP115" i="37"/>
  <c r="AN115" i="37"/>
  <c r="AO115" i="37" s="1"/>
  <c r="AL115" i="37"/>
  <c r="AM115" i="37" s="1"/>
  <c r="AJ115" i="37"/>
  <c r="AK115" i="37" s="1"/>
  <c r="AI115" i="37"/>
  <c r="AH115" i="37"/>
  <c r="AZ114" i="37"/>
  <c r="BA114" i="37" s="1"/>
  <c r="AX114" i="37"/>
  <c r="AY114" i="37" s="1"/>
  <c r="AV114" i="37"/>
  <c r="AW114" i="37" s="1"/>
  <c r="AU114" i="37"/>
  <c r="AT114" i="37"/>
  <c r="AR114" i="37"/>
  <c r="AS114" i="37" s="1"/>
  <c r="AP114" i="37"/>
  <c r="AQ114" i="37" s="1"/>
  <c r="AN114" i="37"/>
  <c r="AO114" i="37" s="1"/>
  <c r="AM114" i="37"/>
  <c r="AL114" i="37"/>
  <c r="AJ114" i="37"/>
  <c r="AK114" i="37" s="1"/>
  <c r="AH114" i="37"/>
  <c r="AI114" i="37" s="1"/>
  <c r="AZ113" i="37"/>
  <c r="BA113" i="37" s="1"/>
  <c r="AY113" i="37"/>
  <c r="AX113" i="37"/>
  <c r="AV113" i="37"/>
  <c r="AW113" i="37" s="1"/>
  <c r="AT113" i="37"/>
  <c r="AU113" i="37" s="1"/>
  <c r="AR113" i="37"/>
  <c r="AS113" i="37" s="1"/>
  <c r="AQ113" i="37"/>
  <c r="AP113" i="37"/>
  <c r="AN113" i="37"/>
  <c r="AO113" i="37" s="1"/>
  <c r="AL113" i="37"/>
  <c r="AM113" i="37" s="1"/>
  <c r="AJ113" i="37"/>
  <c r="AK113" i="37" s="1"/>
  <c r="AI113" i="37"/>
  <c r="AH113" i="37"/>
  <c r="AZ112" i="37"/>
  <c r="BA112" i="37" s="1"/>
  <c r="AX112" i="37"/>
  <c r="AY112" i="37" s="1"/>
  <c r="AV112" i="37"/>
  <c r="AW112" i="37" s="1"/>
  <c r="AU112" i="37"/>
  <c r="AT112" i="37"/>
  <c r="AR112" i="37"/>
  <c r="AS112" i="37" s="1"/>
  <c r="AP112" i="37"/>
  <c r="AQ112" i="37" s="1"/>
  <c r="AN112" i="37"/>
  <c r="AO112" i="37" s="1"/>
  <c r="AM112" i="37"/>
  <c r="AL112" i="37"/>
  <c r="AJ112" i="37"/>
  <c r="AK112" i="37" s="1"/>
  <c r="AH112" i="37"/>
  <c r="AI112" i="37" s="1"/>
  <c r="AZ111" i="37"/>
  <c r="BA111" i="37" s="1"/>
  <c r="AY111" i="37"/>
  <c r="AX111" i="37"/>
  <c r="AV111" i="37"/>
  <c r="AW111" i="37" s="1"/>
  <c r="AT111" i="37"/>
  <c r="AU111" i="37" s="1"/>
  <c r="AR111" i="37"/>
  <c r="AS111" i="37" s="1"/>
  <c r="AQ111" i="37"/>
  <c r="AP111" i="37"/>
  <c r="AN111" i="37"/>
  <c r="AO111" i="37" s="1"/>
  <c r="AL111" i="37"/>
  <c r="AM111" i="37" s="1"/>
  <c r="AJ111" i="37"/>
  <c r="AK111" i="37" s="1"/>
  <c r="AI111" i="37"/>
  <c r="AH111" i="37"/>
  <c r="AZ110" i="37"/>
  <c r="BA110" i="37" s="1"/>
  <c r="AX110" i="37"/>
  <c r="AY110" i="37" s="1"/>
  <c r="AV110" i="37"/>
  <c r="AW110" i="37" s="1"/>
  <c r="AU110" i="37"/>
  <c r="AT110" i="37"/>
  <c r="AR110" i="37"/>
  <c r="AS110" i="37" s="1"/>
  <c r="AP110" i="37"/>
  <c r="AQ110" i="37" s="1"/>
  <c r="AN110" i="37"/>
  <c r="AO110" i="37" s="1"/>
  <c r="AM110" i="37"/>
  <c r="AL110" i="37"/>
  <c r="AJ110" i="37"/>
  <c r="AK110" i="37" s="1"/>
  <c r="AH110" i="37"/>
  <c r="AI110" i="37" s="1"/>
  <c r="AZ109" i="37"/>
  <c r="AY109" i="37"/>
  <c r="AX109" i="37"/>
  <c r="AV109" i="37"/>
  <c r="AT109" i="37"/>
  <c r="AT119" i="37" s="1"/>
  <c r="AU119" i="37" s="1"/>
  <c r="AR109" i="37"/>
  <c r="AQ109" i="37"/>
  <c r="AP109" i="37"/>
  <c r="AN109" i="37"/>
  <c r="AL109" i="37"/>
  <c r="AL119" i="37" s="1"/>
  <c r="AM119" i="37" s="1"/>
  <c r="AJ109" i="37"/>
  <c r="AI109" i="37"/>
  <c r="AH109" i="37"/>
  <c r="AZ108" i="37"/>
  <c r="AX108" i="37"/>
  <c r="AV108" i="37"/>
  <c r="AT108" i="37"/>
  <c r="AR108" i="37"/>
  <c r="AP108" i="37"/>
  <c r="AN108" i="37"/>
  <c r="BA103" i="37"/>
  <c r="AZ103" i="37"/>
  <c r="AX103" i="37"/>
  <c r="AY103" i="37" s="1"/>
  <c r="AV103" i="37"/>
  <c r="AW103" i="37" s="1"/>
  <c r="AU103" i="37"/>
  <c r="AT103" i="37"/>
  <c r="AS103" i="37"/>
  <c r="AR103" i="37"/>
  <c r="AQ103" i="37"/>
  <c r="AP103" i="37"/>
  <c r="AN103" i="37"/>
  <c r="AO103" i="37" s="1"/>
  <c r="AM103" i="37"/>
  <c r="AL103" i="37"/>
  <c r="AK103" i="37"/>
  <c r="AJ103" i="37"/>
  <c r="AH103" i="37"/>
  <c r="AI103" i="37" s="1"/>
  <c r="AZ102" i="37"/>
  <c r="BA102" i="37" s="1"/>
  <c r="AY102" i="37"/>
  <c r="AX102" i="37"/>
  <c r="AW102" i="37"/>
  <c r="AV102" i="37"/>
  <c r="AU102" i="37"/>
  <c r="AT102" i="37"/>
  <c r="AR102" i="37"/>
  <c r="AS102" i="37" s="1"/>
  <c r="AQ102" i="37"/>
  <c r="AP102" i="37"/>
  <c r="AO102" i="37"/>
  <c r="AN102" i="37"/>
  <c r="AL102" i="37"/>
  <c r="AJ102" i="37"/>
  <c r="AK102" i="37" s="1"/>
  <c r="AI102" i="37"/>
  <c r="AH102" i="37"/>
  <c r="BA101" i="37"/>
  <c r="AZ101" i="37"/>
  <c r="AX101" i="37"/>
  <c r="AY101" i="37" s="1"/>
  <c r="AV101" i="37"/>
  <c r="AW101" i="37" s="1"/>
  <c r="AU101" i="37"/>
  <c r="AT101" i="37"/>
  <c r="AS101" i="37"/>
  <c r="AR101" i="37"/>
  <c r="AQ101" i="37"/>
  <c r="AP101" i="37"/>
  <c r="AN101" i="37"/>
  <c r="AO101" i="37" s="1"/>
  <c r="AM101" i="37"/>
  <c r="AL101" i="37"/>
  <c r="AK101" i="37"/>
  <c r="AJ101" i="37"/>
  <c r="AH101" i="37"/>
  <c r="AI101" i="37" s="1"/>
  <c r="AZ100" i="37"/>
  <c r="BA100" i="37" s="1"/>
  <c r="AY100" i="37"/>
  <c r="AX100" i="37"/>
  <c r="AW100" i="37"/>
  <c r="AV100" i="37"/>
  <c r="AT100" i="37"/>
  <c r="AU100" i="37" s="1"/>
  <c r="AR100" i="37"/>
  <c r="AS100" i="37" s="1"/>
  <c r="AQ100" i="37"/>
  <c r="AP100" i="37"/>
  <c r="AO100" i="37"/>
  <c r="AN100" i="37"/>
  <c r="AM100" i="37"/>
  <c r="AL100" i="37"/>
  <c r="AJ100" i="37"/>
  <c r="AK100" i="37" s="1"/>
  <c r="AI100" i="37"/>
  <c r="AH100" i="37"/>
  <c r="BA99" i="37"/>
  <c r="AZ99" i="37"/>
  <c r="AX99" i="37"/>
  <c r="AY99" i="37" s="1"/>
  <c r="AV99" i="37"/>
  <c r="AW99" i="37" s="1"/>
  <c r="AU99" i="37"/>
  <c r="AT99" i="37"/>
  <c r="AS99" i="37"/>
  <c r="AR99" i="37"/>
  <c r="AQ99" i="37"/>
  <c r="AP99" i="37"/>
  <c r="AN99" i="37"/>
  <c r="AO99" i="37" s="1"/>
  <c r="AM99" i="37"/>
  <c r="AL99" i="37"/>
  <c r="AK99" i="37"/>
  <c r="AJ99" i="37"/>
  <c r="AH99" i="37"/>
  <c r="AI99" i="37" s="1"/>
  <c r="AZ98" i="37"/>
  <c r="BA98" i="37" s="1"/>
  <c r="AY98" i="37"/>
  <c r="AX98" i="37"/>
  <c r="AW98" i="37"/>
  <c r="AV98" i="37"/>
  <c r="AT98" i="37"/>
  <c r="AU98" i="37" s="1"/>
  <c r="AR98" i="37"/>
  <c r="AS98" i="37" s="1"/>
  <c r="AQ98" i="37"/>
  <c r="AP98" i="37"/>
  <c r="AO98" i="37"/>
  <c r="AN98" i="37"/>
  <c r="AM98" i="37"/>
  <c r="AL98" i="37"/>
  <c r="AJ98" i="37"/>
  <c r="AK98" i="37" s="1"/>
  <c r="AI98" i="37"/>
  <c r="AH98" i="37"/>
  <c r="BA97" i="37"/>
  <c r="AZ97" i="37"/>
  <c r="AX97" i="37"/>
  <c r="AY97" i="37" s="1"/>
  <c r="AV97" i="37"/>
  <c r="AW97" i="37" s="1"/>
  <c r="AU97" i="37"/>
  <c r="AT97" i="37"/>
  <c r="AS97" i="37"/>
  <c r="AR97" i="37"/>
  <c r="AP97" i="37"/>
  <c r="AQ97" i="37" s="1"/>
  <c r="AN97" i="37"/>
  <c r="AO97" i="37" s="1"/>
  <c r="AM97" i="37"/>
  <c r="AL97" i="37"/>
  <c r="AK97" i="37"/>
  <c r="AJ97" i="37"/>
  <c r="AI97" i="37"/>
  <c r="AH97" i="37"/>
  <c r="AZ96" i="37"/>
  <c r="BA96" i="37" s="1"/>
  <c r="AY96" i="37"/>
  <c r="AX96" i="37"/>
  <c r="AW96" i="37"/>
  <c r="AV96" i="37"/>
  <c r="AT96" i="37"/>
  <c r="AU96" i="37" s="1"/>
  <c r="AR96" i="37"/>
  <c r="AS96" i="37" s="1"/>
  <c r="AQ96" i="37"/>
  <c r="AP96" i="37"/>
  <c r="AO96" i="37"/>
  <c r="AN96" i="37"/>
  <c r="AM96" i="37"/>
  <c r="AL96" i="37"/>
  <c r="AJ96" i="37"/>
  <c r="AK96" i="37" s="1"/>
  <c r="AI96" i="37"/>
  <c r="AH96" i="37"/>
  <c r="BA95" i="37"/>
  <c r="AZ95" i="37"/>
  <c r="AX95" i="37"/>
  <c r="AY95" i="37" s="1"/>
  <c r="AV95" i="37"/>
  <c r="AW95" i="37" s="1"/>
  <c r="AU95" i="37"/>
  <c r="AT95" i="37"/>
  <c r="AS95" i="37"/>
  <c r="AR95" i="37"/>
  <c r="AP95" i="37"/>
  <c r="AQ95" i="37" s="1"/>
  <c r="AN95" i="37"/>
  <c r="AO95" i="37" s="1"/>
  <c r="AM95" i="37"/>
  <c r="AL95" i="37"/>
  <c r="AK95" i="37"/>
  <c r="AJ95" i="37"/>
  <c r="AI95" i="37"/>
  <c r="AH95" i="37"/>
  <c r="AZ94" i="37"/>
  <c r="BA94" i="37" s="1"/>
  <c r="AY94" i="37"/>
  <c r="AX94" i="37"/>
  <c r="AW94" i="37"/>
  <c r="AV94" i="37"/>
  <c r="AV104" i="37" s="1"/>
  <c r="AW104" i="37" s="1"/>
  <c r="AT94" i="37"/>
  <c r="AT104" i="37" s="1"/>
  <c r="AU104" i="37" s="1"/>
  <c r="AR94" i="37"/>
  <c r="AS94" i="37" s="1"/>
  <c r="AQ94" i="37"/>
  <c r="AP94" i="37"/>
  <c r="AP104" i="37" s="1"/>
  <c r="AQ104" i="37" s="1"/>
  <c r="AO94" i="37"/>
  <c r="AN94" i="37"/>
  <c r="AN104" i="37" s="1"/>
  <c r="AO104" i="37" s="1"/>
  <c r="AL94" i="37"/>
  <c r="AM94" i="37" s="1"/>
  <c r="AJ94" i="37"/>
  <c r="AK94" i="37" s="1"/>
  <c r="AI94" i="37"/>
  <c r="AH94" i="37"/>
  <c r="AZ93" i="37"/>
  <c r="AX93" i="37"/>
  <c r="AV93" i="37"/>
  <c r="AT93" i="37"/>
  <c r="AR93" i="37"/>
  <c r="AP93" i="37"/>
  <c r="AN93" i="37"/>
  <c r="AZ89" i="37"/>
  <c r="BA89" i="37" s="1"/>
  <c r="BA88" i="37"/>
  <c r="AZ88" i="37"/>
  <c r="AX88" i="37"/>
  <c r="AY88" i="37" s="1"/>
  <c r="AV88" i="37"/>
  <c r="AW88" i="37" s="1"/>
  <c r="AT88" i="37"/>
  <c r="AU88" i="37" s="1"/>
  <c r="AS88" i="37"/>
  <c r="AR88" i="37"/>
  <c r="AP88" i="37"/>
  <c r="AQ88" i="37" s="1"/>
  <c r="AO88" i="37"/>
  <c r="AN88" i="37"/>
  <c r="AL88" i="37"/>
  <c r="AM88" i="37" s="1"/>
  <c r="AK88" i="37"/>
  <c r="AJ88" i="37"/>
  <c r="AH88" i="37"/>
  <c r="AI88" i="37" s="1"/>
  <c r="BA87" i="37"/>
  <c r="AZ87" i="37"/>
  <c r="AX87" i="37"/>
  <c r="AY87" i="37" s="1"/>
  <c r="AW87" i="37"/>
  <c r="AV87" i="37"/>
  <c r="AT87" i="37"/>
  <c r="AU87" i="37" s="1"/>
  <c r="AR87" i="37"/>
  <c r="AS87" i="37" s="1"/>
  <c r="AP87" i="37"/>
  <c r="AQ87" i="37" s="1"/>
  <c r="AO87" i="37"/>
  <c r="AN87" i="37"/>
  <c r="AL87" i="37"/>
  <c r="AM87" i="37" s="1"/>
  <c r="AJ87" i="37"/>
  <c r="AK87" i="37" s="1"/>
  <c r="AH87" i="37"/>
  <c r="AI87" i="37" s="1"/>
  <c r="BA86" i="37"/>
  <c r="AZ86" i="37"/>
  <c r="AX86" i="37"/>
  <c r="AY86" i="37" s="1"/>
  <c r="AV86" i="37"/>
  <c r="AW86" i="37" s="1"/>
  <c r="AT86" i="37"/>
  <c r="AU86" i="37" s="1"/>
  <c r="AS86" i="37"/>
  <c r="AR86" i="37"/>
  <c r="AP86" i="37"/>
  <c r="AQ86" i="37" s="1"/>
  <c r="AO86" i="37"/>
  <c r="AN86" i="37"/>
  <c r="AL86" i="37"/>
  <c r="AM86" i="37" s="1"/>
  <c r="AK86" i="37"/>
  <c r="AJ86" i="37"/>
  <c r="AH86" i="37"/>
  <c r="AI86" i="37" s="1"/>
  <c r="AZ85" i="37"/>
  <c r="BA85" i="37" s="1"/>
  <c r="AX85" i="37"/>
  <c r="AY85" i="37" s="1"/>
  <c r="AW85" i="37"/>
  <c r="AV85" i="37"/>
  <c r="AT85" i="37"/>
  <c r="AU85" i="37" s="1"/>
  <c r="AR85" i="37"/>
  <c r="AS85" i="37" s="1"/>
  <c r="AP85" i="37"/>
  <c r="AQ85" i="37" s="1"/>
  <c r="AO85" i="37"/>
  <c r="AN85" i="37"/>
  <c r="AL85" i="37"/>
  <c r="AM85" i="37" s="1"/>
  <c r="AJ85" i="37"/>
  <c r="AK85" i="37" s="1"/>
  <c r="AH85" i="37"/>
  <c r="AI85" i="37" s="1"/>
  <c r="BA84" i="37"/>
  <c r="AZ84" i="37"/>
  <c r="AX84" i="37"/>
  <c r="AY84" i="37" s="1"/>
  <c r="AW84" i="37"/>
  <c r="AV84" i="37"/>
  <c r="AT84" i="37"/>
  <c r="AU84" i="37" s="1"/>
  <c r="AS84" i="37"/>
  <c r="AR84" i="37"/>
  <c r="AP84" i="37"/>
  <c r="AQ84" i="37" s="1"/>
  <c r="AN84" i="37"/>
  <c r="AO84" i="37" s="1"/>
  <c r="AL84" i="37"/>
  <c r="AM84" i="37" s="1"/>
  <c r="AK84" i="37"/>
  <c r="AJ84" i="37"/>
  <c r="AH84" i="37"/>
  <c r="AI84" i="37" s="1"/>
  <c r="AZ83" i="37"/>
  <c r="BA83" i="37" s="1"/>
  <c r="AX83" i="37"/>
  <c r="AY83" i="37" s="1"/>
  <c r="AW83" i="37"/>
  <c r="AV83" i="37"/>
  <c r="AT83" i="37"/>
  <c r="AU83" i="37" s="1"/>
  <c r="AR83" i="37"/>
  <c r="AS83" i="37" s="1"/>
  <c r="AP83" i="37"/>
  <c r="AQ83" i="37" s="1"/>
  <c r="AO83" i="37"/>
  <c r="AN83" i="37"/>
  <c r="AL83" i="37"/>
  <c r="AM83" i="37" s="1"/>
  <c r="AK83" i="37"/>
  <c r="AJ83" i="37"/>
  <c r="AH83" i="37"/>
  <c r="AI83" i="37" s="1"/>
  <c r="BA82" i="37"/>
  <c r="AZ82" i="37"/>
  <c r="AX82" i="37"/>
  <c r="AY82" i="37" s="1"/>
  <c r="AV82" i="37"/>
  <c r="AW82" i="37" s="1"/>
  <c r="AT82" i="37"/>
  <c r="AU82" i="37" s="1"/>
  <c r="AS82" i="37"/>
  <c r="AR82" i="37"/>
  <c r="AP82" i="37"/>
  <c r="AQ82" i="37" s="1"/>
  <c r="AN82" i="37"/>
  <c r="AO82" i="37" s="1"/>
  <c r="AL82" i="37"/>
  <c r="AM82" i="37" s="1"/>
  <c r="AK82" i="37"/>
  <c r="AJ82" i="37"/>
  <c r="AH82" i="37"/>
  <c r="AI82" i="37" s="1"/>
  <c r="AZ81" i="37"/>
  <c r="BA81" i="37" s="1"/>
  <c r="AX81" i="37"/>
  <c r="AY81" i="37" s="1"/>
  <c r="AW81" i="37"/>
  <c r="AV81" i="37"/>
  <c r="AT81" i="37"/>
  <c r="AU81" i="37" s="1"/>
  <c r="AS81" i="37"/>
  <c r="AR81" i="37"/>
  <c r="AP81" i="37"/>
  <c r="AQ81" i="37" s="1"/>
  <c r="AO81" i="37"/>
  <c r="AN81" i="37"/>
  <c r="AL81" i="37"/>
  <c r="AM81" i="37" s="1"/>
  <c r="AJ81" i="37"/>
  <c r="AK81" i="37" s="1"/>
  <c r="AH81" i="37"/>
  <c r="AI81" i="37" s="1"/>
  <c r="BA80" i="37"/>
  <c r="AZ80" i="37"/>
  <c r="AX80" i="37"/>
  <c r="AY80" i="37" s="1"/>
  <c r="AV80" i="37"/>
  <c r="AW80" i="37" s="1"/>
  <c r="AT80" i="37"/>
  <c r="AU80" i="37" s="1"/>
  <c r="AS80" i="37"/>
  <c r="AR80" i="37"/>
  <c r="AP80" i="37"/>
  <c r="AQ80" i="37" s="1"/>
  <c r="AN80" i="37"/>
  <c r="AO80" i="37" s="1"/>
  <c r="AL80" i="37"/>
  <c r="AM80" i="37" s="1"/>
  <c r="AK80" i="37"/>
  <c r="AJ80" i="37"/>
  <c r="AH80" i="37"/>
  <c r="AI80" i="37" s="1"/>
  <c r="BA79" i="37"/>
  <c r="AZ79" i="37"/>
  <c r="AX79" i="37"/>
  <c r="AY79" i="37" s="1"/>
  <c r="AW79" i="37"/>
  <c r="AV79" i="37"/>
  <c r="AT79" i="37"/>
  <c r="AR79" i="37"/>
  <c r="AS79" i="37" s="1"/>
  <c r="AP79" i="37"/>
  <c r="AQ79" i="37" s="1"/>
  <c r="AO79" i="37"/>
  <c r="AN79" i="37"/>
  <c r="AL79" i="37"/>
  <c r="AM79" i="37" s="1"/>
  <c r="AJ79" i="37"/>
  <c r="AH79" i="37"/>
  <c r="AI79" i="37" s="1"/>
  <c r="AZ78" i="37"/>
  <c r="AX78" i="37"/>
  <c r="AV78" i="37"/>
  <c r="AT78" i="37"/>
  <c r="AR78" i="37"/>
  <c r="AP78" i="37"/>
  <c r="AN78" i="37"/>
  <c r="AR74" i="37"/>
  <c r="AS74" i="37" s="1"/>
  <c r="BA73" i="37"/>
  <c r="AZ73" i="37"/>
  <c r="AX73" i="37"/>
  <c r="AY73" i="37" s="1"/>
  <c r="AV73" i="37"/>
  <c r="AW73" i="37" s="1"/>
  <c r="AU73" i="37"/>
  <c r="AT73" i="37"/>
  <c r="AS73" i="37"/>
  <c r="AR73" i="37"/>
  <c r="AP73" i="37"/>
  <c r="AQ73" i="37" s="1"/>
  <c r="AN73" i="37"/>
  <c r="AO73" i="37" s="1"/>
  <c r="AL73" i="37"/>
  <c r="AM73" i="37" s="1"/>
  <c r="AJ73" i="37"/>
  <c r="AK73" i="37" s="1"/>
  <c r="AH73" i="37"/>
  <c r="AI73" i="37" s="1"/>
  <c r="AZ72" i="37"/>
  <c r="BA72" i="37" s="1"/>
  <c r="AY72" i="37"/>
  <c r="AX72" i="37"/>
  <c r="AW72" i="37"/>
  <c r="AV72" i="37"/>
  <c r="AT72" i="37"/>
  <c r="AU72" i="37" s="1"/>
  <c r="AR72" i="37"/>
  <c r="AS72" i="37" s="1"/>
  <c r="AQ72" i="37"/>
  <c r="AP72" i="37"/>
  <c r="AO72" i="37"/>
  <c r="AN72" i="37"/>
  <c r="AL72" i="37"/>
  <c r="AM72" i="37" s="1"/>
  <c r="AJ72" i="37"/>
  <c r="AK72" i="37" s="1"/>
  <c r="AH72" i="37"/>
  <c r="AI72" i="37" s="1"/>
  <c r="BA71" i="37"/>
  <c r="AZ71" i="37"/>
  <c r="AX71" i="37"/>
  <c r="AY71" i="37" s="1"/>
  <c r="AV71" i="37"/>
  <c r="AW71" i="37" s="1"/>
  <c r="AU71" i="37"/>
  <c r="AT71" i="37"/>
  <c r="AS71" i="37"/>
  <c r="AR71" i="37"/>
  <c r="AP71" i="37"/>
  <c r="AQ71" i="37" s="1"/>
  <c r="AN71" i="37"/>
  <c r="AO71" i="37" s="1"/>
  <c r="AL71" i="37"/>
  <c r="AM71" i="37" s="1"/>
  <c r="AJ71" i="37"/>
  <c r="AK71" i="37" s="1"/>
  <c r="AH71" i="37"/>
  <c r="AI71" i="37" s="1"/>
  <c r="AZ70" i="37"/>
  <c r="BA70" i="37" s="1"/>
  <c r="AY70" i="37"/>
  <c r="AX70" i="37"/>
  <c r="AW70" i="37"/>
  <c r="AV70" i="37"/>
  <c r="AT70" i="37"/>
  <c r="AU70" i="37" s="1"/>
  <c r="AR70" i="37"/>
  <c r="AS70" i="37" s="1"/>
  <c r="AQ70" i="37"/>
  <c r="AP70" i="37"/>
  <c r="AO70" i="37"/>
  <c r="AN70" i="37"/>
  <c r="AL70" i="37"/>
  <c r="AM70" i="37" s="1"/>
  <c r="AJ70" i="37"/>
  <c r="AK70" i="37" s="1"/>
  <c r="AH70" i="37"/>
  <c r="AI70" i="37" s="1"/>
  <c r="BA69" i="37"/>
  <c r="AZ69" i="37"/>
  <c r="AX69" i="37"/>
  <c r="AY69" i="37" s="1"/>
  <c r="AV69" i="37"/>
  <c r="AW69" i="37" s="1"/>
  <c r="AU69" i="37"/>
  <c r="AT69" i="37"/>
  <c r="AS69" i="37"/>
  <c r="AR69" i="37"/>
  <c r="AP69" i="37"/>
  <c r="AQ69" i="37" s="1"/>
  <c r="AN69" i="37"/>
  <c r="AO69" i="37" s="1"/>
  <c r="AL69" i="37"/>
  <c r="AM69" i="37" s="1"/>
  <c r="AJ69" i="37"/>
  <c r="AK69" i="37" s="1"/>
  <c r="AH69" i="37"/>
  <c r="AI69" i="37" s="1"/>
  <c r="AZ68" i="37"/>
  <c r="BA68" i="37" s="1"/>
  <c r="AY68" i="37"/>
  <c r="AX68" i="37"/>
  <c r="AW68" i="37"/>
  <c r="AV68" i="37"/>
  <c r="AT68" i="37"/>
  <c r="AU68" i="37" s="1"/>
  <c r="AR68" i="37"/>
  <c r="AS68" i="37" s="1"/>
  <c r="AQ68" i="37"/>
  <c r="AP68" i="37"/>
  <c r="AO68" i="37"/>
  <c r="AN68" i="37"/>
  <c r="AL68" i="37"/>
  <c r="AM68" i="37" s="1"/>
  <c r="AJ68" i="37"/>
  <c r="AK68" i="37" s="1"/>
  <c r="AH68" i="37"/>
  <c r="AI68" i="37" s="1"/>
  <c r="BA67" i="37"/>
  <c r="AZ67" i="37"/>
  <c r="AX67" i="37"/>
  <c r="AY67" i="37" s="1"/>
  <c r="AV67" i="37"/>
  <c r="AW67" i="37" s="1"/>
  <c r="AU67" i="37"/>
  <c r="AT67" i="37"/>
  <c r="AS67" i="37"/>
  <c r="AR67" i="37"/>
  <c r="AP67" i="37"/>
  <c r="AQ67" i="37" s="1"/>
  <c r="AN67" i="37"/>
  <c r="AO67" i="37" s="1"/>
  <c r="AL67" i="37"/>
  <c r="AM67" i="37" s="1"/>
  <c r="AJ67" i="37"/>
  <c r="AK67" i="37" s="1"/>
  <c r="AH67" i="37"/>
  <c r="AI67" i="37" s="1"/>
  <c r="AZ66" i="37"/>
  <c r="BA66" i="37" s="1"/>
  <c r="AY66" i="37"/>
  <c r="AX66" i="37"/>
  <c r="AW66" i="37"/>
  <c r="AV66" i="37"/>
  <c r="AT66" i="37"/>
  <c r="AU66" i="37" s="1"/>
  <c r="AR66" i="37"/>
  <c r="AS66" i="37" s="1"/>
  <c r="AQ66" i="37"/>
  <c r="AP66" i="37"/>
  <c r="AO66" i="37"/>
  <c r="AN66" i="37"/>
  <c r="AL66" i="37"/>
  <c r="AM66" i="37" s="1"/>
  <c r="AJ66" i="37"/>
  <c r="AK66" i="37" s="1"/>
  <c r="AH66" i="37"/>
  <c r="AI66" i="37" s="1"/>
  <c r="BA65" i="37"/>
  <c r="AZ65" i="37"/>
  <c r="AX65" i="37"/>
  <c r="AY65" i="37" s="1"/>
  <c r="AV65" i="37"/>
  <c r="AW65" i="37" s="1"/>
  <c r="AU65" i="37"/>
  <c r="AT65" i="37"/>
  <c r="AS65" i="37"/>
  <c r="AR65" i="37"/>
  <c r="AP65" i="37"/>
  <c r="AQ65" i="37" s="1"/>
  <c r="AN65" i="37"/>
  <c r="AO65" i="37" s="1"/>
  <c r="AL65" i="37"/>
  <c r="AM65" i="37" s="1"/>
  <c r="AJ65" i="37"/>
  <c r="AK65" i="37" s="1"/>
  <c r="AH65" i="37"/>
  <c r="AI65" i="37" s="1"/>
  <c r="AZ64" i="37"/>
  <c r="AZ74" i="37" s="1"/>
  <c r="BA74" i="37" s="1"/>
  <c r="AY64" i="37"/>
  <c r="AX64" i="37"/>
  <c r="AX74" i="37" s="1"/>
  <c r="AY74" i="37" s="1"/>
  <c r="AW64" i="37"/>
  <c r="AV64" i="37"/>
  <c r="AV74" i="37" s="1"/>
  <c r="AW74" i="37" s="1"/>
  <c r="AT64" i="37"/>
  <c r="AU64" i="37" s="1"/>
  <c r="AR64" i="37"/>
  <c r="AS64" i="37" s="1"/>
  <c r="AQ64" i="37"/>
  <c r="AP64" i="37"/>
  <c r="AP74" i="37" s="1"/>
  <c r="AQ74" i="37" s="1"/>
  <c r="AO64" i="37"/>
  <c r="AN64" i="37"/>
  <c r="AN74" i="37" s="1"/>
  <c r="AO74" i="37" s="1"/>
  <c r="AL64" i="37"/>
  <c r="AM64" i="37" s="1"/>
  <c r="AJ64" i="37"/>
  <c r="AK64" i="37" s="1"/>
  <c r="AH64" i="37"/>
  <c r="AZ63" i="37"/>
  <c r="AX63" i="37"/>
  <c r="AV63" i="37"/>
  <c r="AT63" i="37"/>
  <c r="AR63" i="37"/>
  <c r="AP63" i="37"/>
  <c r="AN63" i="37"/>
  <c r="AZ58" i="37"/>
  <c r="BA58" i="37" s="1"/>
  <c r="AX58" i="37"/>
  <c r="AY58" i="37" s="1"/>
  <c r="AV58" i="37"/>
  <c r="AW58" i="37" s="1"/>
  <c r="AU58" i="37"/>
  <c r="AT58" i="37"/>
  <c r="AR58" i="37"/>
  <c r="AS58" i="37" s="1"/>
  <c r="AP58" i="37"/>
  <c r="AQ58" i="37" s="1"/>
  <c r="AN58" i="37"/>
  <c r="AO58" i="37" s="1"/>
  <c r="AL58" i="37"/>
  <c r="AM58" i="37" s="1"/>
  <c r="AJ58" i="37"/>
  <c r="AK58" i="37" s="1"/>
  <c r="AH58" i="37"/>
  <c r="AI58" i="37" s="1"/>
  <c r="AZ57" i="37"/>
  <c r="BA57" i="37" s="1"/>
  <c r="AY57" i="37"/>
  <c r="AX57" i="37"/>
  <c r="AV57" i="37"/>
  <c r="AW57" i="37" s="1"/>
  <c r="AT57" i="37"/>
  <c r="AU57" i="37" s="1"/>
  <c r="AR57" i="37"/>
  <c r="AS57" i="37" s="1"/>
  <c r="AQ57" i="37"/>
  <c r="AP57" i="37"/>
  <c r="AN57" i="37"/>
  <c r="AO57" i="37" s="1"/>
  <c r="AL57" i="37"/>
  <c r="AM57" i="37" s="1"/>
  <c r="AJ57" i="37"/>
  <c r="AK57" i="37" s="1"/>
  <c r="AH57" i="37"/>
  <c r="AI57" i="37" s="1"/>
  <c r="AZ56" i="37"/>
  <c r="BA56" i="37" s="1"/>
  <c r="AX56" i="37"/>
  <c r="AY56" i="37" s="1"/>
  <c r="AV56" i="37"/>
  <c r="AW56" i="37" s="1"/>
  <c r="AU56" i="37"/>
  <c r="AT56" i="37"/>
  <c r="AR56" i="37"/>
  <c r="AS56" i="37" s="1"/>
  <c r="AP56" i="37"/>
  <c r="AQ56" i="37" s="1"/>
  <c r="AN56" i="37"/>
  <c r="AO56" i="37" s="1"/>
  <c r="AL56" i="37"/>
  <c r="AM56" i="37" s="1"/>
  <c r="AJ56" i="37"/>
  <c r="AK56" i="37" s="1"/>
  <c r="AH56" i="37"/>
  <c r="AI56" i="37" s="1"/>
  <c r="AZ55" i="37"/>
  <c r="BA55" i="37" s="1"/>
  <c r="AY55" i="37"/>
  <c r="AX55" i="37"/>
  <c r="AV55" i="37"/>
  <c r="AW55" i="37" s="1"/>
  <c r="AT55" i="37"/>
  <c r="AU55" i="37" s="1"/>
  <c r="AR55" i="37"/>
  <c r="AS55" i="37" s="1"/>
  <c r="AQ55" i="37"/>
  <c r="AP55" i="37"/>
  <c r="AN55" i="37"/>
  <c r="AO55" i="37" s="1"/>
  <c r="AL55" i="37"/>
  <c r="AM55" i="37" s="1"/>
  <c r="AJ55" i="37"/>
  <c r="AK55" i="37" s="1"/>
  <c r="AH55" i="37"/>
  <c r="AI55" i="37" s="1"/>
  <c r="AZ54" i="37"/>
  <c r="BA54" i="37" s="1"/>
  <c r="AX54" i="37"/>
  <c r="AY54" i="37" s="1"/>
  <c r="AV54" i="37"/>
  <c r="AW54" i="37" s="1"/>
  <c r="AU54" i="37"/>
  <c r="AT54" i="37"/>
  <c r="AR54" i="37"/>
  <c r="AS54" i="37" s="1"/>
  <c r="AP54" i="37"/>
  <c r="AQ54" i="37" s="1"/>
  <c r="AN54" i="37"/>
  <c r="AO54" i="37" s="1"/>
  <c r="AL54" i="37"/>
  <c r="AM54" i="37" s="1"/>
  <c r="AJ54" i="37"/>
  <c r="AK54" i="37" s="1"/>
  <c r="AH54" i="37"/>
  <c r="AI54" i="37" s="1"/>
  <c r="AZ53" i="37"/>
  <c r="BA53" i="37" s="1"/>
  <c r="AY53" i="37"/>
  <c r="AX53" i="37"/>
  <c r="AV53" i="37"/>
  <c r="AW53" i="37" s="1"/>
  <c r="AT53" i="37"/>
  <c r="AU53" i="37" s="1"/>
  <c r="AR53" i="37"/>
  <c r="AS53" i="37" s="1"/>
  <c r="AQ53" i="37"/>
  <c r="AP53" i="37"/>
  <c r="AN53" i="37"/>
  <c r="AO53" i="37" s="1"/>
  <c r="AL53" i="37"/>
  <c r="AM53" i="37" s="1"/>
  <c r="AJ53" i="37"/>
  <c r="AK53" i="37" s="1"/>
  <c r="AH53" i="37"/>
  <c r="AI53" i="37" s="1"/>
  <c r="AZ52" i="37"/>
  <c r="BA52" i="37" s="1"/>
  <c r="AX52" i="37"/>
  <c r="AY52" i="37" s="1"/>
  <c r="AV52" i="37"/>
  <c r="AW52" i="37" s="1"/>
  <c r="AU52" i="37"/>
  <c r="AT52" i="37"/>
  <c r="AR52" i="37"/>
  <c r="AS52" i="37" s="1"/>
  <c r="AP52" i="37"/>
  <c r="AQ52" i="37" s="1"/>
  <c r="AN52" i="37"/>
  <c r="AO52" i="37" s="1"/>
  <c r="AL52" i="37"/>
  <c r="AM52" i="37" s="1"/>
  <c r="AJ52" i="37"/>
  <c r="AK52" i="37" s="1"/>
  <c r="AH52" i="37"/>
  <c r="AI52" i="37" s="1"/>
  <c r="AZ51" i="37"/>
  <c r="BA51" i="37" s="1"/>
  <c r="AY51" i="37"/>
  <c r="AX51" i="37"/>
  <c r="AV51" i="37"/>
  <c r="AW51" i="37" s="1"/>
  <c r="AT51" i="37"/>
  <c r="AU51" i="37" s="1"/>
  <c r="AR51" i="37"/>
  <c r="AS51" i="37" s="1"/>
  <c r="AQ51" i="37"/>
  <c r="AP51" i="37"/>
  <c r="AN51" i="37"/>
  <c r="AO51" i="37" s="1"/>
  <c r="AL51" i="37"/>
  <c r="AM51" i="37" s="1"/>
  <c r="AJ51" i="37"/>
  <c r="AK51" i="37" s="1"/>
  <c r="AH51" i="37"/>
  <c r="AI51" i="37" s="1"/>
  <c r="AZ50" i="37"/>
  <c r="BA50" i="37" s="1"/>
  <c r="AY50" i="37"/>
  <c r="AX50" i="37"/>
  <c r="AV50" i="37"/>
  <c r="AW50" i="37" s="1"/>
  <c r="AU50" i="37"/>
  <c r="AT50" i="37"/>
  <c r="AR50" i="37"/>
  <c r="AS50" i="37" s="1"/>
  <c r="AP50" i="37"/>
  <c r="AQ50" i="37" s="1"/>
  <c r="AN50" i="37"/>
  <c r="AO50" i="37" s="1"/>
  <c r="AL50" i="37"/>
  <c r="AM50" i="37" s="1"/>
  <c r="AJ50" i="37"/>
  <c r="AK50" i="37" s="1"/>
  <c r="AH50" i="37"/>
  <c r="AI50" i="37" s="1"/>
  <c r="AZ49" i="37"/>
  <c r="BA49" i="37" s="1"/>
  <c r="AY49" i="37"/>
  <c r="AX49" i="37"/>
  <c r="AX59" i="37" s="1"/>
  <c r="AY59" i="37" s="1"/>
  <c r="AV49" i="37"/>
  <c r="AW49" i="37" s="1"/>
  <c r="AU49" i="37"/>
  <c r="AT49" i="37"/>
  <c r="AT59" i="37" s="1"/>
  <c r="AU59" i="37" s="1"/>
  <c r="AR49" i="37"/>
  <c r="AS49" i="37" s="1"/>
  <c r="AQ49" i="37"/>
  <c r="AP49" i="37"/>
  <c r="AN49" i="37"/>
  <c r="AO49" i="37" s="1"/>
  <c r="AL49" i="37"/>
  <c r="AJ49" i="37"/>
  <c r="AK49" i="37" s="1"/>
  <c r="AH49" i="37"/>
  <c r="AI49" i="37" s="1"/>
  <c r="AZ48" i="37"/>
  <c r="AX48" i="37"/>
  <c r="AV48" i="37"/>
  <c r="AT48" i="37"/>
  <c r="AR48" i="37"/>
  <c r="AP48" i="37"/>
  <c r="AN48" i="37"/>
  <c r="BA43" i="37"/>
  <c r="AZ43" i="37"/>
  <c r="AY43" i="37"/>
  <c r="AX43" i="37"/>
  <c r="AV43" i="37"/>
  <c r="AW43" i="37" s="1"/>
  <c r="AT43" i="37"/>
  <c r="AU43" i="37" s="1"/>
  <c r="AS43" i="37"/>
  <c r="AR43" i="37"/>
  <c r="AQ43" i="37"/>
  <c r="AP43" i="37"/>
  <c r="AN43" i="37"/>
  <c r="AO43" i="37" s="1"/>
  <c r="AL43" i="37"/>
  <c r="AM43" i="37" s="1"/>
  <c r="AJ43" i="37"/>
  <c r="AK43" i="37" s="1"/>
  <c r="AH43" i="37"/>
  <c r="AI43" i="37" s="1"/>
  <c r="AZ42" i="37"/>
  <c r="BA42" i="37" s="1"/>
  <c r="AX42" i="37"/>
  <c r="AY42" i="37" s="1"/>
  <c r="AW42" i="37"/>
  <c r="AV42" i="37"/>
  <c r="AU42" i="37"/>
  <c r="AT42" i="37"/>
  <c r="AS42" i="37"/>
  <c r="AR42" i="37"/>
  <c r="AP42" i="37"/>
  <c r="AQ42" i="37" s="1"/>
  <c r="AO42" i="37"/>
  <c r="AN42" i="37"/>
  <c r="AL42" i="37"/>
  <c r="AM42" i="37" s="1"/>
  <c r="AJ42" i="37"/>
  <c r="AK42" i="37" s="1"/>
  <c r="AH42" i="37"/>
  <c r="AI42" i="37" s="1"/>
  <c r="BA41" i="37"/>
  <c r="AZ41" i="37"/>
  <c r="AY41" i="37"/>
  <c r="AX41" i="37"/>
  <c r="AW41" i="37"/>
  <c r="AV41" i="37"/>
  <c r="AT41" i="37"/>
  <c r="AU41" i="37" s="1"/>
  <c r="AS41" i="37"/>
  <c r="AR41" i="37"/>
  <c r="AQ41" i="37"/>
  <c r="AP41" i="37"/>
  <c r="AO41" i="37"/>
  <c r="AN41" i="37"/>
  <c r="AL41" i="37"/>
  <c r="AM41" i="37" s="1"/>
  <c r="AJ41" i="37"/>
  <c r="AK41" i="37" s="1"/>
  <c r="AH41" i="37"/>
  <c r="AI41" i="37" s="1"/>
  <c r="BA40" i="37"/>
  <c r="AZ40" i="37"/>
  <c r="AX40" i="37"/>
  <c r="AY40" i="37" s="1"/>
  <c r="AW40" i="37"/>
  <c r="AV40" i="37"/>
  <c r="AU40" i="37"/>
  <c r="AT40" i="37"/>
  <c r="AS40" i="37"/>
  <c r="AR40" i="37"/>
  <c r="AP40" i="37"/>
  <c r="AQ40" i="37" s="1"/>
  <c r="AO40" i="37"/>
  <c r="AN40" i="37"/>
  <c r="AL40" i="37"/>
  <c r="AM40" i="37" s="1"/>
  <c r="AJ40" i="37"/>
  <c r="AK40" i="37" s="1"/>
  <c r="AH40" i="37"/>
  <c r="AI40" i="37" s="1"/>
  <c r="BA39" i="37"/>
  <c r="AZ39" i="37"/>
  <c r="AY39" i="37"/>
  <c r="AX39" i="37"/>
  <c r="AW39" i="37"/>
  <c r="AV39" i="37"/>
  <c r="AT39" i="37"/>
  <c r="AU39" i="37" s="1"/>
  <c r="AS39" i="37"/>
  <c r="AR39" i="37"/>
  <c r="AQ39" i="37"/>
  <c r="AP39" i="37"/>
  <c r="AO39" i="37"/>
  <c r="AN39" i="37"/>
  <c r="AL39" i="37"/>
  <c r="AM39" i="37" s="1"/>
  <c r="AJ39" i="37"/>
  <c r="AK39" i="37" s="1"/>
  <c r="AH39" i="37"/>
  <c r="AI39" i="37" s="1"/>
  <c r="BA38" i="37"/>
  <c r="AZ38" i="37"/>
  <c r="AX38" i="37"/>
  <c r="AY38" i="37" s="1"/>
  <c r="AW38" i="37"/>
  <c r="AV38" i="37"/>
  <c r="AU38" i="37"/>
  <c r="AT38" i="37"/>
  <c r="AS38" i="37"/>
  <c r="AR38" i="37"/>
  <c r="AP38" i="37"/>
  <c r="AQ38" i="37" s="1"/>
  <c r="AO38" i="37"/>
  <c r="AN38" i="37"/>
  <c r="AL38" i="37"/>
  <c r="AM38" i="37" s="1"/>
  <c r="AJ38" i="37"/>
  <c r="AK38" i="37" s="1"/>
  <c r="AH38" i="37"/>
  <c r="AI38" i="37" s="1"/>
  <c r="BA37" i="37"/>
  <c r="AZ37" i="37"/>
  <c r="AY37" i="37"/>
  <c r="AX37" i="37"/>
  <c r="AW37" i="37"/>
  <c r="AV37" i="37"/>
  <c r="AT37" i="37"/>
  <c r="AU37" i="37" s="1"/>
  <c r="AS37" i="37"/>
  <c r="AR37" i="37"/>
  <c r="AQ37" i="37"/>
  <c r="AP37" i="37"/>
  <c r="AO37" i="37"/>
  <c r="AN37" i="37"/>
  <c r="AL37" i="37"/>
  <c r="AM37" i="37" s="1"/>
  <c r="AJ37" i="37"/>
  <c r="AK37" i="37" s="1"/>
  <c r="AH37" i="37"/>
  <c r="AI37" i="37" s="1"/>
  <c r="BA36" i="37"/>
  <c r="AZ36" i="37"/>
  <c r="AX36" i="37"/>
  <c r="AY36" i="37" s="1"/>
  <c r="AW36" i="37"/>
  <c r="AV36" i="37"/>
  <c r="AU36" i="37"/>
  <c r="AT36" i="37"/>
  <c r="AS36" i="37"/>
  <c r="AR36" i="37"/>
  <c r="AP36" i="37"/>
  <c r="AQ36" i="37" s="1"/>
  <c r="AO36" i="37"/>
  <c r="AN36" i="37"/>
  <c r="AL36" i="37"/>
  <c r="AM36" i="37" s="1"/>
  <c r="AJ36" i="37"/>
  <c r="AK36" i="37" s="1"/>
  <c r="AH36" i="37"/>
  <c r="AI36" i="37" s="1"/>
  <c r="BA35" i="37"/>
  <c r="AZ35" i="37"/>
  <c r="AY35" i="37"/>
  <c r="AX35" i="37"/>
  <c r="AW35" i="37"/>
  <c r="AV35" i="37"/>
  <c r="AT35" i="37"/>
  <c r="AU35" i="37" s="1"/>
  <c r="AS35" i="37"/>
  <c r="AR35" i="37"/>
  <c r="AQ35" i="37"/>
  <c r="AP35" i="37"/>
  <c r="AO35" i="37"/>
  <c r="AN35" i="37"/>
  <c r="AL35" i="37"/>
  <c r="AM35" i="37" s="1"/>
  <c r="AJ35" i="37"/>
  <c r="AK35" i="37" s="1"/>
  <c r="AH35" i="37"/>
  <c r="AI35" i="37" s="1"/>
  <c r="BA34" i="37"/>
  <c r="AZ34" i="37"/>
  <c r="AZ44" i="37" s="1"/>
  <c r="BA44" i="37" s="1"/>
  <c r="AX34" i="37"/>
  <c r="AY34" i="37" s="1"/>
  <c r="AW34" i="37"/>
  <c r="AV34" i="37"/>
  <c r="AV44" i="37" s="1"/>
  <c r="AW44" i="37" s="1"/>
  <c r="AU34" i="37"/>
  <c r="AT34" i="37"/>
  <c r="AS34" i="37"/>
  <c r="AR34" i="37"/>
  <c r="AR44" i="37" s="1"/>
  <c r="AS44" i="37" s="1"/>
  <c r="AP34" i="37"/>
  <c r="AQ34" i="37" s="1"/>
  <c r="AO34" i="37"/>
  <c r="AN34" i="37"/>
  <c r="AN44" i="37" s="1"/>
  <c r="AO44" i="37" s="1"/>
  <c r="AL34" i="37"/>
  <c r="AM34" i="37" s="1"/>
  <c r="AJ34" i="37"/>
  <c r="AH34" i="37"/>
  <c r="AI34" i="37" s="1"/>
  <c r="AZ33" i="37"/>
  <c r="AX33" i="37"/>
  <c r="AV33" i="37"/>
  <c r="AT33" i="37"/>
  <c r="AR33" i="37"/>
  <c r="AP33" i="37"/>
  <c r="AN33" i="37"/>
  <c r="AR29" i="37"/>
  <c r="AS29" i="37" s="1"/>
  <c r="BA28" i="37"/>
  <c r="AZ28" i="37"/>
  <c r="AX28" i="37"/>
  <c r="AY28" i="37" s="1"/>
  <c r="AW28" i="37"/>
  <c r="AV28" i="37"/>
  <c r="AT28" i="37"/>
  <c r="AU28" i="37" s="1"/>
  <c r="AS28" i="37"/>
  <c r="AR28" i="37"/>
  <c r="AP28" i="37"/>
  <c r="AQ28" i="37" s="1"/>
  <c r="AN28" i="37"/>
  <c r="AO28" i="37" s="1"/>
  <c r="AL28" i="37"/>
  <c r="AM28" i="37" s="1"/>
  <c r="AJ28" i="37"/>
  <c r="AK28" i="37" s="1"/>
  <c r="AH28" i="37"/>
  <c r="AI28" i="37" s="1"/>
  <c r="AZ27" i="37"/>
  <c r="BA27" i="37" s="1"/>
  <c r="AX27" i="37"/>
  <c r="AY27" i="37" s="1"/>
  <c r="AW27" i="37"/>
  <c r="AV27" i="37"/>
  <c r="AT27" i="37"/>
  <c r="AU27" i="37" s="1"/>
  <c r="AS27" i="37"/>
  <c r="AR27" i="37"/>
  <c r="AP27" i="37"/>
  <c r="AQ27" i="37" s="1"/>
  <c r="AO27" i="37"/>
  <c r="AN27" i="37"/>
  <c r="AL27" i="37"/>
  <c r="AM27" i="37" s="1"/>
  <c r="AJ27" i="37"/>
  <c r="AK27" i="37" s="1"/>
  <c r="AH27" i="37"/>
  <c r="AI27" i="37" s="1"/>
  <c r="BA26" i="37"/>
  <c r="AZ26" i="37"/>
  <c r="AX26" i="37"/>
  <c r="AY26" i="37" s="1"/>
  <c r="AV26" i="37"/>
  <c r="AW26" i="37" s="1"/>
  <c r="AT26" i="37"/>
  <c r="AU26" i="37" s="1"/>
  <c r="AS26" i="37"/>
  <c r="AR26" i="37"/>
  <c r="AP26" i="37"/>
  <c r="AQ26" i="37" s="1"/>
  <c r="AN26" i="37"/>
  <c r="AO26" i="37" s="1"/>
  <c r="AL26" i="37"/>
  <c r="AM26" i="37" s="1"/>
  <c r="AJ26" i="37"/>
  <c r="AK26" i="37" s="1"/>
  <c r="AH26" i="37"/>
  <c r="AI26" i="37" s="1"/>
  <c r="BA25" i="37"/>
  <c r="AZ25" i="37"/>
  <c r="AX25" i="37"/>
  <c r="AY25" i="37" s="1"/>
  <c r="AW25" i="37"/>
  <c r="AV25" i="37"/>
  <c r="AT25" i="37"/>
  <c r="AU25" i="37" s="1"/>
  <c r="AS25" i="37"/>
  <c r="AR25" i="37"/>
  <c r="AP25" i="37"/>
  <c r="AQ25" i="37" s="1"/>
  <c r="AO25" i="37"/>
  <c r="AN25" i="37"/>
  <c r="AL25" i="37"/>
  <c r="AM25" i="37" s="1"/>
  <c r="AJ25" i="37"/>
  <c r="AK25" i="37" s="1"/>
  <c r="AH25" i="37"/>
  <c r="AI25" i="37" s="1"/>
  <c r="BA24" i="37"/>
  <c r="AZ24" i="37"/>
  <c r="AX24" i="37"/>
  <c r="AY24" i="37" s="1"/>
  <c r="AV24" i="37"/>
  <c r="AW24" i="37" s="1"/>
  <c r="AT24" i="37"/>
  <c r="AU24" i="37" s="1"/>
  <c r="AS24" i="37"/>
  <c r="AR24" i="37"/>
  <c r="AP24" i="37"/>
  <c r="AQ24" i="37" s="1"/>
  <c r="AO24" i="37"/>
  <c r="AN24" i="37"/>
  <c r="AL24" i="37"/>
  <c r="AM24" i="37" s="1"/>
  <c r="AJ24" i="37"/>
  <c r="AK24" i="37" s="1"/>
  <c r="AH24" i="37"/>
  <c r="AI24" i="37" s="1"/>
  <c r="BA23" i="37"/>
  <c r="AZ23" i="37"/>
  <c r="AX23" i="37"/>
  <c r="AY23" i="37" s="1"/>
  <c r="AW23" i="37"/>
  <c r="AV23" i="37"/>
  <c r="AT23" i="37"/>
  <c r="AU23" i="37" s="1"/>
  <c r="AR23" i="37"/>
  <c r="AS23" i="37" s="1"/>
  <c r="AP23" i="37"/>
  <c r="AQ23" i="37" s="1"/>
  <c r="AO23" i="37"/>
  <c r="AN23" i="37"/>
  <c r="AL23" i="37"/>
  <c r="AM23" i="37" s="1"/>
  <c r="AJ23" i="37"/>
  <c r="AK23" i="37" s="1"/>
  <c r="AH23" i="37"/>
  <c r="AI23" i="37" s="1"/>
  <c r="BA22" i="37"/>
  <c r="AZ22" i="37"/>
  <c r="AX22" i="37"/>
  <c r="AY22" i="37" s="1"/>
  <c r="AW22" i="37"/>
  <c r="AV22" i="37"/>
  <c r="AT22" i="37"/>
  <c r="AU22" i="37" s="1"/>
  <c r="AS22" i="37"/>
  <c r="AR22" i="37"/>
  <c r="AP22" i="37"/>
  <c r="AQ22" i="37" s="1"/>
  <c r="AO22" i="37"/>
  <c r="AN22" i="37"/>
  <c r="AL22" i="37"/>
  <c r="AM22" i="37" s="1"/>
  <c r="AJ22" i="37"/>
  <c r="AK22" i="37" s="1"/>
  <c r="AH22" i="37"/>
  <c r="AI22" i="37" s="1"/>
  <c r="AZ21" i="37"/>
  <c r="BA21" i="37" s="1"/>
  <c r="AX21" i="37"/>
  <c r="AY21" i="37" s="1"/>
  <c r="AW21" i="37"/>
  <c r="AV21" i="37"/>
  <c r="AT21" i="37"/>
  <c r="AU21" i="37" s="1"/>
  <c r="AR21" i="37"/>
  <c r="AS21" i="37" s="1"/>
  <c r="AP21" i="37"/>
  <c r="AQ21" i="37" s="1"/>
  <c r="AO21" i="37"/>
  <c r="AN21" i="37"/>
  <c r="AL21" i="37"/>
  <c r="AM21" i="37" s="1"/>
  <c r="AJ21" i="37"/>
  <c r="AK21" i="37" s="1"/>
  <c r="AH21" i="37"/>
  <c r="AI21" i="37" s="1"/>
  <c r="BA20" i="37"/>
  <c r="AZ20" i="37"/>
  <c r="AX20" i="37"/>
  <c r="AY20" i="37" s="1"/>
  <c r="AW20" i="37"/>
  <c r="AV20" i="37"/>
  <c r="AT20" i="37"/>
  <c r="AU20" i="37" s="1"/>
  <c r="AS20" i="37"/>
  <c r="AR20" i="37"/>
  <c r="AP20" i="37"/>
  <c r="AQ20" i="37" s="1"/>
  <c r="AN20" i="37"/>
  <c r="AO20" i="37" s="1"/>
  <c r="AL20" i="37"/>
  <c r="AM20" i="37" s="1"/>
  <c r="AJ20" i="37"/>
  <c r="AK20" i="37" s="1"/>
  <c r="AH20" i="37"/>
  <c r="AI20" i="37" s="1"/>
  <c r="AZ19" i="37"/>
  <c r="BA19" i="37" s="1"/>
  <c r="AX19" i="37"/>
  <c r="AY19" i="37" s="1"/>
  <c r="AW19" i="37"/>
  <c r="AV19" i="37"/>
  <c r="AV29" i="37" s="1"/>
  <c r="AW29" i="37" s="1"/>
  <c r="AT19" i="37"/>
  <c r="AU19" i="37" s="1"/>
  <c r="AS19" i="37"/>
  <c r="AR19" i="37"/>
  <c r="AP19" i="37"/>
  <c r="AQ19" i="37" s="1"/>
  <c r="AO19" i="37"/>
  <c r="AN19" i="37"/>
  <c r="AL19" i="37"/>
  <c r="AM19" i="37" s="1"/>
  <c r="AJ19" i="37"/>
  <c r="AH19" i="37"/>
  <c r="AI19" i="37" s="1"/>
  <c r="AZ18" i="37"/>
  <c r="AX18" i="37"/>
  <c r="AV18" i="37"/>
  <c r="AT18" i="37"/>
  <c r="AR18" i="37"/>
  <c r="AP18" i="37"/>
  <c r="AN18" i="37"/>
  <c r="CP14" i="37"/>
  <c r="CO14" i="37"/>
  <c r="CM14" i="37"/>
  <c r="CN14" i="37" s="1"/>
  <c r="CK14" i="37"/>
  <c r="CL14" i="37" s="1"/>
  <c r="CJ14" i="37"/>
  <c r="CI14" i="37"/>
  <c r="CH14" i="37"/>
  <c r="CG14" i="37"/>
  <c r="CE14" i="37"/>
  <c r="CF14" i="37" s="1"/>
  <c r="CC14" i="37"/>
  <c r="CD14" i="37" s="1"/>
  <c r="CB14" i="37"/>
  <c r="CA14" i="37"/>
  <c r="BZ14" i="37"/>
  <c r="BY14" i="37"/>
  <c r="BW14" i="37"/>
  <c r="BX14" i="37" s="1"/>
  <c r="BU14" i="37"/>
  <c r="BV14" i="37" s="1"/>
  <c r="BT14" i="37"/>
  <c r="BS14" i="37"/>
  <c r="BR14" i="37"/>
  <c r="BQ14" i="37"/>
  <c r="BO14" i="37"/>
  <c r="BP14" i="37" s="1"/>
  <c r="BM14" i="37"/>
  <c r="BN14" i="37" s="1"/>
  <c r="BL14" i="37"/>
  <c r="BK14" i="37"/>
  <c r="BJ14" i="37"/>
  <c r="BI14" i="37"/>
  <c r="BG14" i="37"/>
  <c r="BH14" i="37" s="1"/>
  <c r="BE14" i="37"/>
  <c r="BF14" i="37" s="1"/>
  <c r="BD14" i="37"/>
  <c r="BC14" i="37"/>
  <c r="CO13" i="37"/>
  <c r="CP13" i="37" s="1"/>
  <c r="CN13" i="37"/>
  <c r="CM13" i="37"/>
  <c r="CL13" i="37"/>
  <c r="CK13" i="37"/>
  <c r="CI13" i="37"/>
  <c r="CJ13" i="37" s="1"/>
  <c r="CG13" i="37"/>
  <c r="CH13" i="37" s="1"/>
  <c r="CF13" i="37"/>
  <c r="CE13" i="37"/>
  <c r="CD13" i="37"/>
  <c r="CC13" i="37"/>
  <c r="CA13" i="37"/>
  <c r="CB13" i="37" s="1"/>
  <c r="BY13" i="37"/>
  <c r="BZ13" i="37" s="1"/>
  <c r="BX13" i="37"/>
  <c r="BW13" i="37"/>
  <c r="BV13" i="37"/>
  <c r="BU13" i="37"/>
  <c r="BS13" i="37"/>
  <c r="BT13" i="37" s="1"/>
  <c r="BQ13" i="37"/>
  <c r="BR13" i="37" s="1"/>
  <c r="BP13" i="37"/>
  <c r="BO13" i="37"/>
  <c r="BN13" i="37"/>
  <c r="BM13" i="37"/>
  <c r="BK13" i="37"/>
  <c r="BL13" i="37" s="1"/>
  <c r="BI13" i="37"/>
  <c r="BJ13" i="37" s="1"/>
  <c r="BH13" i="37"/>
  <c r="BG13" i="37"/>
  <c r="BF13" i="37"/>
  <c r="BE13" i="37"/>
  <c r="BC13" i="37"/>
  <c r="BD13" i="37" s="1"/>
  <c r="AZ13" i="37"/>
  <c r="BA13" i="37" s="1"/>
  <c r="AY13" i="37"/>
  <c r="AX13" i="37"/>
  <c r="AW13" i="37"/>
  <c r="AV13" i="37"/>
  <c r="AT13" i="37"/>
  <c r="AU13" i="37" s="1"/>
  <c r="AR13" i="37"/>
  <c r="AS13" i="37" s="1"/>
  <c r="AQ13" i="37"/>
  <c r="AP13" i="37"/>
  <c r="AO13" i="37"/>
  <c r="AN13" i="37"/>
  <c r="AL13" i="37"/>
  <c r="AM13" i="37" s="1"/>
  <c r="AJ13" i="37"/>
  <c r="AK13" i="37" s="1"/>
  <c r="AH13" i="37"/>
  <c r="AI13" i="37" s="1"/>
  <c r="CP12" i="37"/>
  <c r="CO12" i="37"/>
  <c r="CM12" i="37"/>
  <c r="CN12" i="37" s="1"/>
  <c r="CK12" i="37"/>
  <c r="CL12" i="37" s="1"/>
  <c r="CJ12" i="37"/>
  <c r="CI12" i="37"/>
  <c r="CH12" i="37"/>
  <c r="CG12" i="37"/>
  <c r="CE12" i="37"/>
  <c r="CF12" i="37" s="1"/>
  <c r="CC12" i="37"/>
  <c r="CD12" i="37" s="1"/>
  <c r="CB12" i="37"/>
  <c r="CA12" i="37"/>
  <c r="BZ12" i="37"/>
  <c r="BY12" i="37"/>
  <c r="BW12" i="37"/>
  <c r="BX12" i="37" s="1"/>
  <c r="BU12" i="37"/>
  <c r="BV12" i="37" s="1"/>
  <c r="BT12" i="37"/>
  <c r="BS12" i="37"/>
  <c r="BR12" i="37"/>
  <c r="BQ12" i="37"/>
  <c r="BO12" i="37"/>
  <c r="BP12" i="37" s="1"/>
  <c r="BM12" i="37"/>
  <c r="BN12" i="37" s="1"/>
  <c r="BL12" i="37"/>
  <c r="BK12" i="37"/>
  <c r="BJ12" i="37"/>
  <c r="BI12" i="37"/>
  <c r="BG12" i="37"/>
  <c r="BH12" i="37" s="1"/>
  <c r="BE12" i="37"/>
  <c r="BF12" i="37" s="1"/>
  <c r="BD12" i="37"/>
  <c r="BC12" i="37"/>
  <c r="BA12" i="37"/>
  <c r="AZ12" i="37"/>
  <c r="AX12" i="37"/>
  <c r="AY12" i="37" s="1"/>
  <c r="AV12" i="37"/>
  <c r="AW12" i="37" s="1"/>
  <c r="AU12" i="37"/>
  <c r="AT12" i="37"/>
  <c r="AS12" i="37"/>
  <c r="AR12" i="37"/>
  <c r="AP12" i="37"/>
  <c r="AQ12" i="37" s="1"/>
  <c r="AN12" i="37"/>
  <c r="AO12" i="37" s="1"/>
  <c r="AL12" i="37"/>
  <c r="AM12" i="37" s="1"/>
  <c r="AJ12" i="37"/>
  <c r="AK12" i="37" s="1"/>
  <c r="AH12" i="37"/>
  <c r="AI12" i="37" s="1"/>
  <c r="CO11" i="37"/>
  <c r="CP11" i="37" s="1"/>
  <c r="CN11" i="37"/>
  <c r="CM11" i="37"/>
  <c r="CL11" i="37"/>
  <c r="CK11" i="37"/>
  <c r="CI11" i="37"/>
  <c r="CJ11" i="37" s="1"/>
  <c r="CG11" i="37"/>
  <c r="CH11" i="37" s="1"/>
  <c r="CF11" i="37"/>
  <c r="CE11" i="37"/>
  <c r="CD11" i="37"/>
  <c r="CC11" i="37"/>
  <c r="CA11" i="37"/>
  <c r="CB11" i="37" s="1"/>
  <c r="BY11" i="37"/>
  <c r="BZ11" i="37" s="1"/>
  <c r="BX11" i="37"/>
  <c r="BW11" i="37"/>
  <c r="BV11" i="37"/>
  <c r="BU11" i="37"/>
  <c r="BS11" i="37"/>
  <c r="BT11" i="37" s="1"/>
  <c r="BQ11" i="37"/>
  <c r="BR11" i="37" s="1"/>
  <c r="BP11" i="37"/>
  <c r="BO11" i="37"/>
  <c r="BN11" i="37"/>
  <c r="BM11" i="37"/>
  <c r="BK11" i="37"/>
  <c r="BL11" i="37" s="1"/>
  <c r="BI11" i="37"/>
  <c r="BJ11" i="37" s="1"/>
  <c r="BH11" i="37"/>
  <c r="BG11" i="37"/>
  <c r="BF11" i="37"/>
  <c r="BE11" i="37"/>
  <c r="BC11" i="37"/>
  <c r="BD11" i="37" s="1"/>
  <c r="AZ11" i="37"/>
  <c r="BA11" i="37" s="1"/>
  <c r="AY11" i="37"/>
  <c r="AX11" i="37"/>
  <c r="AW11" i="37"/>
  <c r="AV11" i="37"/>
  <c r="AT11" i="37"/>
  <c r="AU11" i="37" s="1"/>
  <c r="AR11" i="37"/>
  <c r="AS11" i="37" s="1"/>
  <c r="AQ11" i="37"/>
  <c r="AP11" i="37"/>
  <c r="AO11" i="37"/>
  <c r="AN11" i="37"/>
  <c r="AL11" i="37"/>
  <c r="AM11" i="37" s="1"/>
  <c r="AJ11" i="37"/>
  <c r="AK11" i="37" s="1"/>
  <c r="AH11" i="37"/>
  <c r="AI11" i="37" s="1"/>
  <c r="CP10" i="37"/>
  <c r="CO10" i="37"/>
  <c r="CM10" i="37"/>
  <c r="CN10" i="37" s="1"/>
  <c r="CK10" i="37"/>
  <c r="CL10" i="37" s="1"/>
  <c r="CJ10" i="37"/>
  <c r="CI10" i="37"/>
  <c r="CH10" i="37"/>
  <c r="CG10" i="37"/>
  <c r="CE10" i="37"/>
  <c r="CF10" i="37" s="1"/>
  <c r="CC10" i="37"/>
  <c r="CD10" i="37" s="1"/>
  <c r="CB10" i="37"/>
  <c r="CA10" i="37"/>
  <c r="BZ10" i="37"/>
  <c r="BY10" i="37"/>
  <c r="BX10" i="37"/>
  <c r="BW10" i="37"/>
  <c r="BU10" i="37"/>
  <c r="BV10" i="37" s="1"/>
  <c r="BT10" i="37"/>
  <c r="BS10" i="37"/>
  <c r="BR10" i="37"/>
  <c r="BQ10" i="37"/>
  <c r="BP10" i="37"/>
  <c r="BO10" i="37"/>
  <c r="BM10" i="37"/>
  <c r="BN10" i="37" s="1"/>
  <c r="BL10" i="37"/>
  <c r="BK10" i="37"/>
  <c r="BJ10" i="37"/>
  <c r="BI10" i="37"/>
  <c r="BH10" i="37"/>
  <c r="BG10" i="37"/>
  <c r="BE10" i="37"/>
  <c r="BF10" i="37" s="1"/>
  <c r="BD10" i="37"/>
  <c r="BC10" i="37"/>
  <c r="BA10" i="37"/>
  <c r="AZ10" i="37"/>
  <c r="AY10" i="37"/>
  <c r="AX10" i="37"/>
  <c r="AV10" i="37"/>
  <c r="AW10" i="37" s="1"/>
  <c r="AU10" i="37"/>
  <c r="AT10" i="37"/>
  <c r="AS10" i="37"/>
  <c r="AR10" i="37"/>
  <c r="AQ10" i="37"/>
  <c r="AP10" i="37"/>
  <c r="AN10" i="37"/>
  <c r="AO10" i="37" s="1"/>
  <c r="AL10" i="37"/>
  <c r="AM10" i="37" s="1"/>
  <c r="AJ10" i="37"/>
  <c r="AK10" i="37" s="1"/>
  <c r="AH10" i="37"/>
  <c r="AI10" i="37" s="1"/>
  <c r="CO9" i="37"/>
  <c r="CP9" i="37" s="1"/>
  <c r="CN9" i="37"/>
  <c r="CM9" i="37"/>
  <c r="CL9" i="37"/>
  <c r="CK9" i="37"/>
  <c r="CJ9" i="37"/>
  <c r="CI9" i="37"/>
  <c r="CG9" i="37"/>
  <c r="CH9" i="37" s="1"/>
  <c r="CF9" i="37"/>
  <c r="CE9" i="37"/>
  <c r="CD9" i="37"/>
  <c r="CC9" i="37"/>
  <c r="CB9" i="37"/>
  <c r="CA9" i="37"/>
  <c r="BY9" i="37"/>
  <c r="BZ9" i="37" s="1"/>
  <c r="BX9" i="37"/>
  <c r="BW9" i="37"/>
  <c r="BV9" i="37"/>
  <c r="BU9" i="37"/>
  <c r="BT9" i="37"/>
  <c r="BS9" i="37"/>
  <c r="BQ9" i="37"/>
  <c r="BR9" i="37" s="1"/>
  <c r="BP9" i="37"/>
  <c r="BO9" i="37"/>
  <c r="BN9" i="37"/>
  <c r="BM9" i="37"/>
  <c r="BL9" i="37"/>
  <c r="BK9" i="37"/>
  <c r="BI9" i="37"/>
  <c r="BJ9" i="37" s="1"/>
  <c r="BH9" i="37"/>
  <c r="BG9" i="37"/>
  <c r="BF9" i="37"/>
  <c r="BE9" i="37"/>
  <c r="BD9" i="37"/>
  <c r="BC9" i="37"/>
  <c r="AZ9" i="37"/>
  <c r="BA9" i="37" s="1"/>
  <c r="AY9" i="37"/>
  <c r="AX9" i="37"/>
  <c r="AW9" i="37"/>
  <c r="AV9" i="37"/>
  <c r="AU9" i="37"/>
  <c r="AT9" i="37"/>
  <c r="AR9" i="37"/>
  <c r="AS9" i="37" s="1"/>
  <c r="AQ9" i="37"/>
  <c r="AP9" i="37"/>
  <c r="AO9" i="37"/>
  <c r="AN9" i="37"/>
  <c r="AL9" i="37"/>
  <c r="AM9" i="37" s="1"/>
  <c r="AJ9" i="37"/>
  <c r="AK9" i="37" s="1"/>
  <c r="AH9" i="37"/>
  <c r="AI9" i="37" s="1"/>
  <c r="CP8" i="37"/>
  <c r="CO8" i="37"/>
  <c r="CN8" i="37"/>
  <c r="CM8" i="37"/>
  <c r="CK8" i="37"/>
  <c r="CL8" i="37" s="1"/>
  <c r="CJ8" i="37"/>
  <c r="CI8" i="37"/>
  <c r="CH8" i="37"/>
  <c r="CG8" i="37"/>
  <c r="CF8" i="37"/>
  <c r="CE8" i="37"/>
  <c r="CC8" i="37"/>
  <c r="CD8" i="37" s="1"/>
  <c r="CB8" i="37"/>
  <c r="CA8" i="37"/>
  <c r="BZ8" i="37"/>
  <c r="BY8" i="37"/>
  <c r="BX8" i="37"/>
  <c r="BW8" i="37"/>
  <c r="BU8" i="37"/>
  <c r="BV8" i="37" s="1"/>
  <c r="BT8" i="37"/>
  <c r="BS8" i="37"/>
  <c r="BR8" i="37"/>
  <c r="BQ8" i="37"/>
  <c r="BP8" i="37"/>
  <c r="BO8" i="37"/>
  <c r="BM8" i="37"/>
  <c r="BN8" i="37" s="1"/>
  <c r="BL8" i="37"/>
  <c r="BK8" i="37"/>
  <c r="BJ8" i="37"/>
  <c r="BI8" i="37"/>
  <c r="BH8" i="37"/>
  <c r="BG8" i="37"/>
  <c r="BE8" i="37"/>
  <c r="BF8" i="37" s="1"/>
  <c r="BD8" i="37"/>
  <c r="BC8" i="37"/>
  <c r="BA8" i="37"/>
  <c r="AZ8" i="37"/>
  <c r="AY8" i="37"/>
  <c r="AX8" i="37"/>
  <c r="AV8" i="37"/>
  <c r="AW8" i="37" s="1"/>
  <c r="AU8" i="37"/>
  <c r="AT8" i="37"/>
  <c r="AS8" i="37"/>
  <c r="AR8" i="37"/>
  <c r="AQ8" i="37"/>
  <c r="AP8" i="37"/>
  <c r="AN8" i="37"/>
  <c r="AO8" i="37" s="1"/>
  <c r="AL8" i="37"/>
  <c r="AM8" i="37" s="1"/>
  <c r="AJ8" i="37"/>
  <c r="AK8" i="37" s="1"/>
  <c r="AH8" i="37"/>
  <c r="AI8" i="37" s="1"/>
  <c r="CO7" i="37"/>
  <c r="CP7" i="37" s="1"/>
  <c r="CN7" i="37"/>
  <c r="CM7" i="37"/>
  <c r="CL7" i="37"/>
  <c r="CK7" i="37"/>
  <c r="CJ7" i="37"/>
  <c r="CI7" i="37"/>
  <c r="CG7" i="37"/>
  <c r="CH7" i="37" s="1"/>
  <c r="CF7" i="37"/>
  <c r="CE7" i="37"/>
  <c r="CD7" i="37"/>
  <c r="CC7" i="37"/>
  <c r="CB7" i="37"/>
  <c r="CA7" i="37"/>
  <c r="BY7" i="37"/>
  <c r="BZ7" i="37" s="1"/>
  <c r="BX7" i="37"/>
  <c r="BW7" i="37"/>
  <c r="BV7" i="37"/>
  <c r="BU7" i="37"/>
  <c r="BT7" i="37"/>
  <c r="BS7" i="37"/>
  <c r="BQ7" i="37"/>
  <c r="BR7" i="37" s="1"/>
  <c r="BP7" i="37"/>
  <c r="BO7" i="37"/>
  <c r="BN7" i="37"/>
  <c r="BM7" i="37"/>
  <c r="BL7" i="37"/>
  <c r="BK7" i="37"/>
  <c r="BI7" i="37"/>
  <c r="BJ7" i="37" s="1"/>
  <c r="BH7" i="37"/>
  <c r="BG7" i="37"/>
  <c r="BF7" i="37"/>
  <c r="BE7" i="37"/>
  <c r="BD7" i="37"/>
  <c r="BC7" i="37"/>
  <c r="AZ7" i="37"/>
  <c r="BA7" i="37" s="1"/>
  <c r="AY7" i="37"/>
  <c r="AX7" i="37"/>
  <c r="AW7" i="37"/>
  <c r="AV7" i="37"/>
  <c r="AU7" i="37"/>
  <c r="AT7" i="37"/>
  <c r="AR7" i="37"/>
  <c r="AS7" i="37" s="1"/>
  <c r="AQ7" i="37"/>
  <c r="AP7" i="37"/>
  <c r="AO7" i="37"/>
  <c r="AN7" i="37"/>
  <c r="AL7" i="37"/>
  <c r="AM7" i="37" s="1"/>
  <c r="AJ7" i="37"/>
  <c r="AK7" i="37" s="1"/>
  <c r="AH7" i="37"/>
  <c r="AI7" i="37" s="1"/>
  <c r="CP6" i="37"/>
  <c r="CO6" i="37"/>
  <c r="CN6" i="37"/>
  <c r="CM6" i="37"/>
  <c r="CK6" i="37"/>
  <c r="CL6" i="37" s="1"/>
  <c r="CJ6" i="37"/>
  <c r="CI6" i="37"/>
  <c r="CH6" i="37"/>
  <c r="CG6" i="37"/>
  <c r="CF6" i="37"/>
  <c r="CE6" i="37"/>
  <c r="CC6" i="37"/>
  <c r="CD6" i="37" s="1"/>
  <c r="CB6" i="37"/>
  <c r="CA6" i="37"/>
  <c r="BZ6" i="37"/>
  <c r="BY6" i="37"/>
  <c r="BX6" i="37"/>
  <c r="BW6" i="37"/>
  <c r="BU6" i="37"/>
  <c r="BV6" i="37" s="1"/>
  <c r="BT6" i="37"/>
  <c r="BS6" i="37"/>
  <c r="BR6" i="37"/>
  <c r="BQ6" i="37"/>
  <c r="BP6" i="37"/>
  <c r="BO6" i="37"/>
  <c r="BM6" i="37"/>
  <c r="BN6" i="37" s="1"/>
  <c r="BL6" i="37"/>
  <c r="BK6" i="37"/>
  <c r="BJ6" i="37"/>
  <c r="BI6" i="37"/>
  <c r="BH6" i="37"/>
  <c r="BG6" i="37"/>
  <c r="BE6" i="37"/>
  <c r="BF6" i="37" s="1"/>
  <c r="BD6" i="37"/>
  <c r="BC6" i="37"/>
  <c r="BA6" i="37"/>
  <c r="AZ6" i="37"/>
  <c r="AY6" i="37"/>
  <c r="AX6" i="37"/>
  <c r="AV6" i="37"/>
  <c r="AW6" i="37" s="1"/>
  <c r="AU6" i="37"/>
  <c r="AT6" i="37"/>
  <c r="AS6" i="37"/>
  <c r="AR6" i="37"/>
  <c r="AQ6" i="37"/>
  <c r="AP6" i="37"/>
  <c r="AN6" i="37"/>
  <c r="AO6" i="37" s="1"/>
  <c r="AL6" i="37"/>
  <c r="AM6" i="37" s="1"/>
  <c r="AJ6" i="37"/>
  <c r="AK6" i="37" s="1"/>
  <c r="AH6" i="37"/>
  <c r="AI6" i="37" s="1"/>
  <c r="CO5" i="37"/>
  <c r="CP5" i="37" s="1"/>
  <c r="CN5" i="37"/>
  <c r="CM5" i="37"/>
  <c r="CL5" i="37"/>
  <c r="CK5" i="37"/>
  <c r="CJ5" i="37"/>
  <c r="CI5" i="37"/>
  <c r="CG5" i="37"/>
  <c r="CH5" i="37" s="1"/>
  <c r="CF5" i="37"/>
  <c r="CE5" i="37"/>
  <c r="CD5" i="37"/>
  <c r="CC5" i="37"/>
  <c r="CB5" i="37"/>
  <c r="CA5" i="37"/>
  <c r="BY5" i="37"/>
  <c r="BZ5" i="37" s="1"/>
  <c r="BX5" i="37"/>
  <c r="BW5" i="37"/>
  <c r="BV5" i="37"/>
  <c r="BU5" i="37"/>
  <c r="BT5" i="37"/>
  <c r="BS5" i="37"/>
  <c r="BQ5" i="37"/>
  <c r="BR5" i="37" s="1"/>
  <c r="BP5" i="37"/>
  <c r="BO5" i="37"/>
  <c r="BN5" i="37"/>
  <c r="BM5" i="37"/>
  <c r="BL5" i="37"/>
  <c r="BK5" i="37"/>
  <c r="BI5" i="37"/>
  <c r="BJ5" i="37" s="1"/>
  <c r="BH5" i="37"/>
  <c r="BG5" i="37"/>
  <c r="BF5" i="37"/>
  <c r="BE5" i="37"/>
  <c r="BD5" i="37"/>
  <c r="BC5" i="37"/>
  <c r="AZ5" i="37"/>
  <c r="BA5" i="37" s="1"/>
  <c r="AY5" i="37"/>
  <c r="AX5" i="37"/>
  <c r="AW5" i="37"/>
  <c r="AV5" i="37"/>
  <c r="AU5" i="37"/>
  <c r="AT5" i="37"/>
  <c r="AR5" i="37"/>
  <c r="AS5" i="37" s="1"/>
  <c r="AQ5" i="37"/>
  <c r="AP5" i="37"/>
  <c r="AO5" i="37"/>
  <c r="AN5" i="37"/>
  <c r="AL5" i="37"/>
  <c r="AM5" i="37" s="1"/>
  <c r="AJ5" i="37"/>
  <c r="AK5" i="37" s="1"/>
  <c r="AH5" i="37"/>
  <c r="AI5" i="37" s="1"/>
  <c r="CP4" i="37"/>
  <c r="CO4" i="37"/>
  <c r="CN4" i="37"/>
  <c r="CM4" i="37"/>
  <c r="CK4" i="37"/>
  <c r="CL4" i="37" s="1"/>
  <c r="CJ4" i="37"/>
  <c r="CI4" i="37"/>
  <c r="CH4" i="37"/>
  <c r="CG4" i="37"/>
  <c r="CF4" i="37"/>
  <c r="CE4" i="37"/>
  <c r="CC4" i="37"/>
  <c r="CD4" i="37" s="1"/>
  <c r="CB4" i="37"/>
  <c r="CA4" i="37"/>
  <c r="BZ4" i="37"/>
  <c r="BY4" i="37"/>
  <c r="BX4" i="37"/>
  <c r="BW4" i="37"/>
  <c r="BU4" i="37"/>
  <c r="BV4" i="37" s="1"/>
  <c r="BT4" i="37"/>
  <c r="BS4" i="37"/>
  <c r="BR4" i="37"/>
  <c r="BQ4" i="37"/>
  <c r="BP4" i="37"/>
  <c r="BO4" i="37"/>
  <c r="BM4" i="37"/>
  <c r="BN4" i="37" s="1"/>
  <c r="BL4" i="37"/>
  <c r="BK4" i="37"/>
  <c r="BJ4" i="37"/>
  <c r="BI4" i="37"/>
  <c r="BH4" i="37"/>
  <c r="BG4" i="37"/>
  <c r="BE4" i="37"/>
  <c r="BF4" i="37" s="1"/>
  <c r="BD4" i="37"/>
  <c r="BC4" i="37"/>
  <c r="BA4" i="37"/>
  <c r="AZ4" i="37"/>
  <c r="AY4" i="37"/>
  <c r="AX4" i="37"/>
  <c r="AX14" i="37" s="1"/>
  <c r="AY14" i="37" s="1"/>
  <c r="AV4" i="37"/>
  <c r="AW4" i="37" s="1"/>
  <c r="AU4" i="37"/>
  <c r="AT4" i="37"/>
  <c r="AT14" i="37" s="1"/>
  <c r="AU14" i="37" s="1"/>
  <c r="AS4" i="37"/>
  <c r="AR4" i="37"/>
  <c r="AQ4" i="37"/>
  <c r="AP4" i="37"/>
  <c r="AP14" i="37" s="1"/>
  <c r="AQ14" i="37" s="1"/>
  <c r="AN4" i="37"/>
  <c r="AO4" i="37" s="1"/>
  <c r="AL4" i="37"/>
  <c r="AJ4" i="37"/>
  <c r="AK4" i="37" s="1"/>
  <c r="AH4" i="37"/>
  <c r="CO3" i="37"/>
  <c r="CM3" i="37"/>
  <c r="CK3" i="37"/>
  <c r="CI3" i="37"/>
  <c r="CG3" i="37"/>
  <c r="CE3" i="37"/>
  <c r="CC3" i="37"/>
  <c r="CA3" i="37"/>
  <c r="BY3" i="37"/>
  <c r="BW3" i="37"/>
  <c r="BU3" i="37"/>
  <c r="BS3" i="37"/>
  <c r="BQ3" i="37"/>
  <c r="BO3" i="37"/>
  <c r="BM3" i="37"/>
  <c r="BK3" i="37"/>
  <c r="BI3" i="37"/>
  <c r="BG3" i="37"/>
  <c r="BE3" i="37"/>
  <c r="BC3" i="37"/>
  <c r="AZ3" i="37"/>
  <c r="AX3" i="37"/>
  <c r="AV3" i="37"/>
  <c r="AT3" i="37"/>
  <c r="AR3" i="37"/>
  <c r="AP3" i="37"/>
  <c r="AN3" i="37"/>
  <c r="AZ313" i="36"/>
  <c r="BA313" i="36" s="1"/>
  <c r="AX313" i="36"/>
  <c r="AY313" i="36" s="1"/>
  <c r="AV313" i="36"/>
  <c r="AW313" i="36" s="1"/>
  <c r="AT313" i="36"/>
  <c r="AU313" i="36" s="1"/>
  <c r="AR313" i="36"/>
  <c r="AS313" i="36" s="1"/>
  <c r="AP313" i="36"/>
  <c r="AQ313" i="36" s="1"/>
  <c r="AN313" i="36"/>
  <c r="AO313" i="36" s="1"/>
  <c r="AZ312" i="36"/>
  <c r="BA312" i="36" s="1"/>
  <c r="AX312" i="36"/>
  <c r="AY312" i="36" s="1"/>
  <c r="AV312" i="36"/>
  <c r="AW312" i="36" s="1"/>
  <c r="AT312" i="36"/>
  <c r="AU312" i="36" s="1"/>
  <c r="AR312" i="36"/>
  <c r="AS312" i="36" s="1"/>
  <c r="AP312" i="36"/>
  <c r="AQ312" i="36" s="1"/>
  <c r="AN312" i="36"/>
  <c r="AO312" i="36" s="1"/>
  <c r="AZ311" i="36"/>
  <c r="BA311" i="36" s="1"/>
  <c r="AX311" i="36"/>
  <c r="AY311" i="36" s="1"/>
  <c r="AV311" i="36"/>
  <c r="AW311" i="36" s="1"/>
  <c r="AT311" i="36"/>
  <c r="AU311" i="36" s="1"/>
  <c r="AR311" i="36"/>
  <c r="AS311" i="36" s="1"/>
  <c r="AP311" i="36"/>
  <c r="AQ311" i="36" s="1"/>
  <c r="AN311" i="36"/>
  <c r="AO311" i="36" s="1"/>
  <c r="AZ310" i="36"/>
  <c r="BA310" i="36" s="1"/>
  <c r="AX310" i="36"/>
  <c r="AY310" i="36" s="1"/>
  <c r="AV310" i="36"/>
  <c r="AW310" i="36" s="1"/>
  <c r="AT310" i="36"/>
  <c r="AU310" i="36" s="1"/>
  <c r="AR310" i="36"/>
  <c r="AS310" i="36" s="1"/>
  <c r="AP310" i="36"/>
  <c r="AQ310" i="36" s="1"/>
  <c r="AN310" i="36"/>
  <c r="AO310" i="36" s="1"/>
  <c r="AZ309" i="36"/>
  <c r="BA309" i="36" s="1"/>
  <c r="AX309" i="36"/>
  <c r="AY309" i="36" s="1"/>
  <c r="AV309" i="36"/>
  <c r="AW309" i="36" s="1"/>
  <c r="AT309" i="36"/>
  <c r="AU309" i="36" s="1"/>
  <c r="AR309" i="36"/>
  <c r="AS309" i="36" s="1"/>
  <c r="AP309" i="36"/>
  <c r="AQ309" i="36" s="1"/>
  <c r="AN309" i="36"/>
  <c r="AO309" i="36" s="1"/>
  <c r="AZ308" i="36"/>
  <c r="BA308" i="36" s="1"/>
  <c r="AX308" i="36"/>
  <c r="AY308" i="36" s="1"/>
  <c r="AV308" i="36"/>
  <c r="AW308" i="36" s="1"/>
  <c r="AT308" i="36"/>
  <c r="AU308" i="36" s="1"/>
  <c r="AR308" i="36"/>
  <c r="AS308" i="36" s="1"/>
  <c r="AP308" i="36"/>
  <c r="AQ308" i="36" s="1"/>
  <c r="AN308" i="36"/>
  <c r="AO308" i="36" s="1"/>
  <c r="AZ307" i="36"/>
  <c r="BA307" i="36" s="1"/>
  <c r="AX307" i="36"/>
  <c r="AY307" i="36" s="1"/>
  <c r="AV307" i="36"/>
  <c r="AW307" i="36" s="1"/>
  <c r="AT307" i="36"/>
  <c r="AU307" i="36" s="1"/>
  <c r="AR307" i="36"/>
  <c r="AS307" i="36" s="1"/>
  <c r="AP307" i="36"/>
  <c r="AQ307" i="36" s="1"/>
  <c r="AN307" i="36"/>
  <c r="AO307" i="36" s="1"/>
  <c r="AZ306" i="36"/>
  <c r="BA306" i="36" s="1"/>
  <c r="AX306" i="36"/>
  <c r="AY306" i="36" s="1"/>
  <c r="AV306" i="36"/>
  <c r="AW306" i="36" s="1"/>
  <c r="AT306" i="36"/>
  <c r="AU306" i="36" s="1"/>
  <c r="AR306" i="36"/>
  <c r="AS306" i="36" s="1"/>
  <c r="AP306" i="36"/>
  <c r="AQ306" i="36" s="1"/>
  <c r="AN306" i="36"/>
  <c r="AO306" i="36" s="1"/>
  <c r="AZ305" i="36"/>
  <c r="BA305" i="36" s="1"/>
  <c r="AX305" i="36"/>
  <c r="AY305" i="36" s="1"/>
  <c r="AV305" i="36"/>
  <c r="AW305" i="36" s="1"/>
  <c r="AT305" i="36"/>
  <c r="AU305" i="36" s="1"/>
  <c r="AR305" i="36"/>
  <c r="AS305" i="36" s="1"/>
  <c r="AP305" i="36"/>
  <c r="AQ305" i="36" s="1"/>
  <c r="AN305" i="36"/>
  <c r="AO305" i="36" s="1"/>
  <c r="AZ304" i="36"/>
  <c r="AX304" i="36"/>
  <c r="AV304" i="36"/>
  <c r="AT304" i="36"/>
  <c r="AU304" i="36" s="1"/>
  <c r="AR304" i="36"/>
  <c r="AP304" i="36"/>
  <c r="AN304" i="36"/>
  <c r="AZ303" i="36"/>
  <c r="AX303" i="36"/>
  <c r="AV303" i="36"/>
  <c r="AT303" i="36"/>
  <c r="AR303" i="36"/>
  <c r="AP303" i="36"/>
  <c r="AN303" i="36"/>
  <c r="BA298" i="36"/>
  <c r="AZ298" i="36"/>
  <c r="AX298" i="36"/>
  <c r="AY298" i="36" s="1"/>
  <c r="AW298" i="36"/>
  <c r="AV298" i="36"/>
  <c r="AT298" i="36"/>
  <c r="AU298" i="36" s="1"/>
  <c r="AS298" i="36"/>
  <c r="AR298" i="36"/>
  <c r="AP298" i="36"/>
  <c r="AQ298" i="36" s="1"/>
  <c r="AO298" i="36"/>
  <c r="AN298" i="36"/>
  <c r="AL298" i="36"/>
  <c r="AM298" i="36" s="1"/>
  <c r="AK298" i="36"/>
  <c r="AJ298" i="36"/>
  <c r="AH298" i="36"/>
  <c r="AI298" i="36" s="1"/>
  <c r="BA297" i="36"/>
  <c r="AZ297" i="36"/>
  <c r="AX297" i="36"/>
  <c r="AY297" i="36" s="1"/>
  <c r="AW297" i="36"/>
  <c r="AV297" i="36"/>
  <c r="AT297" i="36"/>
  <c r="AU297" i="36" s="1"/>
  <c r="AS297" i="36"/>
  <c r="AR297" i="36"/>
  <c r="AP297" i="36"/>
  <c r="AQ297" i="36" s="1"/>
  <c r="AO297" i="36"/>
  <c r="AN297" i="36"/>
  <c r="AL297" i="36"/>
  <c r="AM297" i="36" s="1"/>
  <c r="AK297" i="36"/>
  <c r="AJ297" i="36"/>
  <c r="AH297" i="36"/>
  <c r="AI297" i="36" s="1"/>
  <c r="BA296" i="36"/>
  <c r="AZ296" i="36"/>
  <c r="AX296" i="36"/>
  <c r="AY296" i="36" s="1"/>
  <c r="AW296" i="36"/>
  <c r="AV296" i="36"/>
  <c r="AT296" i="36"/>
  <c r="AU296" i="36" s="1"/>
  <c r="AS296" i="36"/>
  <c r="AR296" i="36"/>
  <c r="AP296" i="36"/>
  <c r="AQ296" i="36" s="1"/>
  <c r="AO296" i="36"/>
  <c r="AN296" i="36"/>
  <c r="AL296" i="36"/>
  <c r="AM296" i="36" s="1"/>
  <c r="AK296" i="36"/>
  <c r="AJ296" i="36"/>
  <c r="AH296" i="36"/>
  <c r="AI296" i="36" s="1"/>
  <c r="BA295" i="36"/>
  <c r="AZ295" i="36"/>
  <c r="AX295" i="36"/>
  <c r="AY295" i="36" s="1"/>
  <c r="AW295" i="36"/>
  <c r="AV295" i="36"/>
  <c r="AT295" i="36"/>
  <c r="AU295" i="36" s="1"/>
  <c r="AS295" i="36"/>
  <c r="AR295" i="36"/>
  <c r="AP295" i="36"/>
  <c r="AQ295" i="36" s="1"/>
  <c r="AO295" i="36"/>
  <c r="AN295" i="36"/>
  <c r="AL295" i="36"/>
  <c r="AM295" i="36" s="1"/>
  <c r="AK295" i="36"/>
  <c r="AJ295" i="36"/>
  <c r="AH295" i="36"/>
  <c r="AI295" i="36" s="1"/>
  <c r="BA294" i="36"/>
  <c r="AZ294" i="36"/>
  <c r="AX294" i="36"/>
  <c r="AY294" i="36" s="1"/>
  <c r="AW294" i="36"/>
  <c r="AV294" i="36"/>
  <c r="AT294" i="36"/>
  <c r="AU294" i="36" s="1"/>
  <c r="AS294" i="36"/>
  <c r="AR294" i="36"/>
  <c r="AP294" i="36"/>
  <c r="AQ294" i="36" s="1"/>
  <c r="AO294" i="36"/>
  <c r="AN294" i="36"/>
  <c r="AL294" i="36"/>
  <c r="AM294" i="36" s="1"/>
  <c r="AK294" i="36"/>
  <c r="AJ294" i="36"/>
  <c r="AH294" i="36"/>
  <c r="AI294" i="36" s="1"/>
  <c r="BA293" i="36"/>
  <c r="AZ293" i="36"/>
  <c r="AX293" i="36"/>
  <c r="AY293" i="36" s="1"/>
  <c r="AW293" i="36"/>
  <c r="AV293" i="36"/>
  <c r="AT293" i="36"/>
  <c r="AU293" i="36" s="1"/>
  <c r="AS293" i="36"/>
  <c r="AR293" i="36"/>
  <c r="AP293" i="36"/>
  <c r="AQ293" i="36" s="1"/>
  <c r="AO293" i="36"/>
  <c r="AN293" i="36"/>
  <c r="AL293" i="36"/>
  <c r="AM293" i="36" s="1"/>
  <c r="AK293" i="36"/>
  <c r="AJ293" i="36"/>
  <c r="AH293" i="36"/>
  <c r="AI293" i="36" s="1"/>
  <c r="BA292" i="36"/>
  <c r="AZ292" i="36"/>
  <c r="AX292" i="36"/>
  <c r="AY292" i="36" s="1"/>
  <c r="AW292" i="36"/>
  <c r="AV292" i="36"/>
  <c r="AT292" i="36"/>
  <c r="AU292" i="36" s="1"/>
  <c r="AS292" i="36"/>
  <c r="AR292" i="36"/>
  <c r="AP292" i="36"/>
  <c r="AQ292" i="36" s="1"/>
  <c r="AO292" i="36"/>
  <c r="AN292" i="36"/>
  <c r="AL292" i="36"/>
  <c r="AM292" i="36" s="1"/>
  <c r="AK292" i="36"/>
  <c r="AJ292" i="36"/>
  <c r="AH292" i="36"/>
  <c r="AI292" i="36" s="1"/>
  <c r="BA291" i="36"/>
  <c r="AZ291" i="36"/>
  <c r="AX291" i="36"/>
  <c r="AY291" i="36" s="1"/>
  <c r="AW291" i="36"/>
  <c r="AV291" i="36"/>
  <c r="AT291" i="36"/>
  <c r="AU291" i="36" s="1"/>
  <c r="AS291" i="36"/>
  <c r="AR291" i="36"/>
  <c r="AP291" i="36"/>
  <c r="AQ291" i="36" s="1"/>
  <c r="AO291" i="36"/>
  <c r="AN291" i="36"/>
  <c r="AL291" i="36"/>
  <c r="AM291" i="36" s="1"/>
  <c r="AK291" i="36"/>
  <c r="AJ291" i="36"/>
  <c r="AH291" i="36"/>
  <c r="AI291" i="36" s="1"/>
  <c r="BA290" i="36"/>
  <c r="AZ290" i="36"/>
  <c r="AX290" i="36"/>
  <c r="AY290" i="36" s="1"/>
  <c r="AW290" i="36"/>
  <c r="AV290" i="36"/>
  <c r="AT290" i="36"/>
  <c r="AU290" i="36" s="1"/>
  <c r="AS290" i="36"/>
  <c r="AR290" i="36"/>
  <c r="AP290" i="36"/>
  <c r="AQ290" i="36" s="1"/>
  <c r="AO290" i="36"/>
  <c r="AN290" i="36"/>
  <c r="AL290" i="36"/>
  <c r="AM290" i="36" s="1"/>
  <c r="AK290" i="36"/>
  <c r="AJ290" i="36"/>
  <c r="AH290" i="36"/>
  <c r="AI290" i="36" s="1"/>
  <c r="BA289" i="36"/>
  <c r="AZ289" i="36"/>
  <c r="AZ299" i="36" s="1"/>
  <c r="BA299" i="36" s="1"/>
  <c r="AX289" i="36"/>
  <c r="AW289" i="36"/>
  <c r="AV289" i="36"/>
  <c r="AV299" i="36" s="1"/>
  <c r="AW299" i="36" s="1"/>
  <c r="AT289" i="36"/>
  <c r="AU289" i="36" s="1"/>
  <c r="AS289" i="36"/>
  <c r="AR289" i="36"/>
  <c r="AR299" i="36" s="1"/>
  <c r="AS299" i="36" s="1"/>
  <c r="AP289" i="36"/>
  <c r="AO289" i="36"/>
  <c r="AN289" i="36"/>
  <c r="AN299" i="36" s="1"/>
  <c r="AO299" i="36" s="1"/>
  <c r="AL289" i="36"/>
  <c r="AM289" i="36" s="1"/>
  <c r="AK289" i="36"/>
  <c r="AJ289" i="36"/>
  <c r="AJ299" i="36" s="1"/>
  <c r="AK299" i="36" s="1"/>
  <c r="AH289" i="36"/>
  <c r="AZ288" i="36"/>
  <c r="AX288" i="36"/>
  <c r="AV288" i="36"/>
  <c r="AT288" i="36"/>
  <c r="AR288" i="36"/>
  <c r="AP288" i="36"/>
  <c r="AN288" i="36"/>
  <c r="BA283" i="36"/>
  <c r="AZ283" i="36"/>
  <c r="AX283" i="36"/>
  <c r="AY283" i="36" s="1"/>
  <c r="AW283" i="36"/>
  <c r="AV283" i="36"/>
  <c r="AT283" i="36"/>
  <c r="AU283" i="36" s="1"/>
  <c r="AS283" i="36"/>
  <c r="AR283" i="36"/>
  <c r="AP283" i="36"/>
  <c r="AQ283" i="36" s="1"/>
  <c r="AN283" i="36"/>
  <c r="AO283" i="36" s="1"/>
  <c r="AL283" i="36"/>
  <c r="AM283" i="36" s="1"/>
  <c r="AK283" i="36"/>
  <c r="AJ283" i="36"/>
  <c r="AH283" i="36"/>
  <c r="AI283" i="36" s="1"/>
  <c r="BA282" i="36"/>
  <c r="AZ282" i="36"/>
  <c r="AX282" i="36"/>
  <c r="AY282" i="36" s="1"/>
  <c r="AW282" i="36"/>
  <c r="AV282" i="36"/>
  <c r="AT282" i="36"/>
  <c r="AU282" i="36" s="1"/>
  <c r="AR282" i="36"/>
  <c r="AS282" i="36" s="1"/>
  <c r="AP282" i="36"/>
  <c r="AQ282" i="36" s="1"/>
  <c r="AO282" i="36"/>
  <c r="AN282" i="36"/>
  <c r="AL282" i="36"/>
  <c r="AM282" i="36" s="1"/>
  <c r="AK282" i="36"/>
  <c r="AJ282" i="36"/>
  <c r="AH282" i="36"/>
  <c r="AI282" i="36" s="1"/>
  <c r="BA281" i="36"/>
  <c r="AZ281" i="36"/>
  <c r="AX281" i="36"/>
  <c r="AY281" i="36" s="1"/>
  <c r="AV281" i="36"/>
  <c r="AW281" i="36" s="1"/>
  <c r="AT281" i="36"/>
  <c r="AU281" i="36" s="1"/>
  <c r="AS281" i="36"/>
  <c r="AR281" i="36"/>
  <c r="AP281" i="36"/>
  <c r="AQ281" i="36" s="1"/>
  <c r="AO281" i="36"/>
  <c r="AN281" i="36"/>
  <c r="AL281" i="36"/>
  <c r="AM281" i="36" s="1"/>
  <c r="AK281" i="36"/>
  <c r="AJ281" i="36"/>
  <c r="AH281" i="36"/>
  <c r="AI281" i="36" s="1"/>
  <c r="AZ280" i="36"/>
  <c r="BA280" i="36" s="1"/>
  <c r="AX280" i="36"/>
  <c r="AY280" i="36" s="1"/>
  <c r="AW280" i="36"/>
  <c r="AV280" i="36"/>
  <c r="AT280" i="36"/>
  <c r="AU280" i="36" s="1"/>
  <c r="AS280" i="36"/>
  <c r="AR280" i="36"/>
  <c r="AP280" i="36"/>
  <c r="AQ280" i="36" s="1"/>
  <c r="AO280" i="36"/>
  <c r="AN280" i="36"/>
  <c r="AL280" i="36"/>
  <c r="AM280" i="36" s="1"/>
  <c r="AJ280" i="36"/>
  <c r="AK280" i="36" s="1"/>
  <c r="AH280" i="36"/>
  <c r="AI280" i="36" s="1"/>
  <c r="BA279" i="36"/>
  <c r="AZ279" i="36"/>
  <c r="AX279" i="36"/>
  <c r="AY279" i="36" s="1"/>
  <c r="AW279" i="36"/>
  <c r="AV279" i="36"/>
  <c r="AT279" i="36"/>
  <c r="AU279" i="36" s="1"/>
  <c r="AS279" i="36"/>
  <c r="AR279" i="36"/>
  <c r="AP279" i="36"/>
  <c r="AQ279" i="36" s="1"/>
  <c r="AN279" i="36"/>
  <c r="AO279" i="36" s="1"/>
  <c r="AL279" i="36"/>
  <c r="AM279" i="36" s="1"/>
  <c r="AK279" i="36"/>
  <c r="AJ279" i="36"/>
  <c r="AH279" i="36"/>
  <c r="AI279" i="36" s="1"/>
  <c r="BA278" i="36"/>
  <c r="AZ278" i="36"/>
  <c r="AX278" i="36"/>
  <c r="AY278" i="36" s="1"/>
  <c r="AW278" i="36"/>
  <c r="AV278" i="36"/>
  <c r="AT278" i="36"/>
  <c r="AU278" i="36" s="1"/>
  <c r="AR278" i="36"/>
  <c r="AS278" i="36" s="1"/>
  <c r="AP278" i="36"/>
  <c r="AQ278" i="36" s="1"/>
  <c r="AO278" i="36"/>
  <c r="AN278" i="36"/>
  <c r="AL278" i="36"/>
  <c r="AM278" i="36" s="1"/>
  <c r="AK278" i="36"/>
  <c r="AJ278" i="36"/>
  <c r="AH278" i="36"/>
  <c r="AI278" i="36" s="1"/>
  <c r="BA277" i="36"/>
  <c r="AZ277" i="36"/>
  <c r="AX277" i="36"/>
  <c r="AY277" i="36" s="1"/>
  <c r="AV277" i="36"/>
  <c r="AW277" i="36" s="1"/>
  <c r="AT277" i="36"/>
  <c r="AU277" i="36" s="1"/>
  <c r="AS277" i="36"/>
  <c r="AR277" i="36"/>
  <c r="AP277" i="36"/>
  <c r="AQ277" i="36" s="1"/>
  <c r="AO277" i="36"/>
  <c r="AN277" i="36"/>
  <c r="AL277" i="36"/>
  <c r="AM277" i="36" s="1"/>
  <c r="AK277" i="36"/>
  <c r="AJ277" i="36"/>
  <c r="AH277" i="36"/>
  <c r="AI277" i="36" s="1"/>
  <c r="AZ276" i="36"/>
  <c r="BA276" i="36" s="1"/>
  <c r="AX276" i="36"/>
  <c r="AY276" i="36" s="1"/>
  <c r="AW276" i="36"/>
  <c r="AV276" i="36"/>
  <c r="AT276" i="36"/>
  <c r="AU276" i="36" s="1"/>
  <c r="AS276" i="36"/>
  <c r="AR276" i="36"/>
  <c r="AP276" i="36"/>
  <c r="AQ276" i="36" s="1"/>
  <c r="AO276" i="36"/>
  <c r="AN276" i="36"/>
  <c r="AL276" i="36"/>
  <c r="AM276" i="36" s="1"/>
  <c r="AJ276" i="36"/>
  <c r="AK276" i="36" s="1"/>
  <c r="AH276" i="36"/>
  <c r="AI276" i="36" s="1"/>
  <c r="BA275" i="36"/>
  <c r="AZ275" i="36"/>
  <c r="AX275" i="36"/>
  <c r="AY275" i="36" s="1"/>
  <c r="AW275" i="36"/>
  <c r="AV275" i="36"/>
  <c r="AT275" i="36"/>
  <c r="AU275" i="36" s="1"/>
  <c r="AS275" i="36"/>
  <c r="AR275" i="36"/>
  <c r="AP275" i="36"/>
  <c r="AQ275" i="36" s="1"/>
  <c r="AN275" i="36"/>
  <c r="AO275" i="36" s="1"/>
  <c r="AL275" i="36"/>
  <c r="AM275" i="36" s="1"/>
  <c r="AK275" i="36"/>
  <c r="AJ275" i="36"/>
  <c r="AH275" i="36"/>
  <c r="AI275" i="36" s="1"/>
  <c r="BA274" i="36"/>
  <c r="AZ274" i="36"/>
  <c r="AZ284" i="36" s="1"/>
  <c r="BA284" i="36" s="1"/>
  <c r="AX274" i="36"/>
  <c r="AY274" i="36" s="1"/>
  <c r="AW274" i="36"/>
  <c r="AV274" i="36"/>
  <c r="AV284" i="36" s="1"/>
  <c r="AW284" i="36" s="1"/>
  <c r="AT274" i="36"/>
  <c r="AU274" i="36" s="1"/>
  <c r="AR274" i="36"/>
  <c r="AS274" i="36" s="1"/>
  <c r="AP274" i="36"/>
  <c r="AQ274" i="36" s="1"/>
  <c r="AO274" i="36"/>
  <c r="AN274" i="36"/>
  <c r="AN284" i="36" s="1"/>
  <c r="AO284" i="36" s="1"/>
  <c r="AL274" i="36"/>
  <c r="AM274" i="36" s="1"/>
  <c r="AK274" i="36"/>
  <c r="AJ274" i="36"/>
  <c r="AJ284" i="36" s="1"/>
  <c r="AK284" i="36" s="1"/>
  <c r="AH274" i="36"/>
  <c r="AI274" i="36" s="1"/>
  <c r="AZ273" i="36"/>
  <c r="AX273" i="36"/>
  <c r="AV273" i="36"/>
  <c r="AT273" i="36"/>
  <c r="AR273" i="36"/>
  <c r="AP273" i="36"/>
  <c r="AN273" i="36"/>
  <c r="AZ268" i="36"/>
  <c r="BA268" i="36" s="1"/>
  <c r="AY268" i="36"/>
  <c r="AX268" i="36"/>
  <c r="AV268" i="36"/>
  <c r="AW268" i="36" s="1"/>
  <c r="AU268" i="36"/>
  <c r="AT268" i="36"/>
  <c r="AR268" i="36"/>
  <c r="AS268" i="36" s="1"/>
  <c r="AQ268" i="36"/>
  <c r="AP268" i="36"/>
  <c r="AN268" i="36"/>
  <c r="AO268" i="36" s="1"/>
  <c r="AM268" i="36"/>
  <c r="AL268" i="36"/>
  <c r="AJ268" i="36"/>
  <c r="AK268" i="36" s="1"/>
  <c r="AI268" i="36"/>
  <c r="AH268" i="36"/>
  <c r="AZ267" i="36"/>
  <c r="BA267" i="36" s="1"/>
  <c r="AY267" i="36"/>
  <c r="AX267" i="36"/>
  <c r="AV267" i="36"/>
  <c r="AW267" i="36" s="1"/>
  <c r="AU267" i="36"/>
  <c r="AT267" i="36"/>
  <c r="AR267" i="36"/>
  <c r="AS267" i="36" s="1"/>
  <c r="AQ267" i="36"/>
  <c r="AP267" i="36"/>
  <c r="AN267" i="36"/>
  <c r="AO267" i="36" s="1"/>
  <c r="AM267" i="36"/>
  <c r="AL267" i="36"/>
  <c r="AJ267" i="36"/>
  <c r="AK267" i="36" s="1"/>
  <c r="AI267" i="36"/>
  <c r="AH267" i="36"/>
  <c r="AZ266" i="36"/>
  <c r="BA266" i="36" s="1"/>
  <c r="AY266" i="36"/>
  <c r="AX266" i="36"/>
  <c r="AV266" i="36"/>
  <c r="AW266" i="36" s="1"/>
  <c r="AU266" i="36"/>
  <c r="AT266" i="36"/>
  <c r="AR266" i="36"/>
  <c r="AS266" i="36" s="1"/>
  <c r="AQ266" i="36"/>
  <c r="AP266" i="36"/>
  <c r="AN266" i="36"/>
  <c r="AO266" i="36" s="1"/>
  <c r="AM266" i="36"/>
  <c r="AL266" i="36"/>
  <c r="AJ266" i="36"/>
  <c r="AK266" i="36" s="1"/>
  <c r="AI266" i="36"/>
  <c r="AH266" i="36"/>
  <c r="AZ265" i="36"/>
  <c r="BA265" i="36" s="1"/>
  <c r="AY265" i="36"/>
  <c r="AX265" i="36"/>
  <c r="AV265" i="36"/>
  <c r="AW265" i="36" s="1"/>
  <c r="AU265" i="36"/>
  <c r="AT265" i="36"/>
  <c r="AR265" i="36"/>
  <c r="AS265" i="36" s="1"/>
  <c r="AQ265" i="36"/>
  <c r="AP265" i="36"/>
  <c r="AN265" i="36"/>
  <c r="AO265" i="36" s="1"/>
  <c r="AM265" i="36"/>
  <c r="AL265" i="36"/>
  <c r="AJ265" i="36"/>
  <c r="AK265" i="36" s="1"/>
  <c r="AI265" i="36"/>
  <c r="AH265" i="36"/>
  <c r="AZ264" i="36"/>
  <c r="BA264" i="36" s="1"/>
  <c r="AY264" i="36"/>
  <c r="AX264" i="36"/>
  <c r="AV264" i="36"/>
  <c r="AW264" i="36" s="1"/>
  <c r="AU264" i="36"/>
  <c r="AT264" i="36"/>
  <c r="AR264" i="36"/>
  <c r="AS264" i="36" s="1"/>
  <c r="AQ264" i="36"/>
  <c r="AP264" i="36"/>
  <c r="AN264" i="36"/>
  <c r="AO264" i="36" s="1"/>
  <c r="AM264" i="36"/>
  <c r="AL264" i="36"/>
  <c r="AJ264" i="36"/>
  <c r="AK264" i="36" s="1"/>
  <c r="AI264" i="36"/>
  <c r="AH264" i="36"/>
  <c r="AZ263" i="36"/>
  <c r="BA263" i="36" s="1"/>
  <c r="AY263" i="36"/>
  <c r="AX263" i="36"/>
  <c r="AV263" i="36"/>
  <c r="AW263" i="36" s="1"/>
  <c r="AU263" i="36"/>
  <c r="AT263" i="36"/>
  <c r="AR263" i="36"/>
  <c r="AS263" i="36" s="1"/>
  <c r="AQ263" i="36"/>
  <c r="AP263" i="36"/>
  <c r="AN263" i="36"/>
  <c r="AO263" i="36" s="1"/>
  <c r="AM263" i="36"/>
  <c r="AL263" i="36"/>
  <c r="AJ263" i="36"/>
  <c r="AK263" i="36" s="1"/>
  <c r="AI263" i="36"/>
  <c r="AH263" i="36"/>
  <c r="AZ262" i="36"/>
  <c r="BA262" i="36" s="1"/>
  <c r="AY262" i="36"/>
  <c r="AX262" i="36"/>
  <c r="AV262" i="36"/>
  <c r="AW262" i="36" s="1"/>
  <c r="AU262" i="36"/>
  <c r="AT262" i="36"/>
  <c r="AR262" i="36"/>
  <c r="AS262" i="36" s="1"/>
  <c r="AQ262" i="36"/>
  <c r="AP262" i="36"/>
  <c r="AN262" i="36"/>
  <c r="AO262" i="36" s="1"/>
  <c r="AM262" i="36"/>
  <c r="AL262" i="36"/>
  <c r="AJ262" i="36"/>
  <c r="AK262" i="36" s="1"/>
  <c r="AI262" i="36"/>
  <c r="AH262" i="36"/>
  <c r="AZ261" i="36"/>
  <c r="BA261" i="36" s="1"/>
  <c r="AY261" i="36"/>
  <c r="AX261" i="36"/>
  <c r="AV261" i="36"/>
  <c r="AW261" i="36" s="1"/>
  <c r="AU261" i="36"/>
  <c r="AT261" i="36"/>
  <c r="AR261" i="36"/>
  <c r="AS261" i="36" s="1"/>
  <c r="AQ261" i="36"/>
  <c r="AP261" i="36"/>
  <c r="AN261" i="36"/>
  <c r="AO261" i="36" s="1"/>
  <c r="AM261" i="36"/>
  <c r="AL261" i="36"/>
  <c r="AJ261" i="36"/>
  <c r="AK261" i="36" s="1"/>
  <c r="AI261" i="36"/>
  <c r="AH261" i="36"/>
  <c r="AZ260" i="36"/>
  <c r="BA260" i="36" s="1"/>
  <c r="AY260" i="36"/>
  <c r="AX260" i="36"/>
  <c r="AV260" i="36"/>
  <c r="AW260" i="36" s="1"/>
  <c r="AU260" i="36"/>
  <c r="AT260" i="36"/>
  <c r="AR260" i="36"/>
  <c r="AS260" i="36" s="1"/>
  <c r="AQ260" i="36"/>
  <c r="AP260" i="36"/>
  <c r="AN260" i="36"/>
  <c r="AO260" i="36" s="1"/>
  <c r="AM260" i="36"/>
  <c r="AL260" i="36"/>
  <c r="AJ260" i="36"/>
  <c r="AK260" i="36" s="1"/>
  <c r="AI260" i="36"/>
  <c r="AH260" i="36"/>
  <c r="AZ259" i="36"/>
  <c r="BA259" i="36" s="1"/>
  <c r="AY259" i="36"/>
  <c r="AX259" i="36"/>
  <c r="AX269" i="36" s="1"/>
  <c r="AY269" i="36" s="1"/>
  <c r="AV259" i="36"/>
  <c r="AW259" i="36" s="1"/>
  <c r="AU259" i="36"/>
  <c r="AT259" i="36"/>
  <c r="AT269" i="36" s="1"/>
  <c r="AU269" i="36" s="1"/>
  <c r="AR259" i="36"/>
  <c r="AS259" i="36" s="1"/>
  <c r="AQ259" i="36"/>
  <c r="AP259" i="36"/>
  <c r="AP269" i="36" s="1"/>
  <c r="AQ269" i="36" s="1"/>
  <c r="AN259" i="36"/>
  <c r="AO259" i="36" s="1"/>
  <c r="AM259" i="36"/>
  <c r="AL259" i="36"/>
  <c r="AL269" i="36" s="1"/>
  <c r="AM269" i="36" s="1"/>
  <c r="AJ259" i="36"/>
  <c r="AK259" i="36" s="1"/>
  <c r="AI259" i="36"/>
  <c r="AH259" i="36"/>
  <c r="AH269" i="36" s="1"/>
  <c r="AI269" i="36" s="1"/>
  <c r="AZ258" i="36"/>
  <c r="AX258" i="36"/>
  <c r="AV258" i="36"/>
  <c r="AT258" i="36"/>
  <c r="AR258" i="36"/>
  <c r="AP258" i="36"/>
  <c r="AN258" i="36"/>
  <c r="AZ253" i="36"/>
  <c r="BA253" i="36" s="1"/>
  <c r="AY253" i="36"/>
  <c r="AX253" i="36"/>
  <c r="AV253" i="36"/>
  <c r="AW253" i="36" s="1"/>
  <c r="AU253" i="36"/>
  <c r="AT253" i="36"/>
  <c r="AR253" i="36"/>
  <c r="AS253" i="36" s="1"/>
  <c r="AP253" i="36"/>
  <c r="AQ253" i="36" s="1"/>
  <c r="AN253" i="36"/>
  <c r="AO253" i="36" s="1"/>
  <c r="AM253" i="36"/>
  <c r="AL253" i="36"/>
  <c r="AJ253" i="36"/>
  <c r="AK253" i="36" s="1"/>
  <c r="AI253" i="36"/>
  <c r="AH253" i="36"/>
  <c r="AZ252" i="36"/>
  <c r="BA252" i="36" s="1"/>
  <c r="AY252" i="36"/>
  <c r="AX252" i="36"/>
  <c r="AV252" i="36"/>
  <c r="AW252" i="36" s="1"/>
  <c r="AT252" i="36"/>
  <c r="AU252" i="36" s="1"/>
  <c r="AR252" i="36"/>
  <c r="AS252" i="36" s="1"/>
  <c r="AQ252" i="36"/>
  <c r="AP252" i="36"/>
  <c r="AN252" i="36"/>
  <c r="AO252" i="36" s="1"/>
  <c r="AM252" i="36"/>
  <c r="AL252" i="36"/>
  <c r="AJ252" i="36"/>
  <c r="AK252" i="36" s="1"/>
  <c r="AI252" i="36"/>
  <c r="AH252" i="36"/>
  <c r="AZ251" i="36"/>
  <c r="BA251" i="36" s="1"/>
  <c r="AX251" i="36"/>
  <c r="AY251" i="36" s="1"/>
  <c r="AV251" i="36"/>
  <c r="AW251" i="36" s="1"/>
  <c r="AU251" i="36"/>
  <c r="AT251" i="36"/>
  <c r="AR251" i="36"/>
  <c r="AS251" i="36" s="1"/>
  <c r="AQ251" i="36"/>
  <c r="AP251" i="36"/>
  <c r="AN251" i="36"/>
  <c r="AO251" i="36" s="1"/>
  <c r="AM251" i="36"/>
  <c r="AL251" i="36"/>
  <c r="AJ251" i="36"/>
  <c r="AK251" i="36" s="1"/>
  <c r="AH251" i="36"/>
  <c r="AI251" i="36" s="1"/>
  <c r="AZ250" i="36"/>
  <c r="BA250" i="36" s="1"/>
  <c r="AY250" i="36"/>
  <c r="AX250" i="36"/>
  <c r="AV250" i="36"/>
  <c r="AW250" i="36" s="1"/>
  <c r="AU250" i="36"/>
  <c r="AT250" i="36"/>
  <c r="AR250" i="36"/>
  <c r="AS250" i="36" s="1"/>
  <c r="AQ250" i="36"/>
  <c r="AP250" i="36"/>
  <c r="AN250" i="36"/>
  <c r="AO250" i="36" s="1"/>
  <c r="AL250" i="36"/>
  <c r="AM250" i="36" s="1"/>
  <c r="AJ250" i="36"/>
  <c r="AK250" i="36" s="1"/>
  <c r="AI250" i="36"/>
  <c r="AH250" i="36"/>
  <c r="AZ249" i="36"/>
  <c r="BA249" i="36" s="1"/>
  <c r="AY249" i="36"/>
  <c r="AX249" i="36"/>
  <c r="AV249" i="36"/>
  <c r="AW249" i="36" s="1"/>
  <c r="AU249" i="36"/>
  <c r="AT249" i="36"/>
  <c r="AR249" i="36"/>
  <c r="AS249" i="36" s="1"/>
  <c r="AP249" i="36"/>
  <c r="AQ249" i="36" s="1"/>
  <c r="AN249" i="36"/>
  <c r="AO249" i="36" s="1"/>
  <c r="AM249" i="36"/>
  <c r="AL249" i="36"/>
  <c r="AJ249" i="36"/>
  <c r="AK249" i="36" s="1"/>
  <c r="AI249" i="36"/>
  <c r="AH249" i="36"/>
  <c r="AZ248" i="36"/>
  <c r="BA248" i="36" s="1"/>
  <c r="AY248" i="36"/>
  <c r="AX248" i="36"/>
  <c r="AV248" i="36"/>
  <c r="AW248" i="36" s="1"/>
  <c r="AT248" i="36"/>
  <c r="AU248" i="36" s="1"/>
  <c r="AR248" i="36"/>
  <c r="AS248" i="36" s="1"/>
  <c r="AQ248" i="36"/>
  <c r="AP248" i="36"/>
  <c r="AN248" i="36"/>
  <c r="AO248" i="36" s="1"/>
  <c r="AM248" i="36"/>
  <c r="AL248" i="36"/>
  <c r="AJ248" i="36"/>
  <c r="AK248" i="36" s="1"/>
  <c r="AI248" i="36"/>
  <c r="AH248" i="36"/>
  <c r="AZ247" i="36"/>
  <c r="BA247" i="36" s="1"/>
  <c r="AX247" i="36"/>
  <c r="AY247" i="36" s="1"/>
  <c r="AV247" i="36"/>
  <c r="AW247" i="36" s="1"/>
  <c r="AU247" i="36"/>
  <c r="AT247" i="36"/>
  <c r="AR247" i="36"/>
  <c r="AS247" i="36" s="1"/>
  <c r="AQ247" i="36"/>
  <c r="AP247" i="36"/>
  <c r="AN247" i="36"/>
  <c r="AO247" i="36" s="1"/>
  <c r="AM247" i="36"/>
  <c r="AL247" i="36"/>
  <c r="AJ247" i="36"/>
  <c r="AK247" i="36" s="1"/>
  <c r="AH247" i="36"/>
  <c r="AI247" i="36" s="1"/>
  <c r="AZ246" i="36"/>
  <c r="BA246" i="36" s="1"/>
  <c r="AY246" i="36"/>
  <c r="AX246" i="36"/>
  <c r="AV246" i="36"/>
  <c r="AW246" i="36" s="1"/>
  <c r="AU246" i="36"/>
  <c r="AT246" i="36"/>
  <c r="AR246" i="36"/>
  <c r="AS246" i="36" s="1"/>
  <c r="AQ246" i="36"/>
  <c r="AP246" i="36"/>
  <c r="AN246" i="36"/>
  <c r="AO246" i="36" s="1"/>
  <c r="AL246" i="36"/>
  <c r="AM246" i="36" s="1"/>
  <c r="AJ246" i="36"/>
  <c r="AK246" i="36" s="1"/>
  <c r="AI246" i="36"/>
  <c r="AH246" i="36"/>
  <c r="AZ245" i="36"/>
  <c r="BA245" i="36" s="1"/>
  <c r="AY245" i="36"/>
  <c r="AX245" i="36"/>
  <c r="AV245" i="36"/>
  <c r="AW245" i="36" s="1"/>
  <c r="AU245" i="36"/>
  <c r="AT245" i="36"/>
  <c r="AR245" i="36"/>
  <c r="AS245" i="36" s="1"/>
  <c r="AP245" i="36"/>
  <c r="AQ245" i="36" s="1"/>
  <c r="AN245" i="36"/>
  <c r="AO245" i="36" s="1"/>
  <c r="AM245" i="36"/>
  <c r="AL245" i="36"/>
  <c r="AJ245" i="36"/>
  <c r="AK245" i="36" s="1"/>
  <c r="AI245" i="36"/>
  <c r="AH245" i="36"/>
  <c r="AZ244" i="36"/>
  <c r="BA244" i="36" s="1"/>
  <c r="AY244" i="36"/>
  <c r="AX244" i="36"/>
  <c r="AX254" i="36" s="1"/>
  <c r="AY254" i="36" s="1"/>
  <c r="AV244" i="36"/>
  <c r="AW244" i="36" s="1"/>
  <c r="AT244" i="36"/>
  <c r="AT254" i="36" s="1"/>
  <c r="AU254" i="36" s="1"/>
  <c r="AR244" i="36"/>
  <c r="AS244" i="36" s="1"/>
  <c r="AQ244" i="36"/>
  <c r="AP244" i="36"/>
  <c r="AP254" i="36" s="1"/>
  <c r="AQ254" i="36" s="1"/>
  <c r="AN244" i="36"/>
  <c r="AO244" i="36" s="1"/>
  <c r="AM244" i="36"/>
  <c r="AL244" i="36"/>
  <c r="AL254" i="36" s="1"/>
  <c r="AM254" i="36" s="1"/>
  <c r="AJ244" i="36"/>
  <c r="AK244" i="36" s="1"/>
  <c r="AI244" i="36"/>
  <c r="AH244" i="36"/>
  <c r="AH254" i="36" s="1"/>
  <c r="AI254" i="36" s="1"/>
  <c r="AZ243" i="36"/>
  <c r="AX243" i="36"/>
  <c r="AV243" i="36"/>
  <c r="AT243" i="36"/>
  <c r="AR243" i="36"/>
  <c r="AP243" i="36"/>
  <c r="AN243" i="36"/>
  <c r="BA238" i="36"/>
  <c r="AZ238" i="36"/>
  <c r="AX238" i="36"/>
  <c r="AY238" i="36" s="1"/>
  <c r="AW238" i="36"/>
  <c r="AV238" i="36"/>
  <c r="AT238" i="36"/>
  <c r="AU238" i="36" s="1"/>
  <c r="AS238" i="36"/>
  <c r="AR238" i="36"/>
  <c r="AP238" i="36"/>
  <c r="AQ238" i="36" s="1"/>
  <c r="AO238" i="36"/>
  <c r="AN238" i="36"/>
  <c r="AL238" i="36"/>
  <c r="AM238" i="36" s="1"/>
  <c r="AK238" i="36"/>
  <c r="AJ238" i="36"/>
  <c r="AH238" i="36"/>
  <c r="AI238" i="36" s="1"/>
  <c r="BA237" i="36"/>
  <c r="AZ237" i="36"/>
  <c r="AX237" i="36"/>
  <c r="AY237" i="36" s="1"/>
  <c r="AW237" i="36"/>
  <c r="AV237" i="36"/>
  <c r="AT237" i="36"/>
  <c r="AU237" i="36" s="1"/>
  <c r="AS237" i="36"/>
  <c r="AR237" i="36"/>
  <c r="AP237" i="36"/>
  <c r="AQ237" i="36" s="1"/>
  <c r="AO237" i="36"/>
  <c r="AN237" i="36"/>
  <c r="AL237" i="36"/>
  <c r="AM237" i="36" s="1"/>
  <c r="AK237" i="36"/>
  <c r="AJ237" i="36"/>
  <c r="AH237" i="36"/>
  <c r="AI237" i="36" s="1"/>
  <c r="BA236" i="36"/>
  <c r="AZ236" i="36"/>
  <c r="AX236" i="36"/>
  <c r="AY236" i="36" s="1"/>
  <c r="AW236" i="36"/>
  <c r="AV236" i="36"/>
  <c r="AT236" i="36"/>
  <c r="AU236" i="36" s="1"/>
  <c r="AS236" i="36"/>
  <c r="AR236" i="36"/>
  <c r="AP236" i="36"/>
  <c r="AQ236" i="36" s="1"/>
  <c r="AO236" i="36"/>
  <c r="AN236" i="36"/>
  <c r="AL236" i="36"/>
  <c r="AM236" i="36" s="1"/>
  <c r="AK236" i="36"/>
  <c r="AJ236" i="36"/>
  <c r="AH236" i="36"/>
  <c r="AI236" i="36" s="1"/>
  <c r="BA235" i="36"/>
  <c r="AZ235" i="36"/>
  <c r="AX235" i="36"/>
  <c r="AY235" i="36" s="1"/>
  <c r="AW235" i="36"/>
  <c r="AV235" i="36"/>
  <c r="AT235" i="36"/>
  <c r="AU235" i="36" s="1"/>
  <c r="AS235" i="36"/>
  <c r="AR235" i="36"/>
  <c r="AP235" i="36"/>
  <c r="AQ235" i="36" s="1"/>
  <c r="AO235" i="36"/>
  <c r="AN235" i="36"/>
  <c r="AL235" i="36"/>
  <c r="AM235" i="36" s="1"/>
  <c r="AK235" i="36"/>
  <c r="AJ235" i="36"/>
  <c r="AI235" i="36"/>
  <c r="AH235" i="36"/>
  <c r="BA234" i="36"/>
  <c r="AZ234" i="36"/>
  <c r="AY234" i="36"/>
  <c r="AX234" i="36"/>
  <c r="AW234" i="36"/>
  <c r="AV234" i="36"/>
  <c r="AU234" i="36"/>
  <c r="AT234" i="36"/>
  <c r="AS234" i="36"/>
  <c r="AR234" i="36"/>
  <c r="AQ234" i="36"/>
  <c r="AP234" i="36"/>
  <c r="AO234" i="36"/>
  <c r="AN234" i="36"/>
  <c r="AM234" i="36"/>
  <c r="AL234" i="36"/>
  <c r="AK234" i="36"/>
  <c r="AJ234" i="36"/>
  <c r="AI234" i="36"/>
  <c r="AH234" i="36"/>
  <c r="BA233" i="36"/>
  <c r="AZ233" i="36"/>
  <c r="AY233" i="36"/>
  <c r="AX233" i="36"/>
  <c r="AW233" i="36"/>
  <c r="AV233" i="36"/>
  <c r="AU233" i="36"/>
  <c r="AT233" i="36"/>
  <c r="AS233" i="36"/>
  <c r="AR233" i="36"/>
  <c r="AQ233" i="36"/>
  <c r="AP233" i="36"/>
  <c r="AO233" i="36"/>
  <c r="AN233" i="36"/>
  <c r="AM233" i="36"/>
  <c r="AL233" i="36"/>
  <c r="AK233" i="36"/>
  <c r="AJ233" i="36"/>
  <c r="AI233" i="36"/>
  <c r="AH233" i="36"/>
  <c r="BA232" i="36"/>
  <c r="AZ232" i="36"/>
  <c r="AY232" i="36"/>
  <c r="AX232" i="36"/>
  <c r="AW232" i="36"/>
  <c r="AV232" i="36"/>
  <c r="AU232" i="36"/>
  <c r="AT232" i="36"/>
  <c r="AS232" i="36"/>
  <c r="AR232" i="36"/>
  <c r="AQ232" i="36"/>
  <c r="AP232" i="36"/>
  <c r="AO232" i="36"/>
  <c r="AN232" i="36"/>
  <c r="AM232" i="36"/>
  <c r="AL232" i="36"/>
  <c r="AK232" i="36"/>
  <c r="AJ232" i="36"/>
  <c r="AI232" i="36"/>
  <c r="AH232" i="36"/>
  <c r="BA231" i="36"/>
  <c r="AZ231" i="36"/>
  <c r="AY231" i="36"/>
  <c r="AX231" i="36"/>
  <c r="AW231" i="36"/>
  <c r="AV231" i="36"/>
  <c r="AU231" i="36"/>
  <c r="AT231" i="36"/>
  <c r="AS231" i="36"/>
  <c r="AR231" i="36"/>
  <c r="AQ231" i="36"/>
  <c r="AP231" i="36"/>
  <c r="AO231" i="36"/>
  <c r="AN231" i="36"/>
  <c r="AM231" i="36"/>
  <c r="AL231" i="36"/>
  <c r="AK231" i="36"/>
  <c r="AJ231" i="36"/>
  <c r="AI231" i="36"/>
  <c r="AH231" i="36"/>
  <c r="BA230" i="36"/>
  <c r="AZ230" i="36"/>
  <c r="AY230" i="36"/>
  <c r="AX230" i="36"/>
  <c r="AW230" i="36"/>
  <c r="AV230" i="36"/>
  <c r="AU230" i="36"/>
  <c r="AT230" i="36"/>
  <c r="AS230" i="36"/>
  <c r="AR230" i="36"/>
  <c r="AQ230" i="36"/>
  <c r="AP230" i="36"/>
  <c r="AO230" i="36"/>
  <c r="AN230" i="36"/>
  <c r="AM230" i="36"/>
  <c r="AL230" i="36"/>
  <c r="AK230" i="36"/>
  <c r="AJ230" i="36"/>
  <c r="AI230" i="36"/>
  <c r="AH230" i="36"/>
  <c r="BA229" i="36"/>
  <c r="AZ229" i="36"/>
  <c r="AZ239" i="36" s="1"/>
  <c r="BA239" i="36" s="1"/>
  <c r="AY229" i="36"/>
  <c r="AX229" i="36"/>
  <c r="AX239" i="36" s="1"/>
  <c r="AY239" i="36" s="1"/>
  <c r="AW229" i="36"/>
  <c r="AV229" i="36"/>
  <c r="AV239" i="36" s="1"/>
  <c r="AW239" i="36" s="1"/>
  <c r="AU229" i="36"/>
  <c r="AT229" i="36"/>
  <c r="AT239" i="36" s="1"/>
  <c r="AU239" i="36" s="1"/>
  <c r="AS229" i="36"/>
  <c r="AR229" i="36"/>
  <c r="AR239" i="36" s="1"/>
  <c r="AS239" i="36" s="1"/>
  <c r="AQ229" i="36"/>
  <c r="AP229" i="36"/>
  <c r="AP239" i="36" s="1"/>
  <c r="AQ239" i="36" s="1"/>
  <c r="AO229" i="36"/>
  <c r="AN229" i="36"/>
  <c r="AN239" i="36" s="1"/>
  <c r="AO239" i="36" s="1"/>
  <c r="AM229" i="36"/>
  <c r="AL229" i="36"/>
  <c r="AL239" i="36" s="1"/>
  <c r="AM239" i="36" s="1"/>
  <c r="AK229" i="36"/>
  <c r="AJ229" i="36"/>
  <c r="AJ239" i="36" s="1"/>
  <c r="AK239" i="36" s="1"/>
  <c r="AI229" i="36"/>
  <c r="AH229" i="36"/>
  <c r="AH239" i="36" s="1"/>
  <c r="AI239" i="36" s="1"/>
  <c r="AZ228" i="36"/>
  <c r="AX228" i="36"/>
  <c r="AV228" i="36"/>
  <c r="AT228" i="36"/>
  <c r="AR228" i="36"/>
  <c r="AP228" i="36"/>
  <c r="AN228" i="36"/>
  <c r="BA223" i="36"/>
  <c r="AZ223" i="36"/>
  <c r="AX223" i="36"/>
  <c r="AY223" i="36" s="1"/>
  <c r="AV223" i="36"/>
  <c r="AW223" i="36" s="1"/>
  <c r="AT223" i="36"/>
  <c r="AU223" i="36" s="1"/>
  <c r="AR223" i="36"/>
  <c r="AS223" i="36" s="1"/>
  <c r="AP223" i="36"/>
  <c r="AQ223" i="36" s="1"/>
  <c r="AN223" i="36"/>
  <c r="AO223" i="36" s="1"/>
  <c r="AL223" i="36"/>
  <c r="AM223" i="36" s="1"/>
  <c r="AJ223" i="36"/>
  <c r="AK223" i="36" s="1"/>
  <c r="AH223" i="36"/>
  <c r="AI223" i="36" s="1"/>
  <c r="AZ222" i="36"/>
  <c r="BA222" i="36" s="1"/>
  <c r="AX222" i="36"/>
  <c r="AY222" i="36" s="1"/>
  <c r="AV222" i="36"/>
  <c r="AW222" i="36" s="1"/>
  <c r="AT222" i="36"/>
  <c r="AU222" i="36" s="1"/>
  <c r="AR222" i="36"/>
  <c r="AS222" i="36" s="1"/>
  <c r="AP222" i="36"/>
  <c r="AQ222" i="36" s="1"/>
  <c r="AN222" i="36"/>
  <c r="AO222" i="36" s="1"/>
  <c r="AL222" i="36"/>
  <c r="AM222" i="36" s="1"/>
  <c r="AJ222" i="36"/>
  <c r="AK222" i="36" s="1"/>
  <c r="AH222" i="36"/>
  <c r="AI222" i="36" s="1"/>
  <c r="AZ221" i="36"/>
  <c r="BA221" i="36" s="1"/>
  <c r="AX221" i="36"/>
  <c r="AY221" i="36" s="1"/>
  <c r="AV221" i="36"/>
  <c r="AW221" i="36" s="1"/>
  <c r="AT221" i="36"/>
  <c r="AU221" i="36" s="1"/>
  <c r="AR221" i="36"/>
  <c r="AS221" i="36" s="1"/>
  <c r="AP221" i="36"/>
  <c r="AQ221" i="36" s="1"/>
  <c r="AN221" i="36"/>
  <c r="AO221" i="36" s="1"/>
  <c r="AL221" i="36"/>
  <c r="AM221" i="36" s="1"/>
  <c r="AJ221" i="36"/>
  <c r="AK221" i="36" s="1"/>
  <c r="AH221" i="36"/>
  <c r="AI221" i="36" s="1"/>
  <c r="AZ220" i="36"/>
  <c r="BA220" i="36" s="1"/>
  <c r="AX220" i="36"/>
  <c r="AY220" i="36" s="1"/>
  <c r="AV220" i="36"/>
  <c r="AW220" i="36" s="1"/>
  <c r="AT220" i="36"/>
  <c r="AU220" i="36" s="1"/>
  <c r="AR220" i="36"/>
  <c r="AS220" i="36" s="1"/>
  <c r="AP220" i="36"/>
  <c r="AQ220" i="36" s="1"/>
  <c r="AN220" i="36"/>
  <c r="AO220" i="36" s="1"/>
  <c r="AL220" i="36"/>
  <c r="AM220" i="36" s="1"/>
  <c r="AJ220" i="36"/>
  <c r="AK220" i="36" s="1"/>
  <c r="AH220" i="36"/>
  <c r="AI220" i="36" s="1"/>
  <c r="AZ219" i="36"/>
  <c r="BA219" i="36" s="1"/>
  <c r="AX219" i="36"/>
  <c r="AY219" i="36" s="1"/>
  <c r="AV219" i="36"/>
  <c r="AW219" i="36" s="1"/>
  <c r="AT219" i="36"/>
  <c r="AU219" i="36" s="1"/>
  <c r="AR219" i="36"/>
  <c r="AS219" i="36" s="1"/>
  <c r="AP219" i="36"/>
  <c r="AQ219" i="36" s="1"/>
  <c r="AN219" i="36"/>
  <c r="AO219" i="36" s="1"/>
  <c r="AL219" i="36"/>
  <c r="AM219" i="36" s="1"/>
  <c r="AJ219" i="36"/>
  <c r="AK219" i="36" s="1"/>
  <c r="AH219" i="36"/>
  <c r="AI219" i="36" s="1"/>
  <c r="AZ218" i="36"/>
  <c r="BA218" i="36" s="1"/>
  <c r="AX218" i="36"/>
  <c r="AY218" i="36" s="1"/>
  <c r="AV218" i="36"/>
  <c r="AW218" i="36" s="1"/>
  <c r="AT218" i="36"/>
  <c r="AU218" i="36" s="1"/>
  <c r="AR218" i="36"/>
  <c r="AS218" i="36" s="1"/>
  <c r="AP218" i="36"/>
  <c r="AQ218" i="36" s="1"/>
  <c r="AN218" i="36"/>
  <c r="AO218" i="36" s="1"/>
  <c r="AL218" i="36"/>
  <c r="AM218" i="36" s="1"/>
  <c r="AJ218" i="36"/>
  <c r="AK218" i="36" s="1"/>
  <c r="AH218" i="36"/>
  <c r="AI218" i="36" s="1"/>
  <c r="AZ217" i="36"/>
  <c r="BA217" i="36" s="1"/>
  <c r="AX217" i="36"/>
  <c r="AY217" i="36" s="1"/>
  <c r="AV217" i="36"/>
  <c r="AW217" i="36" s="1"/>
  <c r="AT217" i="36"/>
  <c r="AU217" i="36" s="1"/>
  <c r="AR217" i="36"/>
  <c r="AS217" i="36" s="1"/>
  <c r="AP217" i="36"/>
  <c r="AQ217" i="36" s="1"/>
  <c r="AN217" i="36"/>
  <c r="AO217" i="36" s="1"/>
  <c r="AL217" i="36"/>
  <c r="AM217" i="36" s="1"/>
  <c r="AJ217" i="36"/>
  <c r="AK217" i="36" s="1"/>
  <c r="AH217" i="36"/>
  <c r="AI217" i="36" s="1"/>
  <c r="AZ216" i="36"/>
  <c r="BA216" i="36" s="1"/>
  <c r="AX216" i="36"/>
  <c r="AY216" i="36" s="1"/>
  <c r="AV216" i="36"/>
  <c r="AW216" i="36" s="1"/>
  <c r="AT216" i="36"/>
  <c r="AU216" i="36" s="1"/>
  <c r="AR216" i="36"/>
  <c r="AS216" i="36" s="1"/>
  <c r="AP216" i="36"/>
  <c r="AQ216" i="36" s="1"/>
  <c r="AN216" i="36"/>
  <c r="AO216" i="36" s="1"/>
  <c r="AL216" i="36"/>
  <c r="AM216" i="36" s="1"/>
  <c r="AJ216" i="36"/>
  <c r="AK216" i="36" s="1"/>
  <c r="AH216" i="36"/>
  <c r="AI216" i="36" s="1"/>
  <c r="AZ215" i="36"/>
  <c r="BA215" i="36" s="1"/>
  <c r="AX215" i="36"/>
  <c r="AY215" i="36" s="1"/>
  <c r="AV215" i="36"/>
  <c r="AW215" i="36" s="1"/>
  <c r="AT215" i="36"/>
  <c r="AU215" i="36" s="1"/>
  <c r="AR215" i="36"/>
  <c r="AS215" i="36" s="1"/>
  <c r="AP215" i="36"/>
  <c r="AQ215" i="36" s="1"/>
  <c r="AN215" i="36"/>
  <c r="AO215" i="36" s="1"/>
  <c r="AL215" i="36"/>
  <c r="AM215" i="36" s="1"/>
  <c r="AJ215" i="36"/>
  <c r="AK215" i="36" s="1"/>
  <c r="AH215" i="36"/>
  <c r="AI215" i="36" s="1"/>
  <c r="AZ214" i="36"/>
  <c r="AZ224" i="36" s="1"/>
  <c r="BA224" i="36" s="1"/>
  <c r="AX214" i="36"/>
  <c r="AY214" i="36" s="1"/>
  <c r="AV214" i="36"/>
  <c r="AV224" i="36" s="1"/>
  <c r="AW224" i="36" s="1"/>
  <c r="AT214" i="36"/>
  <c r="AT224" i="36" s="1"/>
  <c r="AU224" i="36" s="1"/>
  <c r="AR214" i="36"/>
  <c r="AR224" i="36" s="1"/>
  <c r="AS224" i="36" s="1"/>
  <c r="AP214" i="36"/>
  <c r="AQ214" i="36" s="1"/>
  <c r="AN214" i="36"/>
  <c r="AO214" i="36" s="1"/>
  <c r="AL214" i="36"/>
  <c r="AM214" i="36" s="1"/>
  <c r="AJ214" i="36"/>
  <c r="AJ224" i="36" s="1"/>
  <c r="AK224" i="36" s="1"/>
  <c r="AH214" i="36"/>
  <c r="AI214" i="36" s="1"/>
  <c r="AZ213" i="36"/>
  <c r="AX213" i="36"/>
  <c r="AV213" i="36"/>
  <c r="AT213" i="36"/>
  <c r="AR213" i="36"/>
  <c r="AP213" i="36"/>
  <c r="AN213" i="36"/>
  <c r="BA208" i="36"/>
  <c r="AZ208" i="36"/>
  <c r="AY208" i="36"/>
  <c r="AX208" i="36"/>
  <c r="AW208" i="36"/>
  <c r="AV208" i="36"/>
  <c r="AT208" i="36"/>
  <c r="AU208" i="36" s="1"/>
  <c r="AS208" i="36"/>
  <c r="AR208" i="36"/>
  <c r="AP208" i="36"/>
  <c r="AQ208" i="36" s="1"/>
  <c r="AO208" i="36"/>
  <c r="AN208" i="36"/>
  <c r="AL208" i="36"/>
  <c r="AM208" i="36" s="1"/>
  <c r="AK208" i="36"/>
  <c r="AJ208" i="36"/>
  <c r="AH208" i="36"/>
  <c r="AI208" i="36" s="1"/>
  <c r="BA207" i="36"/>
  <c r="AZ207" i="36"/>
  <c r="AX207" i="36"/>
  <c r="AY207" i="36" s="1"/>
  <c r="AW207" i="36"/>
  <c r="AV207" i="36"/>
  <c r="AT207" i="36"/>
  <c r="AU207" i="36" s="1"/>
  <c r="AS207" i="36"/>
  <c r="AR207" i="36"/>
  <c r="AP207" i="36"/>
  <c r="AQ207" i="36" s="1"/>
  <c r="AO207" i="36"/>
  <c r="AN207" i="36"/>
  <c r="AL207" i="36"/>
  <c r="AM207" i="36" s="1"/>
  <c r="AK207" i="36"/>
  <c r="AJ207" i="36"/>
  <c r="AH207" i="36"/>
  <c r="AI207" i="36" s="1"/>
  <c r="BA206" i="36"/>
  <c r="AZ206" i="36"/>
  <c r="AY206" i="36"/>
  <c r="AX206" i="36"/>
  <c r="AW206" i="36"/>
  <c r="AV206" i="36"/>
  <c r="AT206" i="36"/>
  <c r="AU206" i="36" s="1"/>
  <c r="AS206" i="36"/>
  <c r="AR206" i="36"/>
  <c r="AQ206" i="36"/>
  <c r="AP206" i="36"/>
  <c r="AO206" i="36"/>
  <c r="AN206" i="36"/>
  <c r="AL206" i="36"/>
  <c r="AM206" i="36" s="1"/>
  <c r="AK206" i="36"/>
  <c r="AJ206" i="36"/>
  <c r="AI206" i="36"/>
  <c r="AH206" i="36"/>
  <c r="BA205" i="36"/>
  <c r="AZ205" i="36"/>
  <c r="AX205" i="36"/>
  <c r="AY205" i="36" s="1"/>
  <c r="AW205" i="36"/>
  <c r="AV205" i="36"/>
  <c r="AU205" i="36"/>
  <c r="AT205" i="36"/>
  <c r="AS205" i="36"/>
  <c r="AR205" i="36"/>
  <c r="AQ205" i="36"/>
  <c r="AP205" i="36"/>
  <c r="AO205" i="36"/>
  <c r="AN205" i="36"/>
  <c r="AM205" i="36"/>
  <c r="AL205" i="36"/>
  <c r="AK205" i="36"/>
  <c r="AJ205" i="36"/>
  <c r="AI205" i="36"/>
  <c r="AH205" i="36"/>
  <c r="BA204" i="36"/>
  <c r="AZ204" i="36"/>
  <c r="AY204" i="36"/>
  <c r="AX204" i="36"/>
  <c r="AW204" i="36"/>
  <c r="AV204" i="36"/>
  <c r="AU204" i="36"/>
  <c r="AT204" i="36"/>
  <c r="AS204" i="36"/>
  <c r="AR204" i="36"/>
  <c r="AQ204" i="36"/>
  <c r="AP204" i="36"/>
  <c r="AO204" i="36"/>
  <c r="AN204" i="36"/>
  <c r="AM204" i="36"/>
  <c r="AL204" i="36"/>
  <c r="AK204" i="36"/>
  <c r="AJ204" i="36"/>
  <c r="AI204" i="36"/>
  <c r="AH204" i="36"/>
  <c r="BA203" i="36"/>
  <c r="AZ203" i="36"/>
  <c r="AY203" i="36"/>
  <c r="AX203" i="36"/>
  <c r="AW203" i="36"/>
  <c r="AV203" i="36"/>
  <c r="AU203" i="36"/>
  <c r="AT203" i="36"/>
  <c r="AS203" i="36"/>
  <c r="AR203" i="36"/>
  <c r="AQ203" i="36"/>
  <c r="AP203" i="36"/>
  <c r="AO203" i="36"/>
  <c r="AN203" i="36"/>
  <c r="AM203" i="36"/>
  <c r="AL203" i="36"/>
  <c r="AK203" i="36"/>
  <c r="AJ203" i="36"/>
  <c r="AI203" i="36"/>
  <c r="AH203" i="36"/>
  <c r="BA202" i="36"/>
  <c r="AZ202" i="36"/>
  <c r="AY202" i="36"/>
  <c r="AX202" i="36"/>
  <c r="AW202" i="36"/>
  <c r="AV202" i="36"/>
  <c r="AU202" i="36"/>
  <c r="AT202" i="36"/>
  <c r="AS202" i="36"/>
  <c r="AR202" i="36"/>
  <c r="AQ202" i="36"/>
  <c r="AP202" i="36"/>
  <c r="AO202" i="36"/>
  <c r="AN202" i="36"/>
  <c r="AM202" i="36"/>
  <c r="AL202" i="36"/>
  <c r="AK202" i="36"/>
  <c r="AJ202" i="36"/>
  <c r="AI202" i="36"/>
  <c r="AH202" i="36"/>
  <c r="BA201" i="36"/>
  <c r="AZ201" i="36"/>
  <c r="AY201" i="36"/>
  <c r="AX201" i="36"/>
  <c r="AW201" i="36"/>
  <c r="AV201" i="36"/>
  <c r="AU201" i="36"/>
  <c r="AT201" i="36"/>
  <c r="AS201" i="36"/>
  <c r="AR201" i="36"/>
  <c r="AQ201" i="36"/>
  <c r="AP201" i="36"/>
  <c r="AO201" i="36"/>
  <c r="AN201" i="36"/>
  <c r="AM201" i="36"/>
  <c r="AL201" i="36"/>
  <c r="AK201" i="36"/>
  <c r="AJ201" i="36"/>
  <c r="AI201" i="36"/>
  <c r="AH201" i="36"/>
  <c r="BA200" i="36"/>
  <c r="AZ200" i="36"/>
  <c r="AY200" i="36"/>
  <c r="AX200" i="36"/>
  <c r="AW200" i="36"/>
  <c r="AV200" i="36"/>
  <c r="AU200" i="36"/>
  <c r="AT200" i="36"/>
  <c r="AS200" i="36"/>
  <c r="AR200" i="36"/>
  <c r="AQ200" i="36"/>
  <c r="AP200" i="36"/>
  <c r="AO200" i="36"/>
  <c r="AN200" i="36"/>
  <c r="AM200" i="36"/>
  <c r="AL200" i="36"/>
  <c r="AK200" i="36"/>
  <c r="AJ200" i="36"/>
  <c r="AI200" i="36"/>
  <c r="AH200" i="36"/>
  <c r="BA199" i="36"/>
  <c r="BA209" i="36" s="1"/>
  <c r="AZ199" i="36"/>
  <c r="AZ209" i="36" s="1"/>
  <c r="AY199" i="36"/>
  <c r="AY209" i="36" s="1"/>
  <c r="AX199" i="36"/>
  <c r="AX209" i="36" s="1"/>
  <c r="AW199" i="36"/>
  <c r="AW209" i="36" s="1"/>
  <c r="AV199" i="36"/>
  <c r="AV209" i="36" s="1"/>
  <c r="AU199" i="36"/>
  <c r="AU209" i="36" s="1"/>
  <c r="AT199" i="36"/>
  <c r="AT209" i="36" s="1"/>
  <c r="AS199" i="36"/>
  <c r="AS209" i="36" s="1"/>
  <c r="AR199" i="36"/>
  <c r="AR209" i="36" s="1"/>
  <c r="AQ199" i="36"/>
  <c r="AQ209" i="36" s="1"/>
  <c r="AP199" i="36"/>
  <c r="AP209" i="36" s="1"/>
  <c r="AO199" i="36"/>
  <c r="AO209" i="36" s="1"/>
  <c r="AN199" i="36"/>
  <c r="AN209" i="36" s="1"/>
  <c r="AM199" i="36"/>
  <c r="AM209" i="36" s="1"/>
  <c r="AL199" i="36"/>
  <c r="AL209" i="36" s="1"/>
  <c r="AK199" i="36"/>
  <c r="AJ199" i="36"/>
  <c r="AJ209" i="36" s="1"/>
  <c r="AK209" i="36" s="1"/>
  <c r="AI199" i="36"/>
  <c r="AH199" i="36"/>
  <c r="AH209" i="36" s="1"/>
  <c r="AI209" i="36" s="1"/>
  <c r="AZ198" i="36"/>
  <c r="AX198" i="36"/>
  <c r="AV198" i="36"/>
  <c r="AT198" i="36"/>
  <c r="AR198" i="36"/>
  <c r="AP198" i="36"/>
  <c r="AN198" i="36"/>
  <c r="AZ193" i="36"/>
  <c r="BA193" i="36" s="1"/>
  <c r="AX193" i="36"/>
  <c r="AY193" i="36" s="1"/>
  <c r="AV193" i="36"/>
  <c r="AW193" i="36" s="1"/>
  <c r="AT193" i="36"/>
  <c r="AU193" i="36" s="1"/>
  <c r="AR193" i="36"/>
  <c r="AS193" i="36" s="1"/>
  <c r="AP193" i="36"/>
  <c r="AQ193" i="36" s="1"/>
  <c r="AN193" i="36"/>
  <c r="AO193" i="36" s="1"/>
  <c r="AL193" i="36"/>
  <c r="AM193" i="36" s="1"/>
  <c r="AJ193" i="36"/>
  <c r="AK193" i="36" s="1"/>
  <c r="AH193" i="36"/>
  <c r="AI193" i="36" s="1"/>
  <c r="AZ192" i="36"/>
  <c r="BA192" i="36" s="1"/>
  <c r="AX192" i="36"/>
  <c r="AY192" i="36" s="1"/>
  <c r="AV192" i="36"/>
  <c r="AW192" i="36" s="1"/>
  <c r="AT192" i="36"/>
  <c r="AU192" i="36" s="1"/>
  <c r="AR192" i="36"/>
  <c r="AS192" i="36" s="1"/>
  <c r="AP192" i="36"/>
  <c r="AQ192" i="36" s="1"/>
  <c r="AN192" i="36"/>
  <c r="AO192" i="36" s="1"/>
  <c r="AL192" i="36"/>
  <c r="AM192" i="36" s="1"/>
  <c r="AJ192" i="36"/>
  <c r="AK192" i="36" s="1"/>
  <c r="AH192" i="36"/>
  <c r="AI192" i="36" s="1"/>
  <c r="AZ191" i="36"/>
  <c r="BA191" i="36" s="1"/>
  <c r="AX191" i="36"/>
  <c r="AY191" i="36" s="1"/>
  <c r="AV191" i="36"/>
  <c r="AW191" i="36" s="1"/>
  <c r="AT191" i="36"/>
  <c r="AU191" i="36" s="1"/>
  <c r="AR191" i="36"/>
  <c r="AS191" i="36" s="1"/>
  <c r="AP191" i="36"/>
  <c r="AQ191" i="36" s="1"/>
  <c r="AN191" i="36"/>
  <c r="AO191" i="36" s="1"/>
  <c r="AL191" i="36"/>
  <c r="AM191" i="36" s="1"/>
  <c r="AJ191" i="36"/>
  <c r="AK191" i="36" s="1"/>
  <c r="AH191" i="36"/>
  <c r="AI191" i="36" s="1"/>
  <c r="AZ190" i="36"/>
  <c r="BA190" i="36" s="1"/>
  <c r="AX190" i="36"/>
  <c r="AY190" i="36" s="1"/>
  <c r="AV190" i="36"/>
  <c r="AW190" i="36" s="1"/>
  <c r="AT190" i="36"/>
  <c r="AU190" i="36" s="1"/>
  <c r="AR190" i="36"/>
  <c r="AS190" i="36" s="1"/>
  <c r="AP190" i="36"/>
  <c r="AQ190" i="36" s="1"/>
  <c r="AN190" i="36"/>
  <c r="AO190" i="36" s="1"/>
  <c r="AL190" i="36"/>
  <c r="AM190" i="36" s="1"/>
  <c r="AJ190" i="36"/>
  <c r="AK190" i="36" s="1"/>
  <c r="AH190" i="36"/>
  <c r="AI190" i="36" s="1"/>
  <c r="AZ189" i="36"/>
  <c r="BA189" i="36" s="1"/>
  <c r="AX189" i="36"/>
  <c r="AY189" i="36" s="1"/>
  <c r="AV189" i="36"/>
  <c r="AW189" i="36" s="1"/>
  <c r="AT189" i="36"/>
  <c r="AU189" i="36" s="1"/>
  <c r="AR189" i="36"/>
  <c r="AS189" i="36" s="1"/>
  <c r="AP189" i="36"/>
  <c r="AQ189" i="36" s="1"/>
  <c r="AN189" i="36"/>
  <c r="AO189" i="36" s="1"/>
  <c r="AL189" i="36"/>
  <c r="AM189" i="36" s="1"/>
  <c r="AJ189" i="36"/>
  <c r="AK189" i="36" s="1"/>
  <c r="AH189" i="36"/>
  <c r="AI189" i="36" s="1"/>
  <c r="AZ188" i="36"/>
  <c r="BA188" i="36" s="1"/>
  <c r="AX188" i="36"/>
  <c r="AY188" i="36" s="1"/>
  <c r="AV188" i="36"/>
  <c r="AW188" i="36" s="1"/>
  <c r="AT188" i="36"/>
  <c r="AU188" i="36" s="1"/>
  <c r="AR188" i="36"/>
  <c r="AS188" i="36" s="1"/>
  <c r="AP188" i="36"/>
  <c r="AQ188" i="36" s="1"/>
  <c r="AN188" i="36"/>
  <c r="AO188" i="36" s="1"/>
  <c r="AL188" i="36"/>
  <c r="AM188" i="36" s="1"/>
  <c r="AJ188" i="36"/>
  <c r="AK188" i="36" s="1"/>
  <c r="AH188" i="36"/>
  <c r="AI188" i="36" s="1"/>
  <c r="AZ187" i="36"/>
  <c r="BA187" i="36" s="1"/>
  <c r="AX187" i="36"/>
  <c r="AY187" i="36" s="1"/>
  <c r="AV187" i="36"/>
  <c r="AW187" i="36" s="1"/>
  <c r="AT187" i="36"/>
  <c r="AU187" i="36" s="1"/>
  <c r="AR187" i="36"/>
  <c r="AS187" i="36" s="1"/>
  <c r="AP187" i="36"/>
  <c r="AQ187" i="36" s="1"/>
  <c r="AN187" i="36"/>
  <c r="AO187" i="36" s="1"/>
  <c r="AL187" i="36"/>
  <c r="AM187" i="36" s="1"/>
  <c r="AJ187" i="36"/>
  <c r="AK187" i="36" s="1"/>
  <c r="AH187" i="36"/>
  <c r="AI187" i="36" s="1"/>
  <c r="AZ186" i="36"/>
  <c r="BA186" i="36" s="1"/>
  <c r="AX186" i="36"/>
  <c r="AY186" i="36" s="1"/>
  <c r="AV186" i="36"/>
  <c r="AW186" i="36" s="1"/>
  <c r="AT186" i="36"/>
  <c r="AU186" i="36" s="1"/>
  <c r="AR186" i="36"/>
  <c r="AS186" i="36" s="1"/>
  <c r="AP186" i="36"/>
  <c r="AQ186" i="36" s="1"/>
  <c r="AN186" i="36"/>
  <c r="AO186" i="36" s="1"/>
  <c r="AL186" i="36"/>
  <c r="AM186" i="36" s="1"/>
  <c r="AJ186" i="36"/>
  <c r="AK186" i="36" s="1"/>
  <c r="AH186" i="36"/>
  <c r="AI186" i="36" s="1"/>
  <c r="AZ185" i="36"/>
  <c r="BA185" i="36" s="1"/>
  <c r="AX185" i="36"/>
  <c r="AY185" i="36" s="1"/>
  <c r="AV185" i="36"/>
  <c r="AW185" i="36" s="1"/>
  <c r="AT185" i="36"/>
  <c r="AU185" i="36" s="1"/>
  <c r="AR185" i="36"/>
  <c r="AS185" i="36" s="1"/>
  <c r="AP185" i="36"/>
  <c r="AQ185" i="36" s="1"/>
  <c r="AN185" i="36"/>
  <c r="AO185" i="36" s="1"/>
  <c r="AL185" i="36"/>
  <c r="AM185" i="36" s="1"/>
  <c r="AJ185" i="36"/>
  <c r="AK185" i="36" s="1"/>
  <c r="AH185" i="36"/>
  <c r="AI185" i="36" s="1"/>
  <c r="AZ184" i="36"/>
  <c r="BA184" i="36" s="1"/>
  <c r="AX184" i="36"/>
  <c r="AY184" i="36" s="1"/>
  <c r="AV184" i="36"/>
  <c r="AW184" i="36" s="1"/>
  <c r="AT184" i="36"/>
  <c r="AU184" i="36" s="1"/>
  <c r="AR184" i="36"/>
  <c r="AS184" i="36" s="1"/>
  <c r="AP184" i="36"/>
  <c r="AQ184" i="36" s="1"/>
  <c r="AN184" i="36"/>
  <c r="AO184" i="36" s="1"/>
  <c r="AL184" i="36"/>
  <c r="AM184" i="36" s="1"/>
  <c r="AJ184" i="36"/>
  <c r="AK184" i="36" s="1"/>
  <c r="AH184" i="36"/>
  <c r="AI184" i="36" s="1"/>
  <c r="AZ183" i="36"/>
  <c r="AX183" i="36"/>
  <c r="AV183" i="36"/>
  <c r="AT183" i="36"/>
  <c r="AR183" i="36"/>
  <c r="AP183" i="36"/>
  <c r="AN183" i="36"/>
  <c r="BA178" i="36"/>
  <c r="AZ178" i="36"/>
  <c r="AY178" i="36"/>
  <c r="AX178" i="36"/>
  <c r="AV178" i="36"/>
  <c r="AW178" i="36" s="1"/>
  <c r="AU178" i="36"/>
  <c r="AT178" i="36"/>
  <c r="AS178" i="36"/>
  <c r="AR178" i="36"/>
  <c r="AQ178" i="36"/>
  <c r="AP178" i="36"/>
  <c r="AN178" i="36"/>
  <c r="AO178" i="36" s="1"/>
  <c r="AM178" i="36"/>
  <c r="AL178" i="36"/>
  <c r="AK178" i="36"/>
  <c r="AJ178" i="36"/>
  <c r="AI178" i="36"/>
  <c r="AH178" i="36"/>
  <c r="AZ177" i="36"/>
  <c r="BA177" i="36" s="1"/>
  <c r="AY177" i="36"/>
  <c r="AX177" i="36"/>
  <c r="AW177" i="36"/>
  <c r="AV177" i="36"/>
  <c r="AU177" i="36"/>
  <c r="AT177" i="36"/>
  <c r="AR177" i="36"/>
  <c r="AS177" i="36" s="1"/>
  <c r="AQ177" i="36"/>
  <c r="AP177" i="36"/>
  <c r="AO177" i="36"/>
  <c r="AN177" i="36"/>
  <c r="AM177" i="36"/>
  <c r="AL177" i="36"/>
  <c r="AJ177" i="36"/>
  <c r="AK177" i="36" s="1"/>
  <c r="AI177" i="36"/>
  <c r="AH177" i="36"/>
  <c r="BA176" i="36"/>
  <c r="AZ176" i="36"/>
  <c r="AY176" i="36"/>
  <c r="AX176" i="36"/>
  <c r="AV176" i="36"/>
  <c r="AW176" i="36" s="1"/>
  <c r="AU176" i="36"/>
  <c r="AT176" i="36"/>
  <c r="AS176" i="36"/>
  <c r="AR176" i="36"/>
  <c r="AQ176" i="36"/>
  <c r="AP176" i="36"/>
  <c r="AN176" i="36"/>
  <c r="AO176" i="36" s="1"/>
  <c r="AM176" i="36"/>
  <c r="AL176" i="36"/>
  <c r="AK176" i="36"/>
  <c r="AJ176" i="36"/>
  <c r="AI176" i="36"/>
  <c r="AH176" i="36"/>
  <c r="AZ175" i="36"/>
  <c r="BA175" i="36" s="1"/>
  <c r="AY175" i="36"/>
  <c r="AX175" i="36"/>
  <c r="AW175" i="36"/>
  <c r="AV175" i="36"/>
  <c r="AU175" i="36"/>
  <c r="AT175" i="36"/>
  <c r="AR175" i="36"/>
  <c r="AS175" i="36" s="1"/>
  <c r="AQ175" i="36"/>
  <c r="AP175" i="36"/>
  <c r="AO175" i="36"/>
  <c r="AN175" i="36"/>
  <c r="AM175" i="36"/>
  <c r="AL175" i="36"/>
  <c r="AK175" i="36"/>
  <c r="AJ175" i="36"/>
  <c r="AI175" i="36"/>
  <c r="AH175" i="36"/>
  <c r="BA174" i="36"/>
  <c r="AZ174" i="36"/>
  <c r="AY174" i="36"/>
  <c r="AX174" i="36"/>
  <c r="AW174" i="36"/>
  <c r="AV174" i="36"/>
  <c r="AU174" i="36"/>
  <c r="AT174" i="36"/>
  <c r="AS174" i="36"/>
  <c r="AR174" i="36"/>
  <c r="AQ174" i="36"/>
  <c r="AP174" i="36"/>
  <c r="AO174" i="36"/>
  <c r="AN174" i="36"/>
  <c r="AM174" i="36"/>
  <c r="AL174" i="36"/>
  <c r="AK174" i="36"/>
  <c r="AJ174" i="36"/>
  <c r="AI174" i="36"/>
  <c r="AH174" i="36"/>
  <c r="BA173" i="36"/>
  <c r="AZ173" i="36"/>
  <c r="AY173" i="36"/>
  <c r="AX173" i="36"/>
  <c r="AW173" i="36"/>
  <c r="AV173" i="36"/>
  <c r="AU173" i="36"/>
  <c r="AT173" i="36"/>
  <c r="AS173" i="36"/>
  <c r="AR173" i="36"/>
  <c r="AQ173" i="36"/>
  <c r="AP173" i="36"/>
  <c r="AO173" i="36"/>
  <c r="AN173" i="36"/>
  <c r="AM173" i="36"/>
  <c r="AL173" i="36"/>
  <c r="AK173" i="36"/>
  <c r="AJ173" i="36"/>
  <c r="AI173" i="36"/>
  <c r="AH173" i="36"/>
  <c r="BA172" i="36"/>
  <c r="AZ172" i="36"/>
  <c r="AY172" i="36"/>
  <c r="AX172" i="36"/>
  <c r="AW172" i="36"/>
  <c r="AV172" i="36"/>
  <c r="AU172" i="36"/>
  <c r="AT172" i="36"/>
  <c r="AS172" i="36"/>
  <c r="AR172" i="36"/>
  <c r="AQ172" i="36"/>
  <c r="AP172" i="36"/>
  <c r="AO172" i="36"/>
  <c r="AN172" i="36"/>
  <c r="AM172" i="36"/>
  <c r="AL172" i="36"/>
  <c r="AK172" i="36"/>
  <c r="AJ172" i="36"/>
  <c r="AI172" i="36"/>
  <c r="AH172" i="36"/>
  <c r="BA171" i="36"/>
  <c r="AZ171" i="36"/>
  <c r="AY171" i="36"/>
  <c r="AX171" i="36"/>
  <c r="AW171" i="36"/>
  <c r="AV171" i="36"/>
  <c r="AU171" i="36"/>
  <c r="AT171" i="36"/>
  <c r="AS171" i="36"/>
  <c r="AR171" i="36"/>
  <c r="AQ171" i="36"/>
  <c r="AP171" i="36"/>
  <c r="AO171" i="36"/>
  <c r="AN171" i="36"/>
  <c r="AM171" i="36"/>
  <c r="AL171" i="36"/>
  <c r="AK171" i="36"/>
  <c r="AJ171" i="36"/>
  <c r="AI171" i="36"/>
  <c r="AH171" i="36"/>
  <c r="BA170" i="36"/>
  <c r="AZ170" i="36"/>
  <c r="AY170" i="36"/>
  <c r="AX170" i="36"/>
  <c r="AW170" i="36"/>
  <c r="AV170" i="36"/>
  <c r="AU170" i="36"/>
  <c r="AT170" i="36"/>
  <c r="AS170" i="36"/>
  <c r="AR170" i="36"/>
  <c r="AQ170" i="36"/>
  <c r="AP170" i="36"/>
  <c r="AO170" i="36"/>
  <c r="AN170" i="36"/>
  <c r="AM170" i="36"/>
  <c r="AL170" i="36"/>
  <c r="AK170" i="36"/>
  <c r="AJ170" i="36"/>
  <c r="AI170" i="36"/>
  <c r="AH170" i="36"/>
  <c r="BA169" i="36"/>
  <c r="AZ169" i="36"/>
  <c r="AZ179" i="36" s="1"/>
  <c r="BA179" i="36" s="1"/>
  <c r="AY169" i="36"/>
  <c r="AX169" i="36"/>
  <c r="AX179" i="36" s="1"/>
  <c r="AY179" i="36" s="1"/>
  <c r="AW169" i="36"/>
  <c r="AV169" i="36"/>
  <c r="AV179" i="36" s="1"/>
  <c r="AW179" i="36" s="1"/>
  <c r="AU169" i="36"/>
  <c r="AT169" i="36"/>
  <c r="AT179" i="36" s="1"/>
  <c r="AU179" i="36" s="1"/>
  <c r="AS169" i="36"/>
  <c r="AR169" i="36"/>
  <c r="AR179" i="36" s="1"/>
  <c r="AS179" i="36" s="1"/>
  <c r="AQ169" i="36"/>
  <c r="AP169" i="36"/>
  <c r="AP179" i="36" s="1"/>
  <c r="AQ179" i="36" s="1"/>
  <c r="AO169" i="36"/>
  <c r="AN169" i="36"/>
  <c r="AN179" i="36" s="1"/>
  <c r="AO179" i="36" s="1"/>
  <c r="AM169" i="36"/>
  <c r="AL169" i="36"/>
  <c r="AL179" i="36" s="1"/>
  <c r="AM179" i="36" s="1"/>
  <c r="AK169" i="36"/>
  <c r="AJ169" i="36"/>
  <c r="AJ179" i="36" s="1"/>
  <c r="AK179" i="36" s="1"/>
  <c r="AI169" i="36"/>
  <c r="AH169" i="36"/>
  <c r="AH179" i="36" s="1"/>
  <c r="AI179" i="36" s="1"/>
  <c r="AZ168" i="36"/>
  <c r="AX168" i="36"/>
  <c r="AV168" i="36"/>
  <c r="AT168" i="36"/>
  <c r="AR168" i="36"/>
  <c r="AP168" i="36"/>
  <c r="AN168" i="36"/>
  <c r="AZ163" i="36"/>
  <c r="BA163" i="36" s="1"/>
  <c r="AX163" i="36"/>
  <c r="AY163" i="36" s="1"/>
  <c r="AV163" i="36"/>
  <c r="AW163" i="36" s="1"/>
  <c r="AT163" i="36"/>
  <c r="AU163" i="36" s="1"/>
  <c r="AR163" i="36"/>
  <c r="AS163" i="36" s="1"/>
  <c r="AP163" i="36"/>
  <c r="AQ163" i="36" s="1"/>
  <c r="AN163" i="36"/>
  <c r="AO163" i="36" s="1"/>
  <c r="AL163" i="36"/>
  <c r="AM163" i="36" s="1"/>
  <c r="AJ163" i="36"/>
  <c r="AK163" i="36" s="1"/>
  <c r="AH163" i="36"/>
  <c r="AI163" i="36" s="1"/>
  <c r="AZ162" i="36"/>
  <c r="BA162" i="36" s="1"/>
  <c r="AX162" i="36"/>
  <c r="AY162" i="36" s="1"/>
  <c r="AV162" i="36"/>
  <c r="AW162" i="36" s="1"/>
  <c r="AT162" i="36"/>
  <c r="AU162" i="36" s="1"/>
  <c r="AR162" i="36"/>
  <c r="AS162" i="36" s="1"/>
  <c r="AP162" i="36"/>
  <c r="AQ162" i="36" s="1"/>
  <c r="AN162" i="36"/>
  <c r="AO162" i="36" s="1"/>
  <c r="AM162" i="36"/>
  <c r="AL162" i="36"/>
  <c r="AJ162" i="36"/>
  <c r="AK162" i="36" s="1"/>
  <c r="AH162" i="36"/>
  <c r="AI162" i="36" s="1"/>
  <c r="AZ161" i="36"/>
  <c r="BA161" i="36" s="1"/>
  <c r="AY161" i="36"/>
  <c r="AX161" i="36"/>
  <c r="AV161" i="36"/>
  <c r="AW161" i="36" s="1"/>
  <c r="AT161" i="36"/>
  <c r="AU161" i="36" s="1"/>
  <c r="AR161" i="36"/>
  <c r="AS161" i="36" s="1"/>
  <c r="AQ161" i="36"/>
  <c r="AP161" i="36"/>
  <c r="AO161" i="36"/>
  <c r="AN161" i="36"/>
  <c r="AM161" i="36"/>
  <c r="AL161" i="36"/>
  <c r="AK161" i="36"/>
  <c r="AJ161" i="36"/>
  <c r="AI161" i="36"/>
  <c r="AH161" i="36"/>
  <c r="BA160" i="36"/>
  <c r="AZ160" i="36"/>
  <c r="AY160" i="36"/>
  <c r="AX160" i="36"/>
  <c r="AW160" i="36"/>
  <c r="AV160" i="36"/>
  <c r="AU160" i="36"/>
  <c r="AT160" i="36"/>
  <c r="AS160" i="36"/>
  <c r="AR160" i="36"/>
  <c r="AQ160" i="36"/>
  <c r="AP160" i="36"/>
  <c r="AO160" i="36"/>
  <c r="AN160" i="36"/>
  <c r="AM160" i="36"/>
  <c r="AL160" i="36"/>
  <c r="AK160" i="36"/>
  <c r="AJ160" i="36"/>
  <c r="AI160" i="36"/>
  <c r="AH160" i="36"/>
  <c r="BA159" i="36"/>
  <c r="AZ159" i="36"/>
  <c r="AY159" i="36"/>
  <c r="AX159" i="36"/>
  <c r="AW159" i="36"/>
  <c r="AV159" i="36"/>
  <c r="AU159" i="36"/>
  <c r="AT159" i="36"/>
  <c r="AS159" i="36"/>
  <c r="AR159" i="36"/>
  <c r="AQ159" i="36"/>
  <c r="AP159" i="36"/>
  <c r="AO159" i="36"/>
  <c r="AN159" i="36"/>
  <c r="AM159" i="36"/>
  <c r="AL159" i="36"/>
  <c r="AK159" i="36"/>
  <c r="AJ159" i="36"/>
  <c r="AI159" i="36"/>
  <c r="AH159" i="36"/>
  <c r="BA158" i="36"/>
  <c r="AZ158" i="36"/>
  <c r="AY158" i="36"/>
  <c r="AX158" i="36"/>
  <c r="AW158" i="36"/>
  <c r="AV158" i="36"/>
  <c r="AU158" i="36"/>
  <c r="AT158" i="36"/>
  <c r="AS158" i="36"/>
  <c r="AR158" i="36"/>
  <c r="AQ158" i="36"/>
  <c r="AP158" i="36"/>
  <c r="AO158" i="36"/>
  <c r="AN158" i="36"/>
  <c r="AM158" i="36"/>
  <c r="AL158" i="36"/>
  <c r="AK158" i="36"/>
  <c r="AJ158" i="36"/>
  <c r="AI158" i="36"/>
  <c r="AH158" i="36"/>
  <c r="BA157" i="36"/>
  <c r="AZ157" i="36"/>
  <c r="AY157" i="36"/>
  <c r="AX157" i="36"/>
  <c r="AW157" i="36"/>
  <c r="AV157" i="36"/>
  <c r="AU157" i="36"/>
  <c r="AT157" i="36"/>
  <c r="AS157" i="36"/>
  <c r="AR157" i="36"/>
  <c r="AQ157" i="36"/>
  <c r="AP157" i="36"/>
  <c r="AO157" i="36"/>
  <c r="AN157" i="36"/>
  <c r="AM157" i="36"/>
  <c r="AL157" i="36"/>
  <c r="AK157" i="36"/>
  <c r="AJ157" i="36"/>
  <c r="AI157" i="36"/>
  <c r="AH157" i="36"/>
  <c r="BA156" i="36"/>
  <c r="AZ156" i="36"/>
  <c r="AY156" i="36"/>
  <c r="AX156" i="36"/>
  <c r="AW156" i="36"/>
  <c r="AV156" i="36"/>
  <c r="AU156" i="36"/>
  <c r="AT156" i="36"/>
  <c r="AS156" i="36"/>
  <c r="AR156" i="36"/>
  <c r="AQ156" i="36"/>
  <c r="AP156" i="36"/>
  <c r="AO156" i="36"/>
  <c r="AN156" i="36"/>
  <c r="AM156" i="36"/>
  <c r="AL156" i="36"/>
  <c r="AK156" i="36"/>
  <c r="AJ156" i="36"/>
  <c r="AI156" i="36"/>
  <c r="AH156" i="36"/>
  <c r="BA155" i="36"/>
  <c r="AZ155" i="36"/>
  <c r="AY155" i="36"/>
  <c r="AX155" i="36"/>
  <c r="AW155" i="36"/>
  <c r="AV155" i="36"/>
  <c r="AU155" i="36"/>
  <c r="AT155" i="36"/>
  <c r="AS155" i="36"/>
  <c r="AR155" i="36"/>
  <c r="AQ155" i="36"/>
  <c r="AP155" i="36"/>
  <c r="AO155" i="36"/>
  <c r="AN155" i="36"/>
  <c r="AM155" i="36"/>
  <c r="AL155" i="36"/>
  <c r="AK155" i="36"/>
  <c r="AJ155" i="36"/>
  <c r="AI155" i="36"/>
  <c r="AH155" i="36"/>
  <c r="BA154" i="36"/>
  <c r="AZ154" i="36"/>
  <c r="AZ164" i="36" s="1"/>
  <c r="BA164" i="36" s="1"/>
  <c r="AY154" i="36"/>
  <c r="AX154" i="36"/>
  <c r="AX164" i="36" s="1"/>
  <c r="AY164" i="36" s="1"/>
  <c r="AW154" i="36"/>
  <c r="AV154" i="36"/>
  <c r="AV164" i="36" s="1"/>
  <c r="AW164" i="36" s="1"/>
  <c r="AU154" i="36"/>
  <c r="AT154" i="36"/>
  <c r="AT164" i="36" s="1"/>
  <c r="AU164" i="36" s="1"/>
  <c r="AS154" i="36"/>
  <c r="AR154" i="36"/>
  <c r="AR164" i="36" s="1"/>
  <c r="AS164" i="36" s="1"/>
  <c r="AQ154" i="36"/>
  <c r="AP154" i="36"/>
  <c r="AP164" i="36" s="1"/>
  <c r="AQ164" i="36" s="1"/>
  <c r="AO154" i="36"/>
  <c r="AN154" i="36"/>
  <c r="AN164" i="36" s="1"/>
  <c r="AO164" i="36" s="1"/>
  <c r="AM154" i="36"/>
  <c r="AL154" i="36"/>
  <c r="AL164" i="36" s="1"/>
  <c r="AM164" i="36" s="1"/>
  <c r="AK154" i="36"/>
  <c r="AJ154" i="36"/>
  <c r="AJ164" i="36" s="1"/>
  <c r="AK164" i="36" s="1"/>
  <c r="AI154" i="36"/>
  <c r="AH154" i="36"/>
  <c r="AH164" i="36" s="1"/>
  <c r="AI164" i="36" s="1"/>
  <c r="AZ153" i="36"/>
  <c r="AX153" i="36"/>
  <c r="AV153" i="36"/>
  <c r="AT153" i="36"/>
  <c r="AR153" i="36"/>
  <c r="AP153" i="36"/>
  <c r="AN153" i="36"/>
  <c r="AZ148" i="36"/>
  <c r="BA148" i="36" s="1"/>
  <c r="AX148" i="36"/>
  <c r="AY148" i="36" s="1"/>
  <c r="AV148" i="36"/>
  <c r="AW148" i="36" s="1"/>
  <c r="AT148" i="36"/>
  <c r="AU148" i="36" s="1"/>
  <c r="AR148" i="36"/>
  <c r="AS148" i="36" s="1"/>
  <c r="AP148" i="36"/>
  <c r="AQ148" i="36" s="1"/>
  <c r="AN148" i="36"/>
  <c r="AO148" i="36" s="1"/>
  <c r="AL148" i="36"/>
  <c r="AM148" i="36" s="1"/>
  <c r="AJ148" i="36"/>
  <c r="AK148" i="36" s="1"/>
  <c r="AH148" i="36"/>
  <c r="AI148" i="36" s="1"/>
  <c r="AZ147" i="36"/>
  <c r="BA147" i="36" s="1"/>
  <c r="AX147" i="36"/>
  <c r="AY147" i="36" s="1"/>
  <c r="AV147" i="36"/>
  <c r="AW147" i="36" s="1"/>
  <c r="AT147" i="36"/>
  <c r="AU147" i="36" s="1"/>
  <c r="AR147" i="36"/>
  <c r="AS147" i="36" s="1"/>
  <c r="AP147" i="36"/>
  <c r="AQ147" i="36" s="1"/>
  <c r="AN147" i="36"/>
  <c r="AO147" i="36" s="1"/>
  <c r="AL147" i="36"/>
  <c r="AM147" i="36" s="1"/>
  <c r="AJ147" i="36"/>
  <c r="AK147" i="36" s="1"/>
  <c r="AH147" i="36"/>
  <c r="AI147" i="36" s="1"/>
  <c r="AZ146" i="36"/>
  <c r="BA146" i="36" s="1"/>
  <c r="AX146" i="36"/>
  <c r="AY146" i="36" s="1"/>
  <c r="AV146" i="36"/>
  <c r="AW146" i="36" s="1"/>
  <c r="AT146" i="36"/>
  <c r="AU146" i="36" s="1"/>
  <c r="AR146" i="36"/>
  <c r="AS146" i="36" s="1"/>
  <c r="AP146" i="36"/>
  <c r="AQ146" i="36" s="1"/>
  <c r="AN146" i="36"/>
  <c r="AO146" i="36" s="1"/>
  <c r="AL146" i="36"/>
  <c r="AM146" i="36" s="1"/>
  <c r="AJ146" i="36"/>
  <c r="AK146" i="36" s="1"/>
  <c r="AH146" i="36"/>
  <c r="AI146" i="36" s="1"/>
  <c r="AZ145" i="36"/>
  <c r="BA145" i="36" s="1"/>
  <c r="AX145" i="36"/>
  <c r="AY145" i="36" s="1"/>
  <c r="AV145" i="36"/>
  <c r="AW145" i="36" s="1"/>
  <c r="AT145" i="36"/>
  <c r="AU145" i="36" s="1"/>
  <c r="AR145" i="36"/>
  <c r="AS145" i="36" s="1"/>
  <c r="AP145" i="36"/>
  <c r="AQ145" i="36" s="1"/>
  <c r="AN145" i="36"/>
  <c r="AO145" i="36" s="1"/>
  <c r="AL145" i="36"/>
  <c r="AM145" i="36" s="1"/>
  <c r="AJ145" i="36"/>
  <c r="AK145" i="36" s="1"/>
  <c r="AH145" i="36"/>
  <c r="AI145" i="36" s="1"/>
  <c r="AZ144" i="36"/>
  <c r="BA144" i="36" s="1"/>
  <c r="AX144" i="36"/>
  <c r="AY144" i="36" s="1"/>
  <c r="AV144" i="36"/>
  <c r="AW144" i="36" s="1"/>
  <c r="AT144" i="36"/>
  <c r="AU144" i="36" s="1"/>
  <c r="AR144" i="36"/>
  <c r="AS144" i="36" s="1"/>
  <c r="AP144" i="36"/>
  <c r="AQ144" i="36" s="1"/>
  <c r="AN144" i="36"/>
  <c r="AO144" i="36" s="1"/>
  <c r="AL144" i="36"/>
  <c r="AM144" i="36" s="1"/>
  <c r="AJ144" i="36"/>
  <c r="AK144" i="36" s="1"/>
  <c r="AH144" i="36"/>
  <c r="AI144" i="36" s="1"/>
  <c r="AZ143" i="36"/>
  <c r="BA143" i="36" s="1"/>
  <c r="AX143" i="36"/>
  <c r="AY143" i="36" s="1"/>
  <c r="AV143" i="36"/>
  <c r="AW143" i="36" s="1"/>
  <c r="AT143" i="36"/>
  <c r="AU143" i="36" s="1"/>
  <c r="AR143" i="36"/>
  <c r="AS143" i="36" s="1"/>
  <c r="AP143" i="36"/>
  <c r="AQ143" i="36" s="1"/>
  <c r="AN143" i="36"/>
  <c r="AO143" i="36" s="1"/>
  <c r="AL143" i="36"/>
  <c r="AM143" i="36" s="1"/>
  <c r="AJ143" i="36"/>
  <c r="AK143" i="36" s="1"/>
  <c r="AH143" i="36"/>
  <c r="AI143" i="36" s="1"/>
  <c r="AZ142" i="36"/>
  <c r="BA142" i="36" s="1"/>
  <c r="AX142" i="36"/>
  <c r="AY142" i="36" s="1"/>
  <c r="AV142" i="36"/>
  <c r="AW142" i="36" s="1"/>
  <c r="AT142" i="36"/>
  <c r="AU142" i="36" s="1"/>
  <c r="AR142" i="36"/>
  <c r="AS142" i="36" s="1"/>
  <c r="AP142" i="36"/>
  <c r="AQ142" i="36" s="1"/>
  <c r="AN142" i="36"/>
  <c r="AO142" i="36" s="1"/>
  <c r="AL142" i="36"/>
  <c r="AM142" i="36" s="1"/>
  <c r="AJ142" i="36"/>
  <c r="AK142" i="36" s="1"/>
  <c r="AH142" i="36"/>
  <c r="AI142" i="36" s="1"/>
  <c r="AZ141" i="36"/>
  <c r="BA141" i="36" s="1"/>
  <c r="AX141" i="36"/>
  <c r="AY141" i="36" s="1"/>
  <c r="AV141" i="36"/>
  <c r="AW141" i="36" s="1"/>
  <c r="AT141" i="36"/>
  <c r="AU141" i="36" s="1"/>
  <c r="AR141" i="36"/>
  <c r="AS141" i="36" s="1"/>
  <c r="AP141" i="36"/>
  <c r="AQ141" i="36" s="1"/>
  <c r="AN141" i="36"/>
  <c r="AO141" i="36" s="1"/>
  <c r="AL141" i="36"/>
  <c r="AM141" i="36" s="1"/>
  <c r="AJ141" i="36"/>
  <c r="AK141" i="36" s="1"/>
  <c r="AH141" i="36"/>
  <c r="AI141" i="36" s="1"/>
  <c r="AZ140" i="36"/>
  <c r="BA140" i="36" s="1"/>
  <c r="AX140" i="36"/>
  <c r="AY140" i="36" s="1"/>
  <c r="AV140" i="36"/>
  <c r="AW140" i="36" s="1"/>
  <c r="AT140" i="36"/>
  <c r="AU140" i="36" s="1"/>
  <c r="AR140" i="36"/>
  <c r="AS140" i="36" s="1"/>
  <c r="AP140" i="36"/>
  <c r="AQ140" i="36" s="1"/>
  <c r="AN140" i="36"/>
  <c r="AO140" i="36" s="1"/>
  <c r="AL140" i="36"/>
  <c r="AM140" i="36" s="1"/>
  <c r="AJ140" i="36"/>
  <c r="AK140" i="36" s="1"/>
  <c r="AH140" i="36"/>
  <c r="AI140" i="36" s="1"/>
  <c r="AZ139" i="36"/>
  <c r="BA139" i="36" s="1"/>
  <c r="AX139" i="36"/>
  <c r="AY139" i="36" s="1"/>
  <c r="AV139" i="36"/>
  <c r="AW139" i="36" s="1"/>
  <c r="AT139" i="36"/>
  <c r="AU139" i="36" s="1"/>
  <c r="AR139" i="36"/>
  <c r="AS139" i="36" s="1"/>
  <c r="AP139" i="36"/>
  <c r="AQ139" i="36" s="1"/>
  <c r="AN139" i="36"/>
  <c r="AO139" i="36" s="1"/>
  <c r="AL139" i="36"/>
  <c r="AM139" i="36" s="1"/>
  <c r="AJ139" i="36"/>
  <c r="AK139" i="36" s="1"/>
  <c r="AH139" i="36"/>
  <c r="AI139" i="36" s="1"/>
  <c r="AZ138" i="36"/>
  <c r="AX138" i="36"/>
  <c r="AV138" i="36"/>
  <c r="AT138" i="36"/>
  <c r="AR138" i="36"/>
  <c r="AP138" i="36"/>
  <c r="AN138" i="36"/>
  <c r="BA133" i="36"/>
  <c r="AZ133" i="36"/>
  <c r="AY133" i="36"/>
  <c r="AX133" i="36"/>
  <c r="AW133" i="36"/>
  <c r="AV133" i="36"/>
  <c r="AU133" i="36"/>
  <c r="AT133" i="36"/>
  <c r="AS133" i="36"/>
  <c r="AR133" i="36"/>
  <c r="AQ133" i="36"/>
  <c r="AP133" i="36"/>
  <c r="AO133" i="36"/>
  <c r="AN133" i="36"/>
  <c r="AM133" i="36"/>
  <c r="AL133" i="36"/>
  <c r="AK133" i="36"/>
  <c r="AJ133" i="36"/>
  <c r="AI133" i="36"/>
  <c r="AH133" i="36"/>
  <c r="BA132" i="36"/>
  <c r="AZ132" i="36"/>
  <c r="AY132" i="36"/>
  <c r="AX132" i="36"/>
  <c r="AW132" i="36"/>
  <c r="AV132" i="36"/>
  <c r="AU132" i="36"/>
  <c r="AT132" i="36"/>
  <c r="AS132" i="36"/>
  <c r="AR132" i="36"/>
  <c r="AQ132" i="36"/>
  <c r="AP132" i="36"/>
  <c r="AO132" i="36"/>
  <c r="AN132" i="36"/>
  <c r="AM132" i="36"/>
  <c r="AL132" i="36"/>
  <c r="AK132" i="36"/>
  <c r="AJ132" i="36"/>
  <c r="AI132" i="36"/>
  <c r="AH132" i="36"/>
  <c r="BA131" i="36"/>
  <c r="AZ131" i="36"/>
  <c r="AY131" i="36"/>
  <c r="AX131" i="36"/>
  <c r="AW131" i="36"/>
  <c r="AV131" i="36"/>
  <c r="AU131" i="36"/>
  <c r="AT131" i="36"/>
  <c r="AS131" i="36"/>
  <c r="AR131" i="36"/>
  <c r="AQ131" i="36"/>
  <c r="AP131" i="36"/>
  <c r="AO131" i="36"/>
  <c r="AN131" i="36"/>
  <c r="AM131" i="36"/>
  <c r="AL131" i="36"/>
  <c r="AK131" i="36"/>
  <c r="AJ131" i="36"/>
  <c r="AI131" i="36"/>
  <c r="AH131" i="36"/>
  <c r="BA130" i="36"/>
  <c r="AZ130" i="36"/>
  <c r="AY130" i="36"/>
  <c r="AX130" i="36"/>
  <c r="AW130" i="36"/>
  <c r="AV130" i="36"/>
  <c r="AU130" i="36"/>
  <c r="AT130" i="36"/>
  <c r="AS130" i="36"/>
  <c r="AR130" i="36"/>
  <c r="AQ130" i="36"/>
  <c r="AP130" i="36"/>
  <c r="AO130" i="36"/>
  <c r="AN130" i="36"/>
  <c r="AM130" i="36"/>
  <c r="AL130" i="36"/>
  <c r="AK130" i="36"/>
  <c r="AJ130" i="36"/>
  <c r="AI130" i="36"/>
  <c r="AH130" i="36"/>
  <c r="BA129" i="36"/>
  <c r="AZ129" i="36"/>
  <c r="AY129" i="36"/>
  <c r="AX129" i="36"/>
  <c r="AW129" i="36"/>
  <c r="AV129" i="36"/>
  <c r="AU129" i="36"/>
  <c r="AT129" i="36"/>
  <c r="AS129" i="36"/>
  <c r="AR129" i="36"/>
  <c r="AQ129" i="36"/>
  <c r="AP129" i="36"/>
  <c r="AO129" i="36"/>
  <c r="AN129" i="36"/>
  <c r="AM129" i="36"/>
  <c r="AL129" i="36"/>
  <c r="AK129" i="36"/>
  <c r="AJ129" i="36"/>
  <c r="AI129" i="36"/>
  <c r="AH129" i="36"/>
  <c r="BA128" i="36"/>
  <c r="AZ128" i="36"/>
  <c r="AY128" i="36"/>
  <c r="AX128" i="36"/>
  <c r="AW128" i="36"/>
  <c r="AV128" i="36"/>
  <c r="AU128" i="36"/>
  <c r="AT128" i="36"/>
  <c r="AS128" i="36"/>
  <c r="AR128" i="36"/>
  <c r="AQ128" i="36"/>
  <c r="AP128" i="36"/>
  <c r="AO128" i="36"/>
  <c r="AN128" i="36"/>
  <c r="AM128" i="36"/>
  <c r="AL128" i="36"/>
  <c r="AK128" i="36"/>
  <c r="AJ128" i="36"/>
  <c r="AI128" i="36"/>
  <c r="AH128" i="36"/>
  <c r="BA127" i="36"/>
  <c r="AZ127" i="36"/>
  <c r="AY127" i="36"/>
  <c r="AX127" i="36"/>
  <c r="AW127" i="36"/>
  <c r="AV127" i="36"/>
  <c r="AU127" i="36"/>
  <c r="AT127" i="36"/>
  <c r="AS127" i="36"/>
  <c r="AR127" i="36"/>
  <c r="AQ127" i="36"/>
  <c r="AP127" i="36"/>
  <c r="AO127" i="36"/>
  <c r="AN127" i="36"/>
  <c r="AM127" i="36"/>
  <c r="AL127" i="36"/>
  <c r="AK127" i="36"/>
  <c r="AJ127" i="36"/>
  <c r="AI127" i="36"/>
  <c r="AH127" i="36"/>
  <c r="BA126" i="36"/>
  <c r="AZ126" i="36"/>
  <c r="AY126" i="36"/>
  <c r="AX126" i="36"/>
  <c r="AW126" i="36"/>
  <c r="AV126" i="36"/>
  <c r="AU126" i="36"/>
  <c r="AT126" i="36"/>
  <c r="AS126" i="36"/>
  <c r="AR126" i="36"/>
  <c r="AQ126" i="36"/>
  <c r="AP126" i="36"/>
  <c r="AO126" i="36"/>
  <c r="AN126" i="36"/>
  <c r="AM126" i="36"/>
  <c r="AL126" i="36"/>
  <c r="AK126" i="36"/>
  <c r="AJ126" i="36"/>
  <c r="AI126" i="36"/>
  <c r="AH126" i="36"/>
  <c r="BA125" i="36"/>
  <c r="AZ125" i="36"/>
  <c r="AY125" i="36"/>
  <c r="AX125" i="36"/>
  <c r="AW125" i="36"/>
  <c r="AV125" i="36"/>
  <c r="AU125" i="36"/>
  <c r="AT125" i="36"/>
  <c r="AS125" i="36"/>
  <c r="AR125" i="36"/>
  <c r="AQ125" i="36"/>
  <c r="AP125" i="36"/>
  <c r="AO125" i="36"/>
  <c r="AN125" i="36"/>
  <c r="AM125" i="36"/>
  <c r="AL125" i="36"/>
  <c r="AK125" i="36"/>
  <c r="AJ125" i="36"/>
  <c r="AI125" i="36"/>
  <c r="AH125" i="36"/>
  <c r="BA124" i="36"/>
  <c r="AZ124" i="36"/>
  <c r="AZ134" i="36" s="1"/>
  <c r="BA134" i="36" s="1"/>
  <c r="AY124" i="36"/>
  <c r="AX124" i="36"/>
  <c r="AX134" i="36" s="1"/>
  <c r="AY134" i="36" s="1"/>
  <c r="AW124" i="36"/>
  <c r="AV124" i="36"/>
  <c r="AV134" i="36" s="1"/>
  <c r="AW134" i="36" s="1"/>
  <c r="AU124" i="36"/>
  <c r="AT124" i="36"/>
  <c r="AT134" i="36" s="1"/>
  <c r="AU134" i="36" s="1"/>
  <c r="AS124" i="36"/>
  <c r="AR124" i="36"/>
  <c r="AR134" i="36" s="1"/>
  <c r="AS134" i="36" s="1"/>
  <c r="AQ124" i="36"/>
  <c r="AP124" i="36"/>
  <c r="AP134" i="36" s="1"/>
  <c r="AQ134" i="36" s="1"/>
  <c r="AO124" i="36"/>
  <c r="AN124" i="36"/>
  <c r="AN134" i="36" s="1"/>
  <c r="AO134" i="36" s="1"/>
  <c r="AM124" i="36"/>
  <c r="AL124" i="36"/>
  <c r="AL134" i="36" s="1"/>
  <c r="AM134" i="36" s="1"/>
  <c r="AK124" i="36"/>
  <c r="AJ124" i="36"/>
  <c r="AJ134" i="36" s="1"/>
  <c r="AK134" i="36" s="1"/>
  <c r="AI124" i="36"/>
  <c r="AH124" i="36"/>
  <c r="AH134" i="36" s="1"/>
  <c r="AI134" i="36" s="1"/>
  <c r="AZ123" i="36"/>
  <c r="AX123" i="36"/>
  <c r="AV123" i="36"/>
  <c r="AT123" i="36"/>
  <c r="AR123" i="36"/>
  <c r="AP123" i="36"/>
  <c r="AN123" i="36"/>
  <c r="AZ118" i="36"/>
  <c r="BA118" i="36" s="1"/>
  <c r="AX118" i="36"/>
  <c r="AY118" i="36" s="1"/>
  <c r="AV118" i="36"/>
  <c r="AW118" i="36" s="1"/>
  <c r="AT118" i="36"/>
  <c r="AU118" i="36" s="1"/>
  <c r="AR118" i="36"/>
  <c r="AS118" i="36" s="1"/>
  <c r="AP118" i="36"/>
  <c r="AQ118" i="36" s="1"/>
  <c r="AN118" i="36"/>
  <c r="AO118" i="36" s="1"/>
  <c r="AL118" i="36"/>
  <c r="AM118" i="36" s="1"/>
  <c r="AJ118" i="36"/>
  <c r="AK118" i="36" s="1"/>
  <c r="AH118" i="36"/>
  <c r="AI118" i="36" s="1"/>
  <c r="AZ117" i="36"/>
  <c r="BA117" i="36" s="1"/>
  <c r="AX117" i="36"/>
  <c r="AY117" i="36" s="1"/>
  <c r="AV117" i="36"/>
  <c r="AW117" i="36" s="1"/>
  <c r="AT117" i="36"/>
  <c r="AU117" i="36" s="1"/>
  <c r="AR117" i="36"/>
  <c r="AS117" i="36" s="1"/>
  <c r="AP117" i="36"/>
  <c r="AQ117" i="36" s="1"/>
  <c r="AN117" i="36"/>
  <c r="AO117" i="36" s="1"/>
  <c r="AL117" i="36"/>
  <c r="AM117" i="36" s="1"/>
  <c r="AJ117" i="36"/>
  <c r="AK117" i="36" s="1"/>
  <c r="AH117" i="36"/>
  <c r="AI117" i="36" s="1"/>
  <c r="AZ116" i="36"/>
  <c r="BA116" i="36" s="1"/>
  <c r="AX116" i="36"/>
  <c r="AY116" i="36" s="1"/>
  <c r="AV116" i="36"/>
  <c r="AW116" i="36" s="1"/>
  <c r="AT116" i="36"/>
  <c r="AU116" i="36" s="1"/>
  <c r="AR116" i="36"/>
  <c r="AS116" i="36" s="1"/>
  <c r="AP116" i="36"/>
  <c r="AQ116" i="36" s="1"/>
  <c r="AN116" i="36"/>
  <c r="AO116" i="36" s="1"/>
  <c r="AL116" i="36"/>
  <c r="AM116" i="36" s="1"/>
  <c r="AJ116" i="36"/>
  <c r="AK116" i="36" s="1"/>
  <c r="AH116" i="36"/>
  <c r="AI116" i="36" s="1"/>
  <c r="AZ115" i="36"/>
  <c r="BA115" i="36" s="1"/>
  <c r="AX115" i="36"/>
  <c r="AY115" i="36" s="1"/>
  <c r="AV115" i="36"/>
  <c r="AW115" i="36" s="1"/>
  <c r="AT115" i="36"/>
  <c r="AU115" i="36" s="1"/>
  <c r="AR115" i="36"/>
  <c r="AS115" i="36" s="1"/>
  <c r="AP115" i="36"/>
  <c r="AQ115" i="36" s="1"/>
  <c r="AN115" i="36"/>
  <c r="AO115" i="36" s="1"/>
  <c r="AL115" i="36"/>
  <c r="AM115" i="36" s="1"/>
  <c r="AJ115" i="36"/>
  <c r="AK115" i="36" s="1"/>
  <c r="AH115" i="36"/>
  <c r="AI115" i="36" s="1"/>
  <c r="AZ114" i="36"/>
  <c r="BA114" i="36" s="1"/>
  <c r="AX114" i="36"/>
  <c r="AY114" i="36" s="1"/>
  <c r="AV114" i="36"/>
  <c r="AW114" i="36" s="1"/>
  <c r="AT114" i="36"/>
  <c r="AU114" i="36" s="1"/>
  <c r="AR114" i="36"/>
  <c r="AS114" i="36" s="1"/>
  <c r="AP114" i="36"/>
  <c r="AQ114" i="36" s="1"/>
  <c r="AN114" i="36"/>
  <c r="AO114" i="36" s="1"/>
  <c r="AL114" i="36"/>
  <c r="AM114" i="36" s="1"/>
  <c r="AJ114" i="36"/>
  <c r="AK114" i="36" s="1"/>
  <c r="AH114" i="36"/>
  <c r="AI114" i="36" s="1"/>
  <c r="AZ113" i="36"/>
  <c r="BA113" i="36" s="1"/>
  <c r="AX113" i="36"/>
  <c r="AY113" i="36" s="1"/>
  <c r="AV113" i="36"/>
  <c r="AW113" i="36" s="1"/>
  <c r="AT113" i="36"/>
  <c r="AU113" i="36" s="1"/>
  <c r="AR113" i="36"/>
  <c r="AS113" i="36" s="1"/>
  <c r="AP113" i="36"/>
  <c r="AQ113" i="36" s="1"/>
  <c r="AN113" i="36"/>
  <c r="AO113" i="36" s="1"/>
  <c r="AL113" i="36"/>
  <c r="AM113" i="36" s="1"/>
  <c r="AJ113" i="36"/>
  <c r="AK113" i="36" s="1"/>
  <c r="AH113" i="36"/>
  <c r="AI113" i="36" s="1"/>
  <c r="AZ112" i="36"/>
  <c r="BA112" i="36" s="1"/>
  <c r="AX112" i="36"/>
  <c r="AY112" i="36" s="1"/>
  <c r="AV112" i="36"/>
  <c r="AW112" i="36" s="1"/>
  <c r="AT112" i="36"/>
  <c r="AU112" i="36" s="1"/>
  <c r="AR112" i="36"/>
  <c r="AS112" i="36" s="1"/>
  <c r="AP112" i="36"/>
  <c r="AQ112" i="36" s="1"/>
  <c r="AN112" i="36"/>
  <c r="AO112" i="36" s="1"/>
  <c r="AL112" i="36"/>
  <c r="AM112" i="36" s="1"/>
  <c r="AJ112" i="36"/>
  <c r="AK112" i="36" s="1"/>
  <c r="AH112" i="36"/>
  <c r="AI112" i="36" s="1"/>
  <c r="AZ111" i="36"/>
  <c r="BA111" i="36" s="1"/>
  <c r="AX111" i="36"/>
  <c r="AY111" i="36" s="1"/>
  <c r="AV111" i="36"/>
  <c r="AW111" i="36" s="1"/>
  <c r="AT111" i="36"/>
  <c r="AU111" i="36" s="1"/>
  <c r="AR111" i="36"/>
  <c r="AS111" i="36" s="1"/>
  <c r="AP111" i="36"/>
  <c r="AQ111" i="36" s="1"/>
  <c r="AN111" i="36"/>
  <c r="AO111" i="36" s="1"/>
  <c r="AL111" i="36"/>
  <c r="AM111" i="36" s="1"/>
  <c r="AJ111" i="36"/>
  <c r="AK111" i="36" s="1"/>
  <c r="AH111" i="36"/>
  <c r="AI111" i="36" s="1"/>
  <c r="AZ110" i="36"/>
  <c r="BA110" i="36" s="1"/>
  <c r="AX110" i="36"/>
  <c r="AY110" i="36" s="1"/>
  <c r="AV110" i="36"/>
  <c r="AW110" i="36" s="1"/>
  <c r="AT110" i="36"/>
  <c r="AU110" i="36" s="1"/>
  <c r="AR110" i="36"/>
  <c r="AS110" i="36" s="1"/>
  <c r="AP110" i="36"/>
  <c r="AQ110" i="36" s="1"/>
  <c r="AN110" i="36"/>
  <c r="AO110" i="36" s="1"/>
  <c r="AL110" i="36"/>
  <c r="AM110" i="36" s="1"/>
  <c r="AJ110" i="36"/>
  <c r="AK110" i="36" s="1"/>
  <c r="AH110" i="36"/>
  <c r="AI110" i="36" s="1"/>
  <c r="AZ109" i="36"/>
  <c r="BA109" i="36" s="1"/>
  <c r="AX109" i="36"/>
  <c r="AY109" i="36" s="1"/>
  <c r="AV109" i="36"/>
  <c r="AW109" i="36" s="1"/>
  <c r="AT109" i="36"/>
  <c r="AU109" i="36" s="1"/>
  <c r="AR109" i="36"/>
  <c r="AS109" i="36" s="1"/>
  <c r="AP109" i="36"/>
  <c r="AQ109" i="36" s="1"/>
  <c r="AN109" i="36"/>
  <c r="AO109" i="36" s="1"/>
  <c r="AL109" i="36"/>
  <c r="AM109" i="36" s="1"/>
  <c r="AJ109" i="36"/>
  <c r="AK109" i="36" s="1"/>
  <c r="AH109" i="36"/>
  <c r="AI109" i="36" s="1"/>
  <c r="AZ108" i="36"/>
  <c r="AX108" i="36"/>
  <c r="AV108" i="36"/>
  <c r="AT108" i="36"/>
  <c r="AR108" i="36"/>
  <c r="AP108" i="36"/>
  <c r="AN108" i="36"/>
  <c r="BA103" i="36"/>
  <c r="AZ103" i="36"/>
  <c r="AY103" i="36"/>
  <c r="AX103" i="36"/>
  <c r="AW103" i="36"/>
  <c r="AV103" i="36"/>
  <c r="AU103" i="36"/>
  <c r="AT103" i="36"/>
  <c r="AS103" i="36"/>
  <c r="AR103" i="36"/>
  <c r="AQ103" i="36"/>
  <c r="AP103" i="36"/>
  <c r="AO103" i="36"/>
  <c r="AN103" i="36"/>
  <c r="AM103" i="36"/>
  <c r="AL103" i="36"/>
  <c r="AK103" i="36"/>
  <c r="AJ103" i="36"/>
  <c r="AI103" i="36"/>
  <c r="AH103" i="36"/>
  <c r="BA102" i="36"/>
  <c r="AZ102" i="36"/>
  <c r="AY102" i="36"/>
  <c r="AX102" i="36"/>
  <c r="AW102" i="36"/>
  <c r="AV102" i="36"/>
  <c r="AU102" i="36"/>
  <c r="AT102" i="36"/>
  <c r="AS102" i="36"/>
  <c r="AR102" i="36"/>
  <c r="AQ102" i="36"/>
  <c r="AP102" i="36"/>
  <c r="AO102" i="36"/>
  <c r="AN102" i="36"/>
  <c r="AM102" i="36"/>
  <c r="AL102" i="36"/>
  <c r="AK102" i="36"/>
  <c r="AJ102" i="36"/>
  <c r="AI102" i="36"/>
  <c r="AH102" i="36"/>
  <c r="BA101" i="36"/>
  <c r="AZ101" i="36"/>
  <c r="AY101" i="36"/>
  <c r="AX101" i="36"/>
  <c r="AW101" i="36"/>
  <c r="AV101" i="36"/>
  <c r="AU101" i="36"/>
  <c r="AT101" i="36"/>
  <c r="AS101" i="36"/>
  <c r="AR101" i="36"/>
  <c r="AQ101" i="36"/>
  <c r="AP101" i="36"/>
  <c r="AO101" i="36"/>
  <c r="AN101" i="36"/>
  <c r="AM101" i="36"/>
  <c r="AL101" i="36"/>
  <c r="AK101" i="36"/>
  <c r="AJ101" i="36"/>
  <c r="AI101" i="36"/>
  <c r="AH101" i="36"/>
  <c r="BA100" i="36"/>
  <c r="AZ100" i="36"/>
  <c r="AY100" i="36"/>
  <c r="AX100" i="36"/>
  <c r="AW100" i="36"/>
  <c r="AV100" i="36"/>
  <c r="AU100" i="36"/>
  <c r="AT100" i="36"/>
  <c r="AS100" i="36"/>
  <c r="AR100" i="36"/>
  <c r="AQ100" i="36"/>
  <c r="AP100" i="36"/>
  <c r="AO100" i="36"/>
  <c r="AN100" i="36"/>
  <c r="AM100" i="36"/>
  <c r="AL100" i="36"/>
  <c r="AK100" i="36"/>
  <c r="AJ100" i="36"/>
  <c r="AI100" i="36"/>
  <c r="AH100" i="36"/>
  <c r="BA99" i="36"/>
  <c r="AZ99" i="36"/>
  <c r="AY99" i="36"/>
  <c r="AX99" i="36"/>
  <c r="AW99" i="36"/>
  <c r="AV99" i="36"/>
  <c r="AU99" i="36"/>
  <c r="AT99" i="36"/>
  <c r="AS99" i="36"/>
  <c r="AR99" i="36"/>
  <c r="AQ99" i="36"/>
  <c r="AP99" i="36"/>
  <c r="AO99" i="36"/>
  <c r="AN99" i="36"/>
  <c r="AM99" i="36"/>
  <c r="AL99" i="36"/>
  <c r="AK99" i="36"/>
  <c r="AJ99" i="36"/>
  <c r="AI99" i="36"/>
  <c r="AH99" i="36"/>
  <c r="BA98" i="36"/>
  <c r="AZ98" i="36"/>
  <c r="AY98" i="36"/>
  <c r="AX98" i="36"/>
  <c r="AW98" i="36"/>
  <c r="AV98" i="36"/>
  <c r="AU98" i="36"/>
  <c r="AT98" i="36"/>
  <c r="AS98" i="36"/>
  <c r="AR98" i="36"/>
  <c r="AQ98" i="36"/>
  <c r="AP98" i="36"/>
  <c r="AO98" i="36"/>
  <c r="AN98" i="36"/>
  <c r="AM98" i="36"/>
  <c r="AL98" i="36"/>
  <c r="AK98" i="36"/>
  <c r="AJ98" i="36"/>
  <c r="AI98" i="36"/>
  <c r="AH98" i="36"/>
  <c r="BA97" i="36"/>
  <c r="AZ97" i="36"/>
  <c r="AY97" i="36"/>
  <c r="AX97" i="36"/>
  <c r="AW97" i="36"/>
  <c r="AV97" i="36"/>
  <c r="AU97" i="36"/>
  <c r="AT97" i="36"/>
  <c r="AS97" i="36"/>
  <c r="AR97" i="36"/>
  <c r="AQ97" i="36"/>
  <c r="AP97" i="36"/>
  <c r="AO97" i="36"/>
  <c r="AN97" i="36"/>
  <c r="AM97" i="36"/>
  <c r="AL97" i="36"/>
  <c r="AK97" i="36"/>
  <c r="AJ97" i="36"/>
  <c r="AI97" i="36"/>
  <c r="AH97" i="36"/>
  <c r="BA96" i="36"/>
  <c r="AZ96" i="36"/>
  <c r="AY96" i="36"/>
  <c r="AX96" i="36"/>
  <c r="AW96" i="36"/>
  <c r="AV96" i="36"/>
  <c r="AU96" i="36"/>
  <c r="AT96" i="36"/>
  <c r="AS96" i="36"/>
  <c r="AR96" i="36"/>
  <c r="AQ96" i="36"/>
  <c r="AP96" i="36"/>
  <c r="AO96" i="36"/>
  <c r="AN96" i="36"/>
  <c r="AM96" i="36"/>
  <c r="AL96" i="36"/>
  <c r="AK96" i="36"/>
  <c r="AJ96" i="36"/>
  <c r="AI96" i="36"/>
  <c r="AH96" i="36"/>
  <c r="BA95" i="36"/>
  <c r="AZ95" i="36"/>
  <c r="AY95" i="36"/>
  <c r="AX95" i="36"/>
  <c r="AW95" i="36"/>
  <c r="AV95" i="36"/>
  <c r="AU95" i="36"/>
  <c r="AT95" i="36"/>
  <c r="AS95" i="36"/>
  <c r="AR95" i="36"/>
  <c r="AQ95" i="36"/>
  <c r="AP95" i="36"/>
  <c r="AO95" i="36"/>
  <c r="AN95" i="36"/>
  <c r="AM95" i="36"/>
  <c r="AL95" i="36"/>
  <c r="AK95" i="36"/>
  <c r="AJ95" i="36"/>
  <c r="AI95" i="36"/>
  <c r="AH95" i="36"/>
  <c r="BA94" i="36"/>
  <c r="AZ94" i="36"/>
  <c r="AZ104" i="36" s="1"/>
  <c r="BA104" i="36" s="1"/>
  <c r="AY94" i="36"/>
  <c r="AX94" i="36"/>
  <c r="AX104" i="36" s="1"/>
  <c r="AY104" i="36" s="1"/>
  <c r="AW94" i="36"/>
  <c r="AV94" i="36"/>
  <c r="AV104" i="36" s="1"/>
  <c r="AW104" i="36" s="1"/>
  <c r="AU94" i="36"/>
  <c r="AT94" i="36"/>
  <c r="AT104" i="36" s="1"/>
  <c r="AU104" i="36" s="1"/>
  <c r="AS94" i="36"/>
  <c r="AR94" i="36"/>
  <c r="AR104" i="36" s="1"/>
  <c r="AS104" i="36" s="1"/>
  <c r="AQ94" i="36"/>
  <c r="AP94" i="36"/>
  <c r="AP104" i="36" s="1"/>
  <c r="AQ104" i="36" s="1"/>
  <c r="AO94" i="36"/>
  <c r="AN94" i="36"/>
  <c r="AN104" i="36" s="1"/>
  <c r="AO104" i="36" s="1"/>
  <c r="AM94" i="36"/>
  <c r="AL94" i="36"/>
  <c r="AL104" i="36" s="1"/>
  <c r="AM104" i="36" s="1"/>
  <c r="AK94" i="36"/>
  <c r="AJ94" i="36"/>
  <c r="AJ104" i="36" s="1"/>
  <c r="AK104" i="36" s="1"/>
  <c r="AI94" i="36"/>
  <c r="AH94" i="36"/>
  <c r="AH104" i="36" s="1"/>
  <c r="AI104" i="36" s="1"/>
  <c r="AZ93" i="36"/>
  <c r="AX93" i="36"/>
  <c r="AV93" i="36"/>
  <c r="AT93" i="36"/>
  <c r="AR93" i="36"/>
  <c r="AP93" i="36"/>
  <c r="AN93" i="36"/>
  <c r="AZ88" i="36"/>
  <c r="BA88" i="36" s="1"/>
  <c r="AX88" i="36"/>
  <c r="AY88" i="36" s="1"/>
  <c r="AV88" i="36"/>
  <c r="AW88" i="36" s="1"/>
  <c r="AT88" i="36"/>
  <c r="AU88" i="36" s="1"/>
  <c r="AR88" i="36"/>
  <c r="AS88" i="36" s="1"/>
  <c r="AP88" i="36"/>
  <c r="AQ88" i="36" s="1"/>
  <c r="AN88" i="36"/>
  <c r="AO88" i="36" s="1"/>
  <c r="AL88" i="36"/>
  <c r="AM88" i="36" s="1"/>
  <c r="AJ88" i="36"/>
  <c r="AK88" i="36" s="1"/>
  <c r="AH88" i="36"/>
  <c r="AI88" i="36" s="1"/>
  <c r="AZ87" i="36"/>
  <c r="BA87" i="36" s="1"/>
  <c r="AX87" i="36"/>
  <c r="AY87" i="36" s="1"/>
  <c r="AV87" i="36"/>
  <c r="AW87" i="36" s="1"/>
  <c r="AT87" i="36"/>
  <c r="AU87" i="36" s="1"/>
  <c r="AR87" i="36"/>
  <c r="AS87" i="36" s="1"/>
  <c r="AP87" i="36"/>
  <c r="AQ87" i="36" s="1"/>
  <c r="AN87" i="36"/>
  <c r="AO87" i="36" s="1"/>
  <c r="AL87" i="36"/>
  <c r="AM87" i="36" s="1"/>
  <c r="AJ87" i="36"/>
  <c r="AK87" i="36" s="1"/>
  <c r="AH87" i="36"/>
  <c r="AI87" i="36" s="1"/>
  <c r="AZ86" i="36"/>
  <c r="BA86" i="36" s="1"/>
  <c r="AX86" i="36"/>
  <c r="AY86" i="36" s="1"/>
  <c r="AV86" i="36"/>
  <c r="AW86" i="36" s="1"/>
  <c r="AT86" i="36"/>
  <c r="AU86" i="36" s="1"/>
  <c r="AR86" i="36"/>
  <c r="AS86" i="36" s="1"/>
  <c r="AP86" i="36"/>
  <c r="AQ86" i="36" s="1"/>
  <c r="AN86" i="36"/>
  <c r="AO86" i="36" s="1"/>
  <c r="AL86" i="36"/>
  <c r="AM86" i="36" s="1"/>
  <c r="AJ86" i="36"/>
  <c r="AK86" i="36" s="1"/>
  <c r="AH86" i="36"/>
  <c r="AI86" i="36" s="1"/>
  <c r="AZ85" i="36"/>
  <c r="BA85" i="36" s="1"/>
  <c r="AX85" i="36"/>
  <c r="AY85" i="36" s="1"/>
  <c r="AV85" i="36"/>
  <c r="AW85" i="36" s="1"/>
  <c r="AT85" i="36"/>
  <c r="AU85" i="36" s="1"/>
  <c r="AR85" i="36"/>
  <c r="AS85" i="36" s="1"/>
  <c r="AP85" i="36"/>
  <c r="AQ85" i="36" s="1"/>
  <c r="AN85" i="36"/>
  <c r="AO85" i="36" s="1"/>
  <c r="AL85" i="36"/>
  <c r="AM85" i="36" s="1"/>
  <c r="AJ85" i="36"/>
  <c r="AK85" i="36" s="1"/>
  <c r="AH85" i="36"/>
  <c r="AI85" i="36" s="1"/>
  <c r="AZ84" i="36"/>
  <c r="BA84" i="36" s="1"/>
  <c r="AX84" i="36"/>
  <c r="AY84" i="36" s="1"/>
  <c r="AV84" i="36"/>
  <c r="AW84" i="36" s="1"/>
  <c r="AT84" i="36"/>
  <c r="AU84" i="36" s="1"/>
  <c r="AR84" i="36"/>
  <c r="AS84" i="36" s="1"/>
  <c r="AP84" i="36"/>
  <c r="AQ84" i="36" s="1"/>
  <c r="AN84" i="36"/>
  <c r="AO84" i="36" s="1"/>
  <c r="AL84" i="36"/>
  <c r="AM84" i="36" s="1"/>
  <c r="AJ84" i="36"/>
  <c r="AK84" i="36" s="1"/>
  <c r="AH84" i="36"/>
  <c r="AI84" i="36" s="1"/>
  <c r="AZ83" i="36"/>
  <c r="BA83" i="36" s="1"/>
  <c r="AX83" i="36"/>
  <c r="AY83" i="36" s="1"/>
  <c r="AV83" i="36"/>
  <c r="AW83" i="36" s="1"/>
  <c r="AT83" i="36"/>
  <c r="AU83" i="36" s="1"/>
  <c r="AR83" i="36"/>
  <c r="AS83" i="36" s="1"/>
  <c r="AP83" i="36"/>
  <c r="AQ83" i="36" s="1"/>
  <c r="AN83" i="36"/>
  <c r="AO83" i="36" s="1"/>
  <c r="AL83" i="36"/>
  <c r="AM83" i="36" s="1"/>
  <c r="AJ83" i="36"/>
  <c r="AK83" i="36" s="1"/>
  <c r="AH83" i="36"/>
  <c r="AI83" i="36" s="1"/>
  <c r="AZ82" i="36"/>
  <c r="BA82" i="36" s="1"/>
  <c r="AX82" i="36"/>
  <c r="AY82" i="36" s="1"/>
  <c r="AV82" i="36"/>
  <c r="AW82" i="36" s="1"/>
  <c r="AT82" i="36"/>
  <c r="AU82" i="36" s="1"/>
  <c r="AR82" i="36"/>
  <c r="AS82" i="36" s="1"/>
  <c r="AP82" i="36"/>
  <c r="AQ82" i="36" s="1"/>
  <c r="AN82" i="36"/>
  <c r="AO82" i="36" s="1"/>
  <c r="AL82" i="36"/>
  <c r="AM82" i="36" s="1"/>
  <c r="AJ82" i="36"/>
  <c r="AK82" i="36" s="1"/>
  <c r="AH82" i="36"/>
  <c r="AI82" i="36" s="1"/>
  <c r="AZ81" i="36"/>
  <c r="BA81" i="36" s="1"/>
  <c r="AX81" i="36"/>
  <c r="AY81" i="36" s="1"/>
  <c r="AV81" i="36"/>
  <c r="AW81" i="36" s="1"/>
  <c r="AT81" i="36"/>
  <c r="AU81" i="36" s="1"/>
  <c r="AR81" i="36"/>
  <c r="AS81" i="36" s="1"/>
  <c r="AP81" i="36"/>
  <c r="AQ81" i="36" s="1"/>
  <c r="AN81" i="36"/>
  <c r="AO81" i="36" s="1"/>
  <c r="AL81" i="36"/>
  <c r="AM81" i="36" s="1"/>
  <c r="AJ81" i="36"/>
  <c r="AK81" i="36" s="1"/>
  <c r="AH81" i="36"/>
  <c r="AI81" i="36" s="1"/>
  <c r="AZ80" i="36"/>
  <c r="BA80" i="36" s="1"/>
  <c r="AX80" i="36"/>
  <c r="AY80" i="36" s="1"/>
  <c r="AV80" i="36"/>
  <c r="AW80" i="36" s="1"/>
  <c r="AT80" i="36"/>
  <c r="AU80" i="36" s="1"/>
  <c r="AR80" i="36"/>
  <c r="AS80" i="36" s="1"/>
  <c r="AP80" i="36"/>
  <c r="AQ80" i="36" s="1"/>
  <c r="AO80" i="36"/>
  <c r="AN80" i="36"/>
  <c r="AM80" i="36"/>
  <c r="AL80" i="36"/>
  <c r="AK80" i="36"/>
  <c r="AJ80" i="36"/>
  <c r="AI80" i="36"/>
  <c r="AH80" i="36"/>
  <c r="BA79" i="36"/>
  <c r="AZ79" i="36"/>
  <c r="AY79" i="36"/>
  <c r="AX79" i="36"/>
  <c r="AX89" i="36" s="1"/>
  <c r="AY89" i="36" s="1"/>
  <c r="AW79" i="36"/>
  <c r="AV79" i="36"/>
  <c r="AU79" i="36"/>
  <c r="AT79" i="36"/>
  <c r="AT89" i="36" s="1"/>
  <c r="AU89" i="36" s="1"/>
  <c r="AS79" i="36"/>
  <c r="AR79" i="36"/>
  <c r="AQ79" i="36"/>
  <c r="AP79" i="36"/>
  <c r="AP89" i="36" s="1"/>
  <c r="AQ89" i="36" s="1"/>
  <c r="AO79" i="36"/>
  <c r="AN79" i="36"/>
  <c r="AM79" i="36"/>
  <c r="AL79" i="36"/>
  <c r="AL89" i="36" s="1"/>
  <c r="AM89" i="36" s="1"/>
  <c r="AK79" i="36"/>
  <c r="AJ79" i="36"/>
  <c r="AI79" i="36"/>
  <c r="AH79" i="36"/>
  <c r="AH89" i="36" s="1"/>
  <c r="AI89" i="36" s="1"/>
  <c r="AZ78" i="36"/>
  <c r="AX78" i="36"/>
  <c r="AV78" i="36"/>
  <c r="AT78" i="36"/>
  <c r="AR78" i="36"/>
  <c r="AP78" i="36"/>
  <c r="AN78" i="36"/>
  <c r="AZ73" i="36"/>
  <c r="BA73" i="36" s="1"/>
  <c r="AX73" i="36"/>
  <c r="AY73" i="36" s="1"/>
  <c r="AV73" i="36"/>
  <c r="AW73" i="36" s="1"/>
  <c r="AT73" i="36"/>
  <c r="AU73" i="36" s="1"/>
  <c r="AR73" i="36"/>
  <c r="AS73" i="36" s="1"/>
  <c r="AP73" i="36"/>
  <c r="AQ73" i="36" s="1"/>
  <c r="AN73" i="36"/>
  <c r="AO73" i="36" s="1"/>
  <c r="AL73" i="36"/>
  <c r="AM73" i="36" s="1"/>
  <c r="AJ73" i="36"/>
  <c r="AK73" i="36" s="1"/>
  <c r="AH73" i="36"/>
  <c r="AI73" i="36" s="1"/>
  <c r="AZ72" i="36"/>
  <c r="BA72" i="36" s="1"/>
  <c r="AX72" i="36"/>
  <c r="AY72" i="36" s="1"/>
  <c r="AV72" i="36"/>
  <c r="AW72" i="36" s="1"/>
  <c r="AT72" i="36"/>
  <c r="AU72" i="36" s="1"/>
  <c r="AR72" i="36"/>
  <c r="AS72" i="36" s="1"/>
  <c r="AP72" i="36"/>
  <c r="AQ72" i="36" s="1"/>
  <c r="AN72" i="36"/>
  <c r="AO72" i="36" s="1"/>
  <c r="AL72" i="36"/>
  <c r="AM72" i="36" s="1"/>
  <c r="AJ72" i="36"/>
  <c r="AK72" i="36" s="1"/>
  <c r="AH72" i="36"/>
  <c r="AI72" i="36" s="1"/>
  <c r="AZ71" i="36"/>
  <c r="BA71" i="36" s="1"/>
  <c r="AX71" i="36"/>
  <c r="AY71" i="36" s="1"/>
  <c r="AV71" i="36"/>
  <c r="AW71" i="36" s="1"/>
  <c r="AT71" i="36"/>
  <c r="AU71" i="36" s="1"/>
  <c r="AR71" i="36"/>
  <c r="AS71" i="36" s="1"/>
  <c r="AP71" i="36"/>
  <c r="AQ71" i="36" s="1"/>
  <c r="AN71" i="36"/>
  <c r="AO71" i="36" s="1"/>
  <c r="AL71" i="36"/>
  <c r="AM71" i="36" s="1"/>
  <c r="AJ71" i="36"/>
  <c r="AK71" i="36" s="1"/>
  <c r="AH71" i="36"/>
  <c r="AI71" i="36" s="1"/>
  <c r="AZ70" i="36"/>
  <c r="BA70" i="36" s="1"/>
  <c r="AX70" i="36"/>
  <c r="AY70" i="36" s="1"/>
  <c r="AV70" i="36"/>
  <c r="AW70" i="36" s="1"/>
  <c r="AT70" i="36"/>
  <c r="AU70" i="36" s="1"/>
  <c r="AR70" i="36"/>
  <c r="AS70" i="36" s="1"/>
  <c r="AP70" i="36"/>
  <c r="AQ70" i="36" s="1"/>
  <c r="AN70" i="36"/>
  <c r="AO70" i="36" s="1"/>
  <c r="AL70" i="36"/>
  <c r="AM70" i="36" s="1"/>
  <c r="AJ70" i="36"/>
  <c r="AK70" i="36" s="1"/>
  <c r="AH70" i="36"/>
  <c r="AI70" i="36" s="1"/>
  <c r="AZ69" i="36"/>
  <c r="BA69" i="36" s="1"/>
  <c r="AX69" i="36"/>
  <c r="AY69" i="36" s="1"/>
  <c r="AV69" i="36"/>
  <c r="AW69" i="36" s="1"/>
  <c r="AT69" i="36"/>
  <c r="AU69" i="36" s="1"/>
  <c r="AR69" i="36"/>
  <c r="AS69" i="36" s="1"/>
  <c r="AP69" i="36"/>
  <c r="AQ69" i="36" s="1"/>
  <c r="AN69" i="36"/>
  <c r="AO69" i="36" s="1"/>
  <c r="AL69" i="36"/>
  <c r="AM69" i="36" s="1"/>
  <c r="AJ69" i="36"/>
  <c r="AK69" i="36" s="1"/>
  <c r="AH69" i="36"/>
  <c r="AI69" i="36" s="1"/>
  <c r="AZ68" i="36"/>
  <c r="BA68" i="36" s="1"/>
  <c r="AX68" i="36"/>
  <c r="AY68" i="36" s="1"/>
  <c r="AV68" i="36"/>
  <c r="AW68" i="36" s="1"/>
  <c r="AT68" i="36"/>
  <c r="AU68" i="36" s="1"/>
  <c r="AR68" i="36"/>
  <c r="AS68" i="36" s="1"/>
  <c r="AP68" i="36"/>
  <c r="AQ68" i="36" s="1"/>
  <c r="AN68" i="36"/>
  <c r="AO68" i="36" s="1"/>
  <c r="AL68" i="36"/>
  <c r="AM68" i="36" s="1"/>
  <c r="AJ68" i="36"/>
  <c r="AK68" i="36" s="1"/>
  <c r="AH68" i="36"/>
  <c r="AI68" i="36" s="1"/>
  <c r="AZ67" i="36"/>
  <c r="BA67" i="36" s="1"/>
  <c r="AX67" i="36"/>
  <c r="AY67" i="36" s="1"/>
  <c r="AV67" i="36"/>
  <c r="AW67" i="36" s="1"/>
  <c r="AT67" i="36"/>
  <c r="AU67" i="36" s="1"/>
  <c r="AR67" i="36"/>
  <c r="AS67" i="36" s="1"/>
  <c r="AP67" i="36"/>
  <c r="AQ67" i="36" s="1"/>
  <c r="AN67" i="36"/>
  <c r="AO67" i="36" s="1"/>
  <c r="AL67" i="36"/>
  <c r="AM67" i="36" s="1"/>
  <c r="AJ67" i="36"/>
  <c r="AK67" i="36" s="1"/>
  <c r="AH67" i="36"/>
  <c r="AI67" i="36" s="1"/>
  <c r="AZ66" i="36"/>
  <c r="BA66" i="36" s="1"/>
  <c r="AX66" i="36"/>
  <c r="AY66" i="36" s="1"/>
  <c r="AV66" i="36"/>
  <c r="AW66" i="36" s="1"/>
  <c r="AT66" i="36"/>
  <c r="AU66" i="36" s="1"/>
  <c r="AR66" i="36"/>
  <c r="AS66" i="36" s="1"/>
  <c r="AP66" i="36"/>
  <c r="AQ66" i="36" s="1"/>
  <c r="AN66" i="36"/>
  <c r="AO66" i="36" s="1"/>
  <c r="AL66" i="36"/>
  <c r="AM66" i="36" s="1"/>
  <c r="AJ66" i="36"/>
  <c r="AK66" i="36" s="1"/>
  <c r="AH66" i="36"/>
  <c r="AI66" i="36" s="1"/>
  <c r="AZ65" i="36"/>
  <c r="BA65" i="36" s="1"/>
  <c r="AX65" i="36"/>
  <c r="AY65" i="36" s="1"/>
  <c r="AV65" i="36"/>
  <c r="AW65" i="36" s="1"/>
  <c r="AT65" i="36"/>
  <c r="AU65" i="36" s="1"/>
  <c r="AR65" i="36"/>
  <c r="AS65" i="36" s="1"/>
  <c r="AP65" i="36"/>
  <c r="AQ65" i="36" s="1"/>
  <c r="AN65" i="36"/>
  <c r="AO65" i="36" s="1"/>
  <c r="AL65" i="36"/>
  <c r="AM65" i="36" s="1"/>
  <c r="AJ65" i="36"/>
  <c r="AK65" i="36" s="1"/>
  <c r="AH65" i="36"/>
  <c r="AI65" i="36" s="1"/>
  <c r="AZ64" i="36"/>
  <c r="BA64" i="36" s="1"/>
  <c r="AX64" i="36"/>
  <c r="AY64" i="36" s="1"/>
  <c r="AV64" i="36"/>
  <c r="AW64" i="36" s="1"/>
  <c r="AT64" i="36"/>
  <c r="AU64" i="36" s="1"/>
  <c r="AR64" i="36"/>
  <c r="AS64" i="36" s="1"/>
  <c r="AP64" i="36"/>
  <c r="AQ64" i="36" s="1"/>
  <c r="AN64" i="36"/>
  <c r="AO64" i="36" s="1"/>
  <c r="AL64" i="36"/>
  <c r="AM64" i="36" s="1"/>
  <c r="AJ64" i="36"/>
  <c r="AK64" i="36" s="1"/>
  <c r="AH64" i="36"/>
  <c r="AI64" i="36" s="1"/>
  <c r="AZ63" i="36"/>
  <c r="AX63" i="36"/>
  <c r="AV63" i="36"/>
  <c r="AT63" i="36"/>
  <c r="AR63" i="36"/>
  <c r="AP63" i="36"/>
  <c r="AN63" i="36"/>
  <c r="BA58" i="36"/>
  <c r="AZ58" i="36"/>
  <c r="AY58" i="36"/>
  <c r="AX58" i="36"/>
  <c r="AW58" i="36"/>
  <c r="AV58" i="36"/>
  <c r="AU58" i="36"/>
  <c r="AT58" i="36"/>
  <c r="AS58" i="36"/>
  <c r="AR58" i="36"/>
  <c r="AQ58" i="36"/>
  <c r="AP58" i="36"/>
  <c r="AO58" i="36"/>
  <c r="AN58" i="36"/>
  <c r="AL58" i="36"/>
  <c r="AM58" i="36" s="1"/>
  <c r="AJ58" i="36"/>
  <c r="AK58" i="36" s="1"/>
  <c r="AH58" i="36"/>
  <c r="AI58" i="36" s="1"/>
  <c r="BA57" i="36"/>
  <c r="AZ57" i="36"/>
  <c r="AY57" i="36"/>
  <c r="AX57" i="36"/>
  <c r="AW57" i="36"/>
  <c r="AV57" i="36"/>
  <c r="AU57" i="36"/>
  <c r="AT57" i="36"/>
  <c r="AS57" i="36"/>
  <c r="AR57" i="36"/>
  <c r="AQ57" i="36"/>
  <c r="AP57" i="36"/>
  <c r="AO57" i="36"/>
  <c r="AN57" i="36"/>
  <c r="AL57" i="36"/>
  <c r="AM57" i="36" s="1"/>
  <c r="AJ57" i="36"/>
  <c r="AK57" i="36" s="1"/>
  <c r="AH57" i="36"/>
  <c r="AI57" i="36" s="1"/>
  <c r="BA56" i="36"/>
  <c r="AZ56" i="36"/>
  <c r="AY56" i="36"/>
  <c r="AX56" i="36"/>
  <c r="AW56" i="36"/>
  <c r="AV56" i="36"/>
  <c r="AU56" i="36"/>
  <c r="AT56" i="36"/>
  <c r="AS56" i="36"/>
  <c r="AR56" i="36"/>
  <c r="AQ56" i="36"/>
  <c r="AP56" i="36"/>
  <c r="AO56" i="36"/>
  <c r="AN56" i="36"/>
  <c r="AL56" i="36"/>
  <c r="AM56" i="36" s="1"/>
  <c r="AJ56" i="36"/>
  <c r="AK56" i="36" s="1"/>
  <c r="AH56" i="36"/>
  <c r="AI56" i="36" s="1"/>
  <c r="BA55" i="36"/>
  <c r="AZ55" i="36"/>
  <c r="AY55" i="36"/>
  <c r="AX55" i="36"/>
  <c r="AW55" i="36"/>
  <c r="AV55" i="36"/>
  <c r="AU55" i="36"/>
  <c r="AT55" i="36"/>
  <c r="AS55" i="36"/>
  <c r="AR55" i="36"/>
  <c r="AQ55" i="36"/>
  <c r="AP55" i="36"/>
  <c r="AO55" i="36"/>
  <c r="AN55" i="36"/>
  <c r="AL55" i="36"/>
  <c r="AM55" i="36" s="1"/>
  <c r="AJ55" i="36"/>
  <c r="AK55" i="36" s="1"/>
  <c r="AH55" i="36"/>
  <c r="AI55" i="36" s="1"/>
  <c r="BA54" i="36"/>
  <c r="AZ54" i="36"/>
  <c r="AY54" i="36"/>
  <c r="AX54" i="36"/>
  <c r="AW54" i="36"/>
  <c r="AV54" i="36"/>
  <c r="AU54" i="36"/>
  <c r="AT54" i="36"/>
  <c r="AS54" i="36"/>
  <c r="AR54" i="36"/>
  <c r="AQ54" i="36"/>
  <c r="AP54" i="36"/>
  <c r="AO54" i="36"/>
  <c r="AN54" i="36"/>
  <c r="AL54" i="36"/>
  <c r="AM54" i="36" s="1"/>
  <c r="AJ54" i="36"/>
  <c r="AK54" i="36" s="1"/>
  <c r="AH54" i="36"/>
  <c r="AI54" i="36" s="1"/>
  <c r="BA53" i="36"/>
  <c r="AZ53" i="36"/>
  <c r="AY53" i="36"/>
  <c r="AX53" i="36"/>
  <c r="AW53" i="36"/>
  <c r="AV53" i="36"/>
  <c r="AU53" i="36"/>
  <c r="AT53" i="36"/>
  <c r="AS53" i="36"/>
  <c r="AR53" i="36"/>
  <c r="AQ53" i="36"/>
  <c r="AP53" i="36"/>
  <c r="AO53" i="36"/>
  <c r="AN53" i="36"/>
  <c r="AL53" i="36"/>
  <c r="AM53" i="36" s="1"/>
  <c r="AJ53" i="36"/>
  <c r="AK53" i="36" s="1"/>
  <c r="AH53" i="36"/>
  <c r="AI53" i="36" s="1"/>
  <c r="BA52" i="36"/>
  <c r="AZ52" i="36"/>
  <c r="AY52" i="36"/>
  <c r="AX52" i="36"/>
  <c r="AW52" i="36"/>
  <c r="AV52" i="36"/>
  <c r="AU52" i="36"/>
  <c r="AT52" i="36"/>
  <c r="AS52" i="36"/>
  <c r="AR52" i="36"/>
  <c r="AQ52" i="36"/>
  <c r="AP52" i="36"/>
  <c r="AO52" i="36"/>
  <c r="AN52" i="36"/>
  <c r="AL52" i="36"/>
  <c r="AM52" i="36" s="1"/>
  <c r="AJ52" i="36"/>
  <c r="AK52" i="36" s="1"/>
  <c r="AH52" i="36"/>
  <c r="AI52" i="36" s="1"/>
  <c r="BA51" i="36"/>
  <c r="AZ51" i="36"/>
  <c r="AY51" i="36"/>
  <c r="AX51" i="36"/>
  <c r="AW51" i="36"/>
  <c r="AV51" i="36"/>
  <c r="AU51" i="36"/>
  <c r="AT51" i="36"/>
  <c r="AS51" i="36"/>
  <c r="AR51" i="36"/>
  <c r="AQ51" i="36"/>
  <c r="AP51" i="36"/>
  <c r="AO51" i="36"/>
  <c r="AN51" i="36"/>
  <c r="AL51" i="36"/>
  <c r="AM51" i="36" s="1"/>
  <c r="AJ51" i="36"/>
  <c r="AK51" i="36" s="1"/>
  <c r="AH51" i="36"/>
  <c r="AI51" i="36" s="1"/>
  <c r="BA50" i="36"/>
  <c r="AZ50" i="36"/>
  <c r="AY50" i="36"/>
  <c r="AX50" i="36"/>
  <c r="AW50" i="36"/>
  <c r="AV50" i="36"/>
  <c r="AU50" i="36"/>
  <c r="AT50" i="36"/>
  <c r="AS50" i="36"/>
  <c r="AR50" i="36"/>
  <c r="AQ50" i="36"/>
  <c r="AP50" i="36"/>
  <c r="AO50" i="36"/>
  <c r="AN50" i="36"/>
  <c r="AL50" i="36"/>
  <c r="AM50" i="36" s="1"/>
  <c r="AJ50" i="36"/>
  <c r="AK50" i="36" s="1"/>
  <c r="AH50" i="36"/>
  <c r="AI50" i="36" s="1"/>
  <c r="BA49" i="36"/>
  <c r="AZ49" i="36"/>
  <c r="AZ59" i="36" s="1"/>
  <c r="BA59" i="36" s="1"/>
  <c r="AY49" i="36"/>
  <c r="AX49" i="36"/>
  <c r="AX59" i="36" s="1"/>
  <c r="AY59" i="36" s="1"/>
  <c r="AW49" i="36"/>
  <c r="AV49" i="36"/>
  <c r="AV59" i="36" s="1"/>
  <c r="AW59" i="36" s="1"/>
  <c r="AU49" i="36"/>
  <c r="AT49" i="36"/>
  <c r="AT59" i="36" s="1"/>
  <c r="AU59" i="36" s="1"/>
  <c r="AS49" i="36"/>
  <c r="AR49" i="36"/>
  <c r="AR59" i="36" s="1"/>
  <c r="AS59" i="36" s="1"/>
  <c r="AQ49" i="36"/>
  <c r="AP49" i="36"/>
  <c r="AP59" i="36" s="1"/>
  <c r="AQ59" i="36" s="1"/>
  <c r="AO49" i="36"/>
  <c r="AN49" i="36"/>
  <c r="AN59" i="36" s="1"/>
  <c r="AO59" i="36" s="1"/>
  <c r="AL49" i="36"/>
  <c r="AJ49" i="36"/>
  <c r="AH49" i="36"/>
  <c r="AZ48" i="36"/>
  <c r="AX48" i="36"/>
  <c r="AV48" i="36"/>
  <c r="AT48" i="36"/>
  <c r="AR48" i="36"/>
  <c r="AP48" i="36"/>
  <c r="AN48" i="36"/>
  <c r="AZ43" i="36"/>
  <c r="BA43" i="36" s="1"/>
  <c r="AX43" i="36"/>
  <c r="AY43" i="36" s="1"/>
  <c r="AV43" i="36"/>
  <c r="AW43" i="36" s="1"/>
  <c r="AT43" i="36"/>
  <c r="AU43" i="36" s="1"/>
  <c r="AR43" i="36"/>
  <c r="AS43" i="36" s="1"/>
  <c r="AP43" i="36"/>
  <c r="AQ43" i="36" s="1"/>
  <c r="AN43" i="36"/>
  <c r="AO43" i="36" s="1"/>
  <c r="AL43" i="36"/>
  <c r="AM43" i="36" s="1"/>
  <c r="AJ43" i="36"/>
  <c r="AK43" i="36" s="1"/>
  <c r="AH43" i="36"/>
  <c r="AI43" i="36" s="1"/>
  <c r="AZ42" i="36"/>
  <c r="BA42" i="36" s="1"/>
  <c r="AX42" i="36"/>
  <c r="AY42" i="36" s="1"/>
  <c r="AV42" i="36"/>
  <c r="AW42" i="36" s="1"/>
  <c r="AT42" i="36"/>
  <c r="AU42" i="36" s="1"/>
  <c r="AR42" i="36"/>
  <c r="AS42" i="36" s="1"/>
  <c r="AP42" i="36"/>
  <c r="AQ42" i="36" s="1"/>
  <c r="AN42" i="36"/>
  <c r="AO42" i="36" s="1"/>
  <c r="AL42" i="36"/>
  <c r="AM42" i="36" s="1"/>
  <c r="AJ42" i="36"/>
  <c r="AK42" i="36" s="1"/>
  <c r="AH42" i="36"/>
  <c r="AI42" i="36" s="1"/>
  <c r="AZ41" i="36"/>
  <c r="BA41" i="36" s="1"/>
  <c r="AX41" i="36"/>
  <c r="AY41" i="36" s="1"/>
  <c r="AV41" i="36"/>
  <c r="AW41" i="36" s="1"/>
  <c r="AT41" i="36"/>
  <c r="AU41" i="36" s="1"/>
  <c r="AR41" i="36"/>
  <c r="AS41" i="36" s="1"/>
  <c r="AP41" i="36"/>
  <c r="AQ41" i="36" s="1"/>
  <c r="AN41" i="36"/>
  <c r="AO41" i="36" s="1"/>
  <c r="AL41" i="36"/>
  <c r="AM41" i="36" s="1"/>
  <c r="AJ41" i="36"/>
  <c r="AK41" i="36" s="1"/>
  <c r="AH41" i="36"/>
  <c r="AI41" i="36" s="1"/>
  <c r="AZ40" i="36"/>
  <c r="BA40" i="36" s="1"/>
  <c r="AX40" i="36"/>
  <c r="AY40" i="36" s="1"/>
  <c r="AV40" i="36"/>
  <c r="AW40" i="36" s="1"/>
  <c r="AT40" i="36"/>
  <c r="AU40" i="36" s="1"/>
  <c r="AR40" i="36"/>
  <c r="AS40" i="36" s="1"/>
  <c r="AP40" i="36"/>
  <c r="AQ40" i="36" s="1"/>
  <c r="AN40" i="36"/>
  <c r="AO40" i="36" s="1"/>
  <c r="AL40" i="36"/>
  <c r="AM40" i="36" s="1"/>
  <c r="AJ40" i="36"/>
  <c r="AK40" i="36" s="1"/>
  <c r="AH40" i="36"/>
  <c r="AI40" i="36" s="1"/>
  <c r="AZ39" i="36"/>
  <c r="BA39" i="36" s="1"/>
  <c r="AX39" i="36"/>
  <c r="AY39" i="36" s="1"/>
  <c r="AV39" i="36"/>
  <c r="AW39" i="36" s="1"/>
  <c r="AT39" i="36"/>
  <c r="AU39" i="36" s="1"/>
  <c r="AR39" i="36"/>
  <c r="AS39" i="36" s="1"/>
  <c r="AP39" i="36"/>
  <c r="AQ39" i="36" s="1"/>
  <c r="AN39" i="36"/>
  <c r="AO39" i="36" s="1"/>
  <c r="AL39" i="36"/>
  <c r="AM39" i="36" s="1"/>
  <c r="AJ39" i="36"/>
  <c r="AK39" i="36" s="1"/>
  <c r="AH39" i="36"/>
  <c r="AI39" i="36" s="1"/>
  <c r="AZ38" i="36"/>
  <c r="BA38" i="36" s="1"/>
  <c r="AX38" i="36"/>
  <c r="AY38" i="36" s="1"/>
  <c r="AV38" i="36"/>
  <c r="AW38" i="36" s="1"/>
  <c r="AT38" i="36"/>
  <c r="AU38" i="36" s="1"/>
  <c r="AR38" i="36"/>
  <c r="AS38" i="36" s="1"/>
  <c r="AP38" i="36"/>
  <c r="AQ38" i="36" s="1"/>
  <c r="AN38" i="36"/>
  <c r="AO38" i="36" s="1"/>
  <c r="AL38" i="36"/>
  <c r="AM38" i="36" s="1"/>
  <c r="AJ38" i="36"/>
  <c r="AK38" i="36" s="1"/>
  <c r="AH38" i="36"/>
  <c r="AI38" i="36" s="1"/>
  <c r="AZ37" i="36"/>
  <c r="BA37" i="36" s="1"/>
  <c r="AX37" i="36"/>
  <c r="AY37" i="36" s="1"/>
  <c r="AV37" i="36"/>
  <c r="AW37" i="36" s="1"/>
  <c r="AT37" i="36"/>
  <c r="AU37" i="36" s="1"/>
  <c r="AR37" i="36"/>
  <c r="AS37" i="36" s="1"/>
  <c r="AP37" i="36"/>
  <c r="AQ37" i="36" s="1"/>
  <c r="AN37" i="36"/>
  <c r="AO37" i="36" s="1"/>
  <c r="AL37" i="36"/>
  <c r="AM37" i="36" s="1"/>
  <c r="AJ37" i="36"/>
  <c r="AK37" i="36" s="1"/>
  <c r="AH37" i="36"/>
  <c r="AI37" i="36" s="1"/>
  <c r="AZ36" i="36"/>
  <c r="BA36" i="36" s="1"/>
  <c r="AX36" i="36"/>
  <c r="AY36" i="36" s="1"/>
  <c r="AV36" i="36"/>
  <c r="AW36" i="36" s="1"/>
  <c r="AT36" i="36"/>
  <c r="AU36" i="36" s="1"/>
  <c r="AR36" i="36"/>
  <c r="AS36" i="36" s="1"/>
  <c r="AP36" i="36"/>
  <c r="AQ36" i="36" s="1"/>
  <c r="AN36" i="36"/>
  <c r="AO36" i="36" s="1"/>
  <c r="AL36" i="36"/>
  <c r="AM36" i="36" s="1"/>
  <c r="AJ36" i="36"/>
  <c r="AK36" i="36" s="1"/>
  <c r="AH36" i="36"/>
  <c r="AI36" i="36" s="1"/>
  <c r="AZ35" i="36"/>
  <c r="BA35" i="36" s="1"/>
  <c r="AX35" i="36"/>
  <c r="AY35" i="36" s="1"/>
  <c r="AV35" i="36"/>
  <c r="AW35" i="36" s="1"/>
  <c r="AT35" i="36"/>
  <c r="AU35" i="36" s="1"/>
  <c r="AR35" i="36"/>
  <c r="AS35" i="36" s="1"/>
  <c r="AP35" i="36"/>
  <c r="AQ35" i="36" s="1"/>
  <c r="AN35" i="36"/>
  <c r="AO35" i="36" s="1"/>
  <c r="AL35" i="36"/>
  <c r="AM35" i="36" s="1"/>
  <c r="AJ35" i="36"/>
  <c r="AK35" i="36" s="1"/>
  <c r="AH35" i="36"/>
  <c r="AI35" i="36" s="1"/>
  <c r="AZ34" i="36"/>
  <c r="BA34" i="36" s="1"/>
  <c r="AX34" i="36"/>
  <c r="AY34" i="36" s="1"/>
  <c r="AV34" i="36"/>
  <c r="AW34" i="36" s="1"/>
  <c r="AT34" i="36"/>
  <c r="AU34" i="36" s="1"/>
  <c r="AR34" i="36"/>
  <c r="AS34" i="36" s="1"/>
  <c r="AP34" i="36"/>
  <c r="AQ34" i="36" s="1"/>
  <c r="AN34" i="36"/>
  <c r="AO34" i="36" s="1"/>
  <c r="AL34" i="36"/>
  <c r="AM34" i="36" s="1"/>
  <c r="AJ34" i="36"/>
  <c r="AK34" i="36" s="1"/>
  <c r="AH34" i="36"/>
  <c r="AI34" i="36" s="1"/>
  <c r="AZ33" i="36"/>
  <c r="AX33" i="36"/>
  <c r="AV33" i="36"/>
  <c r="AT33" i="36"/>
  <c r="AR33" i="36"/>
  <c r="AP33" i="36"/>
  <c r="AN33" i="36"/>
  <c r="BA28" i="36"/>
  <c r="AZ28" i="36"/>
  <c r="AY28" i="36"/>
  <c r="AX28" i="36"/>
  <c r="AW28" i="36"/>
  <c r="AV28" i="36"/>
  <c r="AU28" i="36"/>
  <c r="AT28" i="36"/>
  <c r="AS28" i="36"/>
  <c r="AR28" i="36"/>
  <c r="AQ28" i="36"/>
  <c r="AP28" i="36"/>
  <c r="AO28" i="36"/>
  <c r="AN28" i="36"/>
  <c r="AL28" i="36"/>
  <c r="AM28" i="36" s="1"/>
  <c r="AJ28" i="36"/>
  <c r="AK28" i="36" s="1"/>
  <c r="AH28" i="36"/>
  <c r="AI28" i="36" s="1"/>
  <c r="BA27" i="36"/>
  <c r="AZ27" i="36"/>
  <c r="AY27" i="36"/>
  <c r="AX27" i="36"/>
  <c r="AW27" i="36"/>
  <c r="AV27" i="36"/>
  <c r="AU27" i="36"/>
  <c r="AT27" i="36"/>
  <c r="AS27" i="36"/>
  <c r="AR27" i="36"/>
  <c r="AQ27" i="36"/>
  <c r="AP27" i="36"/>
  <c r="AO27" i="36"/>
  <c r="AN27" i="36"/>
  <c r="AL27" i="36"/>
  <c r="AM27" i="36" s="1"/>
  <c r="AJ27" i="36"/>
  <c r="AK27" i="36" s="1"/>
  <c r="AH27" i="36"/>
  <c r="AI27" i="36" s="1"/>
  <c r="BA26" i="36"/>
  <c r="AZ26" i="36"/>
  <c r="AY26" i="36"/>
  <c r="AX26" i="36"/>
  <c r="AW26" i="36"/>
  <c r="AV26" i="36"/>
  <c r="AU26" i="36"/>
  <c r="AT26" i="36"/>
  <c r="AS26" i="36"/>
  <c r="AR26" i="36"/>
  <c r="AQ26" i="36"/>
  <c r="AP26" i="36"/>
  <c r="AO26" i="36"/>
  <c r="AN26" i="36"/>
  <c r="AL26" i="36"/>
  <c r="AM26" i="36" s="1"/>
  <c r="AJ26" i="36"/>
  <c r="AK26" i="36" s="1"/>
  <c r="AH26" i="36"/>
  <c r="AI26" i="36" s="1"/>
  <c r="BA25" i="36"/>
  <c r="AZ25" i="36"/>
  <c r="AY25" i="36"/>
  <c r="AX25" i="36"/>
  <c r="AW25" i="36"/>
  <c r="AV25" i="36"/>
  <c r="AU25" i="36"/>
  <c r="AT25" i="36"/>
  <c r="AS25" i="36"/>
  <c r="AR25" i="36"/>
  <c r="AQ25" i="36"/>
  <c r="AP25" i="36"/>
  <c r="AO25" i="36"/>
  <c r="AN25" i="36"/>
  <c r="AL25" i="36"/>
  <c r="AM25" i="36" s="1"/>
  <c r="AJ25" i="36"/>
  <c r="AK25" i="36" s="1"/>
  <c r="AH25" i="36"/>
  <c r="AI25" i="36" s="1"/>
  <c r="BA24" i="36"/>
  <c r="AZ24" i="36"/>
  <c r="AY24" i="36"/>
  <c r="AX24" i="36"/>
  <c r="AW24" i="36"/>
  <c r="AV24" i="36"/>
  <c r="AU24" i="36"/>
  <c r="AT24" i="36"/>
  <c r="AS24" i="36"/>
  <c r="AR24" i="36"/>
  <c r="AQ24" i="36"/>
  <c r="AP24" i="36"/>
  <c r="AO24" i="36"/>
  <c r="AN24" i="36"/>
  <c r="AL24" i="36"/>
  <c r="AM24" i="36" s="1"/>
  <c r="AJ24" i="36"/>
  <c r="AK24" i="36" s="1"/>
  <c r="AH24" i="36"/>
  <c r="AI24" i="36" s="1"/>
  <c r="BA23" i="36"/>
  <c r="AZ23" i="36"/>
  <c r="AY23" i="36"/>
  <c r="AX23" i="36"/>
  <c r="AW23" i="36"/>
  <c r="AV23" i="36"/>
  <c r="AU23" i="36"/>
  <c r="AT23" i="36"/>
  <c r="AS23" i="36"/>
  <c r="AR23" i="36"/>
  <c r="AQ23" i="36"/>
  <c r="AP23" i="36"/>
  <c r="AO23" i="36"/>
  <c r="AN23" i="36"/>
  <c r="AL23" i="36"/>
  <c r="AM23" i="36" s="1"/>
  <c r="AJ23" i="36"/>
  <c r="AK23" i="36" s="1"/>
  <c r="AH23" i="36"/>
  <c r="AI23" i="36" s="1"/>
  <c r="BA22" i="36"/>
  <c r="AZ22" i="36"/>
  <c r="AY22" i="36"/>
  <c r="AX22" i="36"/>
  <c r="AW22" i="36"/>
  <c r="AV22" i="36"/>
  <c r="AU22" i="36"/>
  <c r="AT22" i="36"/>
  <c r="AS22" i="36"/>
  <c r="AR22" i="36"/>
  <c r="AQ22" i="36"/>
  <c r="AP22" i="36"/>
  <c r="AO22" i="36"/>
  <c r="AN22" i="36"/>
  <c r="AL22" i="36"/>
  <c r="AM22" i="36" s="1"/>
  <c r="AJ22" i="36"/>
  <c r="AK22" i="36" s="1"/>
  <c r="AH22" i="36"/>
  <c r="AI22" i="36" s="1"/>
  <c r="BA21" i="36"/>
  <c r="AZ21" i="36"/>
  <c r="AY21" i="36"/>
  <c r="AX21" i="36"/>
  <c r="AW21" i="36"/>
  <c r="AV21" i="36"/>
  <c r="AU21" i="36"/>
  <c r="AT21" i="36"/>
  <c r="AS21" i="36"/>
  <c r="AR21" i="36"/>
  <c r="AQ21" i="36"/>
  <c r="AP21" i="36"/>
  <c r="AO21" i="36"/>
  <c r="AN21" i="36"/>
  <c r="AL21" i="36"/>
  <c r="AM21" i="36" s="1"/>
  <c r="AJ21" i="36"/>
  <c r="AK21" i="36" s="1"/>
  <c r="AH21" i="36"/>
  <c r="AI21" i="36" s="1"/>
  <c r="BA20" i="36"/>
  <c r="AZ20" i="36"/>
  <c r="AY20" i="36"/>
  <c r="AX20" i="36"/>
  <c r="AW20" i="36"/>
  <c r="AV20" i="36"/>
  <c r="AU20" i="36"/>
  <c r="AT20" i="36"/>
  <c r="AS20" i="36"/>
  <c r="AR20" i="36"/>
  <c r="AQ20" i="36"/>
  <c r="AP20" i="36"/>
  <c r="AO20" i="36"/>
  <c r="AN20" i="36"/>
  <c r="AL20" i="36"/>
  <c r="AM20" i="36" s="1"/>
  <c r="AJ20" i="36"/>
  <c r="AK20" i="36" s="1"/>
  <c r="AH20" i="36"/>
  <c r="AI20" i="36" s="1"/>
  <c r="BA19" i="36"/>
  <c r="AZ19" i="36"/>
  <c r="AZ29" i="36" s="1"/>
  <c r="BA29" i="36" s="1"/>
  <c r="AY19" i="36"/>
  <c r="AX19" i="36"/>
  <c r="AX29" i="36" s="1"/>
  <c r="AY29" i="36" s="1"/>
  <c r="AW19" i="36"/>
  <c r="AV19" i="36"/>
  <c r="AV29" i="36" s="1"/>
  <c r="AW29" i="36" s="1"/>
  <c r="AU19" i="36"/>
  <c r="AT19" i="36"/>
  <c r="AT29" i="36" s="1"/>
  <c r="AU29" i="36" s="1"/>
  <c r="AS19" i="36"/>
  <c r="AR19" i="36"/>
  <c r="AR29" i="36" s="1"/>
  <c r="AS29" i="36" s="1"/>
  <c r="AQ19" i="36"/>
  <c r="AP19" i="36"/>
  <c r="AP29" i="36" s="1"/>
  <c r="AQ29" i="36" s="1"/>
  <c r="AO19" i="36"/>
  <c r="AN19" i="36"/>
  <c r="AN29" i="36" s="1"/>
  <c r="AO29" i="36" s="1"/>
  <c r="AL19" i="36"/>
  <c r="AJ19" i="36"/>
  <c r="AH19" i="36"/>
  <c r="AZ18" i="36"/>
  <c r="AX18" i="36"/>
  <c r="AV18" i="36"/>
  <c r="AT18" i="36"/>
  <c r="AR18" i="36"/>
  <c r="AP18" i="36"/>
  <c r="AN18" i="36"/>
  <c r="CO14" i="36"/>
  <c r="CP14" i="36" s="1"/>
  <c r="CM14" i="36"/>
  <c r="CN14" i="36" s="1"/>
  <c r="CK14" i="36"/>
  <c r="CL14" i="36" s="1"/>
  <c r="CI14" i="36"/>
  <c r="CJ14" i="36" s="1"/>
  <c r="CG14" i="36"/>
  <c r="CH14" i="36" s="1"/>
  <c r="CE14" i="36"/>
  <c r="CF14" i="36" s="1"/>
  <c r="CC14" i="36"/>
  <c r="CD14" i="36" s="1"/>
  <c r="CA14" i="36"/>
  <c r="CB14" i="36" s="1"/>
  <c r="BY14" i="36"/>
  <c r="BZ14" i="36" s="1"/>
  <c r="BW14" i="36"/>
  <c r="BX14" i="36" s="1"/>
  <c r="BU14" i="36"/>
  <c r="BV14" i="36" s="1"/>
  <c r="BS14" i="36"/>
  <c r="BT14" i="36" s="1"/>
  <c r="BQ14" i="36"/>
  <c r="BR14" i="36" s="1"/>
  <c r="BO14" i="36"/>
  <c r="BP14" i="36" s="1"/>
  <c r="BM14" i="36"/>
  <c r="BN14" i="36" s="1"/>
  <c r="BK14" i="36"/>
  <c r="BL14" i="36" s="1"/>
  <c r="BI14" i="36"/>
  <c r="BJ14" i="36" s="1"/>
  <c r="BG14" i="36"/>
  <c r="BH14" i="36" s="1"/>
  <c r="BE14" i="36"/>
  <c r="BF14" i="36" s="1"/>
  <c r="BC14" i="36"/>
  <c r="BD14" i="36" s="1"/>
  <c r="CO13" i="36"/>
  <c r="CP13" i="36" s="1"/>
  <c r="CM13" i="36"/>
  <c r="CN13" i="36" s="1"/>
  <c r="CK13" i="36"/>
  <c r="CL13" i="36" s="1"/>
  <c r="CI13" i="36"/>
  <c r="CJ13" i="36" s="1"/>
  <c r="CG13" i="36"/>
  <c r="CH13" i="36" s="1"/>
  <c r="CE13" i="36"/>
  <c r="CF13" i="36" s="1"/>
  <c r="CC13" i="36"/>
  <c r="CD13" i="36" s="1"/>
  <c r="CA13" i="36"/>
  <c r="CB13" i="36" s="1"/>
  <c r="BY13" i="36"/>
  <c r="BZ13" i="36" s="1"/>
  <c r="BW13" i="36"/>
  <c r="BX13" i="36" s="1"/>
  <c r="BU13" i="36"/>
  <c r="BV13" i="36" s="1"/>
  <c r="BS13" i="36"/>
  <c r="BT13" i="36" s="1"/>
  <c r="BQ13" i="36"/>
  <c r="BR13" i="36" s="1"/>
  <c r="BO13" i="36"/>
  <c r="BP13" i="36" s="1"/>
  <c r="BM13" i="36"/>
  <c r="BN13" i="36" s="1"/>
  <c r="BK13" i="36"/>
  <c r="BL13" i="36" s="1"/>
  <c r="BI13" i="36"/>
  <c r="BJ13" i="36" s="1"/>
  <c r="BG13" i="36"/>
  <c r="BH13" i="36" s="1"/>
  <c r="BE13" i="36"/>
  <c r="BF13" i="36" s="1"/>
  <c r="BC13" i="36"/>
  <c r="BD13" i="36" s="1"/>
  <c r="AZ13" i="36"/>
  <c r="BA13" i="36" s="1"/>
  <c r="AX13" i="36"/>
  <c r="AY13" i="36" s="1"/>
  <c r="AV13" i="36"/>
  <c r="AW13" i="36" s="1"/>
  <c r="AT13" i="36"/>
  <c r="AU13" i="36" s="1"/>
  <c r="AR13" i="36"/>
  <c r="AS13" i="36" s="1"/>
  <c r="AP13" i="36"/>
  <c r="AQ13" i="36" s="1"/>
  <c r="AN13" i="36"/>
  <c r="AO13" i="36" s="1"/>
  <c r="AL13" i="36"/>
  <c r="AM13" i="36" s="1"/>
  <c r="AJ13" i="36"/>
  <c r="AK13" i="36" s="1"/>
  <c r="AH13" i="36"/>
  <c r="AI13" i="36" s="1"/>
  <c r="CO12" i="36"/>
  <c r="CP12" i="36" s="1"/>
  <c r="CM12" i="36"/>
  <c r="CN12" i="36" s="1"/>
  <c r="CK12" i="36"/>
  <c r="CL12" i="36" s="1"/>
  <c r="CI12" i="36"/>
  <c r="CJ12" i="36" s="1"/>
  <c r="CG12" i="36"/>
  <c r="CH12" i="36" s="1"/>
  <c r="CE12" i="36"/>
  <c r="CF12" i="36" s="1"/>
  <c r="CC12" i="36"/>
  <c r="CD12" i="36" s="1"/>
  <c r="CA12" i="36"/>
  <c r="CB12" i="36" s="1"/>
  <c r="BY12" i="36"/>
  <c r="BZ12" i="36" s="1"/>
  <c r="BW12" i="36"/>
  <c r="BX12" i="36" s="1"/>
  <c r="BU12" i="36"/>
  <c r="BV12" i="36" s="1"/>
  <c r="BS12" i="36"/>
  <c r="BT12" i="36" s="1"/>
  <c r="BQ12" i="36"/>
  <c r="BR12" i="36" s="1"/>
  <c r="BO12" i="36"/>
  <c r="BP12" i="36" s="1"/>
  <c r="BM12" i="36"/>
  <c r="BN12" i="36" s="1"/>
  <c r="BK12" i="36"/>
  <c r="BL12" i="36" s="1"/>
  <c r="BI12" i="36"/>
  <c r="BJ12" i="36" s="1"/>
  <c r="BG12" i="36"/>
  <c r="BH12" i="36" s="1"/>
  <c r="BE12" i="36"/>
  <c r="BF12" i="36" s="1"/>
  <c r="BC12" i="36"/>
  <c r="BD12" i="36" s="1"/>
  <c r="AZ12" i="36"/>
  <c r="BA12" i="36" s="1"/>
  <c r="AX12" i="36"/>
  <c r="AY12" i="36" s="1"/>
  <c r="AV12" i="36"/>
  <c r="AW12" i="36" s="1"/>
  <c r="AT12" i="36"/>
  <c r="AU12" i="36" s="1"/>
  <c r="AR12" i="36"/>
  <c r="AS12" i="36" s="1"/>
  <c r="AP12" i="36"/>
  <c r="AQ12" i="36" s="1"/>
  <c r="AN12" i="36"/>
  <c r="AO12" i="36" s="1"/>
  <c r="AL12" i="36"/>
  <c r="AM12" i="36" s="1"/>
  <c r="AJ12" i="36"/>
  <c r="AK12" i="36" s="1"/>
  <c r="AH12" i="36"/>
  <c r="AI12" i="36" s="1"/>
  <c r="CO11" i="36"/>
  <c r="CP11" i="36" s="1"/>
  <c r="CM11" i="36"/>
  <c r="CN11" i="36" s="1"/>
  <c r="CK11" i="36"/>
  <c r="CL11" i="36" s="1"/>
  <c r="CI11" i="36"/>
  <c r="CJ11" i="36" s="1"/>
  <c r="CG11" i="36"/>
  <c r="CH11" i="36" s="1"/>
  <c r="CE11" i="36"/>
  <c r="CF11" i="36" s="1"/>
  <c r="CD11" i="36"/>
  <c r="CC11" i="36"/>
  <c r="CB11" i="36"/>
  <c r="CA11" i="36"/>
  <c r="BY11" i="36"/>
  <c r="BZ11" i="36" s="1"/>
  <c r="BW11" i="36"/>
  <c r="BX11" i="36" s="1"/>
  <c r="BU11" i="36"/>
  <c r="BV11" i="36" s="1"/>
  <c r="BS11" i="36"/>
  <c r="BT11" i="36" s="1"/>
  <c r="BQ11" i="36"/>
  <c r="BR11" i="36" s="1"/>
  <c r="BO11" i="36"/>
  <c r="BP11" i="36" s="1"/>
  <c r="BM11" i="36"/>
  <c r="BN11" i="36" s="1"/>
  <c r="BK11" i="36"/>
  <c r="BL11" i="36" s="1"/>
  <c r="BI11" i="36"/>
  <c r="BJ11" i="36" s="1"/>
  <c r="BG11" i="36"/>
  <c r="BH11" i="36" s="1"/>
  <c r="BE11" i="36"/>
  <c r="BF11" i="36" s="1"/>
  <c r="BC11" i="36"/>
  <c r="BD11" i="36" s="1"/>
  <c r="AZ11" i="36"/>
  <c r="BA11" i="36" s="1"/>
  <c r="AX11" i="36"/>
  <c r="AY11" i="36" s="1"/>
  <c r="AV11" i="36"/>
  <c r="AW11" i="36" s="1"/>
  <c r="AT11" i="36"/>
  <c r="AU11" i="36" s="1"/>
  <c r="AR11" i="36"/>
  <c r="AS11" i="36" s="1"/>
  <c r="AP11" i="36"/>
  <c r="AQ11" i="36" s="1"/>
  <c r="AN11" i="36"/>
  <c r="AO11" i="36" s="1"/>
  <c r="AL11" i="36"/>
  <c r="AM11" i="36" s="1"/>
  <c r="AJ11" i="36"/>
  <c r="AK11" i="36" s="1"/>
  <c r="AH11" i="36"/>
  <c r="AI11" i="36" s="1"/>
  <c r="CO10" i="36"/>
  <c r="CP10" i="36" s="1"/>
  <c r="CM10" i="36"/>
  <c r="CN10" i="36" s="1"/>
  <c r="CK10" i="36"/>
  <c r="CL10" i="36" s="1"/>
  <c r="CI10" i="36"/>
  <c r="CJ10" i="36" s="1"/>
  <c r="CG10" i="36"/>
  <c r="CH10" i="36" s="1"/>
  <c r="CE10" i="36"/>
  <c r="CF10" i="36" s="1"/>
  <c r="CC10" i="36"/>
  <c r="CD10" i="36" s="1"/>
  <c r="CA10" i="36"/>
  <c r="CB10" i="36" s="1"/>
  <c r="BY10" i="36"/>
  <c r="BZ10" i="36" s="1"/>
  <c r="BW10" i="36"/>
  <c r="BX10" i="36" s="1"/>
  <c r="BU10" i="36"/>
  <c r="BV10" i="36" s="1"/>
  <c r="BS10" i="36"/>
  <c r="BT10" i="36" s="1"/>
  <c r="BQ10" i="36"/>
  <c r="BR10" i="36" s="1"/>
  <c r="BO10" i="36"/>
  <c r="BP10" i="36" s="1"/>
  <c r="BM10" i="36"/>
  <c r="BN10" i="36" s="1"/>
  <c r="BK10" i="36"/>
  <c r="BL10" i="36" s="1"/>
  <c r="BI10" i="36"/>
  <c r="BJ10" i="36" s="1"/>
  <c r="BG10" i="36"/>
  <c r="BH10" i="36" s="1"/>
  <c r="BE10" i="36"/>
  <c r="BF10" i="36" s="1"/>
  <c r="BC10" i="36"/>
  <c r="BD10" i="36" s="1"/>
  <c r="AZ10" i="36"/>
  <c r="BA10" i="36" s="1"/>
  <c r="AX10" i="36"/>
  <c r="AY10" i="36" s="1"/>
  <c r="AV10" i="36"/>
  <c r="AW10" i="36" s="1"/>
  <c r="AT10" i="36"/>
  <c r="AU10" i="36" s="1"/>
  <c r="AR10" i="36"/>
  <c r="AS10" i="36" s="1"/>
  <c r="AP10" i="36"/>
  <c r="AQ10" i="36" s="1"/>
  <c r="AN10" i="36"/>
  <c r="AO10" i="36" s="1"/>
  <c r="AL10" i="36"/>
  <c r="AM10" i="36" s="1"/>
  <c r="AJ10" i="36"/>
  <c r="AK10" i="36" s="1"/>
  <c r="AH10" i="36"/>
  <c r="AI10" i="36" s="1"/>
  <c r="CO9" i="36"/>
  <c r="CP9" i="36" s="1"/>
  <c r="CM9" i="36"/>
  <c r="CN9" i="36" s="1"/>
  <c r="CK9" i="36"/>
  <c r="CL9" i="36" s="1"/>
  <c r="CI9" i="36"/>
  <c r="CJ9" i="36" s="1"/>
  <c r="CG9" i="36"/>
  <c r="CH9" i="36" s="1"/>
  <c r="CE9" i="36"/>
  <c r="CF9" i="36" s="1"/>
  <c r="CC9" i="36"/>
  <c r="CD9" i="36" s="1"/>
  <c r="CA9" i="36"/>
  <c r="CB9" i="36" s="1"/>
  <c r="BY9" i="36"/>
  <c r="BZ9" i="36" s="1"/>
  <c r="BW9" i="36"/>
  <c r="BX9" i="36" s="1"/>
  <c r="BU9" i="36"/>
  <c r="BV9" i="36" s="1"/>
  <c r="BS9" i="36"/>
  <c r="BT9" i="36" s="1"/>
  <c r="BQ9" i="36"/>
  <c r="BR9" i="36" s="1"/>
  <c r="BO9" i="36"/>
  <c r="BP9" i="36" s="1"/>
  <c r="BM9" i="36"/>
  <c r="BN9" i="36" s="1"/>
  <c r="BK9" i="36"/>
  <c r="BL9" i="36" s="1"/>
  <c r="BI9" i="36"/>
  <c r="BJ9" i="36" s="1"/>
  <c r="BG9" i="36"/>
  <c r="BH9" i="36" s="1"/>
  <c r="BE9" i="36"/>
  <c r="BF9" i="36" s="1"/>
  <c r="BC9" i="36"/>
  <c r="BD9" i="36" s="1"/>
  <c r="AZ9" i="36"/>
  <c r="BA9" i="36" s="1"/>
  <c r="AX9" i="36"/>
  <c r="AY9" i="36" s="1"/>
  <c r="AV9" i="36"/>
  <c r="AW9" i="36" s="1"/>
  <c r="AT9" i="36"/>
  <c r="AU9" i="36" s="1"/>
  <c r="AR9" i="36"/>
  <c r="AS9" i="36" s="1"/>
  <c r="AP9" i="36"/>
  <c r="AQ9" i="36" s="1"/>
  <c r="AN9" i="36"/>
  <c r="AO9" i="36" s="1"/>
  <c r="AL9" i="36"/>
  <c r="AM9" i="36" s="1"/>
  <c r="AJ9" i="36"/>
  <c r="AK9" i="36" s="1"/>
  <c r="AH9" i="36"/>
  <c r="AI9" i="36" s="1"/>
  <c r="CO8" i="36"/>
  <c r="CP8" i="36" s="1"/>
  <c r="CM8" i="36"/>
  <c r="CN8" i="36" s="1"/>
  <c r="CK8" i="36"/>
  <c r="CL8" i="36" s="1"/>
  <c r="CI8" i="36"/>
  <c r="CJ8" i="36" s="1"/>
  <c r="CG8" i="36"/>
  <c r="CH8" i="36" s="1"/>
  <c r="CE8" i="36"/>
  <c r="CF8" i="36" s="1"/>
  <c r="CC8" i="36"/>
  <c r="CD8" i="36" s="1"/>
  <c r="CA8" i="36"/>
  <c r="CB8" i="36" s="1"/>
  <c r="BY8" i="36"/>
  <c r="BZ8" i="36" s="1"/>
  <c r="BW8" i="36"/>
  <c r="BX8" i="36" s="1"/>
  <c r="BU8" i="36"/>
  <c r="BV8" i="36" s="1"/>
  <c r="BS8" i="36"/>
  <c r="BT8" i="36" s="1"/>
  <c r="BQ8" i="36"/>
  <c r="BR8" i="36" s="1"/>
  <c r="BO8" i="36"/>
  <c r="BP8" i="36" s="1"/>
  <c r="BM8" i="36"/>
  <c r="BN8" i="36" s="1"/>
  <c r="BK8" i="36"/>
  <c r="BL8" i="36" s="1"/>
  <c r="BI8" i="36"/>
  <c r="BJ8" i="36" s="1"/>
  <c r="BG8" i="36"/>
  <c r="BH8" i="36" s="1"/>
  <c r="BE8" i="36"/>
  <c r="BF8" i="36" s="1"/>
  <c r="BC8" i="36"/>
  <c r="BD8" i="36" s="1"/>
  <c r="AZ8" i="36"/>
  <c r="BA8" i="36" s="1"/>
  <c r="AX8" i="36"/>
  <c r="AY8" i="36" s="1"/>
  <c r="AV8" i="36"/>
  <c r="AW8" i="36" s="1"/>
  <c r="AT8" i="36"/>
  <c r="AU8" i="36" s="1"/>
  <c r="AR8" i="36"/>
  <c r="AS8" i="36" s="1"/>
  <c r="AP8" i="36"/>
  <c r="AQ8" i="36" s="1"/>
  <c r="AN8" i="36"/>
  <c r="AO8" i="36" s="1"/>
  <c r="AL8" i="36"/>
  <c r="AM8" i="36" s="1"/>
  <c r="AJ8" i="36"/>
  <c r="AK8" i="36" s="1"/>
  <c r="AH8" i="36"/>
  <c r="AI8" i="36" s="1"/>
  <c r="CO7" i="36"/>
  <c r="CP7" i="36" s="1"/>
  <c r="CM7" i="36"/>
  <c r="CN7" i="36" s="1"/>
  <c r="CK7" i="36"/>
  <c r="CL7" i="36" s="1"/>
  <c r="CI7" i="36"/>
  <c r="CJ7" i="36" s="1"/>
  <c r="CG7" i="36"/>
  <c r="CH7" i="36" s="1"/>
  <c r="CE7" i="36"/>
  <c r="CF7" i="36" s="1"/>
  <c r="CC7" i="36"/>
  <c r="CD7" i="36" s="1"/>
  <c r="CA7" i="36"/>
  <c r="CB7" i="36" s="1"/>
  <c r="BY7" i="36"/>
  <c r="BZ7" i="36" s="1"/>
  <c r="BW7" i="36"/>
  <c r="BX7" i="36" s="1"/>
  <c r="BU7" i="36"/>
  <c r="BV7" i="36" s="1"/>
  <c r="BS7" i="36"/>
  <c r="BT7" i="36" s="1"/>
  <c r="BQ7" i="36"/>
  <c r="BR7" i="36" s="1"/>
  <c r="BO7" i="36"/>
  <c r="BP7" i="36" s="1"/>
  <c r="BM7" i="36"/>
  <c r="BN7" i="36" s="1"/>
  <c r="BK7" i="36"/>
  <c r="BL7" i="36" s="1"/>
  <c r="BI7" i="36"/>
  <c r="BJ7" i="36" s="1"/>
  <c r="BG7" i="36"/>
  <c r="BH7" i="36" s="1"/>
  <c r="BE7" i="36"/>
  <c r="BF7" i="36" s="1"/>
  <c r="BC7" i="36"/>
  <c r="BD7" i="36" s="1"/>
  <c r="AZ7" i="36"/>
  <c r="BA7" i="36" s="1"/>
  <c r="AX7" i="36"/>
  <c r="AY7" i="36" s="1"/>
  <c r="AV7" i="36"/>
  <c r="AW7" i="36" s="1"/>
  <c r="AT7" i="36"/>
  <c r="AU7" i="36" s="1"/>
  <c r="AR7" i="36"/>
  <c r="AS7" i="36" s="1"/>
  <c r="AP7" i="36"/>
  <c r="AQ7" i="36" s="1"/>
  <c r="AN7" i="36"/>
  <c r="AO7" i="36" s="1"/>
  <c r="AL7" i="36"/>
  <c r="AM7" i="36" s="1"/>
  <c r="AJ7" i="36"/>
  <c r="AK7" i="36" s="1"/>
  <c r="AH7" i="36"/>
  <c r="AI7" i="36" s="1"/>
  <c r="CO6" i="36"/>
  <c r="CP6" i="36" s="1"/>
  <c r="CM6" i="36"/>
  <c r="CN6" i="36" s="1"/>
  <c r="CK6" i="36"/>
  <c r="CL6" i="36" s="1"/>
  <c r="CI6" i="36"/>
  <c r="CJ6" i="36" s="1"/>
  <c r="CG6" i="36"/>
  <c r="CH6" i="36" s="1"/>
  <c r="CE6" i="36"/>
  <c r="CF6" i="36" s="1"/>
  <c r="CC6" i="36"/>
  <c r="CD6" i="36" s="1"/>
  <c r="CA6" i="36"/>
  <c r="CB6" i="36" s="1"/>
  <c r="BY6" i="36"/>
  <c r="BZ6" i="36" s="1"/>
  <c r="BW6" i="36"/>
  <c r="BX6" i="36" s="1"/>
  <c r="BU6" i="36"/>
  <c r="BV6" i="36" s="1"/>
  <c r="BS6" i="36"/>
  <c r="BT6" i="36" s="1"/>
  <c r="BQ6" i="36"/>
  <c r="BR6" i="36" s="1"/>
  <c r="BO6" i="36"/>
  <c r="BP6" i="36" s="1"/>
  <c r="BM6" i="36"/>
  <c r="BN6" i="36" s="1"/>
  <c r="BK6" i="36"/>
  <c r="BL6" i="36" s="1"/>
  <c r="BI6" i="36"/>
  <c r="BJ6" i="36" s="1"/>
  <c r="BG6" i="36"/>
  <c r="BH6" i="36" s="1"/>
  <c r="BE6" i="36"/>
  <c r="BF6" i="36" s="1"/>
  <c r="BC6" i="36"/>
  <c r="BD6" i="36" s="1"/>
  <c r="AZ6" i="36"/>
  <c r="BA6" i="36" s="1"/>
  <c r="AX6" i="36"/>
  <c r="AY6" i="36" s="1"/>
  <c r="AV6" i="36"/>
  <c r="AW6" i="36" s="1"/>
  <c r="AT6" i="36"/>
  <c r="AU6" i="36" s="1"/>
  <c r="AR6" i="36"/>
  <c r="AS6" i="36" s="1"/>
  <c r="AP6" i="36"/>
  <c r="AQ6" i="36" s="1"/>
  <c r="AN6" i="36"/>
  <c r="AO6" i="36" s="1"/>
  <c r="AL6" i="36"/>
  <c r="AM6" i="36" s="1"/>
  <c r="AJ6" i="36"/>
  <c r="AK6" i="36" s="1"/>
  <c r="AH6" i="36"/>
  <c r="AI6" i="36" s="1"/>
  <c r="CO5" i="36"/>
  <c r="CP5" i="36" s="1"/>
  <c r="CM5" i="36"/>
  <c r="CN5" i="36" s="1"/>
  <c r="CK5" i="36"/>
  <c r="CL5" i="36" s="1"/>
  <c r="CI5" i="36"/>
  <c r="CJ5" i="36" s="1"/>
  <c r="CG5" i="36"/>
  <c r="CH5" i="36" s="1"/>
  <c r="CE5" i="36"/>
  <c r="CF5" i="36" s="1"/>
  <c r="CC5" i="36"/>
  <c r="CD5" i="36" s="1"/>
  <c r="CA5" i="36"/>
  <c r="CB5" i="36" s="1"/>
  <c r="BY5" i="36"/>
  <c r="BZ5" i="36" s="1"/>
  <c r="BW5" i="36"/>
  <c r="BX5" i="36" s="1"/>
  <c r="BU5" i="36"/>
  <c r="BV5" i="36" s="1"/>
  <c r="BS5" i="36"/>
  <c r="BT5" i="36" s="1"/>
  <c r="BQ5" i="36"/>
  <c r="BR5" i="36" s="1"/>
  <c r="BO5" i="36"/>
  <c r="BP5" i="36" s="1"/>
  <c r="BM5" i="36"/>
  <c r="BN5" i="36" s="1"/>
  <c r="BK5" i="36"/>
  <c r="BL5" i="36" s="1"/>
  <c r="BI5" i="36"/>
  <c r="BJ5" i="36" s="1"/>
  <c r="BG5" i="36"/>
  <c r="BH5" i="36" s="1"/>
  <c r="BE5" i="36"/>
  <c r="BF5" i="36" s="1"/>
  <c r="BC5" i="36"/>
  <c r="BD5" i="36" s="1"/>
  <c r="AZ5" i="36"/>
  <c r="BA5" i="36" s="1"/>
  <c r="AX5" i="36"/>
  <c r="AY5" i="36" s="1"/>
  <c r="AV5" i="36"/>
  <c r="AW5" i="36" s="1"/>
  <c r="AT5" i="36"/>
  <c r="AU5" i="36" s="1"/>
  <c r="AR5" i="36"/>
  <c r="AS5" i="36" s="1"/>
  <c r="AP5" i="36"/>
  <c r="AQ5" i="36" s="1"/>
  <c r="AN5" i="36"/>
  <c r="AO5" i="36" s="1"/>
  <c r="AL5" i="36"/>
  <c r="AM5" i="36" s="1"/>
  <c r="AJ5" i="36"/>
  <c r="AK5" i="36" s="1"/>
  <c r="AH5" i="36"/>
  <c r="AI5" i="36" s="1"/>
  <c r="CO4" i="36"/>
  <c r="CP4" i="36" s="1"/>
  <c r="CM4" i="36"/>
  <c r="CN4" i="36" s="1"/>
  <c r="CK4" i="36"/>
  <c r="CL4" i="36" s="1"/>
  <c r="CI4" i="36"/>
  <c r="CJ4" i="36" s="1"/>
  <c r="CG4" i="36"/>
  <c r="CH4" i="36" s="1"/>
  <c r="CE4" i="36"/>
  <c r="CF4" i="36" s="1"/>
  <c r="CC4" i="36"/>
  <c r="CD4" i="36" s="1"/>
  <c r="CA4" i="36"/>
  <c r="CB4" i="36" s="1"/>
  <c r="BY4" i="36"/>
  <c r="BZ4" i="36" s="1"/>
  <c r="BW4" i="36"/>
  <c r="BX4" i="36" s="1"/>
  <c r="BU4" i="36"/>
  <c r="BV4" i="36" s="1"/>
  <c r="BS4" i="36"/>
  <c r="BT4" i="36" s="1"/>
  <c r="BQ4" i="36"/>
  <c r="BR4" i="36" s="1"/>
  <c r="BO4" i="36"/>
  <c r="BP4" i="36" s="1"/>
  <c r="BM4" i="36"/>
  <c r="BN4" i="36" s="1"/>
  <c r="BK4" i="36"/>
  <c r="BL4" i="36" s="1"/>
  <c r="BI4" i="36"/>
  <c r="BJ4" i="36" s="1"/>
  <c r="BG4" i="36"/>
  <c r="BH4" i="36" s="1"/>
  <c r="BE4" i="36"/>
  <c r="BF4" i="36" s="1"/>
  <c r="BC4" i="36"/>
  <c r="BD4" i="36" s="1"/>
  <c r="AZ4" i="36"/>
  <c r="AZ14" i="36" s="1"/>
  <c r="BA14" i="36" s="1"/>
  <c r="AX4" i="36"/>
  <c r="AX14" i="36" s="1"/>
  <c r="AY14" i="36" s="1"/>
  <c r="AV4" i="36"/>
  <c r="AV14" i="36" s="1"/>
  <c r="AW14" i="36" s="1"/>
  <c r="AT4" i="36"/>
  <c r="AU4" i="36" s="1"/>
  <c r="AR4" i="36"/>
  <c r="AS4" i="36" s="1"/>
  <c r="AP4" i="36"/>
  <c r="AQ4" i="36" s="1"/>
  <c r="AN4" i="36"/>
  <c r="AO4" i="36" s="1"/>
  <c r="AL4" i="36"/>
  <c r="AL14" i="36" s="1"/>
  <c r="AJ4" i="36"/>
  <c r="AJ14" i="36" s="1"/>
  <c r="AH4" i="36"/>
  <c r="AH14" i="36" s="1"/>
  <c r="AI14" i="36" s="1"/>
  <c r="CO3" i="36"/>
  <c r="CM3" i="36"/>
  <c r="CK3" i="36"/>
  <c r="CI3" i="36"/>
  <c r="CG3" i="36"/>
  <c r="CE3" i="36"/>
  <c r="CC3" i="36"/>
  <c r="CA3" i="36"/>
  <c r="BY3" i="36"/>
  <c r="BW3" i="36"/>
  <c r="BU3" i="36"/>
  <c r="BS3" i="36"/>
  <c r="BQ3" i="36"/>
  <c r="BO3" i="36"/>
  <c r="BM3" i="36"/>
  <c r="BK3" i="36"/>
  <c r="BI3" i="36"/>
  <c r="BG3" i="36"/>
  <c r="BE3" i="36"/>
  <c r="BC3" i="36"/>
  <c r="AZ3" i="36"/>
  <c r="AX3" i="36"/>
  <c r="AV3" i="36"/>
  <c r="AT3" i="36"/>
  <c r="AR3" i="36"/>
  <c r="AP3" i="36"/>
  <c r="AN3" i="36"/>
  <c r="CP14" i="24"/>
  <c r="CN14" i="24"/>
  <c r="CL14" i="24"/>
  <c r="CJ14" i="24"/>
  <c r="CH14" i="24"/>
  <c r="CF14" i="24"/>
  <c r="CD14" i="24"/>
  <c r="CB14" i="24"/>
  <c r="BZ14" i="24"/>
  <c r="BX14" i="24"/>
  <c r="BV14" i="24"/>
  <c r="BT14" i="24"/>
  <c r="BR14" i="24"/>
  <c r="BP14" i="24"/>
  <c r="BN14" i="24"/>
  <c r="BL14" i="24"/>
  <c r="BJ14" i="24"/>
  <c r="BH14" i="24"/>
  <c r="BF14" i="24"/>
  <c r="BD14" i="24"/>
  <c r="BA14" i="24"/>
  <c r="AY14" i="24"/>
  <c r="AW14" i="24"/>
  <c r="AU14" i="24"/>
  <c r="AS14" i="24"/>
  <c r="AQ14" i="24"/>
  <c r="AO14" i="24"/>
  <c r="BA29" i="24"/>
  <c r="AY29" i="24"/>
  <c r="AW29" i="24"/>
  <c r="AU29" i="24"/>
  <c r="AS29" i="24"/>
  <c r="AQ29" i="24"/>
  <c r="AO29" i="24"/>
  <c r="BA44" i="24"/>
  <c r="AY44" i="24"/>
  <c r="AW44" i="24"/>
  <c r="AU44" i="24"/>
  <c r="AS44" i="24"/>
  <c r="AQ44" i="24"/>
  <c r="AO44" i="24"/>
  <c r="BA59" i="24"/>
  <c r="AY59" i="24"/>
  <c r="AW59" i="24"/>
  <c r="AU59" i="24"/>
  <c r="AS59" i="24"/>
  <c r="AQ59" i="24"/>
  <c r="AO59" i="24"/>
  <c r="BA74" i="24"/>
  <c r="AY74" i="24"/>
  <c r="AW74" i="24"/>
  <c r="AU74" i="24"/>
  <c r="AS74" i="24"/>
  <c r="AQ74" i="24"/>
  <c r="AO74" i="24"/>
  <c r="BA89" i="24"/>
  <c r="AY89" i="24"/>
  <c r="AW89" i="24"/>
  <c r="AU89" i="24"/>
  <c r="AS89" i="24"/>
  <c r="AQ89" i="24"/>
  <c r="AO89" i="24"/>
  <c r="AM89" i="24"/>
  <c r="AK89" i="24"/>
  <c r="BA104" i="24"/>
  <c r="AY104" i="24"/>
  <c r="AW104" i="24"/>
  <c r="AU104" i="24"/>
  <c r="AS104" i="24"/>
  <c r="AQ104" i="24"/>
  <c r="AO104" i="24"/>
  <c r="AM104" i="24"/>
  <c r="AK104" i="24"/>
  <c r="BA119" i="24"/>
  <c r="AY119" i="24"/>
  <c r="AW119" i="24"/>
  <c r="AU119" i="24"/>
  <c r="AS119" i="24"/>
  <c r="AQ119" i="24"/>
  <c r="AO119" i="24"/>
  <c r="AM119" i="24"/>
  <c r="AK119" i="24"/>
  <c r="BA134" i="24"/>
  <c r="AY134" i="24"/>
  <c r="AW134" i="24"/>
  <c r="AU134" i="24"/>
  <c r="AS134" i="24"/>
  <c r="AQ134" i="24"/>
  <c r="AO134" i="24"/>
  <c r="AM134" i="24"/>
  <c r="AK134" i="24"/>
  <c r="BA149" i="24"/>
  <c r="AY149" i="24"/>
  <c r="AW149" i="24"/>
  <c r="AU149" i="24"/>
  <c r="AS149" i="24"/>
  <c r="AQ149" i="24"/>
  <c r="AO149" i="24"/>
  <c r="AM149" i="24"/>
  <c r="AK149" i="24"/>
  <c r="BA164" i="24"/>
  <c r="AY164" i="24"/>
  <c r="AW164" i="24"/>
  <c r="AU164" i="24"/>
  <c r="AS164" i="24"/>
  <c r="AQ164" i="24"/>
  <c r="AO164" i="24"/>
  <c r="AM164" i="24"/>
  <c r="AK164" i="24"/>
  <c r="BA179" i="24"/>
  <c r="AY179" i="24"/>
  <c r="AW179" i="24"/>
  <c r="AU179" i="24"/>
  <c r="AS179" i="24"/>
  <c r="AQ179" i="24"/>
  <c r="AO179" i="24"/>
  <c r="AM179" i="24"/>
  <c r="AK179" i="24"/>
  <c r="BA194" i="24"/>
  <c r="BA193" i="24"/>
  <c r="BA192" i="24"/>
  <c r="BA191" i="24"/>
  <c r="BA190" i="24"/>
  <c r="BA189" i="24"/>
  <c r="BA188" i="24"/>
  <c r="BA187" i="24"/>
  <c r="BA186" i="24"/>
  <c r="BA185" i="24"/>
  <c r="BA184" i="24"/>
  <c r="AY194" i="24"/>
  <c r="AY193" i="24"/>
  <c r="AY192" i="24"/>
  <c r="AY191" i="24"/>
  <c r="AY190" i="24"/>
  <c r="AY189" i="24"/>
  <c r="AY188" i="24"/>
  <c r="AY187" i="24"/>
  <c r="AY186" i="24"/>
  <c r="AY185" i="24"/>
  <c r="AY184" i="24"/>
  <c r="AW194" i="24"/>
  <c r="AW193" i="24"/>
  <c r="AW192" i="24"/>
  <c r="AW191" i="24"/>
  <c r="AW190" i="24"/>
  <c r="AW189" i="24"/>
  <c r="AW188" i="24"/>
  <c r="AW187" i="24"/>
  <c r="AW186" i="24"/>
  <c r="AW185" i="24"/>
  <c r="AW184" i="24"/>
  <c r="AU194" i="24"/>
  <c r="AU193" i="24"/>
  <c r="AU192" i="24"/>
  <c r="AU191" i="24"/>
  <c r="AU190" i="24"/>
  <c r="AU189" i="24"/>
  <c r="AU188" i="24"/>
  <c r="AU187" i="24"/>
  <c r="AU186" i="24"/>
  <c r="AU185" i="24"/>
  <c r="AU184" i="24"/>
  <c r="AS194" i="24"/>
  <c r="AS193" i="24"/>
  <c r="AS192" i="24"/>
  <c r="AS191" i="24"/>
  <c r="AS190" i="24"/>
  <c r="AS189" i="24"/>
  <c r="AS188" i="24"/>
  <c r="AS187" i="24"/>
  <c r="AS186" i="24"/>
  <c r="AS185" i="24"/>
  <c r="AS184" i="24"/>
  <c r="AQ194" i="24"/>
  <c r="AQ193" i="24"/>
  <c r="AQ192" i="24"/>
  <c r="AQ191" i="24"/>
  <c r="AQ190" i="24"/>
  <c r="AQ189" i="24"/>
  <c r="AQ188" i="24"/>
  <c r="AQ187" i="24"/>
  <c r="AQ186" i="24"/>
  <c r="AQ185" i="24"/>
  <c r="AQ184" i="24"/>
  <c r="AO194" i="24"/>
  <c r="AO193" i="24"/>
  <c r="AO192" i="24"/>
  <c r="AO191" i="24"/>
  <c r="AO190" i="24"/>
  <c r="AO189" i="24"/>
  <c r="AO188" i="24"/>
  <c r="AO187" i="24"/>
  <c r="AO186" i="24"/>
  <c r="AO185" i="24"/>
  <c r="AO184" i="24"/>
  <c r="AM194" i="24"/>
  <c r="AM193" i="24"/>
  <c r="AM192" i="24"/>
  <c r="AM191" i="24"/>
  <c r="AM190" i="24"/>
  <c r="AM189" i="24"/>
  <c r="AM188" i="24"/>
  <c r="AM187" i="24"/>
  <c r="AM186" i="24"/>
  <c r="AM185" i="24"/>
  <c r="AM184" i="24"/>
  <c r="AK194" i="24"/>
  <c r="AK193" i="24"/>
  <c r="AK192" i="24"/>
  <c r="AK191" i="24"/>
  <c r="AK190" i="24"/>
  <c r="AK189" i="24"/>
  <c r="AK188" i="24"/>
  <c r="AK187" i="24"/>
  <c r="AK186" i="24"/>
  <c r="AK185" i="24"/>
  <c r="AK184" i="24"/>
  <c r="AK209" i="24"/>
  <c r="BA224" i="24"/>
  <c r="AY224" i="24"/>
  <c r="AW224" i="24"/>
  <c r="AU224" i="24"/>
  <c r="AS224" i="24"/>
  <c r="AQ224" i="24"/>
  <c r="AO224" i="24"/>
  <c r="AM224" i="24"/>
  <c r="AK224" i="24"/>
  <c r="BA239" i="24"/>
  <c r="AY239" i="24"/>
  <c r="AW239" i="24"/>
  <c r="AU239" i="24"/>
  <c r="AS239" i="24"/>
  <c r="AQ239" i="24"/>
  <c r="AO239" i="24"/>
  <c r="AM239" i="24"/>
  <c r="AK239" i="24"/>
  <c r="BA254" i="24"/>
  <c r="AY254" i="24"/>
  <c r="AW254" i="24"/>
  <c r="AU254" i="24"/>
  <c r="AS254" i="24"/>
  <c r="AQ254" i="24"/>
  <c r="AO254" i="24"/>
  <c r="AM254" i="24"/>
  <c r="AK254" i="24"/>
  <c r="BA269" i="24"/>
  <c r="AY269" i="24"/>
  <c r="AW269" i="24"/>
  <c r="AU269" i="24"/>
  <c r="AS269" i="24"/>
  <c r="AQ269" i="24"/>
  <c r="AO269" i="24"/>
  <c r="AM269" i="24"/>
  <c r="AK269" i="24"/>
  <c r="BA284" i="24"/>
  <c r="AY284" i="24"/>
  <c r="AW284" i="24"/>
  <c r="AU284" i="24"/>
  <c r="AS284" i="24"/>
  <c r="AQ284" i="24"/>
  <c r="AO284" i="24"/>
  <c r="AM284" i="24"/>
  <c r="AK284" i="24"/>
  <c r="BA299" i="24"/>
  <c r="AY299" i="24"/>
  <c r="AW299" i="24"/>
  <c r="AU299" i="24"/>
  <c r="AS299" i="24"/>
  <c r="AQ299" i="24"/>
  <c r="AO299" i="24"/>
  <c r="AM299" i="24"/>
  <c r="AK299" i="24"/>
  <c r="BA314" i="24"/>
  <c r="AY314" i="24"/>
  <c r="AW314" i="24"/>
  <c r="AU314" i="24"/>
  <c r="AS314" i="24"/>
  <c r="AQ314" i="24"/>
  <c r="AO314" i="24"/>
  <c r="AI299" i="24"/>
  <c r="AI284" i="24"/>
  <c r="AI269" i="24"/>
  <c r="AI254" i="24"/>
  <c r="AI239" i="24"/>
  <c r="AI224" i="24"/>
  <c r="AI209" i="24"/>
  <c r="AI194" i="24"/>
  <c r="AI179" i="24"/>
  <c r="AI164" i="24"/>
  <c r="AI149" i="24"/>
  <c r="AI134" i="24"/>
  <c r="AI119" i="24"/>
  <c r="AI104" i="24"/>
  <c r="AI89" i="24"/>
  <c r="AL74" i="38" l="1"/>
  <c r="AM64" i="38"/>
  <c r="AK64" i="38"/>
  <c r="AJ74" i="38"/>
  <c r="AH74" i="37"/>
  <c r="AI64" i="37"/>
  <c r="AL59" i="36"/>
  <c r="AM49" i="36"/>
  <c r="AL59" i="37"/>
  <c r="AM49" i="37"/>
  <c r="AL59" i="38"/>
  <c r="AM49" i="38"/>
  <c r="AJ59" i="36"/>
  <c r="AK49" i="36"/>
  <c r="AH59" i="36"/>
  <c r="AI49" i="36"/>
  <c r="AH59" i="38"/>
  <c r="AI49" i="38"/>
  <c r="AM34" i="38"/>
  <c r="AL44" i="38"/>
  <c r="AJ44" i="37"/>
  <c r="AK34" i="37"/>
  <c r="AJ44" i="38"/>
  <c r="AK34" i="38"/>
  <c r="AH44" i="38"/>
  <c r="AI34" i="38"/>
  <c r="AL29" i="36"/>
  <c r="AM19" i="36"/>
  <c r="AJ29" i="36"/>
  <c r="AK19" i="36"/>
  <c r="AJ29" i="37"/>
  <c r="AK19" i="37"/>
  <c r="AJ29" i="38"/>
  <c r="AK19" i="38"/>
  <c r="AH29" i="36"/>
  <c r="AI19" i="36"/>
  <c r="AL14" i="37"/>
  <c r="AM4" i="37"/>
  <c r="AH14" i="37"/>
  <c r="AI14" i="37" s="1"/>
  <c r="AI4" i="37"/>
  <c r="AV14" i="38"/>
  <c r="AW14" i="38" s="1"/>
  <c r="AW4" i="38"/>
  <c r="AZ14" i="38"/>
  <c r="BA14" i="38" s="1"/>
  <c r="AN14" i="38"/>
  <c r="AO14" i="38" s="1"/>
  <c r="AR14" i="38"/>
  <c r="AS14" i="38" s="1"/>
  <c r="AJ14" i="38"/>
  <c r="AK5" i="38"/>
  <c r="AM4" i="38"/>
  <c r="AU4" i="38"/>
  <c r="AR29" i="38"/>
  <c r="AS29" i="38" s="1"/>
  <c r="AN29" i="38"/>
  <c r="AO29" i="38" s="1"/>
  <c r="AP44" i="38"/>
  <c r="AQ44" i="38" s="1"/>
  <c r="AJ59" i="38"/>
  <c r="AH89" i="38"/>
  <c r="AI89" i="38" s="1"/>
  <c r="AI79" i="38"/>
  <c r="AY109" i="38"/>
  <c r="AX119" i="38"/>
  <c r="AY119" i="38" s="1"/>
  <c r="AV59" i="38"/>
  <c r="AW59" i="38" s="1"/>
  <c r="AL134" i="38"/>
  <c r="AM134" i="38" s="1"/>
  <c r="AT29" i="38"/>
  <c r="AU29" i="38" s="1"/>
  <c r="AR104" i="38"/>
  <c r="AS104" i="38" s="1"/>
  <c r="AS94" i="38"/>
  <c r="AK124" i="38"/>
  <c r="AJ134" i="38"/>
  <c r="AK134" i="38" s="1"/>
  <c r="AI4" i="38"/>
  <c r="AQ4" i="38"/>
  <c r="AY4" i="38"/>
  <c r="AW19" i="38"/>
  <c r="AJ104" i="38"/>
  <c r="AK104" i="38" s="1"/>
  <c r="AX29" i="38"/>
  <c r="AY29" i="38" s="1"/>
  <c r="AV89" i="38"/>
  <c r="AW89" i="38" s="1"/>
  <c r="AZ149" i="38"/>
  <c r="BA149" i="38" s="1"/>
  <c r="AP29" i="38"/>
  <c r="AQ29" i="38" s="1"/>
  <c r="AZ59" i="38"/>
  <c r="BA59" i="38" s="1"/>
  <c r="AV74" i="38"/>
  <c r="AW74" i="38" s="1"/>
  <c r="AX89" i="38"/>
  <c r="AY89" i="38" s="1"/>
  <c r="AY79" i="38"/>
  <c r="AT134" i="38"/>
  <c r="AU134" i="38" s="1"/>
  <c r="AH29" i="38"/>
  <c r="AZ29" i="38"/>
  <c r="BA29" i="38" s="1"/>
  <c r="AL29" i="38"/>
  <c r="AR59" i="38"/>
  <c r="AS59" i="38" s="1"/>
  <c r="AN59" i="38"/>
  <c r="AO59" i="38" s="1"/>
  <c r="AP89" i="38"/>
  <c r="AQ89" i="38" s="1"/>
  <c r="AQ79" i="38"/>
  <c r="AZ104" i="38"/>
  <c r="BA104" i="38" s="1"/>
  <c r="BA94" i="38"/>
  <c r="AS139" i="38"/>
  <c r="AR149" i="38"/>
  <c r="AS149" i="38" s="1"/>
  <c r="AO94" i="38"/>
  <c r="AN104" i="38"/>
  <c r="AO104" i="38" s="1"/>
  <c r="AH119" i="38"/>
  <c r="AI119" i="38" s="1"/>
  <c r="AJ149" i="38"/>
  <c r="AK149" i="38" s="1"/>
  <c r="AJ89" i="38"/>
  <c r="AK89" i="38" s="1"/>
  <c r="AR89" i="38"/>
  <c r="AS89" i="38" s="1"/>
  <c r="AZ89" i="38"/>
  <c r="BA89" i="38" s="1"/>
  <c r="AH104" i="38"/>
  <c r="AI104" i="38" s="1"/>
  <c r="AZ134" i="38"/>
  <c r="BA134" i="38" s="1"/>
  <c r="AL224" i="38"/>
  <c r="AM224" i="38" s="1"/>
  <c r="AL89" i="38"/>
  <c r="AM89" i="38" s="1"/>
  <c r="AT89" i="38"/>
  <c r="AU89" i="38" s="1"/>
  <c r="AT119" i="38"/>
  <c r="AU119" i="38" s="1"/>
  <c r="AP119" i="38"/>
  <c r="AQ119" i="38" s="1"/>
  <c r="AN44" i="38"/>
  <c r="AO44" i="38" s="1"/>
  <c r="AV44" i="38"/>
  <c r="AW44" i="38" s="1"/>
  <c r="AH74" i="38"/>
  <c r="AP74" i="38"/>
  <c r="AQ74" i="38" s="1"/>
  <c r="AX74" i="38"/>
  <c r="AY74" i="38" s="1"/>
  <c r="AP104" i="38"/>
  <c r="AQ104" i="38" s="1"/>
  <c r="AL119" i="38"/>
  <c r="AM119" i="38" s="1"/>
  <c r="AW94" i="38"/>
  <c r="AV104" i="38"/>
  <c r="AW104" i="38" s="1"/>
  <c r="AV149" i="38"/>
  <c r="AW149" i="38" s="1"/>
  <c r="AX164" i="38"/>
  <c r="AY164" i="38" s="1"/>
  <c r="AR134" i="38"/>
  <c r="AS134" i="38" s="1"/>
  <c r="AK184" i="38"/>
  <c r="AJ194" i="38"/>
  <c r="AK194" i="38" s="1"/>
  <c r="BA184" i="38"/>
  <c r="AZ194" i="38"/>
  <c r="BA194" i="38" s="1"/>
  <c r="AL104" i="38"/>
  <c r="AM104" i="38" s="1"/>
  <c r="AT104" i="38"/>
  <c r="AU104" i="38" s="1"/>
  <c r="AN134" i="38"/>
  <c r="AO134" i="38" s="1"/>
  <c r="AV134" i="38"/>
  <c r="AW134" i="38" s="1"/>
  <c r="AZ164" i="38"/>
  <c r="BA164" i="38" s="1"/>
  <c r="AM184" i="38"/>
  <c r="AL194" i="38"/>
  <c r="AM194" i="38" s="1"/>
  <c r="AT224" i="38"/>
  <c r="AU224" i="38" s="1"/>
  <c r="AI154" i="38"/>
  <c r="AH134" i="38"/>
  <c r="AI134" i="38" s="1"/>
  <c r="AP134" i="38"/>
  <c r="AQ134" i="38" s="1"/>
  <c r="AX134" i="38"/>
  <c r="AY134" i="38" s="1"/>
  <c r="AJ164" i="38"/>
  <c r="AK164" i="38" s="1"/>
  <c r="AP194" i="38"/>
  <c r="AQ194" i="38" s="1"/>
  <c r="AQ184" i="38"/>
  <c r="AH224" i="38"/>
  <c r="AI224" i="38" s="1"/>
  <c r="AS154" i="38"/>
  <c r="AR194" i="38"/>
  <c r="AS194" i="38" s="1"/>
  <c r="AL164" i="38"/>
  <c r="AM164" i="38" s="1"/>
  <c r="AT164" i="38"/>
  <c r="AU164" i="38" s="1"/>
  <c r="AP164" i="38"/>
  <c r="AQ164" i="38" s="1"/>
  <c r="AU184" i="38"/>
  <c r="AT194" i="38"/>
  <c r="AU194" i="38" s="1"/>
  <c r="AM154" i="38"/>
  <c r="AU154" i="38"/>
  <c r="AT269" i="38"/>
  <c r="AU269" i="38" s="1"/>
  <c r="AH194" i="38"/>
  <c r="AI194" i="38" s="1"/>
  <c r="AI184" i="38"/>
  <c r="AX194" i="38"/>
  <c r="AY194" i="38" s="1"/>
  <c r="AY184" i="38"/>
  <c r="AK214" i="38"/>
  <c r="AS214" i="38"/>
  <c r="BA214" i="38"/>
  <c r="AH269" i="38"/>
  <c r="AI269" i="38" s="1"/>
  <c r="AJ299" i="38"/>
  <c r="AK299" i="38" s="1"/>
  <c r="AN224" i="38"/>
  <c r="AO224" i="38" s="1"/>
  <c r="AV224" i="38"/>
  <c r="AW224" i="38" s="1"/>
  <c r="AW274" i="38"/>
  <c r="AV284" i="38"/>
  <c r="AW284" i="38" s="1"/>
  <c r="AX269" i="38"/>
  <c r="AY269" i="38" s="1"/>
  <c r="AZ299" i="38"/>
  <c r="BA299" i="38" s="1"/>
  <c r="AN194" i="38"/>
  <c r="AO194" i="38" s="1"/>
  <c r="AV194" i="38"/>
  <c r="AW194" i="38" s="1"/>
  <c r="AL254" i="38"/>
  <c r="AM254" i="38" s="1"/>
  <c r="AN239" i="38"/>
  <c r="AO239" i="38" s="1"/>
  <c r="AV239" i="38"/>
  <c r="AW239" i="38" s="1"/>
  <c r="AP269" i="38"/>
  <c r="AQ269" i="38" s="1"/>
  <c r="AO274" i="38"/>
  <c r="AN284" i="38"/>
  <c r="AO284" i="38" s="1"/>
  <c r="AN299" i="38"/>
  <c r="AO299" i="38" s="1"/>
  <c r="AT254" i="38"/>
  <c r="AU254" i="38" s="1"/>
  <c r="AL269" i="38"/>
  <c r="AM269" i="38" s="1"/>
  <c r="AV299" i="38"/>
  <c r="AW299" i="38" s="1"/>
  <c r="AK259" i="38"/>
  <c r="AS259" i="38"/>
  <c r="BA259" i="38"/>
  <c r="AM289" i="38"/>
  <c r="AU289" i="38"/>
  <c r="AT314" i="38"/>
  <c r="AU314" i="38" s="1"/>
  <c r="AH254" i="38"/>
  <c r="AI254" i="38" s="1"/>
  <c r="AP254" i="38"/>
  <c r="AQ254" i="38" s="1"/>
  <c r="AX254" i="38"/>
  <c r="AY254" i="38" s="1"/>
  <c r="AJ284" i="38"/>
  <c r="AK284" i="38" s="1"/>
  <c r="AR284" i="38"/>
  <c r="AS284" i="38" s="1"/>
  <c r="AZ284" i="38"/>
  <c r="BA284" i="38" s="1"/>
  <c r="AN314" i="38"/>
  <c r="AO314" i="38" s="1"/>
  <c r="AV314" i="38"/>
  <c r="AW314" i="38" s="1"/>
  <c r="AH299" i="38"/>
  <c r="AI299" i="38" s="1"/>
  <c r="AP299" i="38"/>
  <c r="AQ299" i="38" s="1"/>
  <c r="AX299" i="38"/>
  <c r="AY299" i="38" s="1"/>
  <c r="AS304" i="38"/>
  <c r="BA304" i="38"/>
  <c r="AJ254" i="38"/>
  <c r="AK254" i="38" s="1"/>
  <c r="AR254" i="38"/>
  <c r="AS254" i="38" s="1"/>
  <c r="AZ254" i="38"/>
  <c r="BA254" i="38" s="1"/>
  <c r="AL284" i="38"/>
  <c r="AM284" i="38" s="1"/>
  <c r="AT284" i="38"/>
  <c r="AU284" i="38" s="1"/>
  <c r="AN29" i="37"/>
  <c r="AO29" i="37" s="1"/>
  <c r="AX29" i="37"/>
  <c r="AY29" i="37" s="1"/>
  <c r="AP44" i="37"/>
  <c r="AQ44" i="37" s="1"/>
  <c r="AP59" i="37"/>
  <c r="AQ59" i="37" s="1"/>
  <c r="AL89" i="37"/>
  <c r="AM89" i="37" s="1"/>
  <c r="AT134" i="37"/>
  <c r="AU134" i="37" s="1"/>
  <c r="AU124" i="37"/>
  <c r="AW126" i="37"/>
  <c r="AV134" i="37"/>
  <c r="AW134" i="37" s="1"/>
  <c r="AQ156" i="37"/>
  <c r="AP164" i="37"/>
  <c r="AQ164" i="37" s="1"/>
  <c r="AY158" i="37"/>
  <c r="AX164" i="37"/>
  <c r="AY164" i="37" s="1"/>
  <c r="AZ29" i="37"/>
  <c r="BA29" i="37" s="1"/>
  <c r="AN14" i="37"/>
  <c r="AO14" i="37" s="1"/>
  <c r="AH29" i="37"/>
  <c r="AX44" i="37"/>
  <c r="AY44" i="37" s="1"/>
  <c r="AH59" i="37"/>
  <c r="AJ119" i="37"/>
  <c r="AK119" i="37" s="1"/>
  <c r="AK109" i="37"/>
  <c r="AH44" i="37"/>
  <c r="AZ14" i="37"/>
  <c r="BA14" i="37" s="1"/>
  <c r="AU79" i="37"/>
  <c r="AT89" i="37"/>
  <c r="AU89" i="37" s="1"/>
  <c r="AL104" i="37"/>
  <c r="AM104" i="37" s="1"/>
  <c r="AM102" i="37"/>
  <c r="AZ224" i="37"/>
  <c r="BA224" i="37" s="1"/>
  <c r="BA219" i="37"/>
  <c r="AR14" i="37"/>
  <c r="AS14" i="37" s="1"/>
  <c r="AT44" i="37"/>
  <c r="AU44" i="37" s="1"/>
  <c r="AJ14" i="37"/>
  <c r="AV14" i="37"/>
  <c r="AW14" i="37" s="1"/>
  <c r="AP29" i="37"/>
  <c r="AQ29" i="37" s="1"/>
  <c r="AL44" i="37"/>
  <c r="AJ89" i="37"/>
  <c r="AK89" i="37" s="1"/>
  <c r="AK79" i="37"/>
  <c r="AJ74" i="37"/>
  <c r="AV89" i="37"/>
  <c r="AW89" i="37" s="1"/>
  <c r="AH104" i="37"/>
  <c r="AI104" i="37" s="1"/>
  <c r="AI154" i="37"/>
  <c r="AH164" i="37"/>
  <c r="AI164" i="37" s="1"/>
  <c r="AL29" i="37"/>
  <c r="AT29" i="37"/>
  <c r="AU29" i="37" s="1"/>
  <c r="AN59" i="37"/>
  <c r="AO59" i="37" s="1"/>
  <c r="AV59" i="37"/>
  <c r="AW59" i="37" s="1"/>
  <c r="BA64" i="37"/>
  <c r="AT74" i="37"/>
  <c r="AU74" i="37" s="1"/>
  <c r="AP89" i="37"/>
  <c r="AQ89" i="37" s="1"/>
  <c r="AN119" i="37"/>
  <c r="AO119" i="37" s="1"/>
  <c r="AO109" i="37"/>
  <c r="AZ119" i="37"/>
  <c r="BA119" i="37" s="1"/>
  <c r="BA109" i="37"/>
  <c r="AN134" i="37"/>
  <c r="AO134" i="37" s="1"/>
  <c r="AT179" i="37"/>
  <c r="AU179" i="37" s="1"/>
  <c r="AU169" i="37"/>
  <c r="AN224" i="37"/>
  <c r="AO224" i="37" s="1"/>
  <c r="AO214" i="37"/>
  <c r="AL74" i="37"/>
  <c r="AN89" i="37"/>
  <c r="AO89" i="37" s="1"/>
  <c r="AR89" i="37"/>
  <c r="AS89" i="37" s="1"/>
  <c r="BA124" i="37"/>
  <c r="AZ134" i="37"/>
  <c r="BA134" i="37" s="1"/>
  <c r="AJ194" i="37"/>
  <c r="AK194" i="37" s="1"/>
  <c r="AK184" i="37"/>
  <c r="AU94" i="37"/>
  <c r="AM124" i="37"/>
  <c r="AN164" i="37"/>
  <c r="AO164" i="37" s="1"/>
  <c r="AX179" i="37"/>
  <c r="AY179" i="37" s="1"/>
  <c r="AM185" i="37"/>
  <c r="AI289" i="37"/>
  <c r="AH89" i="37"/>
  <c r="AI89" i="37" s="1"/>
  <c r="AR119" i="37"/>
  <c r="AS119" i="37" s="1"/>
  <c r="AS109" i="37"/>
  <c r="AJ149" i="37"/>
  <c r="AK149" i="37" s="1"/>
  <c r="AV254" i="37"/>
  <c r="AW254" i="37" s="1"/>
  <c r="AW244" i="37"/>
  <c r="AJ269" i="37"/>
  <c r="AK269" i="37" s="1"/>
  <c r="AU259" i="37"/>
  <c r="AT269" i="37"/>
  <c r="AU269" i="37" s="1"/>
  <c r="AH179" i="37"/>
  <c r="AI179" i="37" s="1"/>
  <c r="AJ59" i="37"/>
  <c r="AR59" i="37"/>
  <c r="AS59" i="37" s="1"/>
  <c r="AZ59" i="37"/>
  <c r="BA59" i="37" s="1"/>
  <c r="AX89" i="37"/>
  <c r="AY89" i="37" s="1"/>
  <c r="AX104" i="37"/>
  <c r="AY104" i="37" s="1"/>
  <c r="AV119" i="37"/>
  <c r="AW119" i="37" s="1"/>
  <c r="AW109" i="37"/>
  <c r="AL179" i="37"/>
  <c r="AM179" i="37" s="1"/>
  <c r="AJ164" i="37"/>
  <c r="AK164" i="37" s="1"/>
  <c r="AX194" i="37"/>
  <c r="AY194" i="37" s="1"/>
  <c r="AM274" i="37"/>
  <c r="AL284" i="37"/>
  <c r="AM284" i="37" s="1"/>
  <c r="AV164" i="37"/>
  <c r="AW164" i="37" s="1"/>
  <c r="AM109" i="37"/>
  <c r="AU109" i="37"/>
  <c r="AS124" i="37"/>
  <c r="AR134" i="37"/>
  <c r="AS134" i="37" s="1"/>
  <c r="AV149" i="37"/>
  <c r="AW149" i="37" s="1"/>
  <c r="AP194" i="37"/>
  <c r="AQ194" i="37" s="1"/>
  <c r="AZ194" i="37"/>
  <c r="BA194" i="37" s="1"/>
  <c r="BA184" i="37"/>
  <c r="AS215" i="37"/>
  <c r="AY304" i="37"/>
  <c r="AJ104" i="37"/>
  <c r="AK104" i="37" s="1"/>
  <c r="AR104" i="37"/>
  <c r="AS104" i="37" s="1"/>
  <c r="AZ104" i="37"/>
  <c r="BA104" i="37" s="1"/>
  <c r="AZ164" i="37"/>
  <c r="BA164" i="37" s="1"/>
  <c r="AH194" i="37"/>
  <c r="AI194" i="37" s="1"/>
  <c r="AR194" i="37"/>
  <c r="AS194" i="37" s="1"/>
  <c r="AS184" i="37"/>
  <c r="AS246" i="37"/>
  <c r="AR254" i="37"/>
  <c r="AS254" i="37" s="1"/>
  <c r="AK124" i="37"/>
  <c r="AJ134" i="37"/>
  <c r="AK134" i="37" s="1"/>
  <c r="AI184" i="37"/>
  <c r="AT194" i="37"/>
  <c r="AU194" i="37" s="1"/>
  <c r="AI229" i="37"/>
  <c r="AH239" i="37"/>
  <c r="AI239" i="37" s="1"/>
  <c r="AV239" i="37"/>
  <c r="AW239" i="37" s="1"/>
  <c r="AL149" i="37"/>
  <c r="AM149" i="37" s="1"/>
  <c r="AT149" i="37"/>
  <c r="AU149" i="37" s="1"/>
  <c r="AN269" i="37"/>
  <c r="AO269" i="37" s="1"/>
  <c r="AP284" i="37"/>
  <c r="AQ284" i="37" s="1"/>
  <c r="AP314" i="37"/>
  <c r="AQ314" i="37" s="1"/>
  <c r="AQ304" i="37"/>
  <c r="AH134" i="37"/>
  <c r="AI134" i="37" s="1"/>
  <c r="AP134" i="37"/>
  <c r="AQ134" i="37" s="1"/>
  <c r="AX134" i="37"/>
  <c r="AY134" i="37" s="1"/>
  <c r="AM209" i="37"/>
  <c r="AU209" i="37"/>
  <c r="AH224" i="37"/>
  <c r="AI224" i="37" s="1"/>
  <c r="AX239" i="37"/>
  <c r="AY239" i="37" s="1"/>
  <c r="AY229" i="37"/>
  <c r="AN254" i="37"/>
  <c r="AO254" i="37" s="1"/>
  <c r="AO244" i="37"/>
  <c r="AN209" i="37"/>
  <c r="AV209" i="37"/>
  <c r="AN239" i="37"/>
  <c r="AO239" i="37" s="1"/>
  <c r="AR239" i="37"/>
  <c r="AS239" i="37" s="1"/>
  <c r="AL164" i="37"/>
  <c r="AM164" i="37" s="1"/>
  <c r="AT164" i="37"/>
  <c r="AU164" i="37" s="1"/>
  <c r="AV194" i="37"/>
  <c r="AW194" i="37" s="1"/>
  <c r="AO209" i="37"/>
  <c r="AW209" i="37"/>
  <c r="AP224" i="37"/>
  <c r="AQ224" i="37" s="1"/>
  <c r="AT239" i="37"/>
  <c r="AU239" i="37" s="1"/>
  <c r="AR269" i="37"/>
  <c r="AS269" i="37" s="1"/>
  <c r="AV224" i="37"/>
  <c r="AW224" i="37" s="1"/>
  <c r="AP239" i="37"/>
  <c r="AQ239" i="37" s="1"/>
  <c r="AQ229" i="37"/>
  <c r="AU274" i="37"/>
  <c r="AT284" i="37"/>
  <c r="AU284" i="37" s="1"/>
  <c r="AP299" i="37"/>
  <c r="AQ299" i="37" s="1"/>
  <c r="AJ224" i="37"/>
  <c r="AK224" i="37" s="1"/>
  <c r="AJ239" i="37"/>
  <c r="AK239" i="37" s="1"/>
  <c r="AJ299" i="37"/>
  <c r="AK299" i="37" s="1"/>
  <c r="AN299" i="37"/>
  <c r="AO299" i="37" s="1"/>
  <c r="AT224" i="37"/>
  <c r="AU224" i="37" s="1"/>
  <c r="AL239" i="37"/>
  <c r="AM239" i="37" s="1"/>
  <c r="AT299" i="37"/>
  <c r="AU299" i="37" s="1"/>
  <c r="AR314" i="37"/>
  <c r="AS314" i="37" s="1"/>
  <c r="AT314" i="37"/>
  <c r="AU314" i="37" s="1"/>
  <c r="AL224" i="37"/>
  <c r="AM224" i="37" s="1"/>
  <c r="BA229" i="37"/>
  <c r="AJ254" i="37"/>
  <c r="AK254" i="37" s="1"/>
  <c r="AX269" i="37"/>
  <c r="AY269" i="37" s="1"/>
  <c r="AY274" i="37"/>
  <c r="AL299" i="37"/>
  <c r="AM299" i="37" s="1"/>
  <c r="AP269" i="37"/>
  <c r="AQ269" i="37" s="1"/>
  <c r="AZ254" i="37"/>
  <c r="BA254" i="37" s="1"/>
  <c r="AH269" i="37"/>
  <c r="AI269" i="37" s="1"/>
  <c r="AZ269" i="37"/>
  <c r="BA269" i="37" s="1"/>
  <c r="AL269" i="37"/>
  <c r="AM269" i="37" s="1"/>
  <c r="AI274" i="37"/>
  <c r="AV299" i="37"/>
  <c r="AW299" i="37" s="1"/>
  <c r="AN314" i="37"/>
  <c r="AO314" i="37" s="1"/>
  <c r="AV314" i="37"/>
  <c r="AW314" i="37" s="1"/>
  <c r="AN14" i="36"/>
  <c r="AO14" i="36" s="1"/>
  <c r="AW4" i="36"/>
  <c r="AP14" i="36"/>
  <c r="AQ14" i="36" s="1"/>
  <c r="AR14" i="36"/>
  <c r="AS14" i="36" s="1"/>
  <c r="AH44" i="36"/>
  <c r="AI4" i="36"/>
  <c r="AY4" i="36"/>
  <c r="AT14" i="36"/>
  <c r="AU14" i="36" s="1"/>
  <c r="AL44" i="36"/>
  <c r="AJ74" i="36"/>
  <c r="AN89" i="36"/>
  <c r="AO89" i="36" s="1"/>
  <c r="AP44" i="36"/>
  <c r="AQ44" i="36" s="1"/>
  <c r="AR74" i="36"/>
  <c r="AS74" i="36" s="1"/>
  <c r="AK4" i="36"/>
  <c r="BA4" i="36"/>
  <c r="AT44" i="36"/>
  <c r="AU44" i="36" s="1"/>
  <c r="AZ74" i="36"/>
  <c r="BA74" i="36" s="1"/>
  <c r="AX44" i="36"/>
  <c r="AY44" i="36" s="1"/>
  <c r="AM4" i="36"/>
  <c r="AJ89" i="36"/>
  <c r="AK89" i="36" s="1"/>
  <c r="AR89" i="36"/>
  <c r="AS89" i="36" s="1"/>
  <c r="AJ44" i="36"/>
  <c r="AR44" i="36"/>
  <c r="AS44" i="36" s="1"/>
  <c r="AZ44" i="36"/>
  <c r="BA44" i="36" s="1"/>
  <c r="AL74" i="36"/>
  <c r="AT74" i="36"/>
  <c r="AU74" i="36" s="1"/>
  <c r="AZ89" i="36"/>
  <c r="BA89" i="36" s="1"/>
  <c r="AN74" i="36"/>
  <c r="AO74" i="36" s="1"/>
  <c r="AV74" i="36"/>
  <c r="AW74" i="36" s="1"/>
  <c r="AN44" i="36"/>
  <c r="AO44" i="36" s="1"/>
  <c r="AV44" i="36"/>
  <c r="AW44" i="36" s="1"/>
  <c r="AH74" i="36"/>
  <c r="AP74" i="36"/>
  <c r="AQ74" i="36" s="1"/>
  <c r="AX74" i="36"/>
  <c r="AY74" i="36" s="1"/>
  <c r="AV89" i="36"/>
  <c r="AW89" i="36" s="1"/>
  <c r="AJ119" i="36"/>
  <c r="AK119" i="36" s="1"/>
  <c r="AR119" i="36"/>
  <c r="AS119" i="36" s="1"/>
  <c r="AZ119" i="36"/>
  <c r="BA119" i="36" s="1"/>
  <c r="AL149" i="36"/>
  <c r="AM149" i="36" s="1"/>
  <c r="AT149" i="36"/>
  <c r="AU149" i="36" s="1"/>
  <c r="AL119" i="36"/>
  <c r="AM119" i="36" s="1"/>
  <c r="AT119" i="36"/>
  <c r="AU119" i="36" s="1"/>
  <c r="AN149" i="36"/>
  <c r="AO149" i="36" s="1"/>
  <c r="AV149" i="36"/>
  <c r="AW149" i="36" s="1"/>
  <c r="AN119" i="36"/>
  <c r="AO119" i="36" s="1"/>
  <c r="AV119" i="36"/>
  <c r="AW119" i="36" s="1"/>
  <c r="AH149" i="36"/>
  <c r="AI149" i="36" s="1"/>
  <c r="AP149" i="36"/>
  <c r="AQ149" i="36" s="1"/>
  <c r="AX149" i="36"/>
  <c r="AY149" i="36" s="1"/>
  <c r="AH119" i="36"/>
  <c r="AI119" i="36" s="1"/>
  <c r="AP119" i="36"/>
  <c r="AQ119" i="36" s="1"/>
  <c r="AX119" i="36"/>
  <c r="AY119" i="36" s="1"/>
  <c r="AJ149" i="36"/>
  <c r="AK149" i="36" s="1"/>
  <c r="AR149" i="36"/>
  <c r="AS149" i="36" s="1"/>
  <c r="AZ149" i="36"/>
  <c r="BA149" i="36" s="1"/>
  <c r="AH194" i="36"/>
  <c r="AI194" i="36" s="1"/>
  <c r="AP194" i="36"/>
  <c r="AQ194" i="36" s="1"/>
  <c r="AX194" i="36"/>
  <c r="AY194" i="36" s="1"/>
  <c r="AL224" i="36"/>
  <c r="AM224" i="36" s="1"/>
  <c r="AT299" i="36"/>
  <c r="AU299" i="36" s="1"/>
  <c r="AZ314" i="36"/>
  <c r="BA314" i="36" s="1"/>
  <c r="BA304" i="36"/>
  <c r="AK214" i="36"/>
  <c r="AS214" i="36"/>
  <c r="BA214" i="36"/>
  <c r="AN224" i="36"/>
  <c r="AO224" i="36" s="1"/>
  <c r="AX224" i="36"/>
  <c r="AY224" i="36" s="1"/>
  <c r="AN269" i="36"/>
  <c r="AO269" i="36" s="1"/>
  <c r="AR284" i="36"/>
  <c r="AS284" i="36" s="1"/>
  <c r="AJ194" i="36"/>
  <c r="AK194" i="36" s="1"/>
  <c r="AR194" i="36"/>
  <c r="AS194" i="36" s="1"/>
  <c r="AZ194" i="36"/>
  <c r="BA194" i="36" s="1"/>
  <c r="AY289" i="36"/>
  <c r="AX299" i="36"/>
  <c r="AY299" i="36" s="1"/>
  <c r="AO304" i="36"/>
  <c r="AN314" i="36"/>
  <c r="AO314" i="36" s="1"/>
  <c r="AU214" i="36"/>
  <c r="AP224" i="36"/>
  <c r="AQ224" i="36" s="1"/>
  <c r="AU244" i="36"/>
  <c r="AR269" i="36"/>
  <c r="AS269" i="36" s="1"/>
  <c r="AP314" i="36"/>
  <c r="AQ314" i="36" s="1"/>
  <c r="AL194" i="36"/>
  <c r="AM194" i="36" s="1"/>
  <c r="AT194" i="36"/>
  <c r="AU194" i="36" s="1"/>
  <c r="AQ289" i="36"/>
  <c r="AP299" i="36"/>
  <c r="AQ299" i="36" s="1"/>
  <c r="AR314" i="36"/>
  <c r="AS314" i="36" s="1"/>
  <c r="AS304" i="36"/>
  <c r="AW214" i="36"/>
  <c r="AH224" i="36"/>
  <c r="AI224" i="36" s="1"/>
  <c r="AV269" i="36"/>
  <c r="AW269" i="36" s="1"/>
  <c r="AL299" i="36"/>
  <c r="AM299" i="36" s="1"/>
  <c r="AN194" i="36"/>
  <c r="AO194" i="36" s="1"/>
  <c r="AV194" i="36"/>
  <c r="AW194" i="36" s="1"/>
  <c r="AI289" i="36"/>
  <c r="AH299" i="36"/>
  <c r="AI299" i="36" s="1"/>
  <c r="AW304" i="36"/>
  <c r="AV314" i="36"/>
  <c r="AW314" i="36" s="1"/>
  <c r="AJ269" i="36"/>
  <c r="AK269" i="36" s="1"/>
  <c r="AZ269" i="36"/>
  <c r="BA269" i="36" s="1"/>
  <c r="AX314" i="36"/>
  <c r="AY314" i="36" s="1"/>
  <c r="AN254" i="36"/>
  <c r="AO254" i="36" s="1"/>
  <c r="AV254" i="36"/>
  <c r="AW254" i="36" s="1"/>
  <c r="AH284" i="36"/>
  <c r="AI284" i="36" s="1"/>
  <c r="AP284" i="36"/>
  <c r="AQ284" i="36" s="1"/>
  <c r="AX284" i="36"/>
  <c r="AY284" i="36" s="1"/>
  <c r="AT314" i="36"/>
  <c r="AU314" i="36" s="1"/>
  <c r="AQ304" i="36"/>
  <c r="AY304" i="36"/>
  <c r="AJ254" i="36"/>
  <c r="AK254" i="36" s="1"/>
  <c r="AR254" i="36"/>
  <c r="AS254" i="36" s="1"/>
  <c r="AZ254" i="36"/>
  <c r="BA254" i="36" s="1"/>
  <c r="AL284" i="36"/>
  <c r="AM284" i="36" s="1"/>
  <c r="AT284" i="36"/>
  <c r="AU284" i="36" s="1"/>
  <c r="AS298" i="40"/>
  <c r="AS297" i="40"/>
  <c r="AS296" i="40"/>
  <c r="AS295" i="40"/>
  <c r="AS294" i="40"/>
  <c r="AS293" i="40"/>
  <c r="AS292" i="40"/>
  <c r="AS291" i="40"/>
  <c r="AS290" i="40"/>
  <c r="AS289" i="40"/>
  <c r="AS283" i="40"/>
  <c r="AS282" i="40"/>
  <c r="AS281" i="40"/>
  <c r="AS280" i="40"/>
  <c r="AS279" i="40"/>
  <c r="AS278" i="40"/>
  <c r="AS277" i="40"/>
  <c r="AS276" i="40"/>
  <c r="AS275" i="40"/>
  <c r="AS274" i="40"/>
  <c r="AS268" i="40"/>
  <c r="AS267" i="40"/>
  <c r="AS266" i="40"/>
  <c r="AS265" i="40"/>
  <c r="AS264" i="40"/>
  <c r="AS263" i="40"/>
  <c r="AS262" i="40"/>
  <c r="AS261" i="40"/>
  <c r="AS260" i="40"/>
  <c r="AS259" i="40"/>
  <c r="AS253" i="40"/>
  <c r="AS252" i="40"/>
  <c r="AS251" i="40"/>
  <c r="AS250" i="40"/>
  <c r="AS249" i="40"/>
  <c r="AS248" i="40"/>
  <c r="AS247" i="40"/>
  <c r="AS246" i="40"/>
  <c r="AS245" i="40"/>
  <c r="AS244" i="40"/>
  <c r="AS238" i="40"/>
  <c r="AS237" i="40"/>
  <c r="AS236" i="40"/>
  <c r="AS235" i="40"/>
  <c r="AS234" i="40"/>
  <c r="AS233" i="40"/>
  <c r="AS232" i="40"/>
  <c r="AS231" i="40"/>
  <c r="AS230" i="40"/>
  <c r="AS229" i="40"/>
  <c r="AS223" i="40"/>
  <c r="AS222" i="40"/>
  <c r="AS221" i="40"/>
  <c r="AS220" i="40"/>
  <c r="AS219" i="40"/>
  <c r="AS218" i="40"/>
  <c r="AS217" i="40"/>
  <c r="AS216" i="40"/>
  <c r="AS215" i="40"/>
  <c r="AS214" i="40"/>
  <c r="AS208" i="40"/>
  <c r="AS207" i="40"/>
  <c r="AS206" i="40"/>
  <c r="AS205" i="40"/>
  <c r="AS204" i="40"/>
  <c r="AS203" i="40"/>
  <c r="AS202" i="40"/>
  <c r="AS201" i="40"/>
  <c r="AS200" i="40"/>
  <c r="AS199" i="40"/>
  <c r="AS193" i="40"/>
  <c r="AS192" i="40"/>
  <c r="AS191" i="40"/>
  <c r="AS190" i="40"/>
  <c r="AS189" i="40"/>
  <c r="AS188" i="40"/>
  <c r="AS187" i="40"/>
  <c r="AS186" i="40"/>
  <c r="AS185" i="40"/>
  <c r="AS184" i="40"/>
  <c r="AS178" i="40"/>
  <c r="AS177" i="40"/>
  <c r="AS176" i="40"/>
  <c r="AS175" i="40"/>
  <c r="AS174" i="40"/>
  <c r="AS173" i="40"/>
  <c r="AS172" i="40"/>
  <c r="AS171" i="40"/>
  <c r="AS170" i="40"/>
  <c r="AS169" i="40"/>
  <c r="AS163" i="40"/>
  <c r="AS162" i="40"/>
  <c r="AS161" i="40"/>
  <c r="AS160" i="40"/>
  <c r="AS159" i="40"/>
  <c r="AS158" i="40"/>
  <c r="AS157" i="40"/>
  <c r="AS156" i="40"/>
  <c r="AS155" i="40"/>
  <c r="AS154" i="40"/>
  <c r="AS148" i="40"/>
  <c r="AS147" i="40"/>
  <c r="AS146" i="40"/>
  <c r="AS145" i="40"/>
  <c r="AS144" i="40"/>
  <c r="AS143" i="40"/>
  <c r="AS142" i="40"/>
  <c r="AS141" i="40"/>
  <c r="AS140" i="40"/>
  <c r="AS139" i="40"/>
  <c r="AS133" i="40"/>
  <c r="AS132" i="40"/>
  <c r="AS131" i="40"/>
  <c r="AS130" i="40"/>
  <c r="AS129" i="40"/>
  <c r="AS128" i="40"/>
  <c r="AS127" i="40"/>
  <c r="AS126" i="40"/>
  <c r="AS125" i="40"/>
  <c r="AS124" i="40"/>
  <c r="AS118" i="40"/>
  <c r="AS117" i="40"/>
  <c r="AS116" i="40"/>
  <c r="AS115" i="40"/>
  <c r="AS114" i="40"/>
  <c r="AS113" i="40"/>
  <c r="AS112" i="40"/>
  <c r="AS111" i="40"/>
  <c r="AS110" i="40"/>
  <c r="AS109" i="40"/>
  <c r="AS103" i="40"/>
  <c r="AS102" i="40"/>
  <c r="AS101" i="40"/>
  <c r="AS100" i="40"/>
  <c r="AS99" i="40"/>
  <c r="AS98" i="40"/>
  <c r="AS97" i="40"/>
  <c r="AS96" i="40"/>
  <c r="AS95" i="40"/>
  <c r="AS94" i="40"/>
  <c r="AS88" i="40"/>
  <c r="AS87" i="40"/>
  <c r="AS86" i="40"/>
  <c r="AS85" i="40"/>
  <c r="AS84" i="40"/>
  <c r="AS83" i="40"/>
  <c r="AS82" i="40"/>
  <c r="AS81" i="40"/>
  <c r="AS80" i="40"/>
  <c r="AS79" i="40"/>
  <c r="AS73" i="40"/>
  <c r="AS72" i="40"/>
  <c r="AS71" i="40"/>
  <c r="AS70" i="40"/>
  <c r="AS69" i="40"/>
  <c r="AS68" i="40"/>
  <c r="AS64" i="40"/>
  <c r="AS58" i="40"/>
  <c r="AS57" i="40"/>
  <c r="AS56" i="40"/>
  <c r="AS55" i="40"/>
  <c r="AS54" i="40"/>
  <c r="AS53" i="40"/>
  <c r="AS52" i="40"/>
  <c r="AS51" i="40"/>
  <c r="AS50" i="40"/>
  <c r="AS49" i="40"/>
  <c r="AS43" i="40"/>
  <c r="AS42" i="40"/>
  <c r="AS41" i="40"/>
  <c r="AS40" i="40"/>
  <c r="AS39" i="40"/>
  <c r="AS38" i="40"/>
  <c r="AS37" i="40"/>
  <c r="AS36" i="40"/>
  <c r="AS35" i="40"/>
  <c r="AS34" i="40"/>
  <c r="AS28" i="40"/>
  <c r="AS27" i="40"/>
  <c r="AS26" i="40"/>
  <c r="AS25" i="40"/>
  <c r="AS24" i="40"/>
  <c r="AS23" i="40"/>
  <c r="AS22" i="40"/>
  <c r="AS21" i="40"/>
  <c r="AS20" i="40"/>
  <c r="AS19" i="40"/>
  <c r="AS13" i="40"/>
  <c r="AS12" i="40"/>
  <c r="AS11" i="40"/>
  <c r="AS10" i="40"/>
  <c r="AS9" i="40"/>
  <c r="AS8" i="40"/>
  <c r="AS7" i="40"/>
  <c r="AS6" i="40"/>
  <c r="AS5" i="40"/>
  <c r="AS4" i="40"/>
  <c r="BC4" i="24" l="1"/>
  <c r="BC5" i="24"/>
  <c r="BC6" i="24"/>
  <c r="BC7" i="24"/>
  <c r="BC8" i="24"/>
  <c r="BC9" i="24"/>
  <c r="BC10" i="24"/>
  <c r="BC11" i="24"/>
  <c r="BC12" i="24"/>
  <c r="BC13" i="24"/>
  <c r="BE4" i="24"/>
  <c r="BE5" i="24"/>
  <c r="BE6" i="24"/>
  <c r="BE7" i="24"/>
  <c r="BE8" i="24"/>
  <c r="BE9" i="24"/>
  <c r="BE10" i="24"/>
  <c r="BE11" i="24"/>
  <c r="BE12" i="24"/>
  <c r="BE13" i="24"/>
  <c r="AS298" i="24"/>
  <c r="AS297" i="24"/>
  <c r="AS296" i="24"/>
  <c r="AS295" i="24"/>
  <c r="AS294" i="24"/>
  <c r="AS293" i="24"/>
  <c r="AS292" i="24"/>
  <c r="AS291" i="24"/>
  <c r="AS290" i="24"/>
  <c r="AS289" i="24"/>
  <c r="AS283" i="24"/>
  <c r="AS282" i="24"/>
  <c r="AS281" i="24"/>
  <c r="AS280" i="24"/>
  <c r="AS279" i="24"/>
  <c r="AS278" i="24"/>
  <c r="AS277" i="24"/>
  <c r="AS276" i="24"/>
  <c r="AS275" i="24"/>
  <c r="AS274" i="24"/>
  <c r="AS268" i="24"/>
  <c r="AS267" i="24"/>
  <c r="AS266" i="24"/>
  <c r="AS265" i="24"/>
  <c r="AS264" i="24"/>
  <c r="AS263" i="24"/>
  <c r="AS262" i="24"/>
  <c r="AS261" i="24"/>
  <c r="AS260" i="24"/>
  <c r="AS259" i="24"/>
  <c r="AS253" i="24"/>
  <c r="AS252" i="24"/>
  <c r="AS251" i="24"/>
  <c r="AS250" i="24"/>
  <c r="AS249" i="24"/>
  <c r="AS248" i="24"/>
  <c r="AS247" i="24"/>
  <c r="AS246" i="24"/>
  <c r="AS245" i="24"/>
  <c r="AS244" i="24"/>
  <c r="AS238" i="24"/>
  <c r="AS237" i="24"/>
  <c r="AS236" i="24"/>
  <c r="AS235" i="24"/>
  <c r="AS234" i="24"/>
  <c r="AS233" i="24"/>
  <c r="AS232" i="24"/>
  <c r="AS231" i="24"/>
  <c r="AS230" i="24"/>
  <c r="AS229" i="24"/>
  <c r="AS223" i="24"/>
  <c r="AS222" i="24"/>
  <c r="AS221" i="24"/>
  <c r="AS220" i="24"/>
  <c r="AS219" i="24"/>
  <c r="AS218" i="24"/>
  <c r="AS217" i="24"/>
  <c r="AS216" i="24"/>
  <c r="AS215" i="24"/>
  <c r="AS214" i="24"/>
  <c r="AS208" i="24"/>
  <c r="AS207" i="24"/>
  <c r="AS206" i="24"/>
  <c r="AS205" i="24"/>
  <c r="AS204" i="24"/>
  <c r="AS203" i="24"/>
  <c r="AS202" i="24"/>
  <c r="AS201" i="24"/>
  <c r="AS200" i="24"/>
  <c r="AS199" i="24"/>
  <c r="AS178" i="24"/>
  <c r="AS177" i="24"/>
  <c r="AS176" i="24"/>
  <c r="AS175" i="24"/>
  <c r="AS174" i="24"/>
  <c r="AS173" i="24"/>
  <c r="AS172" i="24"/>
  <c r="AS171" i="24"/>
  <c r="AS170" i="24"/>
  <c r="AS169" i="24"/>
  <c r="AS163" i="24"/>
  <c r="AS162" i="24"/>
  <c r="AS161" i="24"/>
  <c r="AS160" i="24"/>
  <c r="AS159" i="24"/>
  <c r="AS158" i="24"/>
  <c r="AS157" i="24"/>
  <c r="AS156" i="24"/>
  <c r="AS155" i="24"/>
  <c r="AS154" i="24"/>
  <c r="AS148" i="24"/>
  <c r="AS147" i="24"/>
  <c r="AS146" i="24"/>
  <c r="AS145" i="24"/>
  <c r="AS144" i="24"/>
  <c r="AS143" i="24"/>
  <c r="AS142" i="24"/>
  <c r="AS141" i="24"/>
  <c r="AS140" i="24"/>
  <c r="AS139" i="24"/>
  <c r="AS133" i="24"/>
  <c r="AS132" i="24"/>
  <c r="AS131" i="24"/>
  <c r="AS130" i="24"/>
  <c r="AS129" i="24"/>
  <c r="AS128" i="24"/>
  <c r="AS127" i="24"/>
  <c r="AS126" i="24"/>
  <c r="AS125" i="24"/>
  <c r="AS124" i="24"/>
  <c r="AS103" i="24"/>
  <c r="AS102" i="24"/>
  <c r="AS101" i="24"/>
  <c r="AS100" i="24"/>
  <c r="AS99" i="24"/>
  <c r="AS98" i="24"/>
  <c r="AS97" i="24"/>
  <c r="AS96" i="24"/>
  <c r="AS95" i="24"/>
  <c r="AS94" i="24"/>
  <c r="AS88" i="24"/>
  <c r="AS87" i="24"/>
  <c r="AQ313" i="24"/>
  <c r="AQ312" i="24"/>
  <c r="AQ311" i="24"/>
  <c r="AQ310" i="24"/>
  <c r="AQ309" i="24"/>
  <c r="AQ308" i="24"/>
  <c r="AQ304" i="24"/>
  <c r="AQ298" i="24"/>
  <c r="AQ297" i="24"/>
  <c r="AQ296" i="24"/>
  <c r="AQ295" i="24"/>
  <c r="AQ294" i="24"/>
  <c r="AQ293" i="24"/>
  <c r="AQ292" i="24"/>
  <c r="AQ291" i="24"/>
  <c r="AQ290" i="24"/>
  <c r="AQ289" i="24"/>
  <c r="AQ283" i="24"/>
  <c r="AQ282" i="24"/>
  <c r="AQ281" i="24"/>
  <c r="AQ280" i="24"/>
  <c r="AQ279" i="24"/>
  <c r="AQ278" i="24"/>
  <c r="AQ277" i="24"/>
  <c r="AQ276" i="24"/>
  <c r="AQ275" i="24"/>
  <c r="AQ274" i="24"/>
  <c r="AQ268" i="24"/>
  <c r="AQ267" i="24"/>
  <c r="AQ266" i="24"/>
  <c r="AQ265" i="24"/>
  <c r="AQ264" i="24"/>
  <c r="AQ263" i="24"/>
  <c r="AQ262" i="24"/>
  <c r="AQ261" i="24"/>
  <c r="AQ260" i="24"/>
  <c r="AQ259" i="24"/>
  <c r="AQ253" i="24"/>
  <c r="AQ252" i="24"/>
  <c r="AQ251" i="24"/>
  <c r="AQ250" i="24"/>
  <c r="AQ249" i="24"/>
  <c r="AQ248" i="24"/>
  <c r="AQ247" i="24"/>
  <c r="AQ246" i="24"/>
  <c r="AQ245" i="24"/>
  <c r="AQ244" i="24"/>
  <c r="AQ238" i="24"/>
  <c r="AQ237" i="24"/>
  <c r="AQ236" i="24"/>
  <c r="AQ235" i="24"/>
  <c r="AQ234" i="24"/>
  <c r="AQ233" i="24"/>
  <c r="AQ232" i="24"/>
  <c r="AQ231" i="24"/>
  <c r="AQ230" i="24"/>
  <c r="AQ229" i="24"/>
  <c r="AQ223" i="24"/>
  <c r="AQ222" i="24"/>
  <c r="AQ221" i="24"/>
  <c r="AQ220" i="24"/>
  <c r="AQ219" i="24"/>
  <c r="AQ218" i="24"/>
  <c r="AQ217" i="24"/>
  <c r="AQ216" i="24"/>
  <c r="AQ215" i="24"/>
  <c r="AQ214" i="24"/>
  <c r="AQ208" i="24"/>
  <c r="AQ207" i="24"/>
  <c r="AQ206" i="24"/>
  <c r="AQ205" i="24"/>
  <c r="AQ204" i="24"/>
  <c r="AQ203" i="24"/>
  <c r="AQ202" i="24"/>
  <c r="AQ201" i="24"/>
  <c r="AQ200" i="24"/>
  <c r="AQ199" i="24"/>
  <c r="AQ178" i="24"/>
  <c r="AQ177" i="24"/>
  <c r="AQ176" i="24"/>
  <c r="AQ175" i="24"/>
  <c r="AQ174" i="24"/>
  <c r="AQ173" i="24"/>
  <c r="AQ172" i="24"/>
  <c r="AQ171" i="24"/>
  <c r="AQ170" i="24"/>
  <c r="AQ169" i="24"/>
  <c r="AQ163" i="24"/>
  <c r="AQ162" i="24"/>
  <c r="AQ161" i="24"/>
  <c r="AQ160" i="24"/>
  <c r="AQ159" i="24"/>
  <c r="AQ158" i="24"/>
  <c r="AQ157" i="24"/>
  <c r="AQ156" i="24"/>
  <c r="AQ155" i="24"/>
  <c r="AQ154" i="24"/>
  <c r="AQ148" i="24"/>
  <c r="AQ147" i="24"/>
  <c r="AQ146" i="24"/>
  <c r="AQ145" i="24"/>
  <c r="AQ144" i="24"/>
  <c r="AQ143" i="24"/>
  <c r="AQ142" i="24"/>
  <c r="AQ141" i="24"/>
  <c r="AQ140" i="24"/>
  <c r="AQ139" i="24"/>
  <c r="AQ133" i="24"/>
  <c r="AQ132" i="24"/>
  <c r="AQ131" i="24"/>
  <c r="AQ130" i="24"/>
  <c r="AQ129" i="24"/>
  <c r="AQ128" i="24"/>
  <c r="AQ127" i="24"/>
  <c r="AQ126" i="24"/>
  <c r="AQ125" i="24"/>
  <c r="AQ124" i="24"/>
  <c r="AS118" i="24"/>
  <c r="AQ118" i="24"/>
  <c r="AS117" i="24"/>
  <c r="AQ117" i="24"/>
  <c r="AS116" i="24"/>
  <c r="AQ116" i="24"/>
  <c r="AS115" i="24"/>
  <c r="AQ115" i="24"/>
  <c r="AS114" i="24"/>
  <c r="AQ114" i="24"/>
  <c r="AS113" i="24"/>
  <c r="AQ113" i="24"/>
  <c r="AS112" i="24"/>
  <c r="AQ112" i="24"/>
  <c r="AS111" i="24"/>
  <c r="AQ111" i="24"/>
  <c r="AS110" i="24"/>
  <c r="AQ110" i="24"/>
  <c r="AS109" i="24"/>
  <c r="AQ109" i="24"/>
  <c r="AQ103" i="24"/>
  <c r="AQ102" i="24"/>
  <c r="AQ101" i="24"/>
  <c r="AQ100" i="24"/>
  <c r="AQ99" i="24"/>
  <c r="AQ98" i="24"/>
  <c r="AQ97" i="24"/>
  <c r="AQ96" i="24"/>
  <c r="AQ95" i="24"/>
  <c r="AQ94" i="24"/>
  <c r="AQ88" i="24"/>
  <c r="AQ87" i="24"/>
  <c r="AQ86" i="24"/>
  <c r="AQ85" i="24"/>
  <c r="AQ84" i="24"/>
  <c r="AQ83" i="24"/>
  <c r="AQ82" i="24"/>
  <c r="AQ81" i="24"/>
  <c r="AQ80" i="24"/>
  <c r="AQ79" i="24"/>
  <c r="AQ73" i="24"/>
  <c r="AQ72" i="24"/>
  <c r="AQ71" i="24"/>
  <c r="AQ70" i="24"/>
  <c r="AQ69" i="24"/>
  <c r="AQ68" i="24"/>
  <c r="AQ64" i="24"/>
  <c r="AQ58" i="24"/>
  <c r="AQ57" i="24"/>
  <c r="AQ56" i="24"/>
  <c r="AQ55" i="24"/>
  <c r="AQ54" i="24"/>
  <c r="AQ53" i="24"/>
  <c r="AQ52" i="24"/>
  <c r="AQ51" i="24"/>
  <c r="AQ50" i="24"/>
  <c r="AQ49" i="24"/>
  <c r="AQ43" i="24"/>
  <c r="AQ42" i="24"/>
  <c r="AQ41" i="24"/>
  <c r="AQ40" i="24"/>
  <c r="AQ39" i="24"/>
  <c r="AQ38" i="24"/>
  <c r="AQ37" i="24"/>
  <c r="AQ36" i="24"/>
  <c r="AQ35" i="24"/>
  <c r="AQ34" i="24"/>
  <c r="AQ28" i="24"/>
  <c r="AQ27" i="24"/>
  <c r="AQ26" i="24"/>
  <c r="AQ25" i="24"/>
  <c r="AQ24" i="24"/>
  <c r="AQ23" i="24"/>
  <c r="AQ22" i="24"/>
  <c r="AQ21" i="24"/>
  <c r="AQ20" i="24"/>
  <c r="AQ19" i="24"/>
  <c r="AQ13" i="24"/>
  <c r="AQ12" i="24"/>
  <c r="AQ11" i="24"/>
  <c r="AQ10" i="24"/>
  <c r="AQ9" i="24"/>
  <c r="AQ8" i="24"/>
  <c r="AQ7" i="24"/>
  <c r="AQ6" i="24"/>
  <c r="AQ5" i="24"/>
  <c r="AQ4" i="24"/>
  <c r="AS86" i="24"/>
  <c r="AS85" i="24"/>
  <c r="AS84" i="24"/>
  <c r="AS83" i="24"/>
  <c r="AS82" i="24"/>
  <c r="AS81" i="24"/>
  <c r="AS80" i="24"/>
  <c r="AS79" i="24"/>
  <c r="AS73" i="24"/>
  <c r="AS72" i="24"/>
  <c r="AS71" i="24"/>
  <c r="AS70" i="24"/>
  <c r="AS69" i="24"/>
  <c r="AS68" i="24"/>
  <c r="AS64" i="24"/>
  <c r="AS58" i="24"/>
  <c r="AS57" i="24"/>
  <c r="AS56" i="24"/>
  <c r="AS55" i="24"/>
  <c r="AS54" i="24"/>
  <c r="AS53" i="24"/>
  <c r="AS52" i="24"/>
  <c r="AS51" i="24"/>
  <c r="AS50" i="24"/>
  <c r="AS49" i="24"/>
  <c r="AS43" i="24"/>
  <c r="AS42" i="24"/>
  <c r="AS41" i="24"/>
  <c r="AS40" i="24"/>
  <c r="AS39" i="24"/>
  <c r="AS38" i="24"/>
  <c r="AS37" i="24"/>
  <c r="AS36" i="24"/>
  <c r="AS35" i="24"/>
  <c r="AS34" i="24"/>
  <c r="AS28" i="24"/>
  <c r="AS27" i="24"/>
  <c r="AS26" i="24"/>
  <c r="AS25" i="24"/>
  <c r="AS24" i="24"/>
  <c r="AS23" i="24"/>
  <c r="AS22" i="24"/>
  <c r="AS21" i="24"/>
  <c r="AS20" i="24"/>
  <c r="AS19" i="24"/>
  <c r="AS13" i="24"/>
  <c r="AS12" i="24"/>
  <c r="AS11" i="24"/>
  <c r="AS10" i="24"/>
  <c r="AS9" i="24"/>
  <c r="AS8" i="24"/>
  <c r="AS7" i="24"/>
  <c r="AS5" i="24"/>
  <c r="AS4" i="24"/>
  <c r="L314" i="40" l="1"/>
  <c r="K314" i="40"/>
  <c r="J314" i="40"/>
  <c r="I314" i="40"/>
  <c r="H314" i="40"/>
  <c r="G314" i="40"/>
  <c r="F314" i="40"/>
  <c r="CU313" i="40"/>
  <c r="AZ313" i="40"/>
  <c r="BA313" i="40" s="1"/>
  <c r="DE313" i="40" s="1"/>
  <c r="AX313" i="40"/>
  <c r="AY313" i="40" s="1"/>
  <c r="DD313" i="40" s="1"/>
  <c r="AV313" i="40"/>
  <c r="AW313" i="40" s="1"/>
  <c r="DC313" i="40" s="1"/>
  <c r="AT313" i="40"/>
  <c r="AU313" i="40" s="1"/>
  <c r="DB313" i="40" s="1"/>
  <c r="AR313" i="40"/>
  <c r="AS313" i="40" s="1"/>
  <c r="DA313" i="40" s="1"/>
  <c r="AP313" i="40"/>
  <c r="AQ313" i="40" s="1"/>
  <c r="CZ313" i="40" s="1"/>
  <c r="AN313" i="40"/>
  <c r="AO313" i="40" s="1"/>
  <c r="CY313" i="40" s="1"/>
  <c r="B313" i="40"/>
  <c r="DA312" i="40"/>
  <c r="CU312" i="40"/>
  <c r="AZ312" i="40"/>
  <c r="BA312" i="40" s="1"/>
  <c r="DE312" i="40" s="1"/>
  <c r="AX312" i="40"/>
  <c r="AY312" i="40" s="1"/>
  <c r="DD312" i="40" s="1"/>
  <c r="AV312" i="40"/>
  <c r="AW312" i="40" s="1"/>
  <c r="DC312" i="40" s="1"/>
  <c r="AT312" i="40"/>
  <c r="AU312" i="40" s="1"/>
  <c r="DB312" i="40" s="1"/>
  <c r="AR312" i="40"/>
  <c r="AS312" i="40" s="1"/>
  <c r="AP312" i="40"/>
  <c r="AQ312" i="40" s="1"/>
  <c r="CZ312" i="40" s="1"/>
  <c r="AO312" i="40"/>
  <c r="CY312" i="40" s="1"/>
  <c r="AN312" i="40"/>
  <c r="B312" i="40"/>
  <c r="CU311" i="40"/>
  <c r="AZ311" i="40"/>
  <c r="BA311" i="40" s="1"/>
  <c r="DE311" i="40" s="1"/>
  <c r="AX311" i="40"/>
  <c r="AY311" i="40" s="1"/>
  <c r="DD311" i="40" s="1"/>
  <c r="AV311" i="40"/>
  <c r="AW311" i="40" s="1"/>
  <c r="DC311" i="40" s="1"/>
  <c r="AT311" i="40"/>
  <c r="AU311" i="40" s="1"/>
  <c r="DB311" i="40" s="1"/>
  <c r="AR311" i="40"/>
  <c r="AS311" i="40" s="1"/>
  <c r="DA311" i="40" s="1"/>
  <c r="AP311" i="40"/>
  <c r="AQ311" i="40" s="1"/>
  <c r="CZ311" i="40" s="1"/>
  <c r="AN311" i="40"/>
  <c r="AO311" i="40" s="1"/>
  <c r="CY311" i="40" s="1"/>
  <c r="B311" i="40"/>
  <c r="CU310" i="40"/>
  <c r="AZ310" i="40"/>
  <c r="BA310" i="40" s="1"/>
  <c r="DE310" i="40" s="1"/>
  <c r="AX310" i="40"/>
  <c r="AY310" i="40" s="1"/>
  <c r="DD310" i="40" s="1"/>
  <c r="AV310" i="40"/>
  <c r="AW310" i="40" s="1"/>
  <c r="DC310" i="40" s="1"/>
  <c r="AT310" i="40"/>
  <c r="AU310" i="40" s="1"/>
  <c r="DB310" i="40" s="1"/>
  <c r="AR310" i="40"/>
  <c r="AS310" i="40" s="1"/>
  <c r="DA310" i="40" s="1"/>
  <c r="AP310" i="40"/>
  <c r="AQ310" i="40" s="1"/>
  <c r="CZ310" i="40" s="1"/>
  <c r="AN310" i="40"/>
  <c r="AO310" i="40" s="1"/>
  <c r="CY310" i="40" s="1"/>
  <c r="B310" i="40"/>
  <c r="CU309" i="40"/>
  <c r="AZ309" i="40"/>
  <c r="BA309" i="40" s="1"/>
  <c r="DE309" i="40" s="1"/>
  <c r="AX309" i="40"/>
  <c r="AY309" i="40" s="1"/>
  <c r="DD309" i="40" s="1"/>
  <c r="AV309" i="40"/>
  <c r="AW309" i="40" s="1"/>
  <c r="DC309" i="40" s="1"/>
  <c r="AT309" i="40"/>
  <c r="AU309" i="40" s="1"/>
  <c r="DB309" i="40" s="1"/>
  <c r="AS309" i="40"/>
  <c r="DA309" i="40" s="1"/>
  <c r="AR309" i="40"/>
  <c r="AP309" i="40"/>
  <c r="AQ309" i="40" s="1"/>
  <c r="CZ309" i="40" s="1"/>
  <c r="AN309" i="40"/>
  <c r="AO309" i="40" s="1"/>
  <c r="CY309" i="40" s="1"/>
  <c r="B309" i="40"/>
  <c r="CU308" i="40"/>
  <c r="BA308" i="40"/>
  <c r="DE308" i="40" s="1"/>
  <c r="AZ308" i="40"/>
  <c r="AX308" i="40"/>
  <c r="AY308" i="40" s="1"/>
  <c r="DD308" i="40" s="1"/>
  <c r="AV308" i="40"/>
  <c r="AW308" i="40" s="1"/>
  <c r="DC308" i="40" s="1"/>
  <c r="AT308" i="40"/>
  <c r="AU308" i="40" s="1"/>
  <c r="DB308" i="40" s="1"/>
  <c r="AR308" i="40"/>
  <c r="AS308" i="40" s="1"/>
  <c r="DA308" i="40" s="1"/>
  <c r="AQ308" i="40"/>
  <c r="CZ308" i="40" s="1"/>
  <c r="AP308" i="40"/>
  <c r="AN308" i="40"/>
  <c r="AO308" i="40" s="1"/>
  <c r="CY308" i="40" s="1"/>
  <c r="B308" i="40"/>
  <c r="CU307" i="40"/>
  <c r="AZ307" i="40"/>
  <c r="BA307" i="40" s="1"/>
  <c r="DE307" i="40" s="1"/>
  <c r="AX307" i="40"/>
  <c r="AY307" i="40" s="1"/>
  <c r="DD307" i="40" s="1"/>
  <c r="AV307" i="40"/>
  <c r="AW307" i="40" s="1"/>
  <c r="DC307" i="40" s="1"/>
  <c r="AT307" i="40"/>
  <c r="AU307" i="40" s="1"/>
  <c r="DB307" i="40" s="1"/>
  <c r="AR307" i="40"/>
  <c r="AS307" i="40" s="1"/>
  <c r="DA307" i="40" s="1"/>
  <c r="AP307" i="40"/>
  <c r="AQ307" i="40" s="1"/>
  <c r="CZ307" i="40" s="1"/>
  <c r="AN307" i="40"/>
  <c r="AO307" i="40" s="1"/>
  <c r="CY307" i="40" s="1"/>
  <c r="B307" i="40"/>
  <c r="CU306" i="40"/>
  <c r="AZ306" i="40"/>
  <c r="BA306" i="40" s="1"/>
  <c r="DE306" i="40" s="1"/>
  <c r="AX306" i="40"/>
  <c r="AY306" i="40" s="1"/>
  <c r="DD306" i="40" s="1"/>
  <c r="AW306" i="40"/>
  <c r="DC306" i="40" s="1"/>
  <c r="AV306" i="40"/>
  <c r="AT306" i="40"/>
  <c r="AU306" i="40" s="1"/>
  <c r="DB306" i="40" s="1"/>
  <c r="AR306" i="40"/>
  <c r="AS306" i="40" s="1"/>
  <c r="DA306" i="40" s="1"/>
  <c r="AP306" i="40"/>
  <c r="AQ306" i="40" s="1"/>
  <c r="CZ306" i="40" s="1"/>
  <c r="AN306" i="40"/>
  <c r="AO306" i="40" s="1"/>
  <c r="CY306" i="40" s="1"/>
  <c r="B306" i="40"/>
  <c r="CU305" i="40"/>
  <c r="AZ305" i="40"/>
  <c r="BA305" i="40" s="1"/>
  <c r="DE305" i="40" s="1"/>
  <c r="AX305" i="40"/>
  <c r="AY305" i="40" s="1"/>
  <c r="DD305" i="40" s="1"/>
  <c r="AW305" i="40"/>
  <c r="DC305" i="40" s="1"/>
  <c r="AV305" i="40"/>
  <c r="AT305" i="40"/>
  <c r="AU305" i="40" s="1"/>
  <c r="DB305" i="40" s="1"/>
  <c r="AR305" i="40"/>
  <c r="AS305" i="40" s="1"/>
  <c r="DA305" i="40" s="1"/>
  <c r="AP305" i="40"/>
  <c r="AQ305" i="40" s="1"/>
  <c r="CZ305" i="40" s="1"/>
  <c r="AN305" i="40"/>
  <c r="AO305" i="40" s="1"/>
  <c r="CY305" i="40" s="1"/>
  <c r="B305" i="40"/>
  <c r="CU304" i="40"/>
  <c r="AZ304" i="40"/>
  <c r="AX304" i="40"/>
  <c r="AY304" i="40" s="1"/>
  <c r="AV304" i="40"/>
  <c r="AT304" i="40"/>
  <c r="AU304" i="40" s="1"/>
  <c r="AR304" i="40"/>
  <c r="AP304" i="40"/>
  <c r="AQ304" i="40" s="1"/>
  <c r="AN304" i="40"/>
  <c r="B304" i="40"/>
  <c r="DE303" i="40"/>
  <c r="DD303" i="40"/>
  <c r="DC303" i="40"/>
  <c r="DB303" i="40"/>
  <c r="DA303" i="40"/>
  <c r="CZ303" i="40"/>
  <c r="CY303" i="40"/>
  <c r="AZ303" i="40"/>
  <c r="AX303" i="40"/>
  <c r="AV303" i="40"/>
  <c r="AT303" i="40"/>
  <c r="AR303" i="40"/>
  <c r="AP303" i="40"/>
  <c r="AN303" i="40"/>
  <c r="L303" i="40"/>
  <c r="K303" i="40"/>
  <c r="J303" i="40"/>
  <c r="I303" i="40"/>
  <c r="H303" i="40"/>
  <c r="G303" i="40"/>
  <c r="F303" i="40"/>
  <c r="C302" i="40"/>
  <c r="L299" i="40"/>
  <c r="K299" i="40"/>
  <c r="J299" i="40"/>
  <c r="I299" i="40"/>
  <c r="H299" i="40"/>
  <c r="G299" i="40"/>
  <c r="F299" i="40"/>
  <c r="E299" i="40"/>
  <c r="D299" i="40"/>
  <c r="C299" i="40"/>
  <c r="CU298" i="40"/>
  <c r="AZ298" i="40"/>
  <c r="BA298" i="40" s="1"/>
  <c r="DE298" i="40" s="1"/>
  <c r="AX298" i="40"/>
  <c r="AY298" i="40" s="1"/>
  <c r="DD298" i="40" s="1"/>
  <c r="AV298" i="40"/>
  <c r="AW298" i="40" s="1"/>
  <c r="DC298" i="40" s="1"/>
  <c r="AT298" i="40"/>
  <c r="AU298" i="40" s="1"/>
  <c r="DB298" i="40" s="1"/>
  <c r="AR298" i="40"/>
  <c r="DA298" i="40" s="1"/>
  <c r="AP298" i="40"/>
  <c r="AQ298" i="40" s="1"/>
  <c r="CZ298" i="40" s="1"/>
  <c r="AN298" i="40"/>
  <c r="AO298" i="40" s="1"/>
  <c r="CY298" i="40" s="1"/>
  <c r="AL298" i="40"/>
  <c r="AM298" i="40" s="1"/>
  <c r="CX298" i="40" s="1"/>
  <c r="AJ298" i="40"/>
  <c r="AK298" i="40" s="1"/>
  <c r="CW298" i="40" s="1"/>
  <c r="AH298" i="40"/>
  <c r="AI298" i="40" s="1"/>
  <c r="CV298" i="40" s="1"/>
  <c r="B298" i="40"/>
  <c r="CU297" i="40"/>
  <c r="BA297" i="40"/>
  <c r="DE297" i="40" s="1"/>
  <c r="AZ297" i="40"/>
  <c r="AX297" i="40"/>
  <c r="AY297" i="40" s="1"/>
  <c r="DD297" i="40" s="1"/>
  <c r="AV297" i="40"/>
  <c r="AW297" i="40" s="1"/>
  <c r="DC297" i="40" s="1"/>
  <c r="AT297" i="40"/>
  <c r="AU297" i="40" s="1"/>
  <c r="DB297" i="40" s="1"/>
  <c r="AR297" i="40"/>
  <c r="DA297" i="40" s="1"/>
  <c r="AP297" i="40"/>
  <c r="AQ297" i="40" s="1"/>
  <c r="CZ297" i="40" s="1"/>
  <c r="AN297" i="40"/>
  <c r="AO297" i="40" s="1"/>
  <c r="CY297" i="40" s="1"/>
  <c r="AL297" i="40"/>
  <c r="AM297" i="40" s="1"/>
  <c r="CX297" i="40" s="1"/>
  <c r="AJ297" i="40"/>
  <c r="AK297" i="40" s="1"/>
  <c r="CW297" i="40" s="1"/>
  <c r="AH297" i="40"/>
  <c r="AI297" i="40" s="1"/>
  <c r="CV297" i="40" s="1"/>
  <c r="B297" i="40"/>
  <c r="CU296" i="40"/>
  <c r="BA296" i="40"/>
  <c r="DE296" i="40" s="1"/>
  <c r="AZ296" i="40"/>
  <c r="AX296" i="40"/>
  <c r="AY296" i="40" s="1"/>
  <c r="DD296" i="40" s="1"/>
  <c r="AV296" i="40"/>
  <c r="AW296" i="40" s="1"/>
  <c r="DC296" i="40" s="1"/>
  <c r="AT296" i="40"/>
  <c r="AU296" i="40" s="1"/>
  <c r="DB296" i="40" s="1"/>
  <c r="AR296" i="40"/>
  <c r="DA296" i="40" s="1"/>
  <c r="AP296" i="40"/>
  <c r="AQ296" i="40" s="1"/>
  <c r="CZ296" i="40" s="1"/>
  <c r="AN296" i="40"/>
  <c r="AO296" i="40" s="1"/>
  <c r="CY296" i="40" s="1"/>
  <c r="AL296" i="40"/>
  <c r="AM296" i="40" s="1"/>
  <c r="CX296" i="40" s="1"/>
  <c r="AJ296" i="40"/>
  <c r="AK296" i="40" s="1"/>
  <c r="CW296" i="40" s="1"/>
  <c r="AH296" i="40"/>
  <c r="AI296" i="40" s="1"/>
  <c r="CV296" i="40" s="1"/>
  <c r="B296" i="40"/>
  <c r="CU295" i="40"/>
  <c r="AZ295" i="40"/>
  <c r="BA295" i="40" s="1"/>
  <c r="DE295" i="40" s="1"/>
  <c r="AX295" i="40"/>
  <c r="AY295" i="40" s="1"/>
  <c r="DD295" i="40" s="1"/>
  <c r="AV295" i="40"/>
  <c r="AW295" i="40" s="1"/>
  <c r="DC295" i="40" s="1"/>
  <c r="AT295" i="40"/>
  <c r="AU295" i="40" s="1"/>
  <c r="DB295" i="40" s="1"/>
  <c r="AR295" i="40"/>
  <c r="DA295" i="40" s="1"/>
  <c r="AP295" i="40"/>
  <c r="AQ295" i="40" s="1"/>
  <c r="CZ295" i="40" s="1"/>
  <c r="AN295" i="40"/>
  <c r="AO295" i="40" s="1"/>
  <c r="CY295" i="40" s="1"/>
  <c r="AL295" i="40"/>
  <c r="AM295" i="40" s="1"/>
  <c r="CX295" i="40" s="1"/>
  <c r="AK295" i="40"/>
  <c r="CW295" i="40" s="1"/>
  <c r="AJ295" i="40"/>
  <c r="AH295" i="40"/>
  <c r="AI295" i="40" s="1"/>
  <c r="CV295" i="40" s="1"/>
  <c r="B295" i="40"/>
  <c r="DC294" i="40"/>
  <c r="CU294" i="40"/>
  <c r="BA294" i="40"/>
  <c r="DE294" i="40" s="1"/>
  <c r="AZ294" i="40"/>
  <c r="AX294" i="40"/>
  <c r="AY294" i="40" s="1"/>
  <c r="DD294" i="40" s="1"/>
  <c r="AV294" i="40"/>
  <c r="AW294" i="40" s="1"/>
  <c r="AT294" i="40"/>
  <c r="AU294" i="40" s="1"/>
  <c r="DB294" i="40" s="1"/>
  <c r="AR294" i="40"/>
  <c r="DA294" i="40" s="1"/>
  <c r="AP294" i="40"/>
  <c r="AQ294" i="40" s="1"/>
  <c r="CZ294" i="40" s="1"/>
  <c r="AN294" i="40"/>
  <c r="AO294" i="40" s="1"/>
  <c r="CY294" i="40" s="1"/>
  <c r="AL294" i="40"/>
  <c r="AM294" i="40" s="1"/>
  <c r="CX294" i="40" s="1"/>
  <c r="AJ294" i="40"/>
  <c r="AK294" i="40" s="1"/>
  <c r="CW294" i="40" s="1"/>
  <c r="AH294" i="40"/>
  <c r="AI294" i="40" s="1"/>
  <c r="CV294" i="40" s="1"/>
  <c r="B294" i="40"/>
  <c r="CU293" i="40"/>
  <c r="BA293" i="40"/>
  <c r="DE293" i="40" s="1"/>
  <c r="AZ293" i="40"/>
  <c r="AX293" i="40"/>
  <c r="AY293" i="40" s="1"/>
  <c r="DD293" i="40" s="1"/>
  <c r="AV293" i="40"/>
  <c r="AW293" i="40" s="1"/>
  <c r="DC293" i="40" s="1"/>
  <c r="AT293" i="40"/>
  <c r="AU293" i="40" s="1"/>
  <c r="DB293" i="40" s="1"/>
  <c r="DA293" i="40"/>
  <c r="AR293" i="40"/>
  <c r="AP293" i="40"/>
  <c r="AQ293" i="40" s="1"/>
  <c r="CZ293" i="40" s="1"/>
  <c r="AN293" i="40"/>
  <c r="AO293" i="40" s="1"/>
  <c r="CY293" i="40" s="1"/>
  <c r="AL293" i="40"/>
  <c r="AM293" i="40" s="1"/>
  <c r="CX293" i="40" s="1"/>
  <c r="AJ293" i="40"/>
  <c r="AK293" i="40" s="1"/>
  <c r="CW293" i="40" s="1"/>
  <c r="AH293" i="40"/>
  <c r="AI293" i="40" s="1"/>
  <c r="CV293" i="40" s="1"/>
  <c r="B293" i="40"/>
  <c r="CU292" i="40"/>
  <c r="AZ292" i="40"/>
  <c r="BA292" i="40" s="1"/>
  <c r="DE292" i="40" s="1"/>
  <c r="AX292" i="40"/>
  <c r="AY292" i="40" s="1"/>
  <c r="DD292" i="40" s="1"/>
  <c r="AV292" i="40"/>
  <c r="AW292" i="40" s="1"/>
  <c r="DC292" i="40" s="1"/>
  <c r="AT292" i="40"/>
  <c r="AU292" i="40" s="1"/>
  <c r="DB292" i="40" s="1"/>
  <c r="AR292" i="40"/>
  <c r="DA292" i="40" s="1"/>
  <c r="AP292" i="40"/>
  <c r="AQ292" i="40" s="1"/>
  <c r="CZ292" i="40" s="1"/>
  <c r="AN292" i="40"/>
  <c r="AO292" i="40" s="1"/>
  <c r="CY292" i="40" s="1"/>
  <c r="AL292" i="40"/>
  <c r="AM292" i="40" s="1"/>
  <c r="CX292" i="40" s="1"/>
  <c r="AJ292" i="40"/>
  <c r="AK292" i="40" s="1"/>
  <c r="AH292" i="40"/>
  <c r="AI292" i="40" s="1"/>
  <c r="CV292" i="40" s="1"/>
  <c r="B292" i="40"/>
  <c r="CU291" i="40"/>
  <c r="AZ291" i="40"/>
  <c r="BA291" i="40" s="1"/>
  <c r="DE291" i="40" s="1"/>
  <c r="AX291" i="40"/>
  <c r="AY291" i="40" s="1"/>
  <c r="DD291" i="40" s="1"/>
  <c r="AV291" i="40"/>
  <c r="AW291" i="40" s="1"/>
  <c r="DC291" i="40" s="1"/>
  <c r="AT291" i="40"/>
  <c r="AU291" i="40" s="1"/>
  <c r="DB291" i="40" s="1"/>
  <c r="AR291" i="40"/>
  <c r="DA291" i="40" s="1"/>
  <c r="AP291" i="40"/>
  <c r="AQ291" i="40" s="1"/>
  <c r="CZ291" i="40" s="1"/>
  <c r="AN291" i="40"/>
  <c r="AO291" i="40" s="1"/>
  <c r="CY291" i="40" s="1"/>
  <c r="AL291" i="40"/>
  <c r="AM291" i="40" s="1"/>
  <c r="CX291" i="40" s="1"/>
  <c r="AJ291" i="40"/>
  <c r="AK291" i="40" s="1"/>
  <c r="CW291" i="40" s="1"/>
  <c r="AH291" i="40"/>
  <c r="AI291" i="40" s="1"/>
  <c r="CV291" i="40" s="1"/>
  <c r="B291" i="40"/>
  <c r="CU290" i="40"/>
  <c r="AZ290" i="40"/>
  <c r="BA290" i="40" s="1"/>
  <c r="DE290" i="40" s="1"/>
  <c r="AX290" i="40"/>
  <c r="AY290" i="40" s="1"/>
  <c r="DD290" i="40" s="1"/>
  <c r="AV290" i="40"/>
  <c r="AW290" i="40" s="1"/>
  <c r="DC290" i="40" s="1"/>
  <c r="AT290" i="40"/>
  <c r="AU290" i="40" s="1"/>
  <c r="DB290" i="40" s="1"/>
  <c r="AR290" i="40"/>
  <c r="DA290" i="40" s="1"/>
  <c r="AP290" i="40"/>
  <c r="AQ290" i="40" s="1"/>
  <c r="CZ290" i="40" s="1"/>
  <c r="AN290" i="40"/>
  <c r="AO290" i="40" s="1"/>
  <c r="CY290" i="40" s="1"/>
  <c r="AL290" i="40"/>
  <c r="AM290" i="40" s="1"/>
  <c r="CX290" i="40" s="1"/>
  <c r="AJ290" i="40"/>
  <c r="AK290" i="40" s="1"/>
  <c r="CW290" i="40" s="1"/>
  <c r="AH290" i="40"/>
  <c r="AI290" i="40" s="1"/>
  <c r="CV290" i="40" s="1"/>
  <c r="B290" i="40"/>
  <c r="CU289" i="40"/>
  <c r="BA289" i="40"/>
  <c r="DE289" i="40" s="1"/>
  <c r="AZ289" i="40"/>
  <c r="AX289" i="40"/>
  <c r="AV289" i="40"/>
  <c r="AT289" i="40"/>
  <c r="DA289" i="40"/>
  <c r="AR289" i="40"/>
  <c r="AP289" i="40"/>
  <c r="AN289" i="40"/>
  <c r="AL289" i="40"/>
  <c r="AJ289" i="40"/>
  <c r="AK289" i="40" s="1"/>
  <c r="CW289" i="40" s="1"/>
  <c r="AH289" i="40"/>
  <c r="B289" i="40"/>
  <c r="DE288" i="40"/>
  <c r="DD288" i="40"/>
  <c r="DC288" i="40"/>
  <c r="DB288" i="40"/>
  <c r="DA288" i="40"/>
  <c r="CZ288" i="40"/>
  <c r="CY288" i="40"/>
  <c r="AZ288" i="40"/>
  <c r="AX288" i="40"/>
  <c r="AV288" i="40"/>
  <c r="AT288" i="40"/>
  <c r="AR288" i="40"/>
  <c r="AP288" i="40"/>
  <c r="AN288" i="40"/>
  <c r="L288" i="40"/>
  <c r="K288" i="40"/>
  <c r="J288" i="40"/>
  <c r="I288" i="40"/>
  <c r="H288" i="40"/>
  <c r="G288" i="40"/>
  <c r="F288" i="40"/>
  <c r="C287" i="40"/>
  <c r="L284" i="40"/>
  <c r="K284" i="40"/>
  <c r="J284" i="40"/>
  <c r="I284" i="40"/>
  <c r="H284" i="40"/>
  <c r="G284" i="40"/>
  <c r="F284" i="40"/>
  <c r="E284" i="40"/>
  <c r="D284" i="40"/>
  <c r="C284" i="40"/>
  <c r="CU283" i="40"/>
  <c r="AZ283" i="40"/>
  <c r="BA283" i="40" s="1"/>
  <c r="DE283" i="40" s="1"/>
  <c r="AX283" i="40"/>
  <c r="AY283" i="40" s="1"/>
  <c r="DD283" i="40" s="1"/>
  <c r="AV283" i="40"/>
  <c r="AW283" i="40" s="1"/>
  <c r="DC283" i="40" s="1"/>
  <c r="AT283" i="40"/>
  <c r="AU283" i="40" s="1"/>
  <c r="DB283" i="40" s="1"/>
  <c r="AR283" i="40"/>
  <c r="DA283" i="40" s="1"/>
  <c r="AP283" i="40"/>
  <c r="AQ283" i="40" s="1"/>
  <c r="CZ283" i="40" s="1"/>
  <c r="AN283" i="40"/>
  <c r="AO283" i="40" s="1"/>
  <c r="CY283" i="40" s="1"/>
  <c r="AL283" i="40"/>
  <c r="AM283" i="40" s="1"/>
  <c r="CX283" i="40" s="1"/>
  <c r="AJ283" i="40"/>
  <c r="AK283" i="40" s="1"/>
  <c r="CW283" i="40" s="1"/>
  <c r="AH283" i="40"/>
  <c r="AI283" i="40" s="1"/>
  <c r="CV283" i="40" s="1"/>
  <c r="B283" i="40"/>
  <c r="DE282" i="40"/>
  <c r="CW282" i="40"/>
  <c r="CU282" i="40"/>
  <c r="AZ282" i="40"/>
  <c r="BA282" i="40" s="1"/>
  <c r="AY282" i="40"/>
  <c r="DD282" i="40" s="1"/>
  <c r="AX282" i="40"/>
  <c r="AV282" i="40"/>
  <c r="AW282" i="40" s="1"/>
  <c r="DC282" i="40" s="1"/>
  <c r="AT282" i="40"/>
  <c r="AU282" i="40" s="1"/>
  <c r="DB282" i="40" s="1"/>
  <c r="AR282" i="40"/>
  <c r="DA282" i="40" s="1"/>
  <c r="AQ282" i="40"/>
  <c r="CZ282" i="40" s="1"/>
  <c r="AP282" i="40"/>
  <c r="AN282" i="40"/>
  <c r="AO282" i="40" s="1"/>
  <c r="CY282" i="40" s="1"/>
  <c r="AL282" i="40"/>
  <c r="AM282" i="40" s="1"/>
  <c r="CX282" i="40" s="1"/>
  <c r="AJ282" i="40"/>
  <c r="AK282" i="40" s="1"/>
  <c r="AH282" i="40"/>
  <c r="AI282" i="40" s="1"/>
  <c r="CV282" i="40" s="1"/>
  <c r="B282" i="40"/>
  <c r="CU281" i="40"/>
  <c r="AZ281" i="40"/>
  <c r="BA281" i="40" s="1"/>
  <c r="DE281" i="40" s="1"/>
  <c r="AX281" i="40"/>
  <c r="AY281" i="40" s="1"/>
  <c r="DD281" i="40" s="1"/>
  <c r="AV281" i="40"/>
  <c r="AW281" i="40" s="1"/>
  <c r="DC281" i="40" s="1"/>
  <c r="AT281" i="40"/>
  <c r="AU281" i="40" s="1"/>
  <c r="DB281" i="40" s="1"/>
  <c r="AR281" i="40"/>
  <c r="DA281" i="40" s="1"/>
  <c r="AP281" i="40"/>
  <c r="AQ281" i="40" s="1"/>
  <c r="CZ281" i="40" s="1"/>
  <c r="AN281" i="40"/>
  <c r="AO281" i="40" s="1"/>
  <c r="CY281" i="40" s="1"/>
  <c r="AM281" i="40"/>
  <c r="CX281" i="40" s="1"/>
  <c r="AL281" i="40"/>
  <c r="AJ281" i="40"/>
  <c r="AK281" i="40" s="1"/>
  <c r="CW281" i="40" s="1"/>
  <c r="AH281" i="40"/>
  <c r="AI281" i="40" s="1"/>
  <c r="CV281" i="40" s="1"/>
  <c r="B281" i="40"/>
  <c r="CU280" i="40"/>
  <c r="AZ280" i="40"/>
  <c r="BA280" i="40" s="1"/>
  <c r="DE280" i="40" s="1"/>
  <c r="AY280" i="40"/>
  <c r="DD280" i="40" s="1"/>
  <c r="AX280" i="40"/>
  <c r="AV280" i="40"/>
  <c r="AW280" i="40" s="1"/>
  <c r="DC280" i="40" s="1"/>
  <c r="AT280" i="40"/>
  <c r="AU280" i="40" s="1"/>
  <c r="DB280" i="40" s="1"/>
  <c r="AR280" i="40"/>
  <c r="DA280" i="40" s="1"/>
  <c r="AP280" i="40"/>
  <c r="AQ280" i="40" s="1"/>
  <c r="CZ280" i="40" s="1"/>
  <c r="AN280" i="40"/>
  <c r="AO280" i="40" s="1"/>
  <c r="CY280" i="40" s="1"/>
  <c r="AL280" i="40"/>
  <c r="AM280" i="40" s="1"/>
  <c r="CX280" i="40" s="1"/>
  <c r="AJ280" i="40"/>
  <c r="AK280" i="40" s="1"/>
  <c r="CW280" i="40" s="1"/>
  <c r="AH280" i="40"/>
  <c r="AI280" i="40" s="1"/>
  <c r="CV280" i="40" s="1"/>
  <c r="B280" i="40"/>
  <c r="CU279" i="40"/>
  <c r="AZ279" i="40"/>
  <c r="BA279" i="40" s="1"/>
  <c r="DE279" i="40" s="1"/>
  <c r="AX279" i="40"/>
  <c r="AY279" i="40" s="1"/>
  <c r="DD279" i="40" s="1"/>
  <c r="AV279" i="40"/>
  <c r="AW279" i="40" s="1"/>
  <c r="DC279" i="40" s="1"/>
  <c r="AU279" i="40"/>
  <c r="DB279" i="40" s="1"/>
  <c r="AT279" i="40"/>
  <c r="AR279" i="40"/>
  <c r="DA279" i="40" s="1"/>
  <c r="AP279" i="40"/>
  <c r="AQ279" i="40" s="1"/>
  <c r="CZ279" i="40" s="1"/>
  <c r="AN279" i="40"/>
  <c r="AO279" i="40" s="1"/>
  <c r="CY279" i="40" s="1"/>
  <c r="AL279" i="40"/>
  <c r="AM279" i="40" s="1"/>
  <c r="CX279" i="40" s="1"/>
  <c r="AJ279" i="40"/>
  <c r="AK279" i="40" s="1"/>
  <c r="CW279" i="40" s="1"/>
  <c r="AH279" i="40"/>
  <c r="AI279" i="40" s="1"/>
  <c r="CV279" i="40" s="1"/>
  <c r="B279" i="40"/>
  <c r="CU278" i="40"/>
  <c r="AZ278" i="40"/>
  <c r="BA278" i="40" s="1"/>
  <c r="DE278" i="40" s="1"/>
  <c r="AX278" i="40"/>
  <c r="AY278" i="40" s="1"/>
  <c r="DD278" i="40" s="1"/>
  <c r="AW278" i="40"/>
  <c r="DC278" i="40" s="1"/>
  <c r="AV278" i="40"/>
  <c r="AT278" i="40"/>
  <c r="AU278" i="40" s="1"/>
  <c r="DB278" i="40" s="1"/>
  <c r="DA278" i="40"/>
  <c r="AR278" i="40"/>
  <c r="AQ278" i="40"/>
  <c r="CZ278" i="40" s="1"/>
  <c r="AP278" i="40"/>
  <c r="AN278" i="40"/>
  <c r="AO278" i="40" s="1"/>
  <c r="CY278" i="40" s="1"/>
  <c r="AL278" i="40"/>
  <c r="AM278" i="40" s="1"/>
  <c r="CX278" i="40" s="1"/>
  <c r="AJ278" i="40"/>
  <c r="AK278" i="40" s="1"/>
  <c r="CW278" i="40" s="1"/>
  <c r="AH278" i="40"/>
  <c r="AI278" i="40" s="1"/>
  <c r="CV278" i="40" s="1"/>
  <c r="B278" i="40"/>
  <c r="CU277" i="40"/>
  <c r="AZ277" i="40"/>
  <c r="BA277" i="40" s="1"/>
  <c r="DE277" i="40" s="1"/>
  <c r="AX277" i="40"/>
  <c r="AY277" i="40" s="1"/>
  <c r="DD277" i="40" s="1"/>
  <c r="AV277" i="40"/>
  <c r="AW277" i="40" s="1"/>
  <c r="DC277" i="40" s="1"/>
  <c r="AU277" i="40"/>
  <c r="DB277" i="40" s="1"/>
  <c r="AT277" i="40"/>
  <c r="AR277" i="40"/>
  <c r="DA277" i="40" s="1"/>
  <c r="AP277" i="40"/>
  <c r="AQ277" i="40" s="1"/>
  <c r="CZ277" i="40" s="1"/>
  <c r="AN277" i="40"/>
  <c r="AO277" i="40" s="1"/>
  <c r="CY277" i="40" s="1"/>
  <c r="AM277" i="40"/>
  <c r="CX277" i="40" s="1"/>
  <c r="AL277" i="40"/>
  <c r="AJ277" i="40"/>
  <c r="AK277" i="40" s="1"/>
  <c r="CW277" i="40" s="1"/>
  <c r="AH277" i="40"/>
  <c r="AI277" i="40" s="1"/>
  <c r="CV277" i="40" s="1"/>
  <c r="B277" i="40"/>
  <c r="CU276" i="40"/>
  <c r="AZ276" i="40"/>
  <c r="BA276" i="40" s="1"/>
  <c r="DE276" i="40" s="1"/>
  <c r="AY276" i="40"/>
  <c r="DD276" i="40" s="1"/>
  <c r="AX276" i="40"/>
  <c r="AV276" i="40"/>
  <c r="AW276" i="40" s="1"/>
  <c r="DC276" i="40" s="1"/>
  <c r="AT276" i="40"/>
  <c r="AU276" i="40" s="1"/>
  <c r="DB276" i="40" s="1"/>
  <c r="AR276" i="40"/>
  <c r="DA276" i="40" s="1"/>
  <c r="AP276" i="40"/>
  <c r="AQ276" i="40" s="1"/>
  <c r="CZ276" i="40" s="1"/>
  <c r="AN276" i="40"/>
  <c r="AO276" i="40" s="1"/>
  <c r="CY276" i="40" s="1"/>
  <c r="AL276" i="40"/>
  <c r="AM276" i="40" s="1"/>
  <c r="CX276" i="40" s="1"/>
  <c r="AK276" i="40"/>
  <c r="CW276" i="40" s="1"/>
  <c r="AJ276" i="40"/>
  <c r="AH276" i="40"/>
  <c r="AI276" i="40" s="1"/>
  <c r="CV276" i="40" s="1"/>
  <c r="B276" i="40"/>
  <c r="CU275" i="40"/>
  <c r="AZ275" i="40"/>
  <c r="BA275" i="40" s="1"/>
  <c r="DE275" i="40" s="1"/>
  <c r="AX275" i="40"/>
  <c r="AY275" i="40" s="1"/>
  <c r="DD275" i="40" s="1"/>
  <c r="AV275" i="40"/>
  <c r="AW275" i="40" s="1"/>
  <c r="DC275" i="40" s="1"/>
  <c r="AT275" i="40"/>
  <c r="AU275" i="40" s="1"/>
  <c r="DB275" i="40" s="1"/>
  <c r="AR275" i="40"/>
  <c r="DA275" i="40" s="1"/>
  <c r="AQ275" i="40"/>
  <c r="CZ275" i="40" s="1"/>
  <c r="AP275" i="40"/>
  <c r="AN275" i="40"/>
  <c r="AO275" i="40" s="1"/>
  <c r="CY275" i="40" s="1"/>
  <c r="AM275" i="40"/>
  <c r="CX275" i="40" s="1"/>
  <c r="AL275" i="40"/>
  <c r="AJ275" i="40"/>
  <c r="AK275" i="40" s="1"/>
  <c r="CW275" i="40" s="1"/>
  <c r="AH275" i="40"/>
  <c r="AI275" i="40" s="1"/>
  <c r="CV275" i="40" s="1"/>
  <c r="B275" i="40"/>
  <c r="CU274" i="40"/>
  <c r="AZ274" i="40"/>
  <c r="BA274" i="40" s="1"/>
  <c r="AX274" i="40"/>
  <c r="AY274" i="40" s="1"/>
  <c r="DD274" i="40" s="1"/>
  <c r="AV274" i="40"/>
  <c r="AW274" i="40" s="1"/>
  <c r="DC274" i="40" s="1"/>
  <c r="AT274" i="40"/>
  <c r="AU274" i="40" s="1"/>
  <c r="AR274" i="40"/>
  <c r="AP274" i="40"/>
  <c r="AQ274" i="40" s="1"/>
  <c r="CZ274" i="40" s="1"/>
  <c r="AN274" i="40"/>
  <c r="AO274" i="40" s="1"/>
  <c r="CY274" i="40" s="1"/>
  <c r="AL274" i="40"/>
  <c r="AM274" i="40" s="1"/>
  <c r="CX274" i="40" s="1"/>
  <c r="AJ274" i="40"/>
  <c r="AK274" i="40" s="1"/>
  <c r="AH274" i="40"/>
  <c r="B274" i="40"/>
  <c r="DE273" i="40"/>
  <c r="DD273" i="40"/>
  <c r="DC273" i="40"/>
  <c r="DB273" i="40"/>
  <c r="DA273" i="40"/>
  <c r="CZ273" i="40"/>
  <c r="CY273" i="40"/>
  <c r="AZ273" i="40"/>
  <c r="AX273" i="40"/>
  <c r="AV273" i="40"/>
  <c r="AT273" i="40"/>
  <c r="AR273" i="40"/>
  <c r="AP273" i="40"/>
  <c r="AN273" i="40"/>
  <c r="L273" i="40"/>
  <c r="K273" i="40"/>
  <c r="J273" i="40"/>
  <c r="I273" i="40"/>
  <c r="H273" i="40"/>
  <c r="G273" i="40"/>
  <c r="F273" i="40"/>
  <c r="C272" i="40"/>
  <c r="L269" i="40"/>
  <c r="K269" i="40"/>
  <c r="J269" i="40"/>
  <c r="I269" i="40"/>
  <c r="H269" i="40"/>
  <c r="G269" i="40"/>
  <c r="F269" i="40"/>
  <c r="E269" i="40"/>
  <c r="D269" i="40"/>
  <c r="C269" i="40"/>
  <c r="CU268" i="40"/>
  <c r="AZ268" i="40"/>
  <c r="BA268" i="40" s="1"/>
  <c r="DE268" i="40" s="1"/>
  <c r="AX268" i="40"/>
  <c r="AY268" i="40" s="1"/>
  <c r="DD268" i="40" s="1"/>
  <c r="AV268" i="40"/>
  <c r="AW268" i="40" s="1"/>
  <c r="DC268" i="40" s="1"/>
  <c r="AT268" i="40"/>
  <c r="AU268" i="40" s="1"/>
  <c r="DB268" i="40" s="1"/>
  <c r="AR268" i="40"/>
  <c r="DA268" i="40" s="1"/>
  <c r="AP268" i="40"/>
  <c r="AQ268" i="40" s="1"/>
  <c r="CZ268" i="40" s="1"/>
  <c r="AO268" i="40"/>
  <c r="CY268" i="40" s="1"/>
  <c r="AN268" i="40"/>
  <c r="AL268" i="40"/>
  <c r="AM268" i="40" s="1"/>
  <c r="CX268" i="40" s="1"/>
  <c r="AJ268" i="40"/>
  <c r="AK268" i="40" s="1"/>
  <c r="CW268" i="40" s="1"/>
  <c r="AH268" i="40"/>
  <c r="AI268" i="40" s="1"/>
  <c r="CV268" i="40" s="1"/>
  <c r="B268" i="40"/>
  <c r="CU267" i="40"/>
  <c r="AZ267" i="40"/>
  <c r="BA267" i="40" s="1"/>
  <c r="DE267" i="40" s="1"/>
  <c r="AX267" i="40"/>
  <c r="AY267" i="40" s="1"/>
  <c r="DD267" i="40" s="1"/>
  <c r="AV267" i="40"/>
  <c r="AW267" i="40" s="1"/>
  <c r="DC267" i="40" s="1"/>
  <c r="AT267" i="40"/>
  <c r="AU267" i="40" s="1"/>
  <c r="DB267" i="40" s="1"/>
  <c r="AR267" i="40"/>
  <c r="DA267" i="40" s="1"/>
  <c r="AP267" i="40"/>
  <c r="AQ267" i="40" s="1"/>
  <c r="CZ267" i="40" s="1"/>
  <c r="AN267" i="40"/>
  <c r="AO267" i="40" s="1"/>
  <c r="CY267" i="40" s="1"/>
  <c r="AL267" i="40"/>
  <c r="AM267" i="40" s="1"/>
  <c r="CX267" i="40" s="1"/>
  <c r="AJ267" i="40"/>
  <c r="AK267" i="40" s="1"/>
  <c r="CW267" i="40" s="1"/>
  <c r="AH267" i="40"/>
  <c r="AI267" i="40" s="1"/>
  <c r="CV267" i="40" s="1"/>
  <c r="B267" i="40"/>
  <c r="CU266" i="40"/>
  <c r="AZ266" i="40"/>
  <c r="BA266" i="40" s="1"/>
  <c r="DE266" i="40" s="1"/>
  <c r="AX266" i="40"/>
  <c r="AY266" i="40" s="1"/>
  <c r="DD266" i="40" s="1"/>
  <c r="AV266" i="40"/>
  <c r="AW266" i="40" s="1"/>
  <c r="DC266" i="40" s="1"/>
  <c r="AU266" i="40"/>
  <c r="DB266" i="40" s="1"/>
  <c r="AT266" i="40"/>
  <c r="AR266" i="40"/>
  <c r="DA266" i="40" s="1"/>
  <c r="AP266" i="40"/>
  <c r="AQ266" i="40" s="1"/>
  <c r="CZ266" i="40" s="1"/>
  <c r="AN266" i="40"/>
  <c r="AO266" i="40" s="1"/>
  <c r="CY266" i="40" s="1"/>
  <c r="AL266" i="40"/>
  <c r="AM266" i="40" s="1"/>
  <c r="CX266" i="40" s="1"/>
  <c r="AJ266" i="40"/>
  <c r="AK266" i="40" s="1"/>
  <c r="CW266" i="40" s="1"/>
  <c r="AH266" i="40"/>
  <c r="AI266" i="40" s="1"/>
  <c r="CV266" i="40" s="1"/>
  <c r="B266" i="40"/>
  <c r="CU265" i="40"/>
  <c r="AZ265" i="40"/>
  <c r="BA265" i="40" s="1"/>
  <c r="DE265" i="40" s="1"/>
  <c r="AX265" i="40"/>
  <c r="AY265" i="40" s="1"/>
  <c r="DD265" i="40" s="1"/>
  <c r="AV265" i="40"/>
  <c r="AW265" i="40" s="1"/>
  <c r="DC265" i="40" s="1"/>
  <c r="AT265" i="40"/>
  <c r="AU265" i="40" s="1"/>
  <c r="DB265" i="40" s="1"/>
  <c r="AR265" i="40"/>
  <c r="DA265" i="40" s="1"/>
  <c r="AP265" i="40"/>
  <c r="AQ265" i="40" s="1"/>
  <c r="CZ265" i="40" s="1"/>
  <c r="AN265" i="40"/>
  <c r="AO265" i="40" s="1"/>
  <c r="CY265" i="40" s="1"/>
  <c r="AL265" i="40"/>
  <c r="AM265" i="40" s="1"/>
  <c r="CX265" i="40" s="1"/>
  <c r="AK265" i="40"/>
  <c r="CW265" i="40" s="1"/>
  <c r="AJ265" i="40"/>
  <c r="AH265" i="40"/>
  <c r="AI265" i="40" s="1"/>
  <c r="CV265" i="40" s="1"/>
  <c r="B265" i="40"/>
  <c r="CU264" i="40"/>
  <c r="AZ264" i="40"/>
  <c r="BA264" i="40" s="1"/>
  <c r="DE264" i="40" s="1"/>
  <c r="AX264" i="40"/>
  <c r="AY264" i="40" s="1"/>
  <c r="DD264" i="40" s="1"/>
  <c r="AV264" i="40"/>
  <c r="AW264" i="40" s="1"/>
  <c r="DC264" i="40" s="1"/>
  <c r="AT264" i="40"/>
  <c r="AU264" i="40" s="1"/>
  <c r="DB264" i="40" s="1"/>
  <c r="AR264" i="40"/>
  <c r="DA264" i="40" s="1"/>
  <c r="AP264" i="40"/>
  <c r="AQ264" i="40" s="1"/>
  <c r="CZ264" i="40" s="1"/>
  <c r="AN264" i="40"/>
  <c r="AO264" i="40" s="1"/>
  <c r="CY264" i="40" s="1"/>
  <c r="AL264" i="40"/>
  <c r="AM264" i="40" s="1"/>
  <c r="CX264" i="40" s="1"/>
  <c r="AK264" i="40"/>
  <c r="CW264" i="40" s="1"/>
  <c r="AJ264" i="40"/>
  <c r="AH264" i="40"/>
  <c r="AI264" i="40" s="1"/>
  <c r="CV264" i="40" s="1"/>
  <c r="B264" i="40"/>
  <c r="CU263" i="40"/>
  <c r="AZ263" i="40"/>
  <c r="BA263" i="40" s="1"/>
  <c r="DE263" i="40" s="1"/>
  <c r="AX263" i="40"/>
  <c r="AY263" i="40" s="1"/>
  <c r="DD263" i="40" s="1"/>
  <c r="AW263" i="40"/>
  <c r="DC263" i="40" s="1"/>
  <c r="AV263" i="40"/>
  <c r="AU263" i="40"/>
  <c r="DB263" i="40" s="1"/>
  <c r="AT263" i="40"/>
  <c r="AR263" i="40"/>
  <c r="DA263" i="40" s="1"/>
  <c r="AP263" i="40"/>
  <c r="AQ263" i="40" s="1"/>
  <c r="CZ263" i="40" s="1"/>
  <c r="AN263" i="40"/>
  <c r="AO263" i="40" s="1"/>
  <c r="CY263" i="40" s="1"/>
  <c r="AL263" i="40"/>
  <c r="AM263" i="40" s="1"/>
  <c r="CX263" i="40" s="1"/>
  <c r="AJ263" i="40"/>
  <c r="AK263" i="40" s="1"/>
  <c r="CW263" i="40" s="1"/>
  <c r="AH263" i="40"/>
  <c r="AI263" i="40" s="1"/>
  <c r="CV263" i="40" s="1"/>
  <c r="B263" i="40"/>
  <c r="CU262" i="40"/>
  <c r="AZ262" i="40"/>
  <c r="BA262" i="40" s="1"/>
  <c r="DE262" i="40" s="1"/>
  <c r="AX262" i="40"/>
  <c r="AY262" i="40" s="1"/>
  <c r="DD262" i="40" s="1"/>
  <c r="AW262" i="40"/>
  <c r="DC262" i="40" s="1"/>
  <c r="AV262" i="40"/>
  <c r="AU262" i="40"/>
  <c r="DB262" i="40" s="1"/>
  <c r="AT262" i="40"/>
  <c r="DA262" i="40"/>
  <c r="AR262" i="40"/>
  <c r="AP262" i="40"/>
  <c r="AQ262" i="40" s="1"/>
  <c r="CZ262" i="40" s="1"/>
  <c r="AO262" i="40"/>
  <c r="CY262" i="40" s="1"/>
  <c r="AN262" i="40"/>
  <c r="AL262" i="40"/>
  <c r="AM262" i="40" s="1"/>
  <c r="CX262" i="40" s="1"/>
  <c r="AJ262" i="40"/>
  <c r="AK262" i="40" s="1"/>
  <c r="CW262" i="40" s="1"/>
  <c r="AH262" i="40"/>
  <c r="AI262" i="40" s="1"/>
  <c r="CV262" i="40" s="1"/>
  <c r="B262" i="40"/>
  <c r="CU261" i="40"/>
  <c r="BA261" i="40"/>
  <c r="DE261" i="40" s="1"/>
  <c r="AZ261" i="40"/>
  <c r="AX261" i="40"/>
  <c r="AY261" i="40" s="1"/>
  <c r="DD261" i="40" s="1"/>
  <c r="AV261" i="40"/>
  <c r="AW261" i="40" s="1"/>
  <c r="DC261" i="40" s="1"/>
  <c r="AT261" i="40"/>
  <c r="AU261" i="40" s="1"/>
  <c r="DB261" i="40" s="1"/>
  <c r="DA261" i="40"/>
  <c r="AR261" i="40"/>
  <c r="AP261" i="40"/>
  <c r="AQ261" i="40" s="1"/>
  <c r="CZ261" i="40" s="1"/>
  <c r="AO261" i="40"/>
  <c r="CY261" i="40" s="1"/>
  <c r="AN261" i="40"/>
  <c r="AM261" i="40"/>
  <c r="CX261" i="40" s="1"/>
  <c r="AL261" i="40"/>
  <c r="AJ261" i="40"/>
  <c r="AK261" i="40" s="1"/>
  <c r="CW261" i="40" s="1"/>
  <c r="AH261" i="40"/>
  <c r="AI261" i="40" s="1"/>
  <c r="CV261" i="40" s="1"/>
  <c r="B261" i="40"/>
  <c r="CU260" i="40"/>
  <c r="AZ260" i="40"/>
  <c r="BA260" i="40" s="1"/>
  <c r="DE260" i="40" s="1"/>
  <c r="AX260" i="40"/>
  <c r="AY260" i="40" s="1"/>
  <c r="DD260" i="40" s="1"/>
  <c r="AV260" i="40"/>
  <c r="AW260" i="40" s="1"/>
  <c r="DC260" i="40" s="1"/>
  <c r="AT260" i="40"/>
  <c r="AU260" i="40" s="1"/>
  <c r="DB260" i="40" s="1"/>
  <c r="AR260" i="40"/>
  <c r="DA260" i="40" s="1"/>
  <c r="AP260" i="40"/>
  <c r="AQ260" i="40" s="1"/>
  <c r="CZ260" i="40" s="1"/>
  <c r="AN260" i="40"/>
  <c r="AO260" i="40" s="1"/>
  <c r="CY260" i="40" s="1"/>
  <c r="AM260" i="40"/>
  <c r="CX260" i="40" s="1"/>
  <c r="AL260" i="40"/>
  <c r="AJ260" i="40"/>
  <c r="AK260" i="40" s="1"/>
  <c r="CW260" i="40" s="1"/>
  <c r="AH260" i="40"/>
  <c r="AI260" i="40" s="1"/>
  <c r="CV260" i="40" s="1"/>
  <c r="B260" i="40"/>
  <c r="CU259" i="40"/>
  <c r="BA259" i="40"/>
  <c r="AZ259" i="40"/>
  <c r="AY259" i="40"/>
  <c r="AX259" i="40"/>
  <c r="AV259" i="40"/>
  <c r="AW259" i="40" s="1"/>
  <c r="AT259" i="40"/>
  <c r="AR259" i="40"/>
  <c r="AP259" i="40"/>
  <c r="AN259" i="40"/>
  <c r="AO259" i="40" s="1"/>
  <c r="AL259" i="40"/>
  <c r="AK259" i="40"/>
  <c r="AJ259" i="40"/>
  <c r="AI259" i="40"/>
  <c r="AH259" i="40"/>
  <c r="B259" i="40"/>
  <c r="DE258" i="40"/>
  <c r="DD258" i="40"/>
  <c r="DC258" i="40"/>
  <c r="DB258" i="40"/>
  <c r="DA258" i="40"/>
  <c r="CZ258" i="40"/>
  <c r="CY258" i="40"/>
  <c r="AZ258" i="40"/>
  <c r="AX258" i="40"/>
  <c r="AV258" i="40"/>
  <c r="AT258" i="40"/>
  <c r="AR258" i="40"/>
  <c r="AP258" i="40"/>
  <c r="AN258" i="40"/>
  <c r="L258" i="40"/>
  <c r="K258" i="40"/>
  <c r="J258" i="40"/>
  <c r="I258" i="40"/>
  <c r="H258" i="40"/>
  <c r="G258" i="40"/>
  <c r="F258" i="40"/>
  <c r="C257" i="40"/>
  <c r="L254" i="40"/>
  <c r="K254" i="40"/>
  <c r="J254" i="40"/>
  <c r="I254" i="40"/>
  <c r="H254" i="40"/>
  <c r="G254" i="40"/>
  <c r="F254" i="40"/>
  <c r="E254" i="40"/>
  <c r="D254" i="40"/>
  <c r="C254" i="40"/>
  <c r="CU253" i="40"/>
  <c r="BA253" i="40"/>
  <c r="DE253" i="40" s="1"/>
  <c r="AZ253" i="40"/>
  <c r="AX253" i="40"/>
  <c r="AY253" i="40" s="1"/>
  <c r="DD253" i="40" s="1"/>
  <c r="AW253" i="40"/>
  <c r="DC253" i="40" s="1"/>
  <c r="AV253" i="40"/>
  <c r="AT253" i="40"/>
  <c r="AU253" i="40" s="1"/>
  <c r="DB253" i="40" s="1"/>
  <c r="AR253" i="40"/>
  <c r="DA253" i="40" s="1"/>
  <c r="AP253" i="40"/>
  <c r="AQ253" i="40" s="1"/>
  <c r="CZ253" i="40" s="1"/>
  <c r="AN253" i="40"/>
  <c r="AO253" i="40" s="1"/>
  <c r="CY253" i="40" s="1"/>
  <c r="AL253" i="40"/>
  <c r="AM253" i="40" s="1"/>
  <c r="CX253" i="40" s="1"/>
  <c r="AJ253" i="40"/>
  <c r="AK253" i="40" s="1"/>
  <c r="CW253" i="40" s="1"/>
  <c r="AH253" i="40"/>
  <c r="AI253" i="40" s="1"/>
  <c r="CV253" i="40" s="1"/>
  <c r="B253" i="40"/>
  <c r="CU252" i="40"/>
  <c r="AZ252" i="40"/>
  <c r="BA252" i="40" s="1"/>
  <c r="DE252" i="40" s="1"/>
  <c r="AY252" i="40"/>
  <c r="DD252" i="40" s="1"/>
  <c r="AX252" i="40"/>
  <c r="AV252" i="40"/>
  <c r="AW252" i="40" s="1"/>
  <c r="DC252" i="40" s="1"/>
  <c r="AT252" i="40"/>
  <c r="AU252" i="40" s="1"/>
  <c r="DB252" i="40" s="1"/>
  <c r="AR252" i="40"/>
  <c r="DA252" i="40" s="1"/>
  <c r="AQ252" i="40"/>
  <c r="CZ252" i="40" s="1"/>
  <c r="AP252" i="40"/>
  <c r="AN252" i="40"/>
  <c r="AO252" i="40" s="1"/>
  <c r="CY252" i="40" s="1"/>
  <c r="AL252" i="40"/>
  <c r="AM252" i="40" s="1"/>
  <c r="CX252" i="40" s="1"/>
  <c r="AJ252" i="40"/>
  <c r="AK252" i="40" s="1"/>
  <c r="CW252" i="40" s="1"/>
  <c r="AH252" i="40"/>
  <c r="AI252" i="40" s="1"/>
  <c r="CV252" i="40" s="1"/>
  <c r="B252" i="40"/>
  <c r="CU251" i="40"/>
  <c r="AZ251" i="40"/>
  <c r="BA251" i="40" s="1"/>
  <c r="DE251" i="40" s="1"/>
  <c r="AY251" i="40"/>
  <c r="DD251" i="40" s="1"/>
  <c r="AX251" i="40"/>
  <c r="AV251" i="40"/>
  <c r="AW251" i="40" s="1"/>
  <c r="DC251" i="40" s="1"/>
  <c r="AT251" i="40"/>
  <c r="AU251" i="40" s="1"/>
  <c r="DB251" i="40" s="1"/>
  <c r="AR251" i="40"/>
  <c r="DA251" i="40" s="1"/>
  <c r="AP251" i="40"/>
  <c r="AQ251" i="40" s="1"/>
  <c r="CZ251" i="40" s="1"/>
  <c r="AO251" i="40"/>
  <c r="CY251" i="40" s="1"/>
  <c r="AN251" i="40"/>
  <c r="AL251" i="40"/>
  <c r="AM251" i="40" s="1"/>
  <c r="CX251" i="40" s="1"/>
  <c r="AJ251" i="40"/>
  <c r="AK251" i="40" s="1"/>
  <c r="CW251" i="40" s="1"/>
  <c r="AI251" i="40"/>
  <c r="CV251" i="40" s="1"/>
  <c r="AH251" i="40"/>
  <c r="B251" i="40"/>
  <c r="CU250" i="40"/>
  <c r="AZ250" i="40"/>
  <c r="BA250" i="40" s="1"/>
  <c r="DE250" i="40" s="1"/>
  <c r="AX250" i="40"/>
  <c r="AY250" i="40" s="1"/>
  <c r="DD250" i="40" s="1"/>
  <c r="AV250" i="40"/>
  <c r="AW250" i="40" s="1"/>
  <c r="DC250" i="40" s="1"/>
  <c r="AT250" i="40"/>
  <c r="AU250" i="40" s="1"/>
  <c r="DB250" i="40" s="1"/>
  <c r="AR250" i="40"/>
  <c r="DA250" i="40" s="1"/>
  <c r="AP250" i="40"/>
  <c r="AQ250" i="40" s="1"/>
  <c r="CZ250" i="40" s="1"/>
  <c r="AO250" i="40"/>
  <c r="CY250" i="40" s="1"/>
  <c r="AN250" i="40"/>
  <c r="AL250" i="40"/>
  <c r="AM250" i="40" s="1"/>
  <c r="CX250" i="40" s="1"/>
  <c r="AK250" i="40"/>
  <c r="CW250" i="40" s="1"/>
  <c r="AJ250" i="40"/>
  <c r="AH250" i="40"/>
  <c r="AI250" i="40" s="1"/>
  <c r="CV250" i="40" s="1"/>
  <c r="B250" i="40"/>
  <c r="CU249" i="40"/>
  <c r="AZ249" i="40"/>
  <c r="BA249" i="40" s="1"/>
  <c r="DE249" i="40" s="1"/>
  <c r="AX249" i="40"/>
  <c r="AY249" i="40" s="1"/>
  <c r="DD249" i="40" s="1"/>
  <c r="AW249" i="40"/>
  <c r="DC249" i="40" s="1"/>
  <c r="AV249" i="40"/>
  <c r="AU249" i="40"/>
  <c r="DB249" i="40" s="1"/>
  <c r="AT249" i="40"/>
  <c r="AR249" i="40"/>
  <c r="DA249" i="40" s="1"/>
  <c r="AP249" i="40"/>
  <c r="AQ249" i="40" s="1"/>
  <c r="CZ249" i="40" s="1"/>
  <c r="AO249" i="40"/>
  <c r="CY249" i="40" s="1"/>
  <c r="AN249" i="40"/>
  <c r="AL249" i="40"/>
  <c r="AM249" i="40" s="1"/>
  <c r="CX249" i="40" s="1"/>
  <c r="AK249" i="40"/>
  <c r="CW249" i="40" s="1"/>
  <c r="AJ249" i="40"/>
  <c r="AH249" i="40"/>
  <c r="AI249" i="40" s="1"/>
  <c r="CV249" i="40" s="1"/>
  <c r="B249" i="40"/>
  <c r="CU248" i="40"/>
  <c r="AZ248" i="40"/>
  <c r="BA248" i="40" s="1"/>
  <c r="DE248" i="40" s="1"/>
  <c r="AX248" i="40"/>
  <c r="AY248" i="40" s="1"/>
  <c r="DD248" i="40" s="1"/>
  <c r="AV248" i="40"/>
  <c r="AW248" i="40" s="1"/>
  <c r="DC248" i="40" s="1"/>
  <c r="AT248" i="40"/>
  <c r="AU248" i="40" s="1"/>
  <c r="DB248" i="40" s="1"/>
  <c r="AR248" i="40"/>
  <c r="DA248" i="40" s="1"/>
  <c r="AP248" i="40"/>
  <c r="AQ248" i="40" s="1"/>
  <c r="CZ248" i="40" s="1"/>
  <c r="AN248" i="40"/>
  <c r="AO248" i="40" s="1"/>
  <c r="CY248" i="40" s="1"/>
  <c r="AL248" i="40"/>
  <c r="AM248" i="40" s="1"/>
  <c r="CX248" i="40" s="1"/>
  <c r="AJ248" i="40"/>
  <c r="AK248" i="40" s="1"/>
  <c r="CW248" i="40" s="1"/>
  <c r="AI248" i="40"/>
  <c r="CV248" i="40" s="1"/>
  <c r="AH248" i="40"/>
  <c r="B248" i="40"/>
  <c r="CU247" i="40"/>
  <c r="AZ247" i="40"/>
  <c r="BA247" i="40" s="1"/>
  <c r="DE247" i="40" s="1"/>
  <c r="AX247" i="40"/>
  <c r="AY247" i="40" s="1"/>
  <c r="DD247" i="40" s="1"/>
  <c r="AW247" i="40"/>
  <c r="DC247" i="40" s="1"/>
  <c r="AV247" i="40"/>
  <c r="AT247" i="40"/>
  <c r="AU247" i="40" s="1"/>
  <c r="DB247" i="40" s="1"/>
  <c r="AR247" i="40"/>
  <c r="DA247" i="40" s="1"/>
  <c r="AQ247" i="40"/>
  <c r="CZ247" i="40" s="1"/>
  <c r="AP247" i="40"/>
  <c r="AN247" i="40"/>
  <c r="AO247" i="40" s="1"/>
  <c r="CY247" i="40" s="1"/>
  <c r="AL247" i="40"/>
  <c r="AM247" i="40" s="1"/>
  <c r="CX247" i="40" s="1"/>
  <c r="AJ247" i="40"/>
  <c r="AK247" i="40" s="1"/>
  <c r="CW247" i="40" s="1"/>
  <c r="AI247" i="40"/>
  <c r="CV247" i="40" s="1"/>
  <c r="AH247" i="40"/>
  <c r="B247" i="40"/>
  <c r="CU246" i="40"/>
  <c r="AZ246" i="40"/>
  <c r="BA246" i="40" s="1"/>
  <c r="DE246" i="40" s="1"/>
  <c r="AX246" i="40"/>
  <c r="AY246" i="40" s="1"/>
  <c r="DD246" i="40" s="1"/>
  <c r="AV246" i="40"/>
  <c r="AW246" i="40" s="1"/>
  <c r="DC246" i="40" s="1"/>
  <c r="AT246" i="40"/>
  <c r="AU246" i="40" s="1"/>
  <c r="DB246" i="40" s="1"/>
  <c r="AR246" i="40"/>
  <c r="DA246" i="40" s="1"/>
  <c r="AP246" i="40"/>
  <c r="AQ246" i="40" s="1"/>
  <c r="CZ246" i="40" s="1"/>
  <c r="AN246" i="40"/>
  <c r="AO246" i="40" s="1"/>
  <c r="CY246" i="40" s="1"/>
  <c r="AL246" i="40"/>
  <c r="AM246" i="40" s="1"/>
  <c r="CX246" i="40" s="1"/>
  <c r="AJ246" i="40"/>
  <c r="AK246" i="40" s="1"/>
  <c r="CW246" i="40" s="1"/>
  <c r="AH246" i="40"/>
  <c r="AI246" i="40" s="1"/>
  <c r="CV246" i="40" s="1"/>
  <c r="B246" i="40"/>
  <c r="CU245" i="40"/>
  <c r="AZ245" i="40"/>
  <c r="BA245" i="40" s="1"/>
  <c r="DE245" i="40" s="1"/>
  <c r="AX245" i="40"/>
  <c r="AY245" i="40" s="1"/>
  <c r="DD245" i="40" s="1"/>
  <c r="AW245" i="40"/>
  <c r="DC245" i="40" s="1"/>
  <c r="AV245" i="40"/>
  <c r="AU245" i="40"/>
  <c r="DB245" i="40" s="1"/>
  <c r="AT245" i="40"/>
  <c r="DA245" i="40"/>
  <c r="AR245" i="40"/>
  <c r="AP245" i="40"/>
  <c r="AQ245" i="40" s="1"/>
  <c r="CZ245" i="40" s="1"/>
  <c r="AN245" i="40"/>
  <c r="AO245" i="40" s="1"/>
  <c r="CY245" i="40" s="1"/>
  <c r="AM245" i="40"/>
  <c r="CX245" i="40" s="1"/>
  <c r="AL245" i="40"/>
  <c r="AJ245" i="40"/>
  <c r="AK245" i="40" s="1"/>
  <c r="CW245" i="40" s="1"/>
  <c r="AH245" i="40"/>
  <c r="AI245" i="40" s="1"/>
  <c r="CV245" i="40" s="1"/>
  <c r="B245" i="40"/>
  <c r="CU244" i="40"/>
  <c r="AZ244" i="40"/>
  <c r="AX244" i="40"/>
  <c r="AV244" i="40"/>
  <c r="AW244" i="40" s="1"/>
  <c r="AT244" i="40"/>
  <c r="AR244" i="40"/>
  <c r="AP244" i="40"/>
  <c r="AN244" i="40"/>
  <c r="AL244" i="40"/>
  <c r="AJ244" i="40"/>
  <c r="AH244" i="40"/>
  <c r="AI244" i="40" s="1"/>
  <c r="B244" i="40"/>
  <c r="DE243" i="40"/>
  <c r="DD243" i="40"/>
  <c r="DC243" i="40"/>
  <c r="DB243" i="40"/>
  <c r="DA243" i="40"/>
  <c r="CZ243" i="40"/>
  <c r="CY243" i="40"/>
  <c r="AZ243" i="40"/>
  <c r="AX243" i="40"/>
  <c r="AV243" i="40"/>
  <c r="AT243" i="40"/>
  <c r="AR243" i="40"/>
  <c r="AP243" i="40"/>
  <c r="AN243" i="40"/>
  <c r="L243" i="40"/>
  <c r="K243" i="40"/>
  <c r="J243" i="40"/>
  <c r="I243" i="40"/>
  <c r="H243" i="40"/>
  <c r="G243" i="40"/>
  <c r="F243" i="40"/>
  <c r="C242" i="40"/>
  <c r="L239" i="40"/>
  <c r="K239" i="40"/>
  <c r="J239" i="40"/>
  <c r="I239" i="40"/>
  <c r="H239" i="40"/>
  <c r="G239" i="40"/>
  <c r="F239" i="40"/>
  <c r="E239" i="40"/>
  <c r="D239" i="40"/>
  <c r="C239" i="40"/>
  <c r="CU238" i="40"/>
  <c r="AZ238" i="40"/>
  <c r="BA238" i="40" s="1"/>
  <c r="DE238" i="40" s="1"/>
  <c r="AX238" i="40"/>
  <c r="AY238" i="40" s="1"/>
  <c r="DD238" i="40" s="1"/>
  <c r="AV238" i="40"/>
  <c r="AW238" i="40" s="1"/>
  <c r="DC238" i="40" s="1"/>
  <c r="AU238" i="40"/>
  <c r="DB238" i="40" s="1"/>
  <c r="AT238" i="40"/>
  <c r="AR238" i="40"/>
  <c r="DA238" i="40" s="1"/>
  <c r="AP238" i="40"/>
  <c r="AQ238" i="40" s="1"/>
  <c r="CZ238" i="40" s="1"/>
  <c r="AN238" i="40"/>
  <c r="AO238" i="40" s="1"/>
  <c r="CY238" i="40" s="1"/>
  <c r="AL238" i="40"/>
  <c r="AM238" i="40" s="1"/>
  <c r="CX238" i="40" s="1"/>
  <c r="AJ238" i="40"/>
  <c r="AK238" i="40" s="1"/>
  <c r="CW238" i="40" s="1"/>
  <c r="AH238" i="40"/>
  <c r="AI238" i="40" s="1"/>
  <c r="CV238" i="40" s="1"/>
  <c r="B238" i="40"/>
  <c r="CU237" i="40"/>
  <c r="AZ237" i="40"/>
  <c r="BA237" i="40" s="1"/>
  <c r="DE237" i="40" s="1"/>
  <c r="AX237" i="40"/>
  <c r="AY237" i="40" s="1"/>
  <c r="DD237" i="40" s="1"/>
  <c r="AW237" i="40"/>
  <c r="DC237" i="40" s="1"/>
  <c r="AV237" i="40"/>
  <c r="AT237" i="40"/>
  <c r="AU237" i="40" s="1"/>
  <c r="DB237" i="40" s="1"/>
  <c r="AR237" i="40"/>
  <c r="DA237" i="40" s="1"/>
  <c r="AP237" i="40"/>
  <c r="AQ237" i="40" s="1"/>
  <c r="CZ237" i="40" s="1"/>
  <c r="AN237" i="40"/>
  <c r="AO237" i="40" s="1"/>
  <c r="CY237" i="40" s="1"/>
  <c r="AL237" i="40"/>
  <c r="AM237" i="40" s="1"/>
  <c r="CX237" i="40" s="1"/>
  <c r="AJ237" i="40"/>
  <c r="AK237" i="40" s="1"/>
  <c r="CW237" i="40" s="1"/>
  <c r="AH237" i="40"/>
  <c r="AI237" i="40" s="1"/>
  <c r="CV237" i="40" s="1"/>
  <c r="B237" i="40"/>
  <c r="CU236" i="40"/>
  <c r="AZ236" i="40"/>
  <c r="BA236" i="40" s="1"/>
  <c r="DE236" i="40" s="1"/>
  <c r="AY236" i="40"/>
  <c r="DD236" i="40" s="1"/>
  <c r="AX236" i="40"/>
  <c r="AV236" i="40"/>
  <c r="AW236" i="40" s="1"/>
  <c r="DC236" i="40" s="1"/>
  <c r="AU236" i="40"/>
  <c r="DB236" i="40" s="1"/>
  <c r="AT236" i="40"/>
  <c r="AR236" i="40"/>
  <c r="DA236" i="40" s="1"/>
  <c r="AP236" i="40"/>
  <c r="AQ236" i="40" s="1"/>
  <c r="CZ236" i="40" s="1"/>
  <c r="AN236" i="40"/>
  <c r="AO236" i="40" s="1"/>
  <c r="CY236" i="40" s="1"/>
  <c r="AL236" i="40"/>
  <c r="AM236" i="40" s="1"/>
  <c r="CX236" i="40" s="1"/>
  <c r="AJ236" i="40"/>
  <c r="AK236" i="40" s="1"/>
  <c r="CW236" i="40" s="1"/>
  <c r="AH236" i="40"/>
  <c r="AI236" i="40" s="1"/>
  <c r="CV236" i="40" s="1"/>
  <c r="B236" i="40"/>
  <c r="CV235" i="40"/>
  <c r="CU235" i="40"/>
  <c r="AZ235" i="40"/>
  <c r="BA235" i="40" s="1"/>
  <c r="DE235" i="40" s="1"/>
  <c r="AX235" i="40"/>
  <c r="AY235" i="40" s="1"/>
  <c r="DD235" i="40" s="1"/>
  <c r="AV235" i="40"/>
  <c r="AW235" i="40" s="1"/>
  <c r="DC235" i="40" s="1"/>
  <c r="AT235" i="40"/>
  <c r="AU235" i="40" s="1"/>
  <c r="DB235" i="40" s="1"/>
  <c r="AR235" i="40"/>
  <c r="DA235" i="40" s="1"/>
  <c r="AP235" i="40"/>
  <c r="AQ235" i="40" s="1"/>
  <c r="CZ235" i="40" s="1"/>
  <c r="AN235" i="40"/>
  <c r="AO235" i="40" s="1"/>
  <c r="CY235" i="40" s="1"/>
  <c r="AL235" i="40"/>
  <c r="AM235" i="40" s="1"/>
  <c r="CX235" i="40" s="1"/>
  <c r="AJ235" i="40"/>
  <c r="AK235" i="40" s="1"/>
  <c r="CW235" i="40" s="1"/>
  <c r="AH235" i="40"/>
  <c r="AI235" i="40" s="1"/>
  <c r="B235" i="40"/>
  <c r="DE234" i="40"/>
  <c r="CU234" i="40"/>
  <c r="BA234" i="40"/>
  <c r="AZ234" i="40"/>
  <c r="AX234" i="40"/>
  <c r="AY234" i="40" s="1"/>
  <c r="DD234" i="40" s="1"/>
  <c r="AV234" i="40"/>
  <c r="AW234" i="40" s="1"/>
  <c r="DC234" i="40" s="1"/>
  <c r="AT234" i="40"/>
  <c r="AU234" i="40" s="1"/>
  <c r="DB234" i="40" s="1"/>
  <c r="DA234" i="40"/>
  <c r="AR234" i="40"/>
  <c r="AP234" i="40"/>
  <c r="AQ234" i="40" s="1"/>
  <c r="CZ234" i="40" s="1"/>
  <c r="AN234" i="40"/>
  <c r="AO234" i="40" s="1"/>
  <c r="CY234" i="40" s="1"/>
  <c r="AL234" i="40"/>
  <c r="AM234" i="40" s="1"/>
  <c r="CX234" i="40" s="1"/>
  <c r="AJ234" i="40"/>
  <c r="AK234" i="40" s="1"/>
  <c r="CW234" i="40" s="1"/>
  <c r="AI234" i="40"/>
  <c r="CV234" i="40" s="1"/>
  <c r="AH234" i="40"/>
  <c r="B234" i="40"/>
  <c r="CU233" i="40"/>
  <c r="AZ233" i="40"/>
  <c r="BA233" i="40" s="1"/>
  <c r="DE233" i="40" s="1"/>
  <c r="AX233" i="40"/>
  <c r="AY233" i="40" s="1"/>
  <c r="DD233" i="40" s="1"/>
  <c r="AV233" i="40"/>
  <c r="AW233" i="40" s="1"/>
  <c r="DC233" i="40" s="1"/>
  <c r="AT233" i="40"/>
  <c r="AU233" i="40" s="1"/>
  <c r="DB233" i="40" s="1"/>
  <c r="AR233" i="40"/>
  <c r="DA233" i="40" s="1"/>
  <c r="AP233" i="40"/>
  <c r="AQ233" i="40" s="1"/>
  <c r="CZ233" i="40" s="1"/>
  <c r="AN233" i="40"/>
  <c r="AO233" i="40" s="1"/>
  <c r="CY233" i="40" s="1"/>
  <c r="AL233" i="40"/>
  <c r="AM233" i="40" s="1"/>
  <c r="CX233" i="40" s="1"/>
  <c r="AJ233" i="40"/>
  <c r="AK233" i="40" s="1"/>
  <c r="CW233" i="40" s="1"/>
  <c r="AH233" i="40"/>
  <c r="AI233" i="40" s="1"/>
  <c r="CV233" i="40" s="1"/>
  <c r="B233" i="40"/>
  <c r="CU232" i="40"/>
  <c r="AZ232" i="40"/>
  <c r="BA232" i="40" s="1"/>
  <c r="DE232" i="40" s="1"/>
  <c r="AY232" i="40"/>
  <c r="DD232" i="40" s="1"/>
  <c r="AX232" i="40"/>
  <c r="AV232" i="40"/>
  <c r="AW232" i="40" s="1"/>
  <c r="DC232" i="40" s="1"/>
  <c r="AU232" i="40"/>
  <c r="DB232" i="40" s="1"/>
  <c r="AT232" i="40"/>
  <c r="AR232" i="40"/>
  <c r="DA232" i="40" s="1"/>
  <c r="AP232" i="40"/>
  <c r="AQ232" i="40" s="1"/>
  <c r="CZ232" i="40" s="1"/>
  <c r="AN232" i="40"/>
  <c r="AO232" i="40" s="1"/>
  <c r="CY232" i="40" s="1"/>
  <c r="AL232" i="40"/>
  <c r="AM232" i="40" s="1"/>
  <c r="CX232" i="40" s="1"/>
  <c r="AJ232" i="40"/>
  <c r="AK232" i="40" s="1"/>
  <c r="CW232" i="40" s="1"/>
  <c r="AH232" i="40"/>
  <c r="AI232" i="40" s="1"/>
  <c r="CV232" i="40" s="1"/>
  <c r="B232" i="40"/>
  <c r="CU231" i="40"/>
  <c r="AZ231" i="40"/>
  <c r="BA231" i="40" s="1"/>
  <c r="DE231" i="40" s="1"/>
  <c r="AX231" i="40"/>
  <c r="AY231" i="40" s="1"/>
  <c r="DD231" i="40" s="1"/>
  <c r="AV231" i="40"/>
  <c r="AW231" i="40" s="1"/>
  <c r="DC231" i="40" s="1"/>
  <c r="AT231" i="40"/>
  <c r="AU231" i="40" s="1"/>
  <c r="DB231" i="40" s="1"/>
  <c r="DA231" i="40"/>
  <c r="AR231" i="40"/>
  <c r="AP231" i="40"/>
  <c r="AQ231" i="40" s="1"/>
  <c r="CZ231" i="40" s="1"/>
  <c r="AN231" i="40"/>
  <c r="AO231" i="40" s="1"/>
  <c r="CY231" i="40" s="1"/>
  <c r="AL231" i="40"/>
  <c r="AM231" i="40" s="1"/>
  <c r="CX231" i="40" s="1"/>
  <c r="AJ231" i="40"/>
  <c r="AK231" i="40" s="1"/>
  <c r="CW231" i="40" s="1"/>
  <c r="AH231" i="40"/>
  <c r="AI231" i="40" s="1"/>
  <c r="CV231" i="40" s="1"/>
  <c r="B231" i="40"/>
  <c r="CU230" i="40"/>
  <c r="AZ230" i="40"/>
  <c r="BA230" i="40" s="1"/>
  <c r="DE230" i="40" s="1"/>
  <c r="AY230" i="40"/>
  <c r="DD230" i="40" s="1"/>
  <c r="AX230" i="40"/>
  <c r="AV230" i="40"/>
  <c r="AT230" i="40"/>
  <c r="AU230" i="40" s="1"/>
  <c r="DB230" i="40" s="1"/>
  <c r="AR230" i="40"/>
  <c r="DA230" i="40" s="1"/>
  <c r="AP230" i="40"/>
  <c r="AQ230" i="40" s="1"/>
  <c r="CZ230" i="40" s="1"/>
  <c r="AN230" i="40"/>
  <c r="AL230" i="40"/>
  <c r="AM230" i="40" s="1"/>
  <c r="CX230" i="40" s="1"/>
  <c r="AJ230" i="40"/>
  <c r="AK230" i="40" s="1"/>
  <c r="CW230" i="40" s="1"/>
  <c r="AI230" i="40"/>
  <c r="CV230" i="40" s="1"/>
  <c r="AH230" i="40"/>
  <c r="B230" i="40"/>
  <c r="DE229" i="40"/>
  <c r="CU229" i="40"/>
  <c r="BA229" i="40"/>
  <c r="AZ229" i="40"/>
  <c r="AX229" i="40"/>
  <c r="AW229" i="40"/>
  <c r="AV229" i="40"/>
  <c r="AT229" i="40"/>
  <c r="AR229" i="40"/>
  <c r="AP229" i="40"/>
  <c r="AN229" i="40"/>
  <c r="AO229" i="40" s="1"/>
  <c r="AL229" i="40"/>
  <c r="AK229" i="40"/>
  <c r="AJ229" i="40"/>
  <c r="AH229" i="40"/>
  <c r="B229" i="40"/>
  <c r="DE228" i="40"/>
  <c r="DD228" i="40"/>
  <c r="DC228" i="40"/>
  <c r="DB228" i="40"/>
  <c r="DA228" i="40"/>
  <c r="CZ228" i="40"/>
  <c r="CY228" i="40"/>
  <c r="AZ228" i="40"/>
  <c r="AX228" i="40"/>
  <c r="AV228" i="40"/>
  <c r="AT228" i="40"/>
  <c r="AR228" i="40"/>
  <c r="AP228" i="40"/>
  <c r="AN228" i="40"/>
  <c r="L228" i="40"/>
  <c r="K228" i="40"/>
  <c r="J228" i="40"/>
  <c r="I228" i="40"/>
  <c r="H228" i="40"/>
  <c r="G228" i="40"/>
  <c r="F228" i="40"/>
  <c r="C227" i="40"/>
  <c r="L224" i="40"/>
  <c r="K224" i="40"/>
  <c r="J224" i="40"/>
  <c r="I224" i="40"/>
  <c r="H224" i="40"/>
  <c r="G224" i="40"/>
  <c r="F224" i="40"/>
  <c r="E224" i="40"/>
  <c r="D224" i="40"/>
  <c r="C224" i="40"/>
  <c r="CU223" i="40"/>
  <c r="AZ223" i="40"/>
  <c r="BA223" i="40" s="1"/>
  <c r="DE223" i="40" s="1"/>
  <c r="AX223" i="40"/>
  <c r="AY223" i="40" s="1"/>
  <c r="DD223" i="40" s="1"/>
  <c r="AV223" i="40"/>
  <c r="AW223" i="40" s="1"/>
  <c r="DC223" i="40" s="1"/>
  <c r="AT223" i="40"/>
  <c r="AU223" i="40" s="1"/>
  <c r="DB223" i="40" s="1"/>
  <c r="AR223" i="40"/>
  <c r="DA223" i="40" s="1"/>
  <c r="AP223" i="40"/>
  <c r="AQ223" i="40" s="1"/>
  <c r="CZ223" i="40" s="1"/>
  <c r="AN223" i="40"/>
  <c r="AO223" i="40" s="1"/>
  <c r="CY223" i="40" s="1"/>
  <c r="AL223" i="40"/>
  <c r="AM223" i="40" s="1"/>
  <c r="CX223" i="40" s="1"/>
  <c r="AJ223" i="40"/>
  <c r="AK223" i="40" s="1"/>
  <c r="CW223" i="40" s="1"/>
  <c r="AH223" i="40"/>
  <c r="AI223" i="40" s="1"/>
  <c r="CV223" i="40" s="1"/>
  <c r="B223" i="40"/>
  <c r="CU222" i="40"/>
  <c r="AZ222" i="40"/>
  <c r="BA222" i="40" s="1"/>
  <c r="DE222" i="40" s="1"/>
  <c r="AX222" i="40"/>
  <c r="AY222" i="40" s="1"/>
  <c r="DD222" i="40" s="1"/>
  <c r="AV222" i="40"/>
  <c r="AW222" i="40" s="1"/>
  <c r="DC222" i="40" s="1"/>
  <c r="AT222" i="40"/>
  <c r="AU222" i="40" s="1"/>
  <c r="DB222" i="40" s="1"/>
  <c r="AR222" i="40"/>
  <c r="DA222" i="40" s="1"/>
  <c r="AP222" i="40"/>
  <c r="AQ222" i="40" s="1"/>
  <c r="CZ222" i="40" s="1"/>
  <c r="AO222" i="40"/>
  <c r="CY222" i="40" s="1"/>
  <c r="AN222" i="40"/>
  <c r="AL222" i="40"/>
  <c r="AM222" i="40" s="1"/>
  <c r="CX222" i="40" s="1"/>
  <c r="AJ222" i="40"/>
  <c r="AK222" i="40" s="1"/>
  <c r="CW222" i="40" s="1"/>
  <c r="AH222" i="40"/>
  <c r="AI222" i="40" s="1"/>
  <c r="CV222" i="40" s="1"/>
  <c r="B222" i="40"/>
  <c r="CU221" i="40"/>
  <c r="BA221" i="40"/>
  <c r="DE221" i="40" s="1"/>
  <c r="AZ221" i="40"/>
  <c r="AX221" i="40"/>
  <c r="AY221" i="40" s="1"/>
  <c r="DD221" i="40" s="1"/>
  <c r="AV221" i="40"/>
  <c r="AW221" i="40" s="1"/>
  <c r="DC221" i="40" s="1"/>
  <c r="AT221" i="40"/>
  <c r="AU221" i="40" s="1"/>
  <c r="DB221" i="40" s="1"/>
  <c r="AR221" i="40"/>
  <c r="DA221" i="40" s="1"/>
  <c r="AP221" i="40"/>
  <c r="AQ221" i="40" s="1"/>
  <c r="CZ221" i="40" s="1"/>
  <c r="AN221" i="40"/>
  <c r="AO221" i="40" s="1"/>
  <c r="CY221" i="40" s="1"/>
  <c r="AM221" i="40"/>
  <c r="CX221" i="40" s="1"/>
  <c r="AL221" i="40"/>
  <c r="AK221" i="40"/>
  <c r="CW221" i="40" s="1"/>
  <c r="AJ221" i="40"/>
  <c r="AH221" i="40"/>
  <c r="AI221" i="40" s="1"/>
  <c r="CV221" i="40" s="1"/>
  <c r="B221" i="40"/>
  <c r="CU220" i="40"/>
  <c r="AZ220" i="40"/>
  <c r="BA220" i="40" s="1"/>
  <c r="DE220" i="40" s="1"/>
  <c r="AX220" i="40"/>
  <c r="AY220" i="40" s="1"/>
  <c r="DD220" i="40" s="1"/>
  <c r="AV220" i="40"/>
  <c r="AW220" i="40" s="1"/>
  <c r="DC220" i="40" s="1"/>
  <c r="AT220" i="40"/>
  <c r="AU220" i="40" s="1"/>
  <c r="DB220" i="40" s="1"/>
  <c r="AR220" i="40"/>
  <c r="DA220" i="40" s="1"/>
  <c r="AP220" i="40"/>
  <c r="AQ220" i="40" s="1"/>
  <c r="CZ220" i="40" s="1"/>
  <c r="AN220" i="40"/>
  <c r="AO220" i="40" s="1"/>
  <c r="CY220" i="40" s="1"/>
  <c r="AL220" i="40"/>
  <c r="AM220" i="40" s="1"/>
  <c r="CX220" i="40" s="1"/>
  <c r="AJ220" i="40"/>
  <c r="AK220" i="40" s="1"/>
  <c r="CW220" i="40" s="1"/>
  <c r="AH220" i="40"/>
  <c r="AI220" i="40" s="1"/>
  <c r="CV220" i="40" s="1"/>
  <c r="B220" i="40"/>
  <c r="CU219" i="40"/>
  <c r="BA219" i="40"/>
  <c r="DE219" i="40" s="1"/>
  <c r="AZ219" i="40"/>
  <c r="AX219" i="40"/>
  <c r="AY219" i="40" s="1"/>
  <c r="DD219" i="40" s="1"/>
  <c r="AV219" i="40"/>
  <c r="AW219" i="40" s="1"/>
  <c r="DC219" i="40" s="1"/>
  <c r="AT219" i="40"/>
  <c r="AU219" i="40" s="1"/>
  <c r="DB219" i="40" s="1"/>
  <c r="AR219" i="40"/>
  <c r="DA219" i="40" s="1"/>
  <c r="AP219" i="40"/>
  <c r="AQ219" i="40" s="1"/>
  <c r="CZ219" i="40" s="1"/>
  <c r="AN219" i="40"/>
  <c r="AO219" i="40" s="1"/>
  <c r="CY219" i="40" s="1"/>
  <c r="AM219" i="40"/>
  <c r="CX219" i="40" s="1"/>
  <c r="AL219" i="40"/>
  <c r="AJ219" i="40"/>
  <c r="AK219" i="40" s="1"/>
  <c r="CW219" i="40" s="1"/>
  <c r="AH219" i="40"/>
  <c r="AI219" i="40" s="1"/>
  <c r="CV219" i="40" s="1"/>
  <c r="B219" i="40"/>
  <c r="CU218" i="40"/>
  <c r="AZ218" i="40"/>
  <c r="BA218" i="40" s="1"/>
  <c r="DE218" i="40" s="1"/>
  <c r="AX218" i="40"/>
  <c r="AY218" i="40" s="1"/>
  <c r="DD218" i="40" s="1"/>
  <c r="AW218" i="40"/>
  <c r="DC218" i="40" s="1"/>
  <c r="AV218" i="40"/>
  <c r="AT218" i="40"/>
  <c r="AU218" i="40" s="1"/>
  <c r="DB218" i="40" s="1"/>
  <c r="DA218" i="40"/>
  <c r="AR218" i="40"/>
  <c r="AP218" i="40"/>
  <c r="AQ218" i="40" s="1"/>
  <c r="CZ218" i="40" s="1"/>
  <c r="AN218" i="40"/>
  <c r="AO218" i="40" s="1"/>
  <c r="CY218" i="40" s="1"/>
  <c r="AL218" i="40"/>
  <c r="AM218" i="40" s="1"/>
  <c r="CX218" i="40" s="1"/>
  <c r="AJ218" i="40"/>
  <c r="AK218" i="40" s="1"/>
  <c r="CW218" i="40" s="1"/>
  <c r="AH218" i="40"/>
  <c r="AI218" i="40" s="1"/>
  <c r="CV218" i="40" s="1"/>
  <c r="B218" i="40"/>
  <c r="CU217" i="40"/>
  <c r="AZ217" i="40"/>
  <c r="BA217" i="40" s="1"/>
  <c r="DE217" i="40" s="1"/>
  <c r="AX217" i="40"/>
  <c r="AY217" i="40" s="1"/>
  <c r="DD217" i="40" s="1"/>
  <c r="AV217" i="40"/>
  <c r="AW217" i="40" s="1"/>
  <c r="DC217" i="40" s="1"/>
  <c r="AT217" i="40"/>
  <c r="AU217" i="40" s="1"/>
  <c r="DB217" i="40" s="1"/>
  <c r="AR217" i="40"/>
  <c r="DA217" i="40" s="1"/>
  <c r="AP217" i="40"/>
  <c r="AQ217" i="40" s="1"/>
  <c r="CZ217" i="40" s="1"/>
  <c r="AN217" i="40"/>
  <c r="AO217" i="40" s="1"/>
  <c r="CY217" i="40" s="1"/>
  <c r="AL217" i="40"/>
  <c r="AM217" i="40" s="1"/>
  <c r="CX217" i="40" s="1"/>
  <c r="AJ217" i="40"/>
  <c r="AK217" i="40" s="1"/>
  <c r="CW217" i="40" s="1"/>
  <c r="AH217" i="40"/>
  <c r="AI217" i="40" s="1"/>
  <c r="CV217" i="40" s="1"/>
  <c r="B217" i="40"/>
  <c r="CU216" i="40"/>
  <c r="AZ216" i="40"/>
  <c r="BA216" i="40" s="1"/>
  <c r="DE216" i="40" s="1"/>
  <c r="AX216" i="40"/>
  <c r="AY216" i="40" s="1"/>
  <c r="DD216" i="40" s="1"/>
  <c r="AV216" i="40"/>
  <c r="AW216" i="40" s="1"/>
  <c r="DC216" i="40" s="1"/>
  <c r="AT216" i="40"/>
  <c r="AU216" i="40" s="1"/>
  <c r="DB216" i="40" s="1"/>
  <c r="AR216" i="40"/>
  <c r="DA216" i="40" s="1"/>
  <c r="AP216" i="40"/>
  <c r="AQ216" i="40" s="1"/>
  <c r="CZ216" i="40" s="1"/>
  <c r="AN216" i="40"/>
  <c r="AO216" i="40" s="1"/>
  <c r="CY216" i="40" s="1"/>
  <c r="AL216" i="40"/>
  <c r="AM216" i="40" s="1"/>
  <c r="CX216" i="40" s="1"/>
  <c r="AJ216" i="40"/>
  <c r="AK216" i="40" s="1"/>
  <c r="CW216" i="40" s="1"/>
  <c r="AH216" i="40"/>
  <c r="AI216" i="40" s="1"/>
  <c r="CV216" i="40" s="1"/>
  <c r="B216" i="40"/>
  <c r="CU215" i="40"/>
  <c r="AZ215" i="40"/>
  <c r="BA215" i="40" s="1"/>
  <c r="DE215" i="40" s="1"/>
  <c r="AX215" i="40"/>
  <c r="AY215" i="40" s="1"/>
  <c r="DD215" i="40" s="1"/>
  <c r="AW215" i="40"/>
  <c r="DC215" i="40" s="1"/>
  <c r="AV215" i="40"/>
  <c r="AT215" i="40"/>
  <c r="AU215" i="40" s="1"/>
  <c r="DB215" i="40" s="1"/>
  <c r="AR215" i="40"/>
  <c r="DA215" i="40" s="1"/>
  <c r="AP215" i="40"/>
  <c r="AQ215" i="40" s="1"/>
  <c r="CZ215" i="40" s="1"/>
  <c r="AN215" i="40"/>
  <c r="AO215" i="40" s="1"/>
  <c r="CY215" i="40" s="1"/>
  <c r="AM215" i="40"/>
  <c r="CX215" i="40" s="1"/>
  <c r="AL215" i="40"/>
  <c r="AJ215" i="40"/>
  <c r="AK215" i="40" s="1"/>
  <c r="CW215" i="40" s="1"/>
  <c r="AH215" i="40"/>
  <c r="AI215" i="40" s="1"/>
  <c r="CV215" i="40" s="1"/>
  <c r="B215" i="40"/>
  <c r="CU214" i="40"/>
  <c r="AZ214" i="40"/>
  <c r="AX214" i="40"/>
  <c r="AV214" i="40"/>
  <c r="AV224" i="40" s="1"/>
  <c r="AT214" i="40"/>
  <c r="AR214" i="40"/>
  <c r="DA214" i="40" s="1"/>
  <c r="AP214" i="40"/>
  <c r="AO214" i="40"/>
  <c r="AN214" i="40"/>
  <c r="AL214" i="40"/>
  <c r="AK214" i="40"/>
  <c r="AJ214" i="40"/>
  <c r="AH214" i="40"/>
  <c r="B214" i="40"/>
  <c r="DE213" i="40"/>
  <c r="DD213" i="40"/>
  <c r="DC213" i="40"/>
  <c r="DB213" i="40"/>
  <c r="DA213" i="40"/>
  <c r="CZ213" i="40"/>
  <c r="CY213" i="40"/>
  <c r="AZ213" i="40"/>
  <c r="AX213" i="40"/>
  <c r="AV213" i="40"/>
  <c r="AT213" i="40"/>
  <c r="AR213" i="40"/>
  <c r="AP213" i="40"/>
  <c r="AN213" i="40"/>
  <c r="L213" i="40"/>
  <c r="K213" i="40"/>
  <c r="J213" i="40"/>
  <c r="I213" i="40"/>
  <c r="H213" i="40"/>
  <c r="G213" i="40"/>
  <c r="F213" i="40"/>
  <c r="C212" i="40"/>
  <c r="L209" i="40"/>
  <c r="K209" i="40"/>
  <c r="J209" i="40"/>
  <c r="I209" i="40"/>
  <c r="H209" i="40"/>
  <c r="G209" i="40"/>
  <c r="F209" i="40"/>
  <c r="E209" i="40"/>
  <c r="D209" i="40"/>
  <c r="C209" i="40"/>
  <c r="CU208" i="40"/>
  <c r="AZ208" i="40"/>
  <c r="BA208" i="40" s="1"/>
  <c r="DE208" i="40" s="1"/>
  <c r="AY208" i="40"/>
  <c r="DD208" i="40" s="1"/>
  <c r="AX208" i="40"/>
  <c r="AV208" i="40"/>
  <c r="AW208" i="40" s="1"/>
  <c r="DC208" i="40" s="1"/>
  <c r="AT208" i="40"/>
  <c r="AU208" i="40" s="1"/>
  <c r="DB208" i="40" s="1"/>
  <c r="AR208" i="40"/>
  <c r="DA208" i="40" s="1"/>
  <c r="AP208" i="40"/>
  <c r="AQ208" i="40" s="1"/>
  <c r="CZ208" i="40" s="1"/>
  <c r="AN208" i="40"/>
  <c r="AO208" i="40" s="1"/>
  <c r="CY208" i="40" s="1"/>
  <c r="AL208" i="40"/>
  <c r="AM208" i="40" s="1"/>
  <c r="CX208" i="40" s="1"/>
  <c r="AJ208" i="40"/>
  <c r="AK208" i="40" s="1"/>
  <c r="CW208" i="40" s="1"/>
  <c r="AH208" i="40"/>
  <c r="AI208" i="40" s="1"/>
  <c r="CV208" i="40" s="1"/>
  <c r="B208" i="40"/>
  <c r="CU207" i="40"/>
  <c r="AZ207" i="40"/>
  <c r="BA207" i="40" s="1"/>
  <c r="DE207" i="40" s="1"/>
  <c r="AX207" i="40"/>
  <c r="AY207" i="40" s="1"/>
  <c r="DD207" i="40" s="1"/>
  <c r="AV207" i="40"/>
  <c r="AW207" i="40" s="1"/>
  <c r="DC207" i="40" s="1"/>
  <c r="AT207" i="40"/>
  <c r="AU207" i="40" s="1"/>
  <c r="DB207" i="40" s="1"/>
  <c r="AR207" i="40"/>
  <c r="DA207" i="40" s="1"/>
  <c r="AP207" i="40"/>
  <c r="AQ207" i="40" s="1"/>
  <c r="CZ207" i="40" s="1"/>
  <c r="AN207" i="40"/>
  <c r="AO207" i="40" s="1"/>
  <c r="CY207" i="40" s="1"/>
  <c r="AL207" i="40"/>
  <c r="AM207" i="40" s="1"/>
  <c r="CX207" i="40" s="1"/>
  <c r="AJ207" i="40"/>
  <c r="AK207" i="40" s="1"/>
  <c r="CW207" i="40" s="1"/>
  <c r="AI207" i="40"/>
  <c r="CV207" i="40" s="1"/>
  <c r="AH207" i="40"/>
  <c r="B207" i="40"/>
  <c r="CU206" i="40"/>
  <c r="AZ206" i="40"/>
  <c r="BA206" i="40" s="1"/>
  <c r="DE206" i="40" s="1"/>
  <c r="AX206" i="40"/>
  <c r="AY206" i="40" s="1"/>
  <c r="DD206" i="40" s="1"/>
  <c r="AV206" i="40"/>
  <c r="AW206" i="40" s="1"/>
  <c r="DC206" i="40" s="1"/>
  <c r="AT206" i="40"/>
  <c r="AU206" i="40" s="1"/>
  <c r="DB206" i="40" s="1"/>
  <c r="AR206" i="40"/>
  <c r="DA206" i="40" s="1"/>
  <c r="AP206" i="40"/>
  <c r="AQ206" i="40" s="1"/>
  <c r="CZ206" i="40" s="1"/>
  <c r="AN206" i="40"/>
  <c r="AO206" i="40" s="1"/>
  <c r="CY206" i="40" s="1"/>
  <c r="AL206" i="40"/>
  <c r="AM206" i="40" s="1"/>
  <c r="CX206" i="40" s="1"/>
  <c r="AJ206" i="40"/>
  <c r="AK206" i="40" s="1"/>
  <c r="CW206" i="40" s="1"/>
  <c r="AH206" i="40"/>
  <c r="AI206" i="40" s="1"/>
  <c r="CV206" i="40" s="1"/>
  <c r="B206" i="40"/>
  <c r="CU205" i="40"/>
  <c r="AZ205" i="40"/>
  <c r="BA205" i="40" s="1"/>
  <c r="DE205" i="40" s="1"/>
  <c r="AX205" i="40"/>
  <c r="AY205" i="40" s="1"/>
  <c r="DD205" i="40" s="1"/>
  <c r="AV205" i="40"/>
  <c r="AW205" i="40" s="1"/>
  <c r="DC205" i="40" s="1"/>
  <c r="AT205" i="40"/>
  <c r="AU205" i="40" s="1"/>
  <c r="DB205" i="40" s="1"/>
  <c r="AR205" i="40"/>
  <c r="AP205" i="40"/>
  <c r="AQ205" i="40" s="1"/>
  <c r="CZ205" i="40" s="1"/>
  <c r="AN205" i="40"/>
  <c r="AO205" i="40" s="1"/>
  <c r="CY205" i="40" s="1"/>
  <c r="AL205" i="40"/>
  <c r="AM205" i="40" s="1"/>
  <c r="CX205" i="40" s="1"/>
  <c r="AJ205" i="40"/>
  <c r="AK205" i="40" s="1"/>
  <c r="CW205" i="40" s="1"/>
  <c r="AH205" i="40"/>
  <c r="AI205" i="40" s="1"/>
  <c r="CV205" i="40" s="1"/>
  <c r="B205" i="40"/>
  <c r="CU204" i="40"/>
  <c r="AZ204" i="40"/>
  <c r="BA204" i="40" s="1"/>
  <c r="DE204" i="40" s="1"/>
  <c r="AY204" i="40"/>
  <c r="DD204" i="40" s="1"/>
  <c r="AX204" i="40"/>
  <c r="AV204" i="40"/>
  <c r="AW204" i="40" s="1"/>
  <c r="DC204" i="40" s="1"/>
  <c r="AT204" i="40"/>
  <c r="AU204" i="40" s="1"/>
  <c r="DB204" i="40" s="1"/>
  <c r="AR204" i="40"/>
  <c r="DA204" i="40" s="1"/>
  <c r="AP204" i="40"/>
  <c r="AN204" i="40"/>
  <c r="AO204" i="40" s="1"/>
  <c r="CY204" i="40" s="1"/>
  <c r="AL204" i="40"/>
  <c r="AM204" i="40" s="1"/>
  <c r="CX204" i="40" s="1"/>
  <c r="AJ204" i="40"/>
  <c r="AK204" i="40" s="1"/>
  <c r="CW204" i="40" s="1"/>
  <c r="AH204" i="40"/>
  <c r="AI204" i="40" s="1"/>
  <c r="CV204" i="40" s="1"/>
  <c r="B204" i="40"/>
  <c r="CU203" i="40"/>
  <c r="AZ203" i="40"/>
  <c r="BA203" i="40" s="1"/>
  <c r="DE203" i="40" s="1"/>
  <c r="AX203" i="40"/>
  <c r="AY203" i="40" s="1"/>
  <c r="DD203" i="40" s="1"/>
  <c r="AV203" i="40"/>
  <c r="AW203" i="40" s="1"/>
  <c r="DC203" i="40" s="1"/>
  <c r="AT203" i="40"/>
  <c r="AU203" i="40" s="1"/>
  <c r="DB203" i="40" s="1"/>
  <c r="AR203" i="40"/>
  <c r="DA203" i="40" s="1"/>
  <c r="AP203" i="40"/>
  <c r="AQ203" i="40" s="1"/>
  <c r="CZ203" i="40" s="1"/>
  <c r="AN203" i="40"/>
  <c r="AO203" i="40" s="1"/>
  <c r="CY203" i="40" s="1"/>
  <c r="AL203" i="40"/>
  <c r="AM203" i="40" s="1"/>
  <c r="CX203" i="40" s="1"/>
  <c r="AJ203" i="40"/>
  <c r="AK203" i="40" s="1"/>
  <c r="CW203" i="40" s="1"/>
  <c r="AH203" i="40"/>
  <c r="AI203" i="40" s="1"/>
  <c r="CV203" i="40" s="1"/>
  <c r="B203" i="40"/>
  <c r="CU202" i="40"/>
  <c r="BA202" i="40"/>
  <c r="DE202" i="40" s="1"/>
  <c r="AZ202" i="40"/>
  <c r="AX202" i="40"/>
  <c r="AY202" i="40" s="1"/>
  <c r="DD202" i="40" s="1"/>
  <c r="AV202" i="40"/>
  <c r="AW202" i="40" s="1"/>
  <c r="DC202" i="40" s="1"/>
  <c r="AT202" i="40"/>
  <c r="AU202" i="40" s="1"/>
  <c r="DB202" i="40" s="1"/>
  <c r="AR202" i="40"/>
  <c r="DA202" i="40" s="1"/>
  <c r="AP202" i="40"/>
  <c r="AQ202" i="40" s="1"/>
  <c r="CZ202" i="40" s="1"/>
  <c r="AN202" i="40"/>
  <c r="AO202" i="40" s="1"/>
  <c r="CY202" i="40" s="1"/>
  <c r="AM202" i="40"/>
  <c r="CX202" i="40" s="1"/>
  <c r="AL202" i="40"/>
  <c r="AJ202" i="40"/>
  <c r="AK202" i="40" s="1"/>
  <c r="CW202" i="40" s="1"/>
  <c r="AH202" i="40"/>
  <c r="AI202" i="40" s="1"/>
  <c r="CV202" i="40" s="1"/>
  <c r="B202" i="40"/>
  <c r="CU201" i="40"/>
  <c r="AZ201" i="40"/>
  <c r="BA201" i="40" s="1"/>
  <c r="DE201" i="40" s="1"/>
  <c r="AY201" i="40"/>
  <c r="DD201" i="40" s="1"/>
  <c r="AX201" i="40"/>
  <c r="AV201" i="40"/>
  <c r="AW201" i="40" s="1"/>
  <c r="DC201" i="40" s="1"/>
  <c r="AT201" i="40"/>
  <c r="AU201" i="40" s="1"/>
  <c r="DB201" i="40" s="1"/>
  <c r="AR201" i="40"/>
  <c r="DA201" i="40" s="1"/>
  <c r="AP201" i="40"/>
  <c r="AQ201" i="40" s="1"/>
  <c r="CZ201" i="40" s="1"/>
  <c r="AN201" i="40"/>
  <c r="AO201" i="40" s="1"/>
  <c r="CY201" i="40" s="1"/>
  <c r="AL201" i="40"/>
  <c r="AM201" i="40" s="1"/>
  <c r="CX201" i="40" s="1"/>
  <c r="AK201" i="40"/>
  <c r="CW201" i="40" s="1"/>
  <c r="AJ201" i="40"/>
  <c r="AH201" i="40"/>
  <c r="AI201" i="40" s="1"/>
  <c r="CV201" i="40" s="1"/>
  <c r="B201" i="40"/>
  <c r="CU200" i="40"/>
  <c r="BA200" i="40"/>
  <c r="DE200" i="40" s="1"/>
  <c r="AZ200" i="40"/>
  <c r="AX200" i="40"/>
  <c r="AY200" i="40" s="1"/>
  <c r="DD200" i="40" s="1"/>
  <c r="AV200" i="40"/>
  <c r="AW200" i="40" s="1"/>
  <c r="DC200" i="40" s="1"/>
  <c r="AT200" i="40"/>
  <c r="AU200" i="40" s="1"/>
  <c r="DB200" i="40" s="1"/>
  <c r="AR200" i="40"/>
  <c r="DA200" i="40" s="1"/>
  <c r="AP200" i="40"/>
  <c r="AQ200" i="40" s="1"/>
  <c r="CZ200" i="40" s="1"/>
  <c r="AN200" i="40"/>
  <c r="AO200" i="40" s="1"/>
  <c r="CY200" i="40" s="1"/>
  <c r="AM200" i="40"/>
  <c r="CX200" i="40" s="1"/>
  <c r="AL200" i="40"/>
  <c r="AJ200" i="40"/>
  <c r="AK200" i="40" s="1"/>
  <c r="CW200" i="40" s="1"/>
  <c r="AI200" i="40"/>
  <c r="CV200" i="40" s="1"/>
  <c r="AH200" i="40"/>
  <c r="B200" i="40"/>
  <c r="CU199" i="40"/>
  <c r="AZ199" i="40"/>
  <c r="AY199" i="40"/>
  <c r="DD199" i="40" s="1"/>
  <c r="AX199" i="40"/>
  <c r="AV199" i="40"/>
  <c r="AW199" i="40" s="1"/>
  <c r="AU199" i="40"/>
  <c r="DB199" i="40" s="1"/>
  <c r="AT199" i="40"/>
  <c r="AR199" i="40"/>
  <c r="DA199" i="40" s="1"/>
  <c r="AP199" i="40"/>
  <c r="AQ199" i="40" s="1"/>
  <c r="AN199" i="40"/>
  <c r="AL199" i="40"/>
  <c r="AJ199" i="40"/>
  <c r="AJ209" i="40" s="1"/>
  <c r="AH199" i="40"/>
  <c r="AI199" i="40" s="1"/>
  <c r="CV199" i="40" s="1"/>
  <c r="B199" i="40"/>
  <c r="DE198" i="40"/>
  <c r="DD198" i="40"/>
  <c r="DC198" i="40"/>
  <c r="DB198" i="40"/>
  <c r="DA198" i="40"/>
  <c r="CZ198" i="40"/>
  <c r="CY198" i="40"/>
  <c r="AZ198" i="40"/>
  <c r="AX198" i="40"/>
  <c r="AV198" i="40"/>
  <c r="AT198" i="40"/>
  <c r="AR198" i="40"/>
  <c r="AP198" i="40"/>
  <c r="AN198" i="40"/>
  <c r="L198" i="40"/>
  <c r="K198" i="40"/>
  <c r="J198" i="40"/>
  <c r="I198" i="40"/>
  <c r="H198" i="40"/>
  <c r="G198" i="40"/>
  <c r="F198" i="40"/>
  <c r="C197" i="40"/>
  <c r="L194" i="40"/>
  <c r="K194" i="40"/>
  <c r="J194" i="40"/>
  <c r="I194" i="40"/>
  <c r="H194" i="40"/>
  <c r="G194" i="40"/>
  <c r="F194" i="40"/>
  <c r="E194" i="40"/>
  <c r="D194" i="40"/>
  <c r="C194" i="40"/>
  <c r="CU193" i="40"/>
  <c r="AZ193" i="40"/>
  <c r="BA193" i="40" s="1"/>
  <c r="DE193" i="40" s="1"/>
  <c r="AX193" i="40"/>
  <c r="AY193" i="40" s="1"/>
  <c r="DD193" i="40" s="1"/>
  <c r="AV193" i="40"/>
  <c r="AW193" i="40" s="1"/>
  <c r="DC193" i="40" s="1"/>
  <c r="AT193" i="40"/>
  <c r="AU193" i="40" s="1"/>
  <c r="DB193" i="40" s="1"/>
  <c r="AR193" i="40"/>
  <c r="DA193" i="40" s="1"/>
  <c r="AP193" i="40"/>
  <c r="AQ193" i="40" s="1"/>
  <c r="CZ193" i="40" s="1"/>
  <c r="AN193" i="40"/>
  <c r="AO193" i="40" s="1"/>
  <c r="CY193" i="40" s="1"/>
  <c r="AL193" i="40"/>
  <c r="AM193" i="40" s="1"/>
  <c r="CX193" i="40" s="1"/>
  <c r="AJ193" i="40"/>
  <c r="AK193" i="40" s="1"/>
  <c r="CW193" i="40" s="1"/>
  <c r="AI193" i="40"/>
  <c r="CV193" i="40" s="1"/>
  <c r="AH193" i="40"/>
  <c r="B193" i="40"/>
  <c r="CU192" i="40"/>
  <c r="AZ192" i="40"/>
  <c r="BA192" i="40" s="1"/>
  <c r="DE192" i="40" s="1"/>
  <c r="AY192" i="40"/>
  <c r="DD192" i="40" s="1"/>
  <c r="AX192" i="40"/>
  <c r="AV192" i="40"/>
  <c r="AW192" i="40" s="1"/>
  <c r="DC192" i="40" s="1"/>
  <c r="AU192" i="40"/>
  <c r="DB192" i="40" s="1"/>
  <c r="AT192" i="40"/>
  <c r="AR192" i="40"/>
  <c r="DA192" i="40" s="1"/>
  <c r="AP192" i="40"/>
  <c r="AQ192" i="40" s="1"/>
  <c r="CZ192" i="40" s="1"/>
  <c r="AN192" i="40"/>
  <c r="AO192" i="40" s="1"/>
  <c r="CY192" i="40" s="1"/>
  <c r="AM192" i="40"/>
  <c r="CX192" i="40" s="1"/>
  <c r="AL192" i="40"/>
  <c r="AJ192" i="40"/>
  <c r="AK192" i="40" s="1"/>
  <c r="CW192" i="40" s="1"/>
  <c r="AH192" i="40"/>
  <c r="AI192" i="40" s="1"/>
  <c r="CV192" i="40" s="1"/>
  <c r="B192" i="40"/>
  <c r="CU191" i="40"/>
  <c r="AZ191" i="40"/>
  <c r="BA191" i="40" s="1"/>
  <c r="DE191" i="40" s="1"/>
  <c r="AY191" i="40"/>
  <c r="DD191" i="40" s="1"/>
  <c r="AX191" i="40"/>
  <c r="AV191" i="40"/>
  <c r="AW191" i="40" s="1"/>
  <c r="DC191" i="40" s="1"/>
  <c r="AT191" i="40"/>
  <c r="AU191" i="40" s="1"/>
  <c r="DB191" i="40" s="1"/>
  <c r="AR191" i="40"/>
  <c r="DA191" i="40" s="1"/>
  <c r="AP191" i="40"/>
  <c r="AQ191" i="40" s="1"/>
  <c r="CZ191" i="40" s="1"/>
  <c r="AN191" i="40"/>
  <c r="AO191" i="40" s="1"/>
  <c r="CY191" i="40" s="1"/>
  <c r="AL191" i="40"/>
  <c r="AM191" i="40" s="1"/>
  <c r="CX191" i="40" s="1"/>
  <c r="AJ191" i="40"/>
  <c r="AK191" i="40" s="1"/>
  <c r="CW191" i="40" s="1"/>
  <c r="AI191" i="40"/>
  <c r="CV191" i="40" s="1"/>
  <c r="AH191" i="40"/>
  <c r="B191" i="40"/>
  <c r="CU190" i="40"/>
  <c r="AZ190" i="40"/>
  <c r="BA190" i="40" s="1"/>
  <c r="DE190" i="40" s="1"/>
  <c r="AX190" i="40"/>
  <c r="AY190" i="40" s="1"/>
  <c r="DD190" i="40" s="1"/>
  <c r="AV190" i="40"/>
  <c r="AW190" i="40" s="1"/>
  <c r="DC190" i="40" s="1"/>
  <c r="AT190" i="40"/>
  <c r="AU190" i="40" s="1"/>
  <c r="DB190" i="40" s="1"/>
  <c r="AR190" i="40"/>
  <c r="DA190" i="40" s="1"/>
  <c r="AQ190" i="40"/>
  <c r="CZ190" i="40" s="1"/>
  <c r="AP190" i="40"/>
  <c r="AO190" i="40"/>
  <c r="CY190" i="40" s="1"/>
  <c r="AN190" i="40"/>
  <c r="AM190" i="40"/>
  <c r="CX190" i="40" s="1"/>
  <c r="AL190" i="40"/>
  <c r="AJ190" i="40"/>
  <c r="AK190" i="40" s="1"/>
  <c r="CW190" i="40" s="1"/>
  <c r="AI190" i="40"/>
  <c r="CV190" i="40" s="1"/>
  <c r="AH190" i="40"/>
  <c r="B190" i="40"/>
  <c r="CU189" i="40"/>
  <c r="AZ189" i="40"/>
  <c r="BA189" i="40" s="1"/>
  <c r="DE189" i="40" s="1"/>
  <c r="AY189" i="40"/>
  <c r="DD189" i="40" s="1"/>
  <c r="AX189" i="40"/>
  <c r="AV189" i="40"/>
  <c r="AW189" i="40" s="1"/>
  <c r="DC189" i="40" s="1"/>
  <c r="AU189" i="40"/>
  <c r="DB189" i="40" s="1"/>
  <c r="AT189" i="40"/>
  <c r="AR189" i="40"/>
  <c r="DA189" i="40" s="1"/>
  <c r="AP189" i="40"/>
  <c r="AQ189" i="40" s="1"/>
  <c r="CZ189" i="40" s="1"/>
  <c r="AN189" i="40"/>
  <c r="AO189" i="40" s="1"/>
  <c r="CY189" i="40" s="1"/>
  <c r="AM189" i="40"/>
  <c r="CX189" i="40" s="1"/>
  <c r="AL189" i="40"/>
  <c r="AJ189" i="40"/>
  <c r="AK189" i="40" s="1"/>
  <c r="CW189" i="40" s="1"/>
  <c r="AI189" i="40"/>
  <c r="CV189" i="40" s="1"/>
  <c r="AH189" i="40"/>
  <c r="B189" i="40"/>
  <c r="CU188" i="40"/>
  <c r="AZ188" i="40"/>
  <c r="BA188" i="40" s="1"/>
  <c r="DE188" i="40" s="1"/>
  <c r="AY188" i="40"/>
  <c r="DD188" i="40" s="1"/>
  <c r="AX188" i="40"/>
  <c r="AV188" i="40"/>
  <c r="AW188" i="40" s="1"/>
  <c r="DC188" i="40" s="1"/>
  <c r="AT188" i="40"/>
  <c r="AU188" i="40" s="1"/>
  <c r="DB188" i="40" s="1"/>
  <c r="AR188" i="40"/>
  <c r="DA188" i="40" s="1"/>
  <c r="AP188" i="40"/>
  <c r="AQ188" i="40" s="1"/>
  <c r="CZ188" i="40" s="1"/>
  <c r="AO188" i="40"/>
  <c r="CY188" i="40" s="1"/>
  <c r="AN188" i="40"/>
  <c r="AM188" i="40"/>
  <c r="CX188" i="40" s="1"/>
  <c r="AL188" i="40"/>
  <c r="AJ188" i="40"/>
  <c r="AK188" i="40" s="1"/>
  <c r="CW188" i="40" s="1"/>
  <c r="AH188" i="40"/>
  <c r="AI188" i="40" s="1"/>
  <c r="CV188" i="40" s="1"/>
  <c r="B188" i="40"/>
  <c r="CU187" i="40"/>
  <c r="AZ187" i="40"/>
  <c r="BA187" i="40" s="1"/>
  <c r="DE187" i="40" s="1"/>
  <c r="AY187" i="40"/>
  <c r="DD187" i="40" s="1"/>
  <c r="AX187" i="40"/>
  <c r="AW187" i="40"/>
  <c r="DC187" i="40" s="1"/>
  <c r="AV187" i="40"/>
  <c r="AT187" i="40"/>
  <c r="AU187" i="40" s="1"/>
  <c r="DB187" i="40" s="1"/>
  <c r="AR187" i="40"/>
  <c r="DA187" i="40" s="1"/>
  <c r="AP187" i="40"/>
  <c r="AQ187" i="40" s="1"/>
  <c r="CZ187" i="40" s="1"/>
  <c r="AN187" i="40"/>
  <c r="AO187" i="40" s="1"/>
  <c r="CY187" i="40" s="1"/>
  <c r="AL187" i="40"/>
  <c r="AM187" i="40" s="1"/>
  <c r="CX187" i="40" s="1"/>
  <c r="AJ187" i="40"/>
  <c r="AK187" i="40" s="1"/>
  <c r="CW187" i="40" s="1"/>
  <c r="AI187" i="40"/>
  <c r="CV187" i="40" s="1"/>
  <c r="AH187" i="40"/>
  <c r="B187" i="40"/>
  <c r="CU186" i="40"/>
  <c r="AZ186" i="40"/>
  <c r="BA186" i="40" s="1"/>
  <c r="DE186" i="40" s="1"/>
  <c r="AX186" i="40"/>
  <c r="AY186" i="40" s="1"/>
  <c r="DD186" i="40" s="1"/>
  <c r="AW186" i="40"/>
  <c r="DC186" i="40" s="1"/>
  <c r="AV186" i="40"/>
  <c r="AT186" i="40"/>
  <c r="AU186" i="40" s="1"/>
  <c r="DB186" i="40" s="1"/>
  <c r="AR186" i="40"/>
  <c r="DA186" i="40" s="1"/>
  <c r="AQ186" i="40"/>
  <c r="CZ186" i="40" s="1"/>
  <c r="AP186" i="40"/>
  <c r="AN186" i="40"/>
  <c r="AO186" i="40" s="1"/>
  <c r="CY186" i="40" s="1"/>
  <c r="AM186" i="40"/>
  <c r="CX186" i="40" s="1"/>
  <c r="AL186" i="40"/>
  <c r="AJ186" i="40"/>
  <c r="AK186" i="40" s="1"/>
  <c r="CW186" i="40" s="1"/>
  <c r="AH186" i="40"/>
  <c r="AI186" i="40" s="1"/>
  <c r="CV186" i="40" s="1"/>
  <c r="B186" i="40"/>
  <c r="CU185" i="40"/>
  <c r="AZ185" i="40"/>
  <c r="BA185" i="40" s="1"/>
  <c r="DE185" i="40" s="1"/>
  <c r="AY185" i="40"/>
  <c r="DD185" i="40" s="1"/>
  <c r="AX185" i="40"/>
  <c r="AW185" i="40"/>
  <c r="DC185" i="40" s="1"/>
  <c r="AV185" i="40"/>
  <c r="AU185" i="40"/>
  <c r="DB185" i="40" s="1"/>
  <c r="AT185" i="40"/>
  <c r="AR185" i="40"/>
  <c r="DA185" i="40" s="1"/>
  <c r="AQ185" i="40"/>
  <c r="CZ185" i="40" s="1"/>
  <c r="AP185" i="40"/>
  <c r="AN185" i="40"/>
  <c r="AO185" i="40" s="1"/>
  <c r="CY185" i="40" s="1"/>
  <c r="AL185" i="40"/>
  <c r="AM185" i="40" s="1"/>
  <c r="CX185" i="40" s="1"/>
  <c r="AJ185" i="40"/>
  <c r="AK185" i="40" s="1"/>
  <c r="CW185" i="40" s="1"/>
  <c r="AH185" i="40"/>
  <c r="AI185" i="40" s="1"/>
  <c r="CV185" i="40" s="1"/>
  <c r="B185" i="40"/>
  <c r="CU184" i="40"/>
  <c r="AZ184" i="40"/>
  <c r="AX184" i="40"/>
  <c r="AX194" i="40" s="1"/>
  <c r="AV184" i="40"/>
  <c r="AU184" i="40"/>
  <c r="AT184" i="40"/>
  <c r="AR184" i="40"/>
  <c r="AQ184" i="40"/>
  <c r="CZ184" i="40" s="1"/>
  <c r="AP184" i="40"/>
  <c r="AO184" i="40"/>
  <c r="AN184" i="40"/>
  <c r="AL184" i="40"/>
  <c r="AJ184" i="40"/>
  <c r="AK184" i="40" s="1"/>
  <c r="AH184" i="40"/>
  <c r="B184" i="40"/>
  <c r="DE183" i="40"/>
  <c r="DD183" i="40"/>
  <c r="DC183" i="40"/>
  <c r="DB183" i="40"/>
  <c r="DA183" i="40"/>
  <c r="CZ183" i="40"/>
  <c r="CY183" i="40"/>
  <c r="AZ183" i="40"/>
  <c r="AX183" i="40"/>
  <c r="AV183" i="40"/>
  <c r="AT183" i="40"/>
  <c r="AR183" i="40"/>
  <c r="AP183" i="40"/>
  <c r="AN183" i="40"/>
  <c r="L183" i="40"/>
  <c r="K183" i="40"/>
  <c r="J183" i="40"/>
  <c r="I183" i="40"/>
  <c r="H183" i="40"/>
  <c r="G183" i="40"/>
  <c r="F183" i="40"/>
  <c r="C182" i="40"/>
  <c r="L179" i="40"/>
  <c r="K179" i="40"/>
  <c r="J179" i="40"/>
  <c r="I179" i="40"/>
  <c r="H179" i="40"/>
  <c r="G179" i="40"/>
  <c r="F179" i="40"/>
  <c r="E179" i="40"/>
  <c r="D179" i="40"/>
  <c r="C179" i="40"/>
  <c r="CU178" i="40"/>
  <c r="AZ178" i="40"/>
  <c r="BA178" i="40" s="1"/>
  <c r="DE178" i="40" s="1"/>
  <c r="AX178" i="40"/>
  <c r="AY178" i="40" s="1"/>
  <c r="DD178" i="40" s="1"/>
  <c r="AV178" i="40"/>
  <c r="AW178" i="40" s="1"/>
  <c r="DC178" i="40" s="1"/>
  <c r="AT178" i="40"/>
  <c r="AU178" i="40" s="1"/>
  <c r="DB178" i="40" s="1"/>
  <c r="AR178" i="40"/>
  <c r="DA178" i="40" s="1"/>
  <c r="AP178" i="40"/>
  <c r="AQ178" i="40" s="1"/>
  <c r="CZ178" i="40" s="1"/>
  <c r="AN178" i="40"/>
  <c r="AO178" i="40" s="1"/>
  <c r="CY178" i="40" s="1"/>
  <c r="AL178" i="40"/>
  <c r="AM178" i="40" s="1"/>
  <c r="CX178" i="40" s="1"/>
  <c r="AJ178" i="40"/>
  <c r="AK178" i="40" s="1"/>
  <c r="CW178" i="40" s="1"/>
  <c r="AI178" i="40"/>
  <c r="CV178" i="40" s="1"/>
  <c r="AH178" i="40"/>
  <c r="B178" i="40"/>
  <c r="CU177" i="40"/>
  <c r="AZ177" i="40"/>
  <c r="BA177" i="40" s="1"/>
  <c r="DE177" i="40" s="1"/>
  <c r="AX177" i="40"/>
  <c r="AY177" i="40" s="1"/>
  <c r="DD177" i="40" s="1"/>
  <c r="AW177" i="40"/>
  <c r="DC177" i="40" s="1"/>
  <c r="AV177" i="40"/>
  <c r="AT177" i="40"/>
  <c r="AU177" i="40" s="1"/>
  <c r="DB177" i="40" s="1"/>
  <c r="AR177" i="40"/>
  <c r="DA177" i="40" s="1"/>
  <c r="AP177" i="40"/>
  <c r="AQ177" i="40" s="1"/>
  <c r="CZ177" i="40" s="1"/>
  <c r="AN177" i="40"/>
  <c r="AO177" i="40" s="1"/>
  <c r="CY177" i="40" s="1"/>
  <c r="AL177" i="40"/>
  <c r="AM177" i="40" s="1"/>
  <c r="CX177" i="40" s="1"/>
  <c r="AJ177" i="40"/>
  <c r="AK177" i="40" s="1"/>
  <c r="CW177" i="40" s="1"/>
  <c r="AI177" i="40"/>
  <c r="CV177" i="40" s="1"/>
  <c r="AH177" i="40"/>
  <c r="B177" i="40"/>
  <c r="CU176" i="40"/>
  <c r="AZ176" i="40"/>
  <c r="BA176" i="40" s="1"/>
  <c r="DE176" i="40" s="1"/>
  <c r="AX176" i="40"/>
  <c r="AY176" i="40" s="1"/>
  <c r="DD176" i="40" s="1"/>
  <c r="AV176" i="40"/>
  <c r="AW176" i="40" s="1"/>
  <c r="DC176" i="40" s="1"/>
  <c r="AU176" i="40"/>
  <c r="DB176" i="40" s="1"/>
  <c r="AT176" i="40"/>
  <c r="AR176" i="40"/>
  <c r="DA176" i="40" s="1"/>
  <c r="AP176" i="40"/>
  <c r="AQ176" i="40" s="1"/>
  <c r="CZ176" i="40" s="1"/>
  <c r="AN176" i="40"/>
  <c r="AO176" i="40" s="1"/>
  <c r="CY176" i="40" s="1"/>
  <c r="AL176" i="40"/>
  <c r="AM176" i="40" s="1"/>
  <c r="CX176" i="40" s="1"/>
  <c r="AJ176" i="40"/>
  <c r="AK176" i="40" s="1"/>
  <c r="CW176" i="40" s="1"/>
  <c r="AI176" i="40"/>
  <c r="CV176" i="40" s="1"/>
  <c r="AH176" i="40"/>
  <c r="B176" i="40"/>
  <c r="CU175" i="40"/>
  <c r="AZ175" i="40"/>
  <c r="BA175" i="40" s="1"/>
  <c r="DE175" i="40" s="1"/>
  <c r="AX175" i="40"/>
  <c r="AY175" i="40" s="1"/>
  <c r="DD175" i="40" s="1"/>
  <c r="AV175" i="40"/>
  <c r="AW175" i="40" s="1"/>
  <c r="DC175" i="40" s="1"/>
  <c r="AU175" i="40"/>
  <c r="DB175" i="40" s="1"/>
  <c r="AT175" i="40"/>
  <c r="AR175" i="40"/>
  <c r="DA175" i="40" s="1"/>
  <c r="AQ175" i="40"/>
  <c r="CZ175" i="40" s="1"/>
  <c r="AP175" i="40"/>
  <c r="AN175" i="40"/>
  <c r="AO175" i="40" s="1"/>
  <c r="CY175" i="40" s="1"/>
  <c r="AL175" i="40"/>
  <c r="AM175" i="40" s="1"/>
  <c r="CX175" i="40" s="1"/>
  <c r="AJ175" i="40"/>
  <c r="AK175" i="40" s="1"/>
  <c r="CW175" i="40" s="1"/>
  <c r="AH175" i="40"/>
  <c r="AI175" i="40" s="1"/>
  <c r="CV175" i="40" s="1"/>
  <c r="B175" i="40"/>
  <c r="CU174" i="40"/>
  <c r="AZ174" i="40"/>
  <c r="BA174" i="40" s="1"/>
  <c r="DE174" i="40" s="1"/>
  <c r="AX174" i="40"/>
  <c r="AY174" i="40" s="1"/>
  <c r="DD174" i="40" s="1"/>
  <c r="AV174" i="40"/>
  <c r="AW174" i="40" s="1"/>
  <c r="DC174" i="40" s="1"/>
  <c r="AT174" i="40"/>
  <c r="AU174" i="40" s="1"/>
  <c r="DB174" i="40" s="1"/>
  <c r="AR174" i="40"/>
  <c r="DA174" i="40" s="1"/>
  <c r="AP174" i="40"/>
  <c r="AQ174" i="40" s="1"/>
  <c r="CZ174" i="40" s="1"/>
  <c r="AN174" i="40"/>
  <c r="AO174" i="40" s="1"/>
  <c r="CY174" i="40" s="1"/>
  <c r="AL174" i="40"/>
  <c r="AM174" i="40" s="1"/>
  <c r="CX174" i="40" s="1"/>
  <c r="AJ174" i="40"/>
  <c r="AK174" i="40" s="1"/>
  <c r="CW174" i="40" s="1"/>
  <c r="AH174" i="40"/>
  <c r="AI174" i="40" s="1"/>
  <c r="CV174" i="40" s="1"/>
  <c r="B174" i="40"/>
  <c r="CU173" i="40"/>
  <c r="AZ173" i="40"/>
  <c r="BA173" i="40" s="1"/>
  <c r="DE173" i="40" s="1"/>
  <c r="AY173" i="40"/>
  <c r="DD173" i="40" s="1"/>
  <c r="AX173" i="40"/>
  <c r="AW173" i="40"/>
  <c r="DC173" i="40" s="1"/>
  <c r="AV173" i="40"/>
  <c r="AT173" i="40"/>
  <c r="AU173" i="40" s="1"/>
  <c r="DB173" i="40" s="1"/>
  <c r="AR173" i="40"/>
  <c r="DA173" i="40" s="1"/>
  <c r="AP173" i="40"/>
  <c r="AQ173" i="40" s="1"/>
  <c r="CZ173" i="40" s="1"/>
  <c r="AN173" i="40"/>
  <c r="AO173" i="40" s="1"/>
  <c r="CY173" i="40" s="1"/>
  <c r="AL173" i="40"/>
  <c r="AM173" i="40" s="1"/>
  <c r="CX173" i="40" s="1"/>
  <c r="AJ173" i="40"/>
  <c r="AK173" i="40" s="1"/>
  <c r="CW173" i="40" s="1"/>
  <c r="AH173" i="40"/>
  <c r="AI173" i="40" s="1"/>
  <c r="CV173" i="40" s="1"/>
  <c r="B173" i="40"/>
  <c r="CU172" i="40"/>
  <c r="AZ172" i="40"/>
  <c r="BA172" i="40" s="1"/>
  <c r="DE172" i="40" s="1"/>
  <c r="AX172" i="40"/>
  <c r="AY172" i="40" s="1"/>
  <c r="DD172" i="40" s="1"/>
  <c r="AV172" i="40"/>
  <c r="AW172" i="40" s="1"/>
  <c r="DC172" i="40" s="1"/>
  <c r="AT172" i="40"/>
  <c r="AU172" i="40" s="1"/>
  <c r="DB172" i="40" s="1"/>
  <c r="AR172" i="40"/>
  <c r="DA172" i="40" s="1"/>
  <c r="AP172" i="40"/>
  <c r="AQ172" i="40" s="1"/>
  <c r="CZ172" i="40" s="1"/>
  <c r="AN172" i="40"/>
  <c r="AO172" i="40" s="1"/>
  <c r="CY172" i="40" s="1"/>
  <c r="AL172" i="40"/>
  <c r="AM172" i="40" s="1"/>
  <c r="CX172" i="40" s="1"/>
  <c r="AJ172" i="40"/>
  <c r="AK172" i="40" s="1"/>
  <c r="CW172" i="40" s="1"/>
  <c r="AI172" i="40"/>
  <c r="CV172" i="40" s="1"/>
  <c r="AH172" i="40"/>
  <c r="B172" i="40"/>
  <c r="CU171" i="40"/>
  <c r="AZ171" i="40"/>
  <c r="BA171" i="40" s="1"/>
  <c r="DE171" i="40" s="1"/>
  <c r="AX171" i="40"/>
  <c r="AY171" i="40" s="1"/>
  <c r="DD171" i="40" s="1"/>
  <c r="AW171" i="40"/>
  <c r="DC171" i="40" s="1"/>
  <c r="AV171" i="40"/>
  <c r="AT171" i="40"/>
  <c r="AU171" i="40" s="1"/>
  <c r="DB171" i="40" s="1"/>
  <c r="AR171" i="40"/>
  <c r="DA171" i="40" s="1"/>
  <c r="AP171" i="40"/>
  <c r="AQ171" i="40" s="1"/>
  <c r="CZ171" i="40" s="1"/>
  <c r="AN171" i="40"/>
  <c r="AO171" i="40" s="1"/>
  <c r="CY171" i="40" s="1"/>
  <c r="AL171" i="40"/>
  <c r="AM171" i="40" s="1"/>
  <c r="CX171" i="40" s="1"/>
  <c r="AJ171" i="40"/>
  <c r="AK171" i="40" s="1"/>
  <c r="CW171" i="40" s="1"/>
  <c r="AI171" i="40"/>
  <c r="CV171" i="40" s="1"/>
  <c r="AH171" i="40"/>
  <c r="B171" i="40"/>
  <c r="CU170" i="40"/>
  <c r="AZ170" i="40"/>
  <c r="BA170" i="40" s="1"/>
  <c r="DE170" i="40" s="1"/>
  <c r="AX170" i="40"/>
  <c r="AY170" i="40" s="1"/>
  <c r="DD170" i="40" s="1"/>
  <c r="AW170" i="40"/>
  <c r="DC170" i="40" s="1"/>
  <c r="AV170" i="40"/>
  <c r="AT170" i="40"/>
  <c r="AU170" i="40" s="1"/>
  <c r="DB170" i="40" s="1"/>
  <c r="AR170" i="40"/>
  <c r="DA170" i="40" s="1"/>
  <c r="AP170" i="40"/>
  <c r="AQ170" i="40" s="1"/>
  <c r="CZ170" i="40" s="1"/>
  <c r="AN170" i="40"/>
  <c r="AO170" i="40" s="1"/>
  <c r="CY170" i="40" s="1"/>
  <c r="AL170" i="40"/>
  <c r="AM170" i="40" s="1"/>
  <c r="CX170" i="40" s="1"/>
  <c r="AJ170" i="40"/>
  <c r="AK170" i="40" s="1"/>
  <c r="CW170" i="40" s="1"/>
  <c r="AI170" i="40"/>
  <c r="CV170" i="40" s="1"/>
  <c r="AH170" i="40"/>
  <c r="B170" i="40"/>
  <c r="CU169" i="40"/>
  <c r="AZ169" i="40"/>
  <c r="AX169" i="40"/>
  <c r="AW169" i="40"/>
  <c r="AV169" i="40"/>
  <c r="AT169" i="40"/>
  <c r="AT179" i="40" s="1"/>
  <c r="AR169" i="40"/>
  <c r="AR179" i="40" s="1"/>
  <c r="AP169" i="40"/>
  <c r="AP179" i="40" s="1"/>
  <c r="AN169" i="40"/>
  <c r="AO169" i="40" s="1"/>
  <c r="AL169" i="40"/>
  <c r="AM169" i="40" s="1"/>
  <c r="CX169" i="40" s="1"/>
  <c r="AJ169" i="40"/>
  <c r="AI169" i="40"/>
  <c r="CV169" i="40" s="1"/>
  <c r="AH169" i="40"/>
  <c r="AH179" i="40" s="1"/>
  <c r="B169" i="40"/>
  <c r="DE168" i="40"/>
  <c r="DD168" i="40"/>
  <c r="DC168" i="40"/>
  <c r="DB168" i="40"/>
  <c r="DA168" i="40"/>
  <c r="CZ168" i="40"/>
  <c r="CY168" i="40"/>
  <c r="AZ168" i="40"/>
  <c r="AX168" i="40"/>
  <c r="AV168" i="40"/>
  <c r="AT168" i="40"/>
  <c r="AR168" i="40"/>
  <c r="AP168" i="40"/>
  <c r="AN168" i="40"/>
  <c r="L168" i="40"/>
  <c r="K168" i="40"/>
  <c r="J168" i="40"/>
  <c r="I168" i="40"/>
  <c r="H168" i="40"/>
  <c r="G168" i="40"/>
  <c r="F168" i="40"/>
  <c r="C167" i="40"/>
  <c r="L164" i="40"/>
  <c r="K164" i="40"/>
  <c r="J164" i="40"/>
  <c r="I164" i="40"/>
  <c r="H164" i="40"/>
  <c r="G164" i="40"/>
  <c r="F164" i="40"/>
  <c r="E164" i="40"/>
  <c r="D164" i="40"/>
  <c r="C164" i="40"/>
  <c r="CU163" i="40"/>
  <c r="AZ163" i="40"/>
  <c r="BA163" i="40" s="1"/>
  <c r="DE163" i="40" s="1"/>
  <c r="AX163" i="40"/>
  <c r="AY163" i="40" s="1"/>
  <c r="DD163" i="40" s="1"/>
  <c r="AV163" i="40"/>
  <c r="AW163" i="40" s="1"/>
  <c r="DC163" i="40" s="1"/>
  <c r="AT163" i="40"/>
  <c r="AU163" i="40" s="1"/>
  <c r="DB163" i="40" s="1"/>
  <c r="AR163" i="40"/>
  <c r="DA163" i="40" s="1"/>
  <c r="AP163" i="40"/>
  <c r="AQ163" i="40" s="1"/>
  <c r="CZ163" i="40" s="1"/>
  <c r="AO163" i="40"/>
  <c r="CY163" i="40" s="1"/>
  <c r="AN163" i="40"/>
  <c r="AL163" i="40"/>
  <c r="AM163" i="40" s="1"/>
  <c r="CX163" i="40" s="1"/>
  <c r="AK163" i="40"/>
  <c r="CW163" i="40" s="1"/>
  <c r="AJ163" i="40"/>
  <c r="AH163" i="40"/>
  <c r="AI163" i="40" s="1"/>
  <c r="CV163" i="40" s="1"/>
  <c r="B163" i="40"/>
  <c r="CU162" i="40"/>
  <c r="AZ162" i="40"/>
  <c r="BA162" i="40" s="1"/>
  <c r="DE162" i="40" s="1"/>
  <c r="AX162" i="40"/>
  <c r="AY162" i="40" s="1"/>
  <c r="DD162" i="40" s="1"/>
  <c r="AW162" i="40"/>
  <c r="DC162" i="40" s="1"/>
  <c r="AV162" i="40"/>
  <c r="AT162" i="40"/>
  <c r="AU162" i="40" s="1"/>
  <c r="DB162" i="40" s="1"/>
  <c r="AR162" i="40"/>
  <c r="DA162" i="40" s="1"/>
  <c r="AP162" i="40"/>
  <c r="AQ162" i="40" s="1"/>
  <c r="CZ162" i="40" s="1"/>
  <c r="AN162" i="40"/>
  <c r="AO162" i="40" s="1"/>
  <c r="CY162" i="40" s="1"/>
  <c r="AL162" i="40"/>
  <c r="AM162" i="40" s="1"/>
  <c r="CX162" i="40" s="1"/>
  <c r="AJ162" i="40"/>
  <c r="AK162" i="40" s="1"/>
  <c r="CW162" i="40" s="1"/>
  <c r="AH162" i="40"/>
  <c r="AI162" i="40" s="1"/>
  <c r="CV162" i="40" s="1"/>
  <c r="B162" i="40"/>
  <c r="CU161" i="40"/>
  <c r="BA161" i="40"/>
  <c r="DE161" i="40" s="1"/>
  <c r="AZ161" i="40"/>
  <c r="AX161" i="40"/>
  <c r="AY161" i="40" s="1"/>
  <c r="DD161" i="40" s="1"/>
  <c r="AV161" i="40"/>
  <c r="AW161" i="40" s="1"/>
  <c r="DC161" i="40" s="1"/>
  <c r="AT161" i="40"/>
  <c r="AU161" i="40" s="1"/>
  <c r="DB161" i="40" s="1"/>
  <c r="AR161" i="40"/>
  <c r="DA161" i="40" s="1"/>
  <c r="AP161" i="40"/>
  <c r="AQ161" i="40" s="1"/>
  <c r="CZ161" i="40" s="1"/>
  <c r="AN161" i="40"/>
  <c r="AO161" i="40" s="1"/>
  <c r="CY161" i="40" s="1"/>
  <c r="AL161" i="40"/>
  <c r="AM161" i="40" s="1"/>
  <c r="CX161" i="40" s="1"/>
  <c r="AK161" i="40"/>
  <c r="CW161" i="40" s="1"/>
  <c r="AJ161" i="40"/>
  <c r="AH161" i="40"/>
  <c r="AI161" i="40" s="1"/>
  <c r="CV161" i="40" s="1"/>
  <c r="B161" i="40"/>
  <c r="CU160" i="40"/>
  <c r="AZ160" i="40"/>
  <c r="BA160" i="40" s="1"/>
  <c r="DE160" i="40" s="1"/>
  <c r="AX160" i="40"/>
  <c r="AY160" i="40" s="1"/>
  <c r="DD160" i="40" s="1"/>
  <c r="AV160" i="40"/>
  <c r="AW160" i="40" s="1"/>
  <c r="DC160" i="40" s="1"/>
  <c r="AT160" i="40"/>
  <c r="AU160" i="40" s="1"/>
  <c r="DB160" i="40" s="1"/>
  <c r="AR160" i="40"/>
  <c r="DA160" i="40" s="1"/>
  <c r="AP160" i="40"/>
  <c r="AQ160" i="40" s="1"/>
  <c r="CZ160" i="40" s="1"/>
  <c r="AO160" i="40"/>
  <c r="CY160" i="40" s="1"/>
  <c r="AN160" i="40"/>
  <c r="AL160" i="40"/>
  <c r="AM160" i="40" s="1"/>
  <c r="CX160" i="40" s="1"/>
  <c r="AK160" i="40"/>
  <c r="CW160" i="40" s="1"/>
  <c r="AJ160" i="40"/>
  <c r="AH160" i="40"/>
  <c r="AI160" i="40" s="1"/>
  <c r="CV160" i="40" s="1"/>
  <c r="B160" i="40"/>
  <c r="CU159" i="40"/>
  <c r="AZ159" i="40"/>
  <c r="BA159" i="40" s="1"/>
  <c r="DE159" i="40" s="1"/>
  <c r="AX159" i="40"/>
  <c r="AY159" i="40" s="1"/>
  <c r="DD159" i="40" s="1"/>
  <c r="AV159" i="40"/>
  <c r="AW159" i="40" s="1"/>
  <c r="DC159" i="40" s="1"/>
  <c r="AT159" i="40"/>
  <c r="AU159" i="40" s="1"/>
  <c r="DB159" i="40" s="1"/>
  <c r="AR159" i="40"/>
  <c r="DA159" i="40" s="1"/>
  <c r="AP159" i="40"/>
  <c r="AQ159" i="40" s="1"/>
  <c r="CZ159" i="40" s="1"/>
  <c r="AO159" i="40"/>
  <c r="CY159" i="40" s="1"/>
  <c r="AN159" i="40"/>
  <c r="AL159" i="40"/>
  <c r="AM159" i="40" s="1"/>
  <c r="CX159" i="40" s="1"/>
  <c r="AK159" i="40"/>
  <c r="CW159" i="40" s="1"/>
  <c r="AJ159" i="40"/>
  <c r="AH159" i="40"/>
  <c r="AI159" i="40" s="1"/>
  <c r="CV159" i="40" s="1"/>
  <c r="B159" i="40"/>
  <c r="CU158" i="40"/>
  <c r="BA158" i="40"/>
  <c r="DE158" i="40" s="1"/>
  <c r="AZ158" i="40"/>
  <c r="AX158" i="40"/>
  <c r="AY158" i="40" s="1"/>
  <c r="DD158" i="40" s="1"/>
  <c r="AV158" i="40"/>
  <c r="AW158" i="40" s="1"/>
  <c r="DC158" i="40" s="1"/>
  <c r="AT158" i="40"/>
  <c r="AU158" i="40" s="1"/>
  <c r="DB158" i="40" s="1"/>
  <c r="AR158" i="40"/>
  <c r="DA158" i="40" s="1"/>
  <c r="AP158" i="40"/>
  <c r="AQ158" i="40" s="1"/>
  <c r="CZ158" i="40" s="1"/>
  <c r="AN158" i="40"/>
  <c r="AO158" i="40" s="1"/>
  <c r="CY158" i="40" s="1"/>
  <c r="AL158" i="40"/>
  <c r="AM158" i="40" s="1"/>
  <c r="CX158" i="40" s="1"/>
  <c r="AJ158" i="40"/>
  <c r="AK158" i="40" s="1"/>
  <c r="CW158" i="40" s="1"/>
  <c r="AH158" i="40"/>
  <c r="AI158" i="40" s="1"/>
  <c r="CV158" i="40" s="1"/>
  <c r="B158" i="40"/>
  <c r="CU157" i="40"/>
  <c r="AZ157" i="40"/>
  <c r="BA157" i="40" s="1"/>
  <c r="DE157" i="40" s="1"/>
  <c r="AX157" i="40"/>
  <c r="AY157" i="40" s="1"/>
  <c r="DD157" i="40" s="1"/>
  <c r="AV157" i="40"/>
  <c r="AW157" i="40" s="1"/>
  <c r="DC157" i="40" s="1"/>
  <c r="AU157" i="40"/>
  <c r="DB157" i="40" s="1"/>
  <c r="AT157" i="40"/>
  <c r="AR157" i="40"/>
  <c r="DA157" i="40" s="1"/>
  <c r="AP157" i="40"/>
  <c r="AQ157" i="40" s="1"/>
  <c r="CZ157" i="40" s="1"/>
  <c r="AN157" i="40"/>
  <c r="AO157" i="40" s="1"/>
  <c r="CY157" i="40" s="1"/>
  <c r="AL157" i="40"/>
  <c r="AM157" i="40" s="1"/>
  <c r="CX157" i="40" s="1"/>
  <c r="AJ157" i="40"/>
  <c r="AK157" i="40" s="1"/>
  <c r="CW157" i="40" s="1"/>
  <c r="AH157" i="40"/>
  <c r="AI157" i="40" s="1"/>
  <c r="CV157" i="40" s="1"/>
  <c r="B157" i="40"/>
  <c r="CU156" i="40"/>
  <c r="AZ156" i="40"/>
  <c r="BA156" i="40" s="1"/>
  <c r="DE156" i="40" s="1"/>
  <c r="AX156" i="40"/>
  <c r="AY156" i="40" s="1"/>
  <c r="DD156" i="40" s="1"/>
  <c r="AW156" i="40"/>
  <c r="DC156" i="40" s="1"/>
  <c r="AV156" i="40"/>
  <c r="AT156" i="40"/>
  <c r="AU156" i="40" s="1"/>
  <c r="DB156" i="40" s="1"/>
  <c r="DA156" i="40"/>
  <c r="AR156" i="40"/>
  <c r="AP156" i="40"/>
  <c r="AQ156" i="40" s="1"/>
  <c r="CZ156" i="40" s="1"/>
  <c r="AN156" i="40"/>
  <c r="AO156" i="40" s="1"/>
  <c r="CY156" i="40" s="1"/>
  <c r="AL156" i="40"/>
  <c r="AM156" i="40" s="1"/>
  <c r="CX156" i="40" s="1"/>
  <c r="AJ156" i="40"/>
  <c r="AK156" i="40" s="1"/>
  <c r="CW156" i="40" s="1"/>
  <c r="AH156" i="40"/>
  <c r="AI156" i="40" s="1"/>
  <c r="CV156" i="40" s="1"/>
  <c r="B156" i="40"/>
  <c r="CU155" i="40"/>
  <c r="AZ155" i="40"/>
  <c r="BA155" i="40" s="1"/>
  <c r="DE155" i="40" s="1"/>
  <c r="AX155" i="40"/>
  <c r="AY155" i="40" s="1"/>
  <c r="DD155" i="40" s="1"/>
  <c r="AW155" i="40"/>
  <c r="DC155" i="40" s="1"/>
  <c r="AV155" i="40"/>
  <c r="AU155" i="40"/>
  <c r="DB155" i="40" s="1"/>
  <c r="AT155" i="40"/>
  <c r="AR155" i="40"/>
  <c r="DA155" i="40" s="1"/>
  <c r="AP155" i="40"/>
  <c r="AQ155" i="40" s="1"/>
  <c r="CZ155" i="40" s="1"/>
  <c r="AN155" i="40"/>
  <c r="AO155" i="40" s="1"/>
  <c r="CY155" i="40" s="1"/>
  <c r="AL155" i="40"/>
  <c r="AM155" i="40" s="1"/>
  <c r="CX155" i="40" s="1"/>
  <c r="AJ155" i="40"/>
  <c r="AK155" i="40" s="1"/>
  <c r="CW155" i="40" s="1"/>
  <c r="AH155" i="40"/>
  <c r="AI155" i="40" s="1"/>
  <c r="CV155" i="40" s="1"/>
  <c r="B155" i="40"/>
  <c r="CU154" i="40"/>
  <c r="AZ154" i="40"/>
  <c r="BA154" i="40" s="1"/>
  <c r="AX154" i="40"/>
  <c r="AV154" i="40"/>
  <c r="AT154" i="40"/>
  <c r="AR154" i="40"/>
  <c r="AP154" i="40"/>
  <c r="AN154" i="40"/>
  <c r="AN164" i="40" s="1"/>
  <c r="AL154" i="40"/>
  <c r="AJ154" i="40"/>
  <c r="AH154" i="40"/>
  <c r="B154" i="40"/>
  <c r="DE153" i="40"/>
  <c r="DD153" i="40"/>
  <c r="DC153" i="40"/>
  <c r="DB153" i="40"/>
  <c r="DA153" i="40"/>
  <c r="CZ153" i="40"/>
  <c r="CY153" i="40"/>
  <c r="AZ153" i="40"/>
  <c r="AX153" i="40"/>
  <c r="AV153" i="40"/>
  <c r="AT153" i="40"/>
  <c r="AR153" i="40"/>
  <c r="AP153" i="40"/>
  <c r="AN153" i="40"/>
  <c r="L153" i="40"/>
  <c r="K153" i="40"/>
  <c r="J153" i="40"/>
  <c r="I153" i="40"/>
  <c r="H153" i="40"/>
  <c r="G153" i="40"/>
  <c r="F153" i="40"/>
  <c r="C152" i="40"/>
  <c r="L149" i="40"/>
  <c r="K149" i="40"/>
  <c r="J149" i="40"/>
  <c r="I149" i="40"/>
  <c r="H149" i="40"/>
  <c r="G149" i="40"/>
  <c r="F149" i="40"/>
  <c r="E149" i="40"/>
  <c r="D149" i="40"/>
  <c r="C149" i="40"/>
  <c r="CU148" i="40"/>
  <c r="AZ148" i="40"/>
  <c r="BA148" i="40" s="1"/>
  <c r="DE148" i="40" s="1"/>
  <c r="AX148" i="40"/>
  <c r="AY148" i="40" s="1"/>
  <c r="DD148" i="40" s="1"/>
  <c r="AV148" i="40"/>
  <c r="AW148" i="40" s="1"/>
  <c r="DC148" i="40" s="1"/>
  <c r="AT148" i="40"/>
  <c r="AU148" i="40" s="1"/>
  <c r="DB148" i="40" s="1"/>
  <c r="AR148" i="40"/>
  <c r="DA148" i="40" s="1"/>
  <c r="AP148" i="40"/>
  <c r="AQ148" i="40" s="1"/>
  <c r="CZ148" i="40" s="1"/>
  <c r="AN148" i="40"/>
  <c r="AO148" i="40" s="1"/>
  <c r="CY148" i="40" s="1"/>
  <c r="AL148" i="40"/>
  <c r="AM148" i="40" s="1"/>
  <c r="CX148" i="40" s="1"/>
  <c r="AJ148" i="40"/>
  <c r="AK148" i="40" s="1"/>
  <c r="CW148" i="40" s="1"/>
  <c r="AH148" i="40"/>
  <c r="AI148" i="40" s="1"/>
  <c r="CV148" i="40" s="1"/>
  <c r="B148" i="40"/>
  <c r="CU147" i="40"/>
  <c r="AZ147" i="40"/>
  <c r="BA147" i="40" s="1"/>
  <c r="DE147" i="40" s="1"/>
  <c r="AY147" i="40"/>
  <c r="DD147" i="40" s="1"/>
  <c r="AX147" i="40"/>
  <c r="AV147" i="40"/>
  <c r="AW147" i="40" s="1"/>
  <c r="DC147" i="40" s="1"/>
  <c r="AT147" i="40"/>
  <c r="AU147" i="40" s="1"/>
  <c r="DB147" i="40" s="1"/>
  <c r="AR147" i="40"/>
  <c r="DA147" i="40" s="1"/>
  <c r="AP147" i="40"/>
  <c r="AQ147" i="40" s="1"/>
  <c r="CZ147" i="40" s="1"/>
  <c r="AN147" i="40"/>
  <c r="AO147" i="40" s="1"/>
  <c r="CY147" i="40" s="1"/>
  <c r="AL147" i="40"/>
  <c r="AM147" i="40" s="1"/>
  <c r="CX147" i="40" s="1"/>
  <c r="AJ147" i="40"/>
  <c r="AK147" i="40" s="1"/>
  <c r="CW147" i="40" s="1"/>
  <c r="AH147" i="40"/>
  <c r="AI147" i="40" s="1"/>
  <c r="CV147" i="40" s="1"/>
  <c r="B147" i="40"/>
  <c r="CU146" i="40"/>
  <c r="AZ146" i="40"/>
  <c r="BA146" i="40" s="1"/>
  <c r="DE146" i="40" s="1"/>
  <c r="AX146" i="40"/>
  <c r="AY146" i="40" s="1"/>
  <c r="DD146" i="40" s="1"/>
  <c r="AW146" i="40"/>
  <c r="DC146" i="40" s="1"/>
  <c r="AV146" i="40"/>
  <c r="AT146" i="40"/>
  <c r="AU146" i="40" s="1"/>
  <c r="DB146" i="40" s="1"/>
  <c r="AR146" i="40"/>
  <c r="DA146" i="40" s="1"/>
  <c r="AQ146" i="40"/>
  <c r="CZ146" i="40" s="1"/>
  <c r="AP146" i="40"/>
  <c r="AN146" i="40"/>
  <c r="AO146" i="40" s="1"/>
  <c r="CY146" i="40" s="1"/>
  <c r="AL146" i="40"/>
  <c r="AM146" i="40" s="1"/>
  <c r="CX146" i="40" s="1"/>
  <c r="AJ146" i="40"/>
  <c r="AK146" i="40" s="1"/>
  <c r="CW146" i="40" s="1"/>
  <c r="AH146" i="40"/>
  <c r="AI146" i="40" s="1"/>
  <c r="CV146" i="40" s="1"/>
  <c r="B146" i="40"/>
  <c r="CU145" i="40"/>
  <c r="BA145" i="40"/>
  <c r="DE145" i="40" s="1"/>
  <c r="AZ145" i="40"/>
  <c r="AX145" i="40"/>
  <c r="AY145" i="40" s="1"/>
  <c r="DD145" i="40" s="1"/>
  <c r="AV145" i="40"/>
  <c r="AW145" i="40" s="1"/>
  <c r="DC145" i="40" s="1"/>
  <c r="AT145" i="40"/>
  <c r="AU145" i="40" s="1"/>
  <c r="DB145" i="40" s="1"/>
  <c r="DA145" i="40"/>
  <c r="AR145" i="40"/>
  <c r="AP145" i="40"/>
  <c r="AQ145" i="40" s="1"/>
  <c r="CZ145" i="40" s="1"/>
  <c r="AN145" i="40"/>
  <c r="AO145" i="40" s="1"/>
  <c r="CY145" i="40" s="1"/>
  <c r="AM145" i="40"/>
  <c r="CX145" i="40" s="1"/>
  <c r="AL145" i="40"/>
  <c r="AJ145" i="40"/>
  <c r="AK145" i="40" s="1"/>
  <c r="CW145" i="40" s="1"/>
  <c r="AI145" i="40"/>
  <c r="CV145" i="40" s="1"/>
  <c r="AH145" i="40"/>
  <c r="B145" i="40"/>
  <c r="CU144" i="40"/>
  <c r="AZ144" i="40"/>
  <c r="BA144" i="40" s="1"/>
  <c r="DE144" i="40" s="1"/>
  <c r="AX144" i="40"/>
  <c r="AY144" i="40" s="1"/>
  <c r="DD144" i="40" s="1"/>
  <c r="AV144" i="40"/>
  <c r="AW144" i="40" s="1"/>
  <c r="DC144" i="40" s="1"/>
  <c r="AT144" i="40"/>
  <c r="AU144" i="40" s="1"/>
  <c r="DB144" i="40" s="1"/>
  <c r="AR144" i="40"/>
  <c r="DA144" i="40" s="1"/>
  <c r="AP144" i="40"/>
  <c r="AQ144" i="40" s="1"/>
  <c r="CZ144" i="40" s="1"/>
  <c r="AN144" i="40"/>
  <c r="AO144" i="40" s="1"/>
  <c r="CY144" i="40" s="1"/>
  <c r="AL144" i="40"/>
  <c r="AM144" i="40" s="1"/>
  <c r="CX144" i="40" s="1"/>
  <c r="AJ144" i="40"/>
  <c r="AK144" i="40" s="1"/>
  <c r="CW144" i="40" s="1"/>
  <c r="AH144" i="40"/>
  <c r="AI144" i="40" s="1"/>
  <c r="CV144" i="40" s="1"/>
  <c r="B144" i="40"/>
  <c r="CU143" i="40"/>
  <c r="AZ143" i="40"/>
  <c r="BA143" i="40" s="1"/>
  <c r="DE143" i="40" s="1"/>
  <c r="AX143" i="40"/>
  <c r="AY143" i="40" s="1"/>
  <c r="DD143" i="40" s="1"/>
  <c r="AV143" i="40"/>
  <c r="AW143" i="40" s="1"/>
  <c r="DC143" i="40" s="1"/>
  <c r="AT143" i="40"/>
  <c r="AU143" i="40" s="1"/>
  <c r="DB143" i="40" s="1"/>
  <c r="DA143" i="40"/>
  <c r="AR143" i="40"/>
  <c r="AP143" i="40"/>
  <c r="AQ143" i="40" s="1"/>
  <c r="CZ143" i="40" s="1"/>
  <c r="AN143" i="40"/>
  <c r="AO143" i="40" s="1"/>
  <c r="CY143" i="40" s="1"/>
  <c r="AL143" i="40"/>
  <c r="AM143" i="40" s="1"/>
  <c r="CX143" i="40" s="1"/>
  <c r="AJ143" i="40"/>
  <c r="AK143" i="40" s="1"/>
  <c r="CW143" i="40" s="1"/>
  <c r="AH143" i="40"/>
  <c r="AI143" i="40" s="1"/>
  <c r="CV143" i="40" s="1"/>
  <c r="B143" i="40"/>
  <c r="CU142" i="40"/>
  <c r="AZ142" i="40"/>
  <c r="BA142" i="40" s="1"/>
  <c r="DE142" i="40" s="1"/>
  <c r="AX142" i="40"/>
  <c r="AY142" i="40" s="1"/>
  <c r="DD142" i="40" s="1"/>
  <c r="AV142" i="40"/>
  <c r="AW142" i="40" s="1"/>
  <c r="DC142" i="40" s="1"/>
  <c r="AT142" i="40"/>
  <c r="AU142" i="40" s="1"/>
  <c r="DB142" i="40" s="1"/>
  <c r="AR142" i="40"/>
  <c r="DA142" i="40" s="1"/>
  <c r="AP142" i="40"/>
  <c r="AQ142" i="40" s="1"/>
  <c r="CZ142" i="40" s="1"/>
  <c r="AN142" i="40"/>
  <c r="AO142" i="40" s="1"/>
  <c r="CY142" i="40" s="1"/>
  <c r="AL142" i="40"/>
  <c r="AM142" i="40" s="1"/>
  <c r="CX142" i="40" s="1"/>
  <c r="AJ142" i="40"/>
  <c r="AK142" i="40" s="1"/>
  <c r="CW142" i="40" s="1"/>
  <c r="AH142" i="40"/>
  <c r="AI142" i="40" s="1"/>
  <c r="CV142" i="40" s="1"/>
  <c r="B142" i="40"/>
  <c r="CU141" i="40"/>
  <c r="AZ141" i="40"/>
  <c r="BA141" i="40" s="1"/>
  <c r="DE141" i="40" s="1"/>
  <c r="AX141" i="40"/>
  <c r="AY141" i="40" s="1"/>
  <c r="DD141" i="40" s="1"/>
  <c r="AV141" i="40"/>
  <c r="AW141" i="40" s="1"/>
  <c r="DC141" i="40" s="1"/>
  <c r="AT141" i="40"/>
  <c r="AU141" i="40" s="1"/>
  <c r="DB141" i="40" s="1"/>
  <c r="AR141" i="40"/>
  <c r="DA141" i="40" s="1"/>
  <c r="AP141" i="40"/>
  <c r="AQ141" i="40" s="1"/>
  <c r="CZ141" i="40" s="1"/>
  <c r="AN141" i="40"/>
  <c r="AO141" i="40" s="1"/>
  <c r="CY141" i="40" s="1"/>
  <c r="AL141" i="40"/>
  <c r="AM141" i="40" s="1"/>
  <c r="CX141" i="40" s="1"/>
  <c r="AJ141" i="40"/>
  <c r="AK141" i="40" s="1"/>
  <c r="CW141" i="40" s="1"/>
  <c r="AH141" i="40"/>
  <c r="AI141" i="40" s="1"/>
  <c r="CV141" i="40" s="1"/>
  <c r="B141" i="40"/>
  <c r="DE140" i="40"/>
  <c r="CU140" i="40"/>
  <c r="AZ140" i="40"/>
  <c r="BA140" i="40" s="1"/>
  <c r="AX140" i="40"/>
  <c r="AY140" i="40" s="1"/>
  <c r="DD140" i="40" s="1"/>
  <c r="AV140" i="40"/>
  <c r="AW140" i="40" s="1"/>
  <c r="DC140" i="40" s="1"/>
  <c r="AT140" i="40"/>
  <c r="AU140" i="40" s="1"/>
  <c r="DB140" i="40" s="1"/>
  <c r="AR140" i="40"/>
  <c r="DA140" i="40" s="1"/>
  <c r="AP140" i="40"/>
  <c r="AQ140" i="40" s="1"/>
  <c r="CZ140" i="40" s="1"/>
  <c r="AN140" i="40"/>
  <c r="AO140" i="40" s="1"/>
  <c r="CY140" i="40" s="1"/>
  <c r="AL140" i="40"/>
  <c r="AM140" i="40" s="1"/>
  <c r="CX140" i="40" s="1"/>
  <c r="AJ140" i="40"/>
  <c r="AK140" i="40" s="1"/>
  <c r="CW140" i="40" s="1"/>
  <c r="AH140" i="40"/>
  <c r="AI140" i="40" s="1"/>
  <c r="CV140" i="40" s="1"/>
  <c r="B140" i="40"/>
  <c r="CU139" i="40"/>
  <c r="BA139" i="40"/>
  <c r="DE139" i="40" s="1"/>
  <c r="AZ139" i="40"/>
  <c r="AY139" i="40"/>
  <c r="AX139" i="40"/>
  <c r="AV139" i="40"/>
  <c r="AT139" i="40"/>
  <c r="AR139" i="40"/>
  <c r="AP139" i="40"/>
  <c r="AQ139" i="40" s="1"/>
  <c r="CZ139" i="40" s="1"/>
  <c r="AN139" i="40"/>
  <c r="AL139" i="40"/>
  <c r="AJ139" i="40"/>
  <c r="AH139" i="40"/>
  <c r="B139" i="40"/>
  <c r="DE138" i="40"/>
  <c r="DD138" i="40"/>
  <c r="DC138" i="40"/>
  <c r="DB138" i="40"/>
  <c r="DA138" i="40"/>
  <c r="CZ138" i="40"/>
  <c r="CY138" i="40"/>
  <c r="AZ138" i="40"/>
  <c r="AX138" i="40"/>
  <c r="AV138" i="40"/>
  <c r="AT138" i="40"/>
  <c r="AR138" i="40"/>
  <c r="AP138" i="40"/>
  <c r="AN138" i="40"/>
  <c r="L138" i="40"/>
  <c r="K138" i="40"/>
  <c r="J138" i="40"/>
  <c r="I138" i="40"/>
  <c r="H138" i="40"/>
  <c r="G138" i="40"/>
  <c r="F138" i="40"/>
  <c r="C137" i="40"/>
  <c r="L134" i="40"/>
  <c r="K134" i="40"/>
  <c r="J134" i="40"/>
  <c r="I134" i="40"/>
  <c r="H134" i="40"/>
  <c r="G134" i="40"/>
  <c r="F134" i="40"/>
  <c r="E134" i="40"/>
  <c r="D134" i="40"/>
  <c r="C134" i="40"/>
  <c r="CU133" i="40"/>
  <c r="AZ133" i="40"/>
  <c r="BA133" i="40" s="1"/>
  <c r="DE133" i="40" s="1"/>
  <c r="AX133" i="40"/>
  <c r="AY133" i="40" s="1"/>
  <c r="DD133" i="40" s="1"/>
  <c r="AW133" i="40"/>
  <c r="DC133" i="40" s="1"/>
  <c r="AV133" i="40"/>
  <c r="AT133" i="40"/>
  <c r="AU133" i="40" s="1"/>
  <c r="DB133" i="40" s="1"/>
  <c r="AR133" i="40"/>
  <c r="DA133" i="40" s="1"/>
  <c r="AQ133" i="40"/>
  <c r="CZ133" i="40" s="1"/>
  <c r="AP133" i="40"/>
  <c r="AN133" i="40"/>
  <c r="AO133" i="40" s="1"/>
  <c r="CY133" i="40" s="1"/>
  <c r="AL133" i="40"/>
  <c r="AM133" i="40" s="1"/>
  <c r="CX133" i="40" s="1"/>
  <c r="AJ133" i="40"/>
  <c r="AK133" i="40" s="1"/>
  <c r="CW133" i="40" s="1"/>
  <c r="AH133" i="40"/>
  <c r="AI133" i="40" s="1"/>
  <c r="CV133" i="40" s="1"/>
  <c r="B133" i="40"/>
  <c r="CU132" i="40"/>
  <c r="AZ132" i="40"/>
  <c r="BA132" i="40" s="1"/>
  <c r="DE132" i="40" s="1"/>
  <c r="AX132" i="40"/>
  <c r="AY132" i="40" s="1"/>
  <c r="DD132" i="40" s="1"/>
  <c r="AW132" i="40"/>
  <c r="DC132" i="40" s="1"/>
  <c r="AV132" i="40"/>
  <c r="AT132" i="40"/>
  <c r="AU132" i="40" s="1"/>
  <c r="DB132" i="40" s="1"/>
  <c r="AR132" i="40"/>
  <c r="DA132" i="40" s="1"/>
  <c r="AP132" i="40"/>
  <c r="AQ132" i="40" s="1"/>
  <c r="CZ132" i="40" s="1"/>
  <c r="AN132" i="40"/>
  <c r="AO132" i="40" s="1"/>
  <c r="CY132" i="40" s="1"/>
  <c r="AL132" i="40"/>
  <c r="AM132" i="40" s="1"/>
  <c r="CX132" i="40" s="1"/>
  <c r="AJ132" i="40"/>
  <c r="AK132" i="40" s="1"/>
  <c r="CW132" i="40" s="1"/>
  <c r="AH132" i="40"/>
  <c r="AI132" i="40" s="1"/>
  <c r="CV132" i="40" s="1"/>
  <c r="B132" i="40"/>
  <c r="CU131" i="40"/>
  <c r="AZ131" i="40"/>
  <c r="BA131" i="40" s="1"/>
  <c r="DE131" i="40" s="1"/>
  <c r="AY131" i="40"/>
  <c r="DD131" i="40" s="1"/>
  <c r="AX131" i="40"/>
  <c r="AW131" i="40"/>
  <c r="DC131" i="40" s="1"/>
  <c r="AV131" i="40"/>
  <c r="AT131" i="40"/>
  <c r="AU131" i="40" s="1"/>
  <c r="DB131" i="40" s="1"/>
  <c r="AR131" i="40"/>
  <c r="DA131" i="40" s="1"/>
  <c r="AQ131" i="40"/>
  <c r="CZ131" i="40" s="1"/>
  <c r="AP131" i="40"/>
  <c r="AO131" i="40"/>
  <c r="CY131" i="40" s="1"/>
  <c r="AN131" i="40"/>
  <c r="AL131" i="40"/>
  <c r="AM131" i="40" s="1"/>
  <c r="CX131" i="40" s="1"/>
  <c r="AJ131" i="40"/>
  <c r="AK131" i="40" s="1"/>
  <c r="CW131" i="40" s="1"/>
  <c r="AH131" i="40"/>
  <c r="AI131" i="40" s="1"/>
  <c r="CV131" i="40" s="1"/>
  <c r="B131" i="40"/>
  <c r="CU130" i="40"/>
  <c r="AZ130" i="40"/>
  <c r="BA130" i="40" s="1"/>
  <c r="DE130" i="40" s="1"/>
  <c r="AY130" i="40"/>
  <c r="DD130" i="40" s="1"/>
  <c r="AX130" i="40"/>
  <c r="AV130" i="40"/>
  <c r="AW130" i="40" s="1"/>
  <c r="DC130" i="40" s="1"/>
  <c r="AT130" i="40"/>
  <c r="AU130" i="40" s="1"/>
  <c r="DB130" i="40" s="1"/>
  <c r="AR130" i="40"/>
  <c r="DA130" i="40" s="1"/>
  <c r="AP130" i="40"/>
  <c r="AQ130" i="40" s="1"/>
  <c r="CZ130" i="40" s="1"/>
  <c r="AN130" i="40"/>
  <c r="AO130" i="40" s="1"/>
  <c r="CY130" i="40" s="1"/>
  <c r="AL130" i="40"/>
  <c r="AM130" i="40" s="1"/>
  <c r="CX130" i="40" s="1"/>
  <c r="AJ130" i="40"/>
  <c r="AK130" i="40" s="1"/>
  <c r="CW130" i="40" s="1"/>
  <c r="AH130" i="40"/>
  <c r="AI130" i="40" s="1"/>
  <c r="CV130" i="40" s="1"/>
  <c r="B130" i="40"/>
  <c r="CU129" i="40"/>
  <c r="AZ129" i="40"/>
  <c r="BA129" i="40" s="1"/>
  <c r="DE129" i="40" s="1"/>
  <c r="AX129" i="40"/>
  <c r="AY129" i="40" s="1"/>
  <c r="DD129" i="40" s="1"/>
  <c r="AV129" i="40"/>
  <c r="AW129" i="40" s="1"/>
  <c r="DC129" i="40" s="1"/>
  <c r="AT129" i="40"/>
  <c r="AU129" i="40" s="1"/>
  <c r="DB129" i="40" s="1"/>
  <c r="AR129" i="40"/>
  <c r="DA129" i="40" s="1"/>
  <c r="AP129" i="40"/>
  <c r="AQ129" i="40" s="1"/>
  <c r="CZ129" i="40" s="1"/>
  <c r="AN129" i="40"/>
  <c r="AO129" i="40" s="1"/>
  <c r="CY129" i="40" s="1"/>
  <c r="AL129" i="40"/>
  <c r="AM129" i="40" s="1"/>
  <c r="CX129" i="40" s="1"/>
  <c r="AJ129" i="40"/>
  <c r="AK129" i="40" s="1"/>
  <c r="CW129" i="40" s="1"/>
  <c r="AI129" i="40"/>
  <c r="CV129" i="40" s="1"/>
  <c r="AH129" i="40"/>
  <c r="B129" i="40"/>
  <c r="CU128" i="40"/>
  <c r="AZ128" i="40"/>
  <c r="BA128" i="40" s="1"/>
  <c r="DE128" i="40" s="1"/>
  <c r="AX128" i="40"/>
  <c r="AY128" i="40" s="1"/>
  <c r="DD128" i="40" s="1"/>
  <c r="AW128" i="40"/>
  <c r="DC128" i="40" s="1"/>
  <c r="AV128" i="40"/>
  <c r="AT128" i="40"/>
  <c r="AU128" i="40" s="1"/>
  <c r="DB128" i="40" s="1"/>
  <c r="AR128" i="40"/>
  <c r="DA128" i="40" s="1"/>
  <c r="AP128" i="40"/>
  <c r="AQ128" i="40" s="1"/>
  <c r="CZ128" i="40" s="1"/>
  <c r="AN128" i="40"/>
  <c r="AO128" i="40" s="1"/>
  <c r="CY128" i="40" s="1"/>
  <c r="AL128" i="40"/>
  <c r="AM128" i="40" s="1"/>
  <c r="CX128" i="40" s="1"/>
  <c r="AJ128" i="40"/>
  <c r="AK128" i="40" s="1"/>
  <c r="CW128" i="40" s="1"/>
  <c r="AH128" i="40"/>
  <c r="AI128" i="40" s="1"/>
  <c r="CV128" i="40" s="1"/>
  <c r="B128" i="40"/>
  <c r="CU127" i="40"/>
  <c r="AZ127" i="40"/>
  <c r="BA127" i="40" s="1"/>
  <c r="DE127" i="40" s="1"/>
  <c r="AY127" i="40"/>
  <c r="DD127" i="40" s="1"/>
  <c r="AX127" i="40"/>
  <c r="AV127" i="40"/>
  <c r="AW127" i="40" s="1"/>
  <c r="DC127" i="40" s="1"/>
  <c r="AT127" i="40"/>
  <c r="AU127" i="40" s="1"/>
  <c r="DB127" i="40" s="1"/>
  <c r="AR127" i="40"/>
  <c r="DA127" i="40" s="1"/>
  <c r="AP127" i="40"/>
  <c r="AQ127" i="40" s="1"/>
  <c r="CZ127" i="40" s="1"/>
  <c r="AN127" i="40"/>
  <c r="AO127" i="40" s="1"/>
  <c r="CY127" i="40" s="1"/>
  <c r="AL127" i="40"/>
  <c r="AM127" i="40" s="1"/>
  <c r="CX127" i="40" s="1"/>
  <c r="AJ127" i="40"/>
  <c r="AK127" i="40" s="1"/>
  <c r="CW127" i="40" s="1"/>
  <c r="AI127" i="40"/>
  <c r="CV127" i="40" s="1"/>
  <c r="AH127" i="40"/>
  <c r="B127" i="40"/>
  <c r="CU126" i="40"/>
  <c r="AZ126" i="40"/>
  <c r="BA126" i="40" s="1"/>
  <c r="DE126" i="40" s="1"/>
  <c r="AX126" i="40"/>
  <c r="AY126" i="40" s="1"/>
  <c r="DD126" i="40" s="1"/>
  <c r="AW126" i="40"/>
  <c r="DC126" i="40" s="1"/>
  <c r="AV126" i="40"/>
  <c r="AT126" i="40"/>
  <c r="AU126" i="40" s="1"/>
  <c r="DB126" i="40" s="1"/>
  <c r="AR126" i="40"/>
  <c r="DA126" i="40" s="1"/>
  <c r="AQ126" i="40"/>
  <c r="CZ126" i="40" s="1"/>
  <c r="AP126" i="40"/>
  <c r="AN126" i="40"/>
  <c r="AO126" i="40" s="1"/>
  <c r="CY126" i="40" s="1"/>
  <c r="AL126" i="40"/>
  <c r="AM126" i="40" s="1"/>
  <c r="CX126" i="40" s="1"/>
  <c r="AJ126" i="40"/>
  <c r="AK126" i="40" s="1"/>
  <c r="CW126" i="40" s="1"/>
  <c r="AH126" i="40"/>
  <c r="AI126" i="40" s="1"/>
  <c r="CV126" i="40" s="1"/>
  <c r="B126" i="40"/>
  <c r="CU125" i="40"/>
  <c r="AZ125" i="40"/>
  <c r="BA125" i="40" s="1"/>
  <c r="DE125" i="40" s="1"/>
  <c r="AX125" i="40"/>
  <c r="AY125" i="40" s="1"/>
  <c r="DD125" i="40" s="1"/>
  <c r="AV125" i="40"/>
  <c r="AW125" i="40" s="1"/>
  <c r="DC125" i="40" s="1"/>
  <c r="AT125" i="40"/>
  <c r="AU125" i="40" s="1"/>
  <c r="DB125" i="40" s="1"/>
  <c r="AR125" i="40"/>
  <c r="DA125" i="40" s="1"/>
  <c r="AP125" i="40"/>
  <c r="AQ125" i="40" s="1"/>
  <c r="CZ125" i="40" s="1"/>
  <c r="AO125" i="40"/>
  <c r="CY125" i="40" s="1"/>
  <c r="AN125" i="40"/>
  <c r="AL125" i="40"/>
  <c r="AM125" i="40" s="1"/>
  <c r="CX125" i="40" s="1"/>
  <c r="AJ125" i="40"/>
  <c r="AK125" i="40" s="1"/>
  <c r="CW125" i="40" s="1"/>
  <c r="AI125" i="40"/>
  <c r="CV125" i="40" s="1"/>
  <c r="AH125" i="40"/>
  <c r="B125" i="40"/>
  <c r="CU124" i="40"/>
  <c r="AZ124" i="40"/>
  <c r="AX124" i="40"/>
  <c r="AV124" i="40"/>
  <c r="AW124" i="40" s="1"/>
  <c r="AT124" i="40"/>
  <c r="AR124" i="40"/>
  <c r="AQ124" i="40"/>
  <c r="CZ124" i="40" s="1"/>
  <c r="AP124" i="40"/>
  <c r="AN124" i="40"/>
  <c r="AO124" i="40" s="1"/>
  <c r="AL124" i="40"/>
  <c r="AJ124" i="40"/>
  <c r="AH124" i="40"/>
  <c r="AH134" i="40" s="1"/>
  <c r="B124" i="40"/>
  <c r="DE123" i="40"/>
  <c r="DD123" i="40"/>
  <c r="DC123" i="40"/>
  <c r="DB123" i="40"/>
  <c r="DA123" i="40"/>
  <c r="CZ123" i="40"/>
  <c r="CY123" i="40"/>
  <c r="AZ123" i="40"/>
  <c r="AX123" i="40"/>
  <c r="AV123" i="40"/>
  <c r="AT123" i="40"/>
  <c r="AR123" i="40"/>
  <c r="AP123" i="40"/>
  <c r="AN123" i="40"/>
  <c r="L123" i="40"/>
  <c r="K123" i="40"/>
  <c r="J123" i="40"/>
  <c r="I123" i="40"/>
  <c r="H123" i="40"/>
  <c r="G123" i="40"/>
  <c r="F123" i="40"/>
  <c r="C122" i="40"/>
  <c r="L119" i="40"/>
  <c r="K119" i="40"/>
  <c r="J119" i="40"/>
  <c r="I119" i="40"/>
  <c r="H119" i="40"/>
  <c r="G119" i="40"/>
  <c r="F119" i="40"/>
  <c r="E119" i="40"/>
  <c r="D119" i="40"/>
  <c r="C119" i="40"/>
  <c r="CU118" i="40"/>
  <c r="AZ118" i="40"/>
  <c r="BA118" i="40" s="1"/>
  <c r="DE118" i="40" s="1"/>
  <c r="AX118" i="40"/>
  <c r="AY118" i="40" s="1"/>
  <c r="DD118" i="40" s="1"/>
  <c r="AV118" i="40"/>
  <c r="AW118" i="40" s="1"/>
  <c r="DC118" i="40" s="1"/>
  <c r="AT118" i="40"/>
  <c r="AU118" i="40" s="1"/>
  <c r="DB118" i="40" s="1"/>
  <c r="AR118" i="40"/>
  <c r="DA118" i="40" s="1"/>
  <c r="AP118" i="40"/>
  <c r="AQ118" i="40" s="1"/>
  <c r="CZ118" i="40" s="1"/>
  <c r="AN118" i="40"/>
  <c r="AO118" i="40" s="1"/>
  <c r="CY118" i="40" s="1"/>
  <c r="AL118" i="40"/>
  <c r="AM118" i="40" s="1"/>
  <c r="CX118" i="40" s="1"/>
  <c r="AJ118" i="40"/>
  <c r="AK118" i="40" s="1"/>
  <c r="CW118" i="40" s="1"/>
  <c r="AH118" i="40"/>
  <c r="AI118" i="40" s="1"/>
  <c r="CV118" i="40" s="1"/>
  <c r="B118" i="40"/>
  <c r="CU117" i="40"/>
  <c r="AZ117" i="40"/>
  <c r="BA117" i="40" s="1"/>
  <c r="DE117" i="40" s="1"/>
  <c r="AX117" i="40"/>
  <c r="AY117" i="40" s="1"/>
  <c r="DD117" i="40" s="1"/>
  <c r="AW117" i="40"/>
  <c r="DC117" i="40" s="1"/>
  <c r="AV117" i="40"/>
  <c r="AT117" i="40"/>
  <c r="AU117" i="40" s="1"/>
  <c r="DB117" i="40" s="1"/>
  <c r="AR117" i="40"/>
  <c r="DA117" i="40" s="1"/>
  <c r="AP117" i="40"/>
  <c r="AQ117" i="40" s="1"/>
  <c r="CZ117" i="40" s="1"/>
  <c r="AO117" i="40"/>
  <c r="CY117" i="40" s="1"/>
  <c r="AN117" i="40"/>
  <c r="AL117" i="40"/>
  <c r="AM117" i="40" s="1"/>
  <c r="CX117" i="40" s="1"/>
  <c r="AJ117" i="40"/>
  <c r="AK117" i="40" s="1"/>
  <c r="CW117" i="40" s="1"/>
  <c r="AI117" i="40"/>
  <c r="CV117" i="40" s="1"/>
  <c r="AH117" i="40"/>
  <c r="B117" i="40"/>
  <c r="CU116" i="40"/>
  <c r="AZ116" i="40"/>
  <c r="BA116" i="40" s="1"/>
  <c r="DE116" i="40" s="1"/>
  <c r="AX116" i="40"/>
  <c r="AY116" i="40" s="1"/>
  <c r="DD116" i="40" s="1"/>
  <c r="AV116" i="40"/>
  <c r="AW116" i="40" s="1"/>
  <c r="DC116" i="40" s="1"/>
  <c r="AT116" i="40"/>
  <c r="AU116" i="40" s="1"/>
  <c r="DB116" i="40" s="1"/>
  <c r="AR116" i="40"/>
  <c r="DA116" i="40" s="1"/>
  <c r="AP116" i="40"/>
  <c r="AQ116" i="40" s="1"/>
  <c r="CZ116" i="40" s="1"/>
  <c r="AN116" i="40"/>
  <c r="AO116" i="40" s="1"/>
  <c r="CY116" i="40" s="1"/>
  <c r="AL116" i="40"/>
  <c r="AM116" i="40" s="1"/>
  <c r="CX116" i="40" s="1"/>
  <c r="AK116" i="40"/>
  <c r="CW116" i="40" s="1"/>
  <c r="AJ116" i="40"/>
  <c r="AH116" i="40"/>
  <c r="AI116" i="40" s="1"/>
  <c r="CV116" i="40" s="1"/>
  <c r="B116" i="40"/>
  <c r="CU115" i="40"/>
  <c r="AZ115" i="40"/>
  <c r="BA115" i="40" s="1"/>
  <c r="DE115" i="40" s="1"/>
  <c r="AY115" i="40"/>
  <c r="DD115" i="40" s="1"/>
  <c r="AX115" i="40"/>
  <c r="AV115" i="40"/>
  <c r="AW115" i="40" s="1"/>
  <c r="DC115" i="40" s="1"/>
  <c r="AT115" i="40"/>
  <c r="AU115" i="40" s="1"/>
  <c r="DB115" i="40" s="1"/>
  <c r="AR115" i="40"/>
  <c r="DA115" i="40" s="1"/>
  <c r="AQ115" i="40"/>
  <c r="CZ115" i="40" s="1"/>
  <c r="AP115" i="40"/>
  <c r="AN115" i="40"/>
  <c r="AO115" i="40" s="1"/>
  <c r="CY115" i="40" s="1"/>
  <c r="AL115" i="40"/>
  <c r="AM115" i="40" s="1"/>
  <c r="CX115" i="40" s="1"/>
  <c r="AK115" i="40"/>
  <c r="CW115" i="40" s="1"/>
  <c r="AJ115" i="40"/>
  <c r="AH115" i="40"/>
  <c r="AI115" i="40" s="1"/>
  <c r="CV115" i="40" s="1"/>
  <c r="B115" i="40"/>
  <c r="CU114" i="40"/>
  <c r="AZ114" i="40"/>
  <c r="BA114" i="40" s="1"/>
  <c r="DE114" i="40" s="1"/>
  <c r="AX114" i="40"/>
  <c r="AY114" i="40" s="1"/>
  <c r="DD114" i="40" s="1"/>
  <c r="AW114" i="40"/>
  <c r="DC114" i="40" s="1"/>
  <c r="AV114" i="40"/>
  <c r="AT114" i="40"/>
  <c r="AU114" i="40" s="1"/>
  <c r="DB114" i="40" s="1"/>
  <c r="AR114" i="40"/>
  <c r="DA114" i="40" s="1"/>
  <c r="AQ114" i="40"/>
  <c r="CZ114" i="40" s="1"/>
  <c r="AP114" i="40"/>
  <c r="AN114" i="40"/>
  <c r="AO114" i="40" s="1"/>
  <c r="CY114" i="40" s="1"/>
  <c r="AL114" i="40"/>
  <c r="AM114" i="40" s="1"/>
  <c r="CX114" i="40" s="1"/>
  <c r="AJ114" i="40"/>
  <c r="AK114" i="40" s="1"/>
  <c r="CW114" i="40" s="1"/>
  <c r="AH114" i="40"/>
  <c r="AI114" i="40" s="1"/>
  <c r="CV114" i="40" s="1"/>
  <c r="B114" i="40"/>
  <c r="CU113" i="40"/>
  <c r="AZ113" i="40"/>
  <c r="BA113" i="40" s="1"/>
  <c r="DE113" i="40" s="1"/>
  <c r="AX113" i="40"/>
  <c r="AY113" i="40" s="1"/>
  <c r="DD113" i="40" s="1"/>
  <c r="AW113" i="40"/>
  <c r="DC113" i="40" s="1"/>
  <c r="AV113" i="40"/>
  <c r="AT113" i="40"/>
  <c r="AU113" i="40" s="1"/>
  <c r="DB113" i="40" s="1"/>
  <c r="DA113" i="40"/>
  <c r="AR113" i="40"/>
  <c r="AP113" i="40"/>
  <c r="AQ113" i="40" s="1"/>
  <c r="CZ113" i="40" s="1"/>
  <c r="AN113" i="40"/>
  <c r="AO113" i="40" s="1"/>
  <c r="CY113" i="40" s="1"/>
  <c r="AL113" i="40"/>
  <c r="AM113" i="40" s="1"/>
  <c r="CX113" i="40" s="1"/>
  <c r="AJ113" i="40"/>
  <c r="AK113" i="40" s="1"/>
  <c r="CW113" i="40" s="1"/>
  <c r="AH113" i="40"/>
  <c r="AI113" i="40" s="1"/>
  <c r="CV113" i="40" s="1"/>
  <c r="B113" i="40"/>
  <c r="CU112" i="40"/>
  <c r="AZ112" i="40"/>
  <c r="BA112" i="40" s="1"/>
  <c r="DE112" i="40" s="1"/>
  <c r="AX112" i="40"/>
  <c r="AY112" i="40" s="1"/>
  <c r="DD112" i="40" s="1"/>
  <c r="AV112" i="40"/>
  <c r="AW112" i="40" s="1"/>
  <c r="DC112" i="40" s="1"/>
  <c r="AT112" i="40"/>
  <c r="AU112" i="40" s="1"/>
  <c r="DB112" i="40" s="1"/>
  <c r="DA112" i="40"/>
  <c r="AR112" i="40"/>
  <c r="AP112" i="40"/>
  <c r="AQ112" i="40" s="1"/>
  <c r="CZ112" i="40" s="1"/>
  <c r="AN112" i="40"/>
  <c r="AO112" i="40" s="1"/>
  <c r="CY112" i="40" s="1"/>
  <c r="AL112" i="40"/>
  <c r="AM112" i="40" s="1"/>
  <c r="CX112" i="40" s="1"/>
  <c r="AK112" i="40"/>
  <c r="CW112" i="40" s="1"/>
  <c r="AJ112" i="40"/>
  <c r="AH112" i="40"/>
  <c r="AI112" i="40" s="1"/>
  <c r="CV112" i="40" s="1"/>
  <c r="B112" i="40"/>
  <c r="CU111" i="40"/>
  <c r="AZ111" i="40"/>
  <c r="BA111" i="40" s="1"/>
  <c r="DE111" i="40" s="1"/>
  <c r="AX111" i="40"/>
  <c r="AY111" i="40" s="1"/>
  <c r="DD111" i="40" s="1"/>
  <c r="AV111" i="40"/>
  <c r="AW111" i="40" s="1"/>
  <c r="DC111" i="40" s="1"/>
  <c r="AT111" i="40"/>
  <c r="AU111" i="40" s="1"/>
  <c r="DB111" i="40" s="1"/>
  <c r="AR111" i="40"/>
  <c r="DA111" i="40" s="1"/>
  <c r="AQ111" i="40"/>
  <c r="CZ111" i="40" s="1"/>
  <c r="AP111" i="40"/>
  <c r="AN111" i="40"/>
  <c r="AO111" i="40" s="1"/>
  <c r="CY111" i="40" s="1"/>
  <c r="AL111" i="40"/>
  <c r="AM111" i="40" s="1"/>
  <c r="CX111" i="40" s="1"/>
  <c r="AJ111" i="40"/>
  <c r="AK111" i="40" s="1"/>
  <c r="CW111" i="40" s="1"/>
  <c r="AH111" i="40"/>
  <c r="AI111" i="40" s="1"/>
  <c r="CV111" i="40" s="1"/>
  <c r="B111" i="40"/>
  <c r="CU110" i="40"/>
  <c r="BA110" i="40"/>
  <c r="DE110" i="40" s="1"/>
  <c r="AZ110" i="40"/>
  <c r="AX110" i="40"/>
  <c r="AY110" i="40" s="1"/>
  <c r="DD110" i="40" s="1"/>
  <c r="AV110" i="40"/>
  <c r="AW110" i="40" s="1"/>
  <c r="DC110" i="40" s="1"/>
  <c r="AT110" i="40"/>
  <c r="AU110" i="40" s="1"/>
  <c r="DB110" i="40" s="1"/>
  <c r="AR110" i="40"/>
  <c r="DA110" i="40" s="1"/>
  <c r="AQ110" i="40"/>
  <c r="CZ110" i="40" s="1"/>
  <c r="AP110" i="40"/>
  <c r="AN110" i="40"/>
  <c r="AO110" i="40" s="1"/>
  <c r="CY110" i="40" s="1"/>
  <c r="AL110" i="40"/>
  <c r="AM110" i="40" s="1"/>
  <c r="CX110" i="40" s="1"/>
  <c r="AJ110" i="40"/>
  <c r="AK110" i="40" s="1"/>
  <c r="CW110" i="40" s="1"/>
  <c r="AI110" i="40"/>
  <c r="CV110" i="40" s="1"/>
  <c r="AH110" i="40"/>
  <c r="B110" i="40"/>
  <c r="DC109" i="40"/>
  <c r="CU109" i="40"/>
  <c r="BA109" i="40"/>
  <c r="AZ109" i="40"/>
  <c r="AX109" i="40"/>
  <c r="AW109" i="40"/>
  <c r="AV109" i="40"/>
  <c r="AT109" i="40"/>
  <c r="AR109" i="40"/>
  <c r="AP109" i="40"/>
  <c r="AQ109" i="40" s="1"/>
  <c r="CZ109" i="40" s="1"/>
  <c r="AN109" i="40"/>
  <c r="AO109" i="40" s="1"/>
  <c r="CY109" i="40" s="1"/>
  <c r="AL109" i="40"/>
  <c r="AM109" i="40" s="1"/>
  <c r="AJ109" i="40"/>
  <c r="AH109" i="40"/>
  <c r="AI109" i="40" s="1"/>
  <c r="CV109" i="40" s="1"/>
  <c r="B109" i="40"/>
  <c r="DE108" i="40"/>
  <c r="DD108" i="40"/>
  <c r="DC108" i="40"/>
  <c r="DB108" i="40"/>
  <c r="DA108" i="40"/>
  <c r="CZ108" i="40"/>
  <c r="CY108" i="40"/>
  <c r="AZ108" i="40"/>
  <c r="AX108" i="40"/>
  <c r="AV108" i="40"/>
  <c r="AT108" i="40"/>
  <c r="AR108" i="40"/>
  <c r="AP108" i="40"/>
  <c r="AN108" i="40"/>
  <c r="L108" i="40"/>
  <c r="K108" i="40"/>
  <c r="J108" i="40"/>
  <c r="I108" i="40"/>
  <c r="H108" i="40"/>
  <c r="G108" i="40"/>
  <c r="F108" i="40"/>
  <c r="C107" i="40"/>
  <c r="AV104" i="40"/>
  <c r="L104" i="40"/>
  <c r="K104" i="40"/>
  <c r="J104" i="40"/>
  <c r="I104" i="40"/>
  <c r="H104" i="40"/>
  <c r="G104" i="40"/>
  <c r="F104" i="40"/>
  <c r="E104" i="40"/>
  <c r="D104" i="40"/>
  <c r="C104" i="40"/>
  <c r="CU103" i="40"/>
  <c r="AZ103" i="40"/>
  <c r="BA103" i="40" s="1"/>
  <c r="DE103" i="40" s="1"/>
  <c r="AX103" i="40"/>
  <c r="AY103" i="40" s="1"/>
  <c r="DD103" i="40" s="1"/>
  <c r="AW103" i="40"/>
  <c r="DC103" i="40" s="1"/>
  <c r="AV103" i="40"/>
  <c r="AT103" i="40"/>
  <c r="AU103" i="40" s="1"/>
  <c r="DB103" i="40" s="1"/>
  <c r="AR103" i="40"/>
  <c r="DA103" i="40" s="1"/>
  <c r="AP103" i="40"/>
  <c r="AQ103" i="40" s="1"/>
  <c r="CZ103" i="40" s="1"/>
  <c r="AN103" i="40"/>
  <c r="AO103" i="40" s="1"/>
  <c r="CY103" i="40" s="1"/>
  <c r="AL103" i="40"/>
  <c r="AM103" i="40" s="1"/>
  <c r="CX103" i="40" s="1"/>
  <c r="AJ103" i="40"/>
  <c r="AK103" i="40" s="1"/>
  <c r="CW103" i="40" s="1"/>
  <c r="AH103" i="40"/>
  <c r="AI103" i="40" s="1"/>
  <c r="CV103" i="40" s="1"/>
  <c r="B103" i="40"/>
  <c r="CU102" i="40"/>
  <c r="AZ102" i="40"/>
  <c r="BA102" i="40" s="1"/>
  <c r="DE102" i="40" s="1"/>
  <c r="AY102" i="40"/>
  <c r="DD102" i="40" s="1"/>
  <c r="AX102" i="40"/>
  <c r="AV102" i="40"/>
  <c r="AW102" i="40" s="1"/>
  <c r="DC102" i="40" s="1"/>
  <c r="AU102" i="40"/>
  <c r="DB102" i="40" s="1"/>
  <c r="AT102" i="40"/>
  <c r="AR102" i="40"/>
  <c r="DA102" i="40" s="1"/>
  <c r="AP102" i="40"/>
  <c r="AQ102" i="40" s="1"/>
  <c r="CZ102" i="40" s="1"/>
  <c r="AN102" i="40"/>
  <c r="AO102" i="40" s="1"/>
  <c r="CY102" i="40" s="1"/>
  <c r="AL102" i="40"/>
  <c r="AM102" i="40" s="1"/>
  <c r="CX102" i="40" s="1"/>
  <c r="AJ102" i="40"/>
  <c r="AK102" i="40" s="1"/>
  <c r="CW102" i="40" s="1"/>
  <c r="AH102" i="40"/>
  <c r="AI102" i="40" s="1"/>
  <c r="CV102" i="40" s="1"/>
  <c r="B102" i="40"/>
  <c r="CU101" i="40"/>
  <c r="AZ101" i="40"/>
  <c r="BA101" i="40" s="1"/>
  <c r="DE101" i="40" s="1"/>
  <c r="AX101" i="40"/>
  <c r="AY101" i="40" s="1"/>
  <c r="DD101" i="40" s="1"/>
  <c r="AW101" i="40"/>
  <c r="DC101" i="40" s="1"/>
  <c r="AV101" i="40"/>
  <c r="AT101" i="40"/>
  <c r="AU101" i="40" s="1"/>
  <c r="DB101" i="40" s="1"/>
  <c r="AR101" i="40"/>
  <c r="DA101" i="40" s="1"/>
  <c r="AQ101" i="40"/>
  <c r="CZ101" i="40" s="1"/>
  <c r="AP101" i="40"/>
  <c r="AN101" i="40"/>
  <c r="AO101" i="40" s="1"/>
  <c r="CY101" i="40" s="1"/>
  <c r="AL101" i="40"/>
  <c r="AM101" i="40" s="1"/>
  <c r="CX101" i="40" s="1"/>
  <c r="AJ101" i="40"/>
  <c r="AK101" i="40" s="1"/>
  <c r="CW101" i="40" s="1"/>
  <c r="AI101" i="40"/>
  <c r="CV101" i="40" s="1"/>
  <c r="AH101" i="40"/>
  <c r="B101" i="40"/>
  <c r="CU100" i="40"/>
  <c r="AZ100" i="40"/>
  <c r="BA100" i="40" s="1"/>
  <c r="DE100" i="40" s="1"/>
  <c r="AX100" i="40"/>
  <c r="AY100" i="40" s="1"/>
  <c r="DD100" i="40" s="1"/>
  <c r="AV100" i="40"/>
  <c r="AW100" i="40" s="1"/>
  <c r="DC100" i="40" s="1"/>
  <c r="AT100" i="40"/>
  <c r="AU100" i="40" s="1"/>
  <c r="DB100" i="40" s="1"/>
  <c r="AR100" i="40"/>
  <c r="DA100" i="40" s="1"/>
  <c r="AP100" i="40"/>
  <c r="AQ100" i="40" s="1"/>
  <c r="CZ100" i="40" s="1"/>
  <c r="AN100" i="40"/>
  <c r="AO100" i="40" s="1"/>
  <c r="CY100" i="40" s="1"/>
  <c r="AL100" i="40"/>
  <c r="AM100" i="40" s="1"/>
  <c r="CX100" i="40" s="1"/>
  <c r="AJ100" i="40"/>
  <c r="AK100" i="40" s="1"/>
  <c r="CW100" i="40" s="1"/>
  <c r="AH100" i="40"/>
  <c r="AI100" i="40" s="1"/>
  <c r="CV100" i="40" s="1"/>
  <c r="B100" i="40"/>
  <c r="CU99" i="40"/>
  <c r="AZ99" i="40"/>
  <c r="BA99" i="40" s="1"/>
  <c r="DE99" i="40" s="1"/>
  <c r="AX99" i="40"/>
  <c r="AY99" i="40" s="1"/>
  <c r="DD99" i="40" s="1"/>
  <c r="AV99" i="40"/>
  <c r="AW99" i="40" s="1"/>
  <c r="DC99" i="40" s="1"/>
  <c r="AT99" i="40"/>
  <c r="AU99" i="40" s="1"/>
  <c r="DB99" i="40" s="1"/>
  <c r="AR99" i="40"/>
  <c r="DA99" i="40" s="1"/>
  <c r="AQ99" i="40"/>
  <c r="CZ99" i="40" s="1"/>
  <c r="AP99" i="40"/>
  <c r="AN99" i="40"/>
  <c r="AO99" i="40" s="1"/>
  <c r="CY99" i="40" s="1"/>
  <c r="AL99" i="40"/>
  <c r="AM99" i="40" s="1"/>
  <c r="CX99" i="40" s="1"/>
  <c r="AJ99" i="40"/>
  <c r="AK99" i="40" s="1"/>
  <c r="CW99" i="40" s="1"/>
  <c r="AI99" i="40"/>
  <c r="CV99" i="40" s="1"/>
  <c r="AH99" i="40"/>
  <c r="B99" i="40"/>
  <c r="CU98" i="40"/>
  <c r="AZ98" i="40"/>
  <c r="BA98" i="40" s="1"/>
  <c r="DE98" i="40" s="1"/>
  <c r="AX98" i="40"/>
  <c r="AY98" i="40" s="1"/>
  <c r="DD98" i="40" s="1"/>
  <c r="AV98" i="40"/>
  <c r="AW98" i="40" s="1"/>
  <c r="DC98" i="40" s="1"/>
  <c r="AT98" i="40"/>
  <c r="AU98" i="40" s="1"/>
  <c r="DB98" i="40" s="1"/>
  <c r="AR98" i="40"/>
  <c r="DA98" i="40" s="1"/>
  <c r="AP98" i="40"/>
  <c r="AQ98" i="40" s="1"/>
  <c r="CZ98" i="40" s="1"/>
  <c r="AN98" i="40"/>
  <c r="AO98" i="40" s="1"/>
  <c r="CY98" i="40" s="1"/>
  <c r="AL98" i="40"/>
  <c r="AM98" i="40" s="1"/>
  <c r="CX98" i="40" s="1"/>
  <c r="AJ98" i="40"/>
  <c r="AK98" i="40" s="1"/>
  <c r="CW98" i="40" s="1"/>
  <c r="AH98" i="40"/>
  <c r="AI98" i="40" s="1"/>
  <c r="CV98" i="40" s="1"/>
  <c r="B98" i="40"/>
  <c r="CU97" i="40"/>
  <c r="AZ97" i="40"/>
  <c r="BA97" i="40" s="1"/>
  <c r="DE97" i="40" s="1"/>
  <c r="AX97" i="40"/>
  <c r="AY97" i="40" s="1"/>
  <c r="DD97" i="40" s="1"/>
  <c r="AV97" i="40"/>
  <c r="AW97" i="40" s="1"/>
  <c r="DC97" i="40" s="1"/>
  <c r="AT97" i="40"/>
  <c r="AU97" i="40" s="1"/>
  <c r="DB97" i="40" s="1"/>
  <c r="AR97" i="40"/>
  <c r="DA97" i="40" s="1"/>
  <c r="AQ97" i="40"/>
  <c r="CZ97" i="40" s="1"/>
  <c r="AP97" i="40"/>
  <c r="AN97" i="40"/>
  <c r="AO97" i="40" s="1"/>
  <c r="CY97" i="40" s="1"/>
  <c r="AL97" i="40"/>
  <c r="AM97" i="40" s="1"/>
  <c r="CX97" i="40" s="1"/>
  <c r="AJ97" i="40"/>
  <c r="AK97" i="40" s="1"/>
  <c r="CW97" i="40" s="1"/>
  <c r="AI97" i="40"/>
  <c r="CV97" i="40" s="1"/>
  <c r="AH97" i="40"/>
  <c r="B97" i="40"/>
  <c r="CU96" i="40"/>
  <c r="AZ96" i="40"/>
  <c r="BA96" i="40" s="1"/>
  <c r="DE96" i="40" s="1"/>
  <c r="AX96" i="40"/>
  <c r="AY96" i="40" s="1"/>
  <c r="DD96" i="40" s="1"/>
  <c r="AV96" i="40"/>
  <c r="AW96" i="40" s="1"/>
  <c r="DC96" i="40" s="1"/>
  <c r="AT96" i="40"/>
  <c r="AU96" i="40" s="1"/>
  <c r="DB96" i="40" s="1"/>
  <c r="AR96" i="40"/>
  <c r="DA96" i="40" s="1"/>
  <c r="AP96" i="40"/>
  <c r="AQ96" i="40" s="1"/>
  <c r="CZ96" i="40" s="1"/>
  <c r="AN96" i="40"/>
  <c r="AO96" i="40" s="1"/>
  <c r="CY96" i="40" s="1"/>
  <c r="AL96" i="40"/>
  <c r="AM96" i="40" s="1"/>
  <c r="CX96" i="40" s="1"/>
  <c r="AJ96" i="40"/>
  <c r="AK96" i="40" s="1"/>
  <c r="CW96" i="40" s="1"/>
  <c r="AH96" i="40"/>
  <c r="AI96" i="40" s="1"/>
  <c r="CV96" i="40" s="1"/>
  <c r="B96" i="40"/>
  <c r="CU95" i="40"/>
  <c r="AZ95" i="40"/>
  <c r="BA95" i="40" s="1"/>
  <c r="DE95" i="40" s="1"/>
  <c r="AX95" i="40"/>
  <c r="AY95" i="40" s="1"/>
  <c r="DD95" i="40" s="1"/>
  <c r="AV95" i="40"/>
  <c r="AW95" i="40" s="1"/>
  <c r="DC95" i="40" s="1"/>
  <c r="AT95" i="40"/>
  <c r="AU95" i="40" s="1"/>
  <c r="DB95" i="40" s="1"/>
  <c r="AR95" i="40"/>
  <c r="DA95" i="40" s="1"/>
  <c r="AQ95" i="40"/>
  <c r="CZ95" i="40" s="1"/>
  <c r="AP95" i="40"/>
  <c r="AN95" i="40"/>
  <c r="AO95" i="40" s="1"/>
  <c r="CY95" i="40" s="1"/>
  <c r="AL95" i="40"/>
  <c r="AM95" i="40" s="1"/>
  <c r="CX95" i="40" s="1"/>
  <c r="AJ95" i="40"/>
  <c r="AK95" i="40" s="1"/>
  <c r="CW95" i="40" s="1"/>
  <c r="AI95" i="40"/>
  <c r="CV95" i="40" s="1"/>
  <c r="AH95" i="40"/>
  <c r="B95" i="40"/>
  <c r="CU94" i="40"/>
  <c r="AZ94" i="40"/>
  <c r="AX94" i="40"/>
  <c r="AV94" i="40"/>
  <c r="AW94" i="40" s="1"/>
  <c r="AT94" i="40"/>
  <c r="AU94" i="40" s="1"/>
  <c r="AR94" i="40"/>
  <c r="AP94" i="40"/>
  <c r="AP104" i="40" s="1"/>
  <c r="AO94" i="40"/>
  <c r="AN94" i="40"/>
  <c r="AL94" i="40"/>
  <c r="AM94" i="40" s="1"/>
  <c r="AJ94" i="40"/>
  <c r="AH94" i="40"/>
  <c r="AI94" i="40" s="1"/>
  <c r="B94" i="40"/>
  <c r="DE93" i="40"/>
  <c r="DD93" i="40"/>
  <c r="DC93" i="40"/>
  <c r="DB93" i="40"/>
  <c r="DA93" i="40"/>
  <c r="CZ93" i="40"/>
  <c r="CY93" i="40"/>
  <c r="AZ93" i="40"/>
  <c r="AX93" i="40"/>
  <c r="AV93" i="40"/>
  <c r="AT93" i="40"/>
  <c r="AR93" i="40"/>
  <c r="AP93" i="40"/>
  <c r="AN93" i="40"/>
  <c r="L93" i="40"/>
  <c r="K93" i="40"/>
  <c r="J93" i="40"/>
  <c r="I93" i="40"/>
  <c r="H93" i="40"/>
  <c r="G93" i="40"/>
  <c r="F93" i="40"/>
  <c r="C92" i="40"/>
  <c r="L89" i="40"/>
  <c r="K89" i="40"/>
  <c r="J89" i="40"/>
  <c r="I89" i="40"/>
  <c r="H89" i="40"/>
  <c r="G89" i="40"/>
  <c r="F89" i="40"/>
  <c r="E89" i="40"/>
  <c r="D89" i="40"/>
  <c r="C89" i="40"/>
  <c r="CU88" i="40"/>
  <c r="AZ88" i="40"/>
  <c r="BA88" i="40" s="1"/>
  <c r="DE88" i="40" s="1"/>
  <c r="AX88" i="40"/>
  <c r="AY88" i="40" s="1"/>
  <c r="DD88" i="40" s="1"/>
  <c r="AW88" i="40"/>
  <c r="DC88" i="40" s="1"/>
  <c r="AV88" i="40"/>
  <c r="AT88" i="40"/>
  <c r="AU88" i="40" s="1"/>
  <c r="DB88" i="40" s="1"/>
  <c r="DA88" i="40"/>
  <c r="AR88" i="40"/>
  <c r="AP88" i="40"/>
  <c r="AQ88" i="40" s="1"/>
  <c r="CZ88" i="40" s="1"/>
  <c r="AN88" i="40"/>
  <c r="AO88" i="40" s="1"/>
  <c r="CY88" i="40" s="1"/>
  <c r="AL88" i="40"/>
  <c r="AM88" i="40" s="1"/>
  <c r="CX88" i="40" s="1"/>
  <c r="AJ88" i="40"/>
  <c r="AK88" i="40" s="1"/>
  <c r="CW88" i="40" s="1"/>
  <c r="AH88" i="40"/>
  <c r="AI88" i="40" s="1"/>
  <c r="CV88" i="40" s="1"/>
  <c r="B88" i="40"/>
  <c r="CU87" i="40"/>
  <c r="AZ87" i="40"/>
  <c r="BA87" i="40" s="1"/>
  <c r="DE87" i="40" s="1"/>
  <c r="AX87" i="40"/>
  <c r="AY87" i="40" s="1"/>
  <c r="DD87" i="40" s="1"/>
  <c r="AV87" i="40"/>
  <c r="AW87" i="40" s="1"/>
  <c r="DC87" i="40" s="1"/>
  <c r="AT87" i="40"/>
  <c r="AU87" i="40" s="1"/>
  <c r="DB87" i="40" s="1"/>
  <c r="DA87" i="40"/>
  <c r="AR87" i="40"/>
  <c r="AP87" i="40"/>
  <c r="AQ87" i="40" s="1"/>
  <c r="CZ87" i="40" s="1"/>
  <c r="AN87" i="40"/>
  <c r="AO87" i="40" s="1"/>
  <c r="CY87" i="40" s="1"/>
  <c r="AL87" i="40"/>
  <c r="AM87" i="40" s="1"/>
  <c r="CX87" i="40" s="1"/>
  <c r="AJ87" i="40"/>
  <c r="AK87" i="40" s="1"/>
  <c r="CW87" i="40" s="1"/>
  <c r="AH87" i="40"/>
  <c r="AI87" i="40" s="1"/>
  <c r="CV87" i="40" s="1"/>
  <c r="B87" i="40"/>
  <c r="CU86" i="40"/>
  <c r="AZ86" i="40"/>
  <c r="BA86" i="40" s="1"/>
  <c r="DE86" i="40" s="1"/>
  <c r="AX86" i="40"/>
  <c r="AY86" i="40" s="1"/>
  <c r="DD86" i="40" s="1"/>
  <c r="AW86" i="40"/>
  <c r="DC86" i="40" s="1"/>
  <c r="AV86" i="40"/>
  <c r="AT86" i="40"/>
  <c r="AU86" i="40" s="1"/>
  <c r="DB86" i="40" s="1"/>
  <c r="AR86" i="40"/>
  <c r="DA86" i="40" s="1"/>
  <c r="AP86" i="40"/>
  <c r="AQ86" i="40" s="1"/>
  <c r="CZ86" i="40" s="1"/>
  <c r="AN86" i="40"/>
  <c r="AO86" i="40" s="1"/>
  <c r="CY86" i="40" s="1"/>
  <c r="AL86" i="40"/>
  <c r="AM86" i="40" s="1"/>
  <c r="CX86" i="40" s="1"/>
  <c r="AJ86" i="40"/>
  <c r="AK86" i="40" s="1"/>
  <c r="CW86" i="40" s="1"/>
  <c r="AH86" i="40"/>
  <c r="AI86" i="40" s="1"/>
  <c r="CV86" i="40" s="1"/>
  <c r="B86" i="40"/>
  <c r="CU85" i="40"/>
  <c r="AZ85" i="40"/>
  <c r="BA85" i="40" s="1"/>
  <c r="DE85" i="40" s="1"/>
  <c r="AX85" i="40"/>
  <c r="AY85" i="40" s="1"/>
  <c r="DD85" i="40" s="1"/>
  <c r="AV85" i="40"/>
  <c r="AW85" i="40" s="1"/>
  <c r="DC85" i="40" s="1"/>
  <c r="AT85" i="40"/>
  <c r="AU85" i="40" s="1"/>
  <c r="DB85" i="40" s="1"/>
  <c r="AR85" i="40"/>
  <c r="DA85" i="40" s="1"/>
  <c r="AP85" i="40"/>
  <c r="AQ85" i="40" s="1"/>
  <c r="CZ85" i="40" s="1"/>
  <c r="AN85" i="40"/>
  <c r="AO85" i="40" s="1"/>
  <c r="CY85" i="40" s="1"/>
  <c r="AL85" i="40"/>
  <c r="AM85" i="40" s="1"/>
  <c r="CX85" i="40" s="1"/>
  <c r="AJ85" i="40"/>
  <c r="AK85" i="40" s="1"/>
  <c r="CW85" i="40" s="1"/>
  <c r="AH85" i="40"/>
  <c r="AI85" i="40" s="1"/>
  <c r="CV85" i="40" s="1"/>
  <c r="B85" i="40"/>
  <c r="CU84" i="40"/>
  <c r="AZ84" i="40"/>
  <c r="BA84" i="40" s="1"/>
  <c r="DE84" i="40" s="1"/>
  <c r="AX84" i="40"/>
  <c r="AY84" i="40" s="1"/>
  <c r="DD84" i="40" s="1"/>
  <c r="AW84" i="40"/>
  <c r="DC84" i="40" s="1"/>
  <c r="AV84" i="40"/>
  <c r="AT84" i="40"/>
  <c r="AU84" i="40" s="1"/>
  <c r="DB84" i="40" s="1"/>
  <c r="DA84" i="40"/>
  <c r="AR84" i="40"/>
  <c r="AP84" i="40"/>
  <c r="AQ84" i="40" s="1"/>
  <c r="CZ84" i="40" s="1"/>
  <c r="AN84" i="40"/>
  <c r="AO84" i="40" s="1"/>
  <c r="CY84" i="40" s="1"/>
  <c r="AL84" i="40"/>
  <c r="AM84" i="40" s="1"/>
  <c r="CX84" i="40" s="1"/>
  <c r="AJ84" i="40"/>
  <c r="AK84" i="40" s="1"/>
  <c r="CW84" i="40" s="1"/>
  <c r="AH84" i="40"/>
  <c r="AI84" i="40" s="1"/>
  <c r="CV84" i="40" s="1"/>
  <c r="B84" i="40"/>
  <c r="CU83" i="40"/>
  <c r="AZ83" i="40"/>
  <c r="BA83" i="40" s="1"/>
  <c r="DE83" i="40" s="1"/>
  <c r="AX83" i="40"/>
  <c r="AY83" i="40" s="1"/>
  <c r="DD83" i="40" s="1"/>
  <c r="AV83" i="40"/>
  <c r="AW83" i="40" s="1"/>
  <c r="DC83" i="40" s="1"/>
  <c r="AT83" i="40"/>
  <c r="AU83" i="40" s="1"/>
  <c r="DB83" i="40" s="1"/>
  <c r="DA83" i="40"/>
  <c r="AR83" i="40"/>
  <c r="AP83" i="40"/>
  <c r="AQ83" i="40" s="1"/>
  <c r="CZ83" i="40" s="1"/>
  <c r="AN83" i="40"/>
  <c r="AO83" i="40" s="1"/>
  <c r="CY83" i="40" s="1"/>
  <c r="AL83" i="40"/>
  <c r="AM83" i="40" s="1"/>
  <c r="CX83" i="40" s="1"/>
  <c r="AJ83" i="40"/>
  <c r="AK83" i="40" s="1"/>
  <c r="CW83" i="40" s="1"/>
  <c r="AH83" i="40"/>
  <c r="AI83" i="40" s="1"/>
  <c r="CV83" i="40" s="1"/>
  <c r="B83" i="40"/>
  <c r="CU82" i="40"/>
  <c r="AZ82" i="40"/>
  <c r="BA82" i="40" s="1"/>
  <c r="DE82" i="40" s="1"/>
  <c r="AX82" i="40"/>
  <c r="AY82" i="40" s="1"/>
  <c r="DD82" i="40" s="1"/>
  <c r="AW82" i="40"/>
  <c r="DC82" i="40" s="1"/>
  <c r="AV82" i="40"/>
  <c r="AT82" i="40"/>
  <c r="AU82" i="40" s="1"/>
  <c r="DB82" i="40" s="1"/>
  <c r="AR82" i="40"/>
  <c r="DA82" i="40" s="1"/>
  <c r="AP82" i="40"/>
  <c r="AQ82" i="40" s="1"/>
  <c r="CZ82" i="40" s="1"/>
  <c r="AN82" i="40"/>
  <c r="AO82" i="40" s="1"/>
  <c r="CY82" i="40" s="1"/>
  <c r="AL82" i="40"/>
  <c r="AM82" i="40" s="1"/>
  <c r="CX82" i="40" s="1"/>
  <c r="AJ82" i="40"/>
  <c r="AK82" i="40" s="1"/>
  <c r="CW82" i="40" s="1"/>
  <c r="AH82" i="40"/>
  <c r="AI82" i="40" s="1"/>
  <c r="CV82" i="40" s="1"/>
  <c r="B82" i="40"/>
  <c r="CU81" i="40"/>
  <c r="AZ81" i="40"/>
  <c r="BA81" i="40" s="1"/>
  <c r="DE81" i="40" s="1"/>
  <c r="AX81" i="40"/>
  <c r="AY81" i="40" s="1"/>
  <c r="DD81" i="40" s="1"/>
  <c r="AV81" i="40"/>
  <c r="AW81" i="40" s="1"/>
  <c r="DC81" i="40" s="1"/>
  <c r="AT81" i="40"/>
  <c r="AU81" i="40" s="1"/>
  <c r="DB81" i="40" s="1"/>
  <c r="AR81" i="40"/>
  <c r="DA81" i="40" s="1"/>
  <c r="AP81" i="40"/>
  <c r="AQ81" i="40" s="1"/>
  <c r="CZ81" i="40" s="1"/>
  <c r="AN81" i="40"/>
  <c r="AO81" i="40" s="1"/>
  <c r="CY81" i="40" s="1"/>
  <c r="AL81" i="40"/>
  <c r="AM81" i="40" s="1"/>
  <c r="CX81" i="40" s="1"/>
  <c r="AJ81" i="40"/>
  <c r="AK81" i="40" s="1"/>
  <c r="CW81" i="40" s="1"/>
  <c r="AH81" i="40"/>
  <c r="AI81" i="40" s="1"/>
  <c r="CV81" i="40" s="1"/>
  <c r="B81" i="40"/>
  <c r="CU80" i="40"/>
  <c r="AZ80" i="40"/>
  <c r="BA80" i="40" s="1"/>
  <c r="DE80" i="40" s="1"/>
  <c r="AX80" i="40"/>
  <c r="AY80" i="40" s="1"/>
  <c r="DD80" i="40" s="1"/>
  <c r="AW80" i="40"/>
  <c r="DC80" i="40" s="1"/>
  <c r="AV80" i="40"/>
  <c r="AT80" i="40"/>
  <c r="AU80" i="40" s="1"/>
  <c r="DB80" i="40" s="1"/>
  <c r="DA80" i="40"/>
  <c r="AR80" i="40"/>
  <c r="AP80" i="40"/>
  <c r="AQ80" i="40" s="1"/>
  <c r="CZ80" i="40" s="1"/>
  <c r="AN80" i="40"/>
  <c r="AO80" i="40" s="1"/>
  <c r="CY80" i="40" s="1"/>
  <c r="AL80" i="40"/>
  <c r="AM80" i="40" s="1"/>
  <c r="CX80" i="40" s="1"/>
  <c r="AJ80" i="40"/>
  <c r="AK80" i="40" s="1"/>
  <c r="CW80" i="40" s="1"/>
  <c r="AH80" i="40"/>
  <c r="AI80" i="40" s="1"/>
  <c r="CV80" i="40" s="1"/>
  <c r="B80" i="40"/>
  <c r="CU79" i="40"/>
  <c r="AZ79" i="40"/>
  <c r="BA79" i="40" s="1"/>
  <c r="AX79" i="40"/>
  <c r="AV79" i="40"/>
  <c r="AW79" i="40" s="1"/>
  <c r="DC79" i="40" s="1"/>
  <c r="AT79" i="40"/>
  <c r="AU79" i="40" s="1"/>
  <c r="AR79" i="40"/>
  <c r="AP79" i="40"/>
  <c r="AN79" i="40"/>
  <c r="AL79" i="40"/>
  <c r="AM79" i="40" s="1"/>
  <c r="AJ79" i="40"/>
  <c r="AH79" i="40"/>
  <c r="B79" i="40"/>
  <c r="DE78" i="40"/>
  <c r="DD78" i="40"/>
  <c r="DC78" i="40"/>
  <c r="DB78" i="40"/>
  <c r="DA78" i="40"/>
  <c r="CZ78" i="40"/>
  <c r="CY78" i="40"/>
  <c r="AZ78" i="40"/>
  <c r="AX78" i="40"/>
  <c r="AV78" i="40"/>
  <c r="AT78" i="40"/>
  <c r="AR78" i="40"/>
  <c r="AP78" i="40"/>
  <c r="AN78" i="40"/>
  <c r="L78" i="40"/>
  <c r="K78" i="40"/>
  <c r="J78" i="40"/>
  <c r="I78" i="40"/>
  <c r="H78" i="40"/>
  <c r="G78" i="40"/>
  <c r="F78" i="40"/>
  <c r="C77" i="40"/>
  <c r="L74" i="40"/>
  <c r="K74" i="40"/>
  <c r="J74" i="40"/>
  <c r="I74" i="40"/>
  <c r="H74" i="40"/>
  <c r="G74" i="40"/>
  <c r="F74" i="40"/>
  <c r="E74" i="40"/>
  <c r="D74" i="40"/>
  <c r="C74" i="40"/>
  <c r="CU73" i="40"/>
  <c r="BA73" i="40"/>
  <c r="DE73" i="40" s="1"/>
  <c r="AZ73" i="40"/>
  <c r="AX73" i="40"/>
  <c r="AY73" i="40" s="1"/>
  <c r="DD73" i="40" s="1"/>
  <c r="AV73" i="40"/>
  <c r="AW73" i="40" s="1"/>
  <c r="DC73" i="40" s="1"/>
  <c r="AT73" i="40"/>
  <c r="AU73" i="40" s="1"/>
  <c r="DB73" i="40" s="1"/>
  <c r="AR73" i="40"/>
  <c r="DA73" i="40" s="1"/>
  <c r="AP73" i="40"/>
  <c r="AQ73" i="40" s="1"/>
  <c r="CZ73" i="40" s="1"/>
  <c r="AN73" i="40"/>
  <c r="AO73" i="40" s="1"/>
  <c r="CY73" i="40" s="1"/>
  <c r="AL73" i="40"/>
  <c r="AM73" i="40" s="1"/>
  <c r="CX73" i="40" s="1"/>
  <c r="AJ73" i="40"/>
  <c r="AK73" i="40" s="1"/>
  <c r="CW73" i="40" s="1"/>
  <c r="AH73" i="40"/>
  <c r="AI73" i="40" s="1"/>
  <c r="CV73" i="40" s="1"/>
  <c r="B73" i="40"/>
  <c r="CU72" i="40"/>
  <c r="AZ72" i="40"/>
  <c r="BA72" i="40" s="1"/>
  <c r="DE72" i="40" s="1"/>
  <c r="AX72" i="40"/>
  <c r="AY72" i="40" s="1"/>
  <c r="DD72" i="40" s="1"/>
  <c r="AV72" i="40"/>
  <c r="AW72" i="40" s="1"/>
  <c r="DC72" i="40" s="1"/>
  <c r="AT72" i="40"/>
  <c r="AU72" i="40" s="1"/>
  <c r="DB72" i="40" s="1"/>
  <c r="DA72" i="40"/>
  <c r="AR72" i="40"/>
  <c r="AP72" i="40"/>
  <c r="AQ72" i="40" s="1"/>
  <c r="CZ72" i="40" s="1"/>
  <c r="AN72" i="40"/>
  <c r="AO72" i="40" s="1"/>
  <c r="CY72" i="40" s="1"/>
  <c r="AL72" i="40"/>
  <c r="AM72" i="40" s="1"/>
  <c r="CX72" i="40" s="1"/>
  <c r="AJ72" i="40"/>
  <c r="AK72" i="40" s="1"/>
  <c r="CW72" i="40" s="1"/>
  <c r="AH72" i="40"/>
  <c r="AI72" i="40" s="1"/>
  <c r="CV72" i="40" s="1"/>
  <c r="B72" i="40"/>
  <c r="CU71" i="40"/>
  <c r="BA71" i="40"/>
  <c r="DE71" i="40" s="1"/>
  <c r="AZ71" i="40"/>
  <c r="AX71" i="40"/>
  <c r="AY71" i="40" s="1"/>
  <c r="DD71" i="40" s="1"/>
  <c r="AV71" i="40"/>
  <c r="AW71" i="40" s="1"/>
  <c r="DC71" i="40" s="1"/>
  <c r="AT71" i="40"/>
  <c r="AU71" i="40" s="1"/>
  <c r="DB71" i="40" s="1"/>
  <c r="AR71" i="40"/>
  <c r="DA71" i="40" s="1"/>
  <c r="AP71" i="40"/>
  <c r="AQ71" i="40" s="1"/>
  <c r="CZ71" i="40" s="1"/>
  <c r="AN71" i="40"/>
  <c r="AO71" i="40" s="1"/>
  <c r="CY71" i="40" s="1"/>
  <c r="AL71" i="40"/>
  <c r="AM71" i="40" s="1"/>
  <c r="CX71" i="40" s="1"/>
  <c r="AJ71" i="40"/>
  <c r="AK71" i="40" s="1"/>
  <c r="CW71" i="40" s="1"/>
  <c r="AH71" i="40"/>
  <c r="AI71" i="40" s="1"/>
  <c r="CV71" i="40" s="1"/>
  <c r="B71" i="40"/>
  <c r="CU70" i="40"/>
  <c r="AZ70" i="40"/>
  <c r="BA70" i="40" s="1"/>
  <c r="DE70" i="40" s="1"/>
  <c r="AX70" i="40"/>
  <c r="AY70" i="40" s="1"/>
  <c r="DD70" i="40" s="1"/>
  <c r="AV70" i="40"/>
  <c r="AW70" i="40" s="1"/>
  <c r="DC70" i="40" s="1"/>
  <c r="AU70" i="40"/>
  <c r="DB70" i="40" s="1"/>
  <c r="AT70" i="40"/>
  <c r="AR70" i="40"/>
  <c r="DA70" i="40" s="1"/>
  <c r="AQ70" i="40"/>
  <c r="CZ70" i="40" s="1"/>
  <c r="AP70" i="40"/>
  <c r="AN70" i="40"/>
  <c r="AO70" i="40" s="1"/>
  <c r="CY70" i="40" s="1"/>
  <c r="AL70" i="40"/>
  <c r="AM70" i="40" s="1"/>
  <c r="CX70" i="40" s="1"/>
  <c r="AJ70" i="40"/>
  <c r="AK70" i="40" s="1"/>
  <c r="CW70" i="40" s="1"/>
  <c r="AH70" i="40"/>
  <c r="AI70" i="40" s="1"/>
  <c r="CV70" i="40" s="1"/>
  <c r="B70" i="40"/>
  <c r="CU69" i="40"/>
  <c r="AZ69" i="40"/>
  <c r="BA69" i="40" s="1"/>
  <c r="DE69" i="40" s="1"/>
  <c r="AY69" i="40"/>
  <c r="DD69" i="40" s="1"/>
  <c r="AX69" i="40"/>
  <c r="AV69" i="40"/>
  <c r="AW69" i="40" s="1"/>
  <c r="DC69" i="40" s="1"/>
  <c r="AT69" i="40"/>
  <c r="AU69" i="40" s="1"/>
  <c r="DB69" i="40" s="1"/>
  <c r="AR69" i="40"/>
  <c r="DA69" i="40" s="1"/>
  <c r="AP69" i="40"/>
  <c r="AQ69" i="40" s="1"/>
  <c r="CZ69" i="40" s="1"/>
  <c r="AN69" i="40"/>
  <c r="AO69" i="40" s="1"/>
  <c r="CY69" i="40" s="1"/>
  <c r="AL69" i="40"/>
  <c r="AM69" i="40" s="1"/>
  <c r="CX69" i="40" s="1"/>
  <c r="AJ69" i="40"/>
  <c r="AK69" i="40" s="1"/>
  <c r="CW69" i="40" s="1"/>
  <c r="AH69" i="40"/>
  <c r="AI69" i="40" s="1"/>
  <c r="CV69" i="40" s="1"/>
  <c r="B69" i="40"/>
  <c r="CU68" i="40"/>
  <c r="AZ68" i="40"/>
  <c r="BA68" i="40" s="1"/>
  <c r="DE68" i="40" s="1"/>
  <c r="AX68" i="40"/>
  <c r="AY68" i="40" s="1"/>
  <c r="DD68" i="40" s="1"/>
  <c r="AV68" i="40"/>
  <c r="AW68" i="40" s="1"/>
  <c r="DC68" i="40" s="1"/>
  <c r="AU68" i="40"/>
  <c r="DB68" i="40" s="1"/>
  <c r="AT68" i="40"/>
  <c r="AR68" i="40"/>
  <c r="DA68" i="40" s="1"/>
  <c r="AP68" i="40"/>
  <c r="AQ68" i="40" s="1"/>
  <c r="CZ68" i="40" s="1"/>
  <c r="AN68" i="40"/>
  <c r="AO68" i="40" s="1"/>
  <c r="CY68" i="40" s="1"/>
  <c r="AL68" i="40"/>
  <c r="AM68" i="40" s="1"/>
  <c r="CX68" i="40" s="1"/>
  <c r="AJ68" i="40"/>
  <c r="AK68" i="40" s="1"/>
  <c r="CW68" i="40" s="1"/>
  <c r="AH68" i="40"/>
  <c r="AI68" i="40" s="1"/>
  <c r="CV68" i="40" s="1"/>
  <c r="B68" i="40"/>
  <c r="CU67" i="40"/>
  <c r="AZ67" i="40"/>
  <c r="BA67" i="40" s="1"/>
  <c r="DE67" i="40" s="1"/>
  <c r="AY67" i="40"/>
  <c r="DD67" i="40" s="1"/>
  <c r="AX67" i="40"/>
  <c r="AV67" i="40"/>
  <c r="AW67" i="40" s="1"/>
  <c r="DC67" i="40" s="1"/>
  <c r="AT67" i="40"/>
  <c r="AU67" i="40" s="1"/>
  <c r="DB67" i="40" s="1"/>
  <c r="AR67" i="40"/>
  <c r="AP67" i="40"/>
  <c r="AQ67" i="40" s="1"/>
  <c r="CZ67" i="40" s="1"/>
  <c r="AN67" i="40"/>
  <c r="AO67" i="40" s="1"/>
  <c r="CY67" i="40" s="1"/>
  <c r="AL67" i="40"/>
  <c r="AM67" i="40" s="1"/>
  <c r="CX67" i="40" s="1"/>
  <c r="AJ67" i="40"/>
  <c r="AK67" i="40" s="1"/>
  <c r="CW67" i="40" s="1"/>
  <c r="AH67" i="40"/>
  <c r="AI67" i="40" s="1"/>
  <c r="CV67" i="40" s="1"/>
  <c r="B67" i="40"/>
  <c r="CU66" i="40"/>
  <c r="AZ66" i="40"/>
  <c r="BA66" i="40" s="1"/>
  <c r="DE66" i="40" s="1"/>
  <c r="AX66" i="40"/>
  <c r="AY66" i="40" s="1"/>
  <c r="DD66" i="40" s="1"/>
  <c r="AV66" i="40"/>
  <c r="AW66" i="40" s="1"/>
  <c r="DC66" i="40" s="1"/>
  <c r="AT66" i="40"/>
  <c r="AU66" i="40" s="1"/>
  <c r="DB66" i="40" s="1"/>
  <c r="AR66" i="40"/>
  <c r="AQ66" i="40"/>
  <c r="CZ66" i="40" s="1"/>
  <c r="AP66" i="40"/>
  <c r="AN66" i="40"/>
  <c r="AO66" i="40" s="1"/>
  <c r="CY66" i="40" s="1"/>
  <c r="AL66" i="40"/>
  <c r="AM66" i="40" s="1"/>
  <c r="CX66" i="40" s="1"/>
  <c r="AJ66" i="40"/>
  <c r="AK66" i="40" s="1"/>
  <c r="CW66" i="40" s="1"/>
  <c r="AH66" i="40"/>
  <c r="AI66" i="40" s="1"/>
  <c r="CV66" i="40" s="1"/>
  <c r="B66" i="40"/>
  <c r="CU65" i="40"/>
  <c r="AZ65" i="40"/>
  <c r="BA65" i="40" s="1"/>
  <c r="DE65" i="40" s="1"/>
  <c r="AX65" i="40"/>
  <c r="AY65" i="40" s="1"/>
  <c r="DD65" i="40" s="1"/>
  <c r="AV65" i="40"/>
  <c r="AW65" i="40" s="1"/>
  <c r="DC65" i="40" s="1"/>
  <c r="AT65" i="40"/>
  <c r="AU65" i="40" s="1"/>
  <c r="DB65" i="40" s="1"/>
  <c r="AR65" i="40"/>
  <c r="AP65" i="40"/>
  <c r="AN65" i="40"/>
  <c r="AO65" i="40" s="1"/>
  <c r="CY65" i="40" s="1"/>
  <c r="AL65" i="40"/>
  <c r="AM65" i="40" s="1"/>
  <c r="CX65" i="40" s="1"/>
  <c r="AJ65" i="40"/>
  <c r="AK65" i="40" s="1"/>
  <c r="CW65" i="40" s="1"/>
  <c r="AH65" i="40"/>
  <c r="AI65" i="40" s="1"/>
  <c r="CV65" i="40" s="1"/>
  <c r="B65" i="40"/>
  <c r="CU64" i="40"/>
  <c r="AZ64" i="40"/>
  <c r="BA64" i="40" s="1"/>
  <c r="AX64" i="40"/>
  <c r="AX74" i="40" s="1"/>
  <c r="AV64" i="40"/>
  <c r="AU64" i="40"/>
  <c r="AT64" i="40"/>
  <c r="AR64" i="40"/>
  <c r="AQ64" i="40"/>
  <c r="CZ64" i="40" s="1"/>
  <c r="AP64" i="40"/>
  <c r="AN64" i="40"/>
  <c r="AL64" i="40"/>
  <c r="AM64" i="40" s="1"/>
  <c r="CX64" i="40" s="1"/>
  <c r="AJ64" i="40"/>
  <c r="AH64" i="40"/>
  <c r="AI64" i="40" s="1"/>
  <c r="CV64" i="40" s="1"/>
  <c r="B64" i="40"/>
  <c r="DE63" i="40"/>
  <c r="DD63" i="40"/>
  <c r="DC63" i="40"/>
  <c r="DB63" i="40"/>
  <c r="DA63" i="40"/>
  <c r="CZ63" i="40"/>
  <c r="CY63" i="40"/>
  <c r="AZ63" i="40"/>
  <c r="AX63" i="40"/>
  <c r="AV63" i="40"/>
  <c r="AT63" i="40"/>
  <c r="AR63" i="40"/>
  <c r="AP63" i="40"/>
  <c r="AN63" i="40"/>
  <c r="L63" i="40"/>
  <c r="K63" i="40"/>
  <c r="J63" i="40"/>
  <c r="I63" i="40"/>
  <c r="H63" i="40"/>
  <c r="G63" i="40"/>
  <c r="F63" i="40"/>
  <c r="C62" i="40"/>
  <c r="L59" i="40"/>
  <c r="K59" i="40"/>
  <c r="J59" i="40"/>
  <c r="I59" i="40"/>
  <c r="H59" i="40"/>
  <c r="G59" i="40"/>
  <c r="F59" i="40"/>
  <c r="E59" i="40"/>
  <c r="D59" i="40"/>
  <c r="C59" i="40"/>
  <c r="CU58" i="40"/>
  <c r="AZ58" i="40"/>
  <c r="BA58" i="40" s="1"/>
  <c r="DE58" i="40" s="1"/>
  <c r="AX58" i="40"/>
  <c r="AY58" i="40" s="1"/>
  <c r="DD58" i="40" s="1"/>
  <c r="AV58" i="40"/>
  <c r="AW58" i="40" s="1"/>
  <c r="DC58" i="40" s="1"/>
  <c r="AT58" i="40"/>
  <c r="AU58" i="40" s="1"/>
  <c r="DB58" i="40" s="1"/>
  <c r="AR58" i="40"/>
  <c r="DA58" i="40" s="1"/>
  <c r="AP58" i="40"/>
  <c r="AQ58" i="40" s="1"/>
  <c r="CZ58" i="40" s="1"/>
  <c r="AO58" i="40"/>
  <c r="CY58" i="40" s="1"/>
  <c r="AN58" i="40"/>
  <c r="AL58" i="40"/>
  <c r="AM58" i="40" s="1"/>
  <c r="CX58" i="40" s="1"/>
  <c r="AJ58" i="40"/>
  <c r="AK58" i="40" s="1"/>
  <c r="CW58" i="40" s="1"/>
  <c r="AH58" i="40"/>
  <c r="AI58" i="40" s="1"/>
  <c r="CV58" i="40" s="1"/>
  <c r="B58" i="40"/>
  <c r="CU57" i="40"/>
  <c r="AZ57" i="40"/>
  <c r="BA57" i="40" s="1"/>
  <c r="DE57" i="40" s="1"/>
  <c r="AX57" i="40"/>
  <c r="AY57" i="40" s="1"/>
  <c r="DD57" i="40" s="1"/>
  <c r="AV57" i="40"/>
  <c r="AW57" i="40" s="1"/>
  <c r="DC57" i="40" s="1"/>
  <c r="AU57" i="40"/>
  <c r="DB57" i="40" s="1"/>
  <c r="AT57" i="40"/>
  <c r="AR57" i="40"/>
  <c r="DA57" i="40" s="1"/>
  <c r="AQ57" i="40"/>
  <c r="CZ57" i="40" s="1"/>
  <c r="AP57" i="40"/>
  <c r="AN57" i="40"/>
  <c r="AO57" i="40" s="1"/>
  <c r="CY57" i="40" s="1"/>
  <c r="AL57" i="40"/>
  <c r="AM57" i="40" s="1"/>
  <c r="CX57" i="40" s="1"/>
  <c r="AJ57" i="40"/>
  <c r="AK57" i="40" s="1"/>
  <c r="CW57" i="40" s="1"/>
  <c r="AH57" i="40"/>
  <c r="AI57" i="40" s="1"/>
  <c r="CV57" i="40" s="1"/>
  <c r="B57" i="40"/>
  <c r="CU56" i="40"/>
  <c r="AZ56" i="40"/>
  <c r="BA56" i="40" s="1"/>
  <c r="DE56" i="40" s="1"/>
  <c r="AX56" i="40"/>
  <c r="AY56" i="40" s="1"/>
  <c r="DD56" i="40" s="1"/>
  <c r="AW56" i="40"/>
  <c r="DC56" i="40" s="1"/>
  <c r="AV56" i="40"/>
  <c r="AT56" i="40"/>
  <c r="AU56" i="40" s="1"/>
  <c r="DB56" i="40" s="1"/>
  <c r="AR56" i="40"/>
  <c r="DA56" i="40" s="1"/>
  <c r="AP56" i="40"/>
  <c r="AQ56" i="40" s="1"/>
  <c r="CZ56" i="40" s="1"/>
  <c r="AN56" i="40"/>
  <c r="AO56" i="40" s="1"/>
  <c r="CY56" i="40" s="1"/>
  <c r="AL56" i="40"/>
  <c r="AM56" i="40" s="1"/>
  <c r="CX56" i="40" s="1"/>
  <c r="AJ56" i="40"/>
  <c r="AK56" i="40" s="1"/>
  <c r="CW56" i="40" s="1"/>
  <c r="AH56" i="40"/>
  <c r="AI56" i="40" s="1"/>
  <c r="CV56" i="40" s="1"/>
  <c r="B56" i="40"/>
  <c r="CU55" i="40"/>
  <c r="AZ55" i="40"/>
  <c r="BA55" i="40" s="1"/>
  <c r="DE55" i="40" s="1"/>
  <c r="AX55" i="40"/>
  <c r="AY55" i="40" s="1"/>
  <c r="DD55" i="40" s="1"/>
  <c r="AW55" i="40"/>
  <c r="DC55" i="40" s="1"/>
  <c r="AV55" i="40"/>
  <c r="AT55" i="40"/>
  <c r="AU55" i="40" s="1"/>
  <c r="DB55" i="40" s="1"/>
  <c r="AR55" i="40"/>
  <c r="DA55" i="40" s="1"/>
  <c r="AP55" i="40"/>
  <c r="AQ55" i="40" s="1"/>
  <c r="CZ55" i="40" s="1"/>
  <c r="AO55" i="40"/>
  <c r="CY55" i="40" s="1"/>
  <c r="AN55" i="40"/>
  <c r="AL55" i="40"/>
  <c r="AM55" i="40" s="1"/>
  <c r="CX55" i="40" s="1"/>
  <c r="AJ55" i="40"/>
  <c r="AK55" i="40" s="1"/>
  <c r="CW55" i="40" s="1"/>
  <c r="AH55" i="40"/>
  <c r="AI55" i="40" s="1"/>
  <c r="CV55" i="40" s="1"/>
  <c r="B55" i="40"/>
  <c r="DD54" i="40"/>
  <c r="CU54" i="40"/>
  <c r="AZ54" i="40"/>
  <c r="BA54" i="40" s="1"/>
  <c r="DE54" i="40" s="1"/>
  <c r="AY54" i="40"/>
  <c r="AX54" i="40"/>
  <c r="AV54" i="40"/>
  <c r="AW54" i="40" s="1"/>
  <c r="DC54" i="40" s="1"/>
  <c r="AT54" i="40"/>
  <c r="AU54" i="40" s="1"/>
  <c r="DB54" i="40" s="1"/>
  <c r="AR54" i="40"/>
  <c r="DA54" i="40" s="1"/>
  <c r="AP54" i="40"/>
  <c r="AQ54" i="40" s="1"/>
  <c r="CZ54" i="40" s="1"/>
  <c r="AN54" i="40"/>
  <c r="AO54" i="40" s="1"/>
  <c r="CY54" i="40" s="1"/>
  <c r="AL54" i="40"/>
  <c r="AM54" i="40" s="1"/>
  <c r="CX54" i="40" s="1"/>
  <c r="AJ54" i="40"/>
  <c r="AK54" i="40" s="1"/>
  <c r="CW54" i="40" s="1"/>
  <c r="AH54" i="40"/>
  <c r="AI54" i="40" s="1"/>
  <c r="CV54" i="40" s="1"/>
  <c r="B54" i="40"/>
  <c r="CU53" i="40"/>
  <c r="AZ53" i="40"/>
  <c r="BA53" i="40" s="1"/>
  <c r="DE53" i="40" s="1"/>
  <c r="AX53" i="40"/>
  <c r="AY53" i="40" s="1"/>
  <c r="DD53" i="40" s="1"/>
  <c r="AV53" i="40"/>
  <c r="AW53" i="40" s="1"/>
  <c r="DC53" i="40" s="1"/>
  <c r="AT53" i="40"/>
  <c r="AU53" i="40" s="1"/>
  <c r="DB53" i="40" s="1"/>
  <c r="AR53" i="40"/>
  <c r="DA53" i="40" s="1"/>
  <c r="AP53" i="40"/>
  <c r="AQ53" i="40" s="1"/>
  <c r="CZ53" i="40" s="1"/>
  <c r="AN53" i="40"/>
  <c r="AO53" i="40" s="1"/>
  <c r="CY53" i="40" s="1"/>
  <c r="AL53" i="40"/>
  <c r="AM53" i="40" s="1"/>
  <c r="CX53" i="40" s="1"/>
  <c r="AJ53" i="40"/>
  <c r="AK53" i="40" s="1"/>
  <c r="CW53" i="40" s="1"/>
  <c r="AH53" i="40"/>
  <c r="AI53" i="40" s="1"/>
  <c r="CV53" i="40" s="1"/>
  <c r="B53" i="40"/>
  <c r="CU52" i="40"/>
  <c r="AZ52" i="40"/>
  <c r="BA52" i="40" s="1"/>
  <c r="DE52" i="40" s="1"/>
  <c r="AX52" i="40"/>
  <c r="AY52" i="40" s="1"/>
  <c r="DD52" i="40" s="1"/>
  <c r="AV52" i="40"/>
  <c r="AW52" i="40" s="1"/>
  <c r="DC52" i="40" s="1"/>
  <c r="AT52" i="40"/>
  <c r="AU52" i="40" s="1"/>
  <c r="DB52" i="40" s="1"/>
  <c r="AR52" i="40"/>
  <c r="DA52" i="40" s="1"/>
  <c r="AP52" i="40"/>
  <c r="AQ52" i="40" s="1"/>
  <c r="CZ52" i="40" s="1"/>
  <c r="AN52" i="40"/>
  <c r="AO52" i="40" s="1"/>
  <c r="CY52" i="40" s="1"/>
  <c r="AL52" i="40"/>
  <c r="AM52" i="40" s="1"/>
  <c r="CX52" i="40" s="1"/>
  <c r="AJ52" i="40"/>
  <c r="AK52" i="40" s="1"/>
  <c r="CW52" i="40" s="1"/>
  <c r="AH52" i="40"/>
  <c r="AI52" i="40" s="1"/>
  <c r="CV52" i="40" s="1"/>
  <c r="B52" i="40"/>
  <c r="CU51" i="40"/>
  <c r="AZ51" i="40"/>
  <c r="BA51" i="40" s="1"/>
  <c r="DE51" i="40" s="1"/>
  <c r="AX51" i="40"/>
  <c r="AY51" i="40" s="1"/>
  <c r="DD51" i="40" s="1"/>
  <c r="AV51" i="40"/>
  <c r="AW51" i="40" s="1"/>
  <c r="DC51" i="40" s="1"/>
  <c r="AT51" i="40"/>
  <c r="AU51" i="40" s="1"/>
  <c r="DB51" i="40" s="1"/>
  <c r="AR51" i="40"/>
  <c r="DA51" i="40" s="1"/>
  <c r="AP51" i="40"/>
  <c r="AQ51" i="40" s="1"/>
  <c r="CZ51" i="40" s="1"/>
  <c r="AO51" i="40"/>
  <c r="CY51" i="40" s="1"/>
  <c r="AN51" i="40"/>
  <c r="AL51" i="40"/>
  <c r="AM51" i="40" s="1"/>
  <c r="CX51" i="40" s="1"/>
  <c r="AJ51" i="40"/>
  <c r="AK51" i="40" s="1"/>
  <c r="CW51" i="40" s="1"/>
  <c r="AH51" i="40"/>
  <c r="AI51" i="40" s="1"/>
  <c r="CV51" i="40" s="1"/>
  <c r="B51" i="40"/>
  <c r="CU50" i="40"/>
  <c r="AZ50" i="40"/>
  <c r="BA50" i="40" s="1"/>
  <c r="DE50" i="40" s="1"/>
  <c r="AY50" i="40"/>
  <c r="DD50" i="40" s="1"/>
  <c r="AX50" i="40"/>
  <c r="AV50" i="40"/>
  <c r="AW50" i="40" s="1"/>
  <c r="DC50" i="40" s="1"/>
  <c r="AU50" i="40"/>
  <c r="DB50" i="40" s="1"/>
  <c r="AT50" i="40"/>
  <c r="AR50" i="40"/>
  <c r="DA50" i="40" s="1"/>
  <c r="AP50" i="40"/>
  <c r="AQ50" i="40" s="1"/>
  <c r="CZ50" i="40" s="1"/>
  <c r="AN50" i="40"/>
  <c r="AO50" i="40" s="1"/>
  <c r="CY50" i="40" s="1"/>
  <c r="AL50" i="40"/>
  <c r="AM50" i="40" s="1"/>
  <c r="CX50" i="40" s="1"/>
  <c r="AJ50" i="40"/>
  <c r="AK50" i="40" s="1"/>
  <c r="CW50" i="40" s="1"/>
  <c r="AH50" i="40"/>
  <c r="AI50" i="40" s="1"/>
  <c r="CV50" i="40" s="1"/>
  <c r="B50" i="40"/>
  <c r="CU49" i="40"/>
  <c r="AZ49" i="40"/>
  <c r="AX49" i="40"/>
  <c r="AV49" i="40"/>
  <c r="AW49" i="40" s="1"/>
  <c r="AT49" i="40"/>
  <c r="AU49" i="40" s="1"/>
  <c r="AR49" i="40"/>
  <c r="AP49" i="40"/>
  <c r="AQ49" i="40" s="1"/>
  <c r="AN49" i="40"/>
  <c r="AL49" i="40"/>
  <c r="AM49" i="40" s="1"/>
  <c r="AJ49" i="40"/>
  <c r="AH49" i="40"/>
  <c r="B49" i="40"/>
  <c r="DE48" i="40"/>
  <c r="DD48" i="40"/>
  <c r="DC48" i="40"/>
  <c r="DB48" i="40"/>
  <c r="DA48" i="40"/>
  <c r="CZ48" i="40"/>
  <c r="CY48" i="40"/>
  <c r="AZ48" i="40"/>
  <c r="AX48" i="40"/>
  <c r="AV48" i="40"/>
  <c r="AT48" i="40"/>
  <c r="AR48" i="40"/>
  <c r="AP48" i="40"/>
  <c r="AN48" i="40"/>
  <c r="L48" i="40"/>
  <c r="K48" i="40"/>
  <c r="J48" i="40"/>
  <c r="I48" i="40"/>
  <c r="H48" i="40"/>
  <c r="G48" i="40"/>
  <c r="F48" i="40"/>
  <c r="C47" i="40"/>
  <c r="L44" i="40"/>
  <c r="K44" i="40"/>
  <c r="J44" i="40"/>
  <c r="I44" i="40"/>
  <c r="H44" i="40"/>
  <c r="G44" i="40"/>
  <c r="F44" i="40"/>
  <c r="E44" i="40"/>
  <c r="D44" i="40"/>
  <c r="C44" i="40"/>
  <c r="CU43" i="40"/>
  <c r="BA43" i="40"/>
  <c r="DE43" i="40" s="1"/>
  <c r="AZ43" i="40"/>
  <c r="AX43" i="40"/>
  <c r="AY43" i="40" s="1"/>
  <c r="DD43" i="40" s="1"/>
  <c r="AV43" i="40"/>
  <c r="AW43" i="40" s="1"/>
  <c r="DC43" i="40" s="1"/>
  <c r="AT43" i="40"/>
  <c r="AU43" i="40" s="1"/>
  <c r="DB43" i="40" s="1"/>
  <c r="AR43" i="40"/>
  <c r="DA43" i="40" s="1"/>
  <c r="AP43" i="40"/>
  <c r="AQ43" i="40" s="1"/>
  <c r="CZ43" i="40" s="1"/>
  <c r="AN43" i="40"/>
  <c r="AO43" i="40" s="1"/>
  <c r="CY43" i="40" s="1"/>
  <c r="AL43" i="40"/>
  <c r="AM43" i="40" s="1"/>
  <c r="CX43" i="40" s="1"/>
  <c r="AJ43" i="40"/>
  <c r="AK43" i="40" s="1"/>
  <c r="CW43" i="40" s="1"/>
  <c r="AH43" i="40"/>
  <c r="AI43" i="40" s="1"/>
  <c r="CV43" i="40" s="1"/>
  <c r="B43" i="40"/>
  <c r="CU42" i="40"/>
  <c r="AZ42" i="40"/>
  <c r="BA42" i="40" s="1"/>
  <c r="DE42" i="40" s="1"/>
  <c r="AX42" i="40"/>
  <c r="AY42" i="40" s="1"/>
  <c r="DD42" i="40" s="1"/>
  <c r="AW42" i="40"/>
  <c r="DC42" i="40" s="1"/>
  <c r="AV42" i="40"/>
  <c r="AT42" i="40"/>
  <c r="AU42" i="40" s="1"/>
  <c r="DB42" i="40" s="1"/>
  <c r="AR42" i="40"/>
  <c r="DA42" i="40" s="1"/>
  <c r="AP42" i="40"/>
  <c r="AQ42" i="40" s="1"/>
  <c r="CZ42" i="40" s="1"/>
  <c r="AN42" i="40"/>
  <c r="AO42" i="40" s="1"/>
  <c r="CY42" i="40" s="1"/>
  <c r="AL42" i="40"/>
  <c r="AM42" i="40" s="1"/>
  <c r="CX42" i="40" s="1"/>
  <c r="AJ42" i="40"/>
  <c r="AK42" i="40" s="1"/>
  <c r="CW42" i="40" s="1"/>
  <c r="AH42" i="40"/>
  <c r="AI42" i="40" s="1"/>
  <c r="CV42" i="40" s="1"/>
  <c r="B42" i="40"/>
  <c r="CU41" i="40"/>
  <c r="AZ41" i="40"/>
  <c r="BA41" i="40" s="1"/>
  <c r="DE41" i="40" s="1"/>
  <c r="AX41" i="40"/>
  <c r="AY41" i="40" s="1"/>
  <c r="DD41" i="40" s="1"/>
  <c r="AV41" i="40"/>
  <c r="AW41" i="40" s="1"/>
  <c r="DC41" i="40" s="1"/>
  <c r="AT41" i="40"/>
  <c r="AU41" i="40" s="1"/>
  <c r="DB41" i="40" s="1"/>
  <c r="DA41" i="40"/>
  <c r="AR41" i="40"/>
  <c r="AP41" i="40"/>
  <c r="AQ41" i="40" s="1"/>
  <c r="CZ41" i="40" s="1"/>
  <c r="AN41" i="40"/>
  <c r="AO41" i="40" s="1"/>
  <c r="CY41" i="40" s="1"/>
  <c r="AL41" i="40"/>
  <c r="AM41" i="40" s="1"/>
  <c r="CX41" i="40" s="1"/>
  <c r="AJ41" i="40"/>
  <c r="AK41" i="40" s="1"/>
  <c r="CW41" i="40" s="1"/>
  <c r="AH41" i="40"/>
  <c r="AI41" i="40" s="1"/>
  <c r="CV41" i="40" s="1"/>
  <c r="B41" i="40"/>
  <c r="CU40" i="40"/>
  <c r="AZ40" i="40"/>
  <c r="BA40" i="40" s="1"/>
  <c r="DE40" i="40" s="1"/>
  <c r="AX40" i="40"/>
  <c r="AY40" i="40" s="1"/>
  <c r="DD40" i="40" s="1"/>
  <c r="AV40" i="40"/>
  <c r="AW40" i="40" s="1"/>
  <c r="DC40" i="40" s="1"/>
  <c r="AT40" i="40"/>
  <c r="AU40" i="40" s="1"/>
  <c r="DB40" i="40" s="1"/>
  <c r="AR40" i="40"/>
  <c r="DA40" i="40" s="1"/>
  <c r="AP40" i="40"/>
  <c r="AQ40" i="40" s="1"/>
  <c r="CZ40" i="40" s="1"/>
  <c r="AN40" i="40"/>
  <c r="AO40" i="40" s="1"/>
  <c r="CY40" i="40" s="1"/>
  <c r="AL40" i="40"/>
  <c r="AM40" i="40" s="1"/>
  <c r="CX40" i="40" s="1"/>
  <c r="AJ40" i="40"/>
  <c r="AK40" i="40" s="1"/>
  <c r="CW40" i="40" s="1"/>
  <c r="AH40" i="40"/>
  <c r="AI40" i="40" s="1"/>
  <c r="CV40" i="40" s="1"/>
  <c r="B40" i="40"/>
  <c r="CU39" i="40"/>
  <c r="BA39" i="40"/>
  <c r="DE39" i="40" s="1"/>
  <c r="AZ39" i="40"/>
  <c r="AX39" i="40"/>
  <c r="AY39" i="40" s="1"/>
  <c r="DD39" i="40" s="1"/>
  <c r="AW39" i="40"/>
  <c r="DC39" i="40" s="1"/>
  <c r="AV39" i="40"/>
  <c r="AT39" i="40"/>
  <c r="AU39" i="40" s="1"/>
  <c r="DB39" i="40" s="1"/>
  <c r="AR39" i="40"/>
  <c r="DA39" i="40" s="1"/>
  <c r="AP39" i="40"/>
  <c r="AQ39" i="40" s="1"/>
  <c r="CZ39" i="40" s="1"/>
  <c r="AN39" i="40"/>
  <c r="AO39" i="40" s="1"/>
  <c r="CY39" i="40" s="1"/>
  <c r="AL39" i="40"/>
  <c r="AM39" i="40" s="1"/>
  <c r="CX39" i="40" s="1"/>
  <c r="AJ39" i="40"/>
  <c r="AK39" i="40" s="1"/>
  <c r="CW39" i="40" s="1"/>
  <c r="AH39" i="40"/>
  <c r="AI39" i="40" s="1"/>
  <c r="CV39" i="40" s="1"/>
  <c r="B39" i="40"/>
  <c r="CU38" i="40"/>
  <c r="AZ38" i="40"/>
  <c r="BA38" i="40" s="1"/>
  <c r="DE38" i="40" s="1"/>
  <c r="AX38" i="40"/>
  <c r="AY38" i="40" s="1"/>
  <c r="DD38" i="40" s="1"/>
  <c r="AV38" i="40"/>
  <c r="AW38" i="40" s="1"/>
  <c r="DC38" i="40" s="1"/>
  <c r="AT38" i="40"/>
  <c r="AU38" i="40" s="1"/>
  <c r="DB38" i="40" s="1"/>
  <c r="AR38" i="40"/>
  <c r="DA38" i="40" s="1"/>
  <c r="AP38" i="40"/>
  <c r="AQ38" i="40" s="1"/>
  <c r="CZ38" i="40" s="1"/>
  <c r="AN38" i="40"/>
  <c r="AO38" i="40" s="1"/>
  <c r="CY38" i="40" s="1"/>
  <c r="AL38" i="40"/>
  <c r="AM38" i="40" s="1"/>
  <c r="CX38" i="40" s="1"/>
  <c r="AJ38" i="40"/>
  <c r="AK38" i="40" s="1"/>
  <c r="CW38" i="40" s="1"/>
  <c r="AH38" i="40"/>
  <c r="AI38" i="40" s="1"/>
  <c r="CV38" i="40" s="1"/>
  <c r="B38" i="40"/>
  <c r="CU37" i="40"/>
  <c r="AZ37" i="40"/>
  <c r="BA37" i="40" s="1"/>
  <c r="DE37" i="40" s="1"/>
  <c r="AX37" i="40"/>
  <c r="AY37" i="40" s="1"/>
  <c r="DD37" i="40" s="1"/>
  <c r="AV37" i="40"/>
  <c r="AW37" i="40" s="1"/>
  <c r="DC37" i="40" s="1"/>
  <c r="AT37" i="40"/>
  <c r="AU37" i="40" s="1"/>
  <c r="DB37" i="40" s="1"/>
  <c r="AR37" i="40"/>
  <c r="DA37" i="40" s="1"/>
  <c r="AP37" i="40"/>
  <c r="AQ37" i="40" s="1"/>
  <c r="CZ37" i="40" s="1"/>
  <c r="AN37" i="40"/>
  <c r="AO37" i="40" s="1"/>
  <c r="CY37" i="40" s="1"/>
  <c r="AL37" i="40"/>
  <c r="AM37" i="40" s="1"/>
  <c r="CX37" i="40" s="1"/>
  <c r="AJ37" i="40"/>
  <c r="AK37" i="40" s="1"/>
  <c r="CW37" i="40" s="1"/>
  <c r="AH37" i="40"/>
  <c r="AI37" i="40" s="1"/>
  <c r="CV37" i="40" s="1"/>
  <c r="B37" i="40"/>
  <c r="CU36" i="40"/>
  <c r="AZ36" i="40"/>
  <c r="AX36" i="40"/>
  <c r="AY36" i="40" s="1"/>
  <c r="DD36" i="40" s="1"/>
  <c r="AV36" i="40"/>
  <c r="AW36" i="40" s="1"/>
  <c r="DC36" i="40" s="1"/>
  <c r="AT36" i="40"/>
  <c r="AU36" i="40" s="1"/>
  <c r="DB36" i="40" s="1"/>
  <c r="AR36" i="40"/>
  <c r="DA36" i="40" s="1"/>
  <c r="AP36" i="40"/>
  <c r="AQ36" i="40" s="1"/>
  <c r="CZ36" i="40" s="1"/>
  <c r="AN36" i="40"/>
  <c r="AO36" i="40" s="1"/>
  <c r="CY36" i="40" s="1"/>
  <c r="AL36" i="40"/>
  <c r="AM36" i="40" s="1"/>
  <c r="CX36" i="40" s="1"/>
  <c r="AJ36" i="40"/>
  <c r="AK36" i="40" s="1"/>
  <c r="CW36" i="40" s="1"/>
  <c r="AH36" i="40"/>
  <c r="AI36" i="40" s="1"/>
  <c r="CV36" i="40" s="1"/>
  <c r="B36" i="40"/>
  <c r="CU35" i="40"/>
  <c r="AZ35" i="40"/>
  <c r="BA35" i="40" s="1"/>
  <c r="DE35" i="40" s="1"/>
  <c r="AX35" i="40"/>
  <c r="AY35" i="40" s="1"/>
  <c r="DD35" i="40" s="1"/>
  <c r="AV35" i="40"/>
  <c r="AW35" i="40" s="1"/>
  <c r="DC35" i="40" s="1"/>
  <c r="AT35" i="40"/>
  <c r="AU35" i="40" s="1"/>
  <c r="DB35" i="40" s="1"/>
  <c r="AR35" i="40"/>
  <c r="AP35" i="40"/>
  <c r="AQ35" i="40" s="1"/>
  <c r="CZ35" i="40" s="1"/>
  <c r="AN35" i="40"/>
  <c r="AO35" i="40" s="1"/>
  <c r="CY35" i="40" s="1"/>
  <c r="AL35" i="40"/>
  <c r="AM35" i="40" s="1"/>
  <c r="CX35" i="40" s="1"/>
  <c r="AJ35" i="40"/>
  <c r="AK35" i="40" s="1"/>
  <c r="CW35" i="40" s="1"/>
  <c r="AH35" i="40"/>
  <c r="AI35" i="40" s="1"/>
  <c r="CV35" i="40" s="1"/>
  <c r="B35" i="40"/>
  <c r="CU34" i="40"/>
  <c r="AZ34" i="40"/>
  <c r="BA34" i="40" s="1"/>
  <c r="AX34" i="40"/>
  <c r="AV34" i="40"/>
  <c r="AW34" i="40" s="1"/>
  <c r="AT34" i="40"/>
  <c r="AR34" i="40"/>
  <c r="AP34" i="40"/>
  <c r="AN34" i="40"/>
  <c r="AO34" i="40" s="1"/>
  <c r="CY34" i="40" s="1"/>
  <c r="AL34" i="40"/>
  <c r="AM34" i="40" s="1"/>
  <c r="CX34" i="40" s="1"/>
  <c r="AJ34" i="40"/>
  <c r="AK34" i="40" s="1"/>
  <c r="AH34" i="40"/>
  <c r="B34" i="40"/>
  <c r="DE33" i="40"/>
  <c r="DD33" i="40"/>
  <c r="DC33" i="40"/>
  <c r="DB33" i="40"/>
  <c r="DA33" i="40"/>
  <c r="CZ33" i="40"/>
  <c r="CY33" i="40"/>
  <c r="AZ33" i="40"/>
  <c r="AX33" i="40"/>
  <c r="AV33" i="40"/>
  <c r="AT33" i="40"/>
  <c r="AR33" i="40"/>
  <c r="AP33" i="40"/>
  <c r="AN33" i="40"/>
  <c r="L33" i="40"/>
  <c r="K33" i="40"/>
  <c r="J33" i="40"/>
  <c r="I33" i="40"/>
  <c r="H33" i="40"/>
  <c r="G33" i="40"/>
  <c r="F33" i="40"/>
  <c r="C32" i="40"/>
  <c r="L29" i="40"/>
  <c r="K29" i="40"/>
  <c r="J29" i="40"/>
  <c r="I29" i="40"/>
  <c r="H29" i="40"/>
  <c r="G29" i="40"/>
  <c r="F29" i="40"/>
  <c r="E29" i="40"/>
  <c r="D29" i="40"/>
  <c r="C29" i="40"/>
  <c r="CZ28" i="40"/>
  <c r="CU28" i="40"/>
  <c r="AZ28" i="40"/>
  <c r="BA28" i="40" s="1"/>
  <c r="DE28" i="40" s="1"/>
  <c r="AX28" i="40"/>
  <c r="AY28" i="40" s="1"/>
  <c r="DD28" i="40" s="1"/>
  <c r="AV28" i="40"/>
  <c r="AW28" i="40" s="1"/>
  <c r="DC28" i="40" s="1"/>
  <c r="AT28" i="40"/>
  <c r="AU28" i="40" s="1"/>
  <c r="DB28" i="40" s="1"/>
  <c r="AR28" i="40"/>
  <c r="DA28" i="40" s="1"/>
  <c r="AP28" i="40"/>
  <c r="AQ28" i="40" s="1"/>
  <c r="AN28" i="40"/>
  <c r="AO28" i="40" s="1"/>
  <c r="CY28" i="40" s="1"/>
  <c r="AL28" i="40"/>
  <c r="AM28" i="40" s="1"/>
  <c r="CX28" i="40" s="1"/>
  <c r="AJ28" i="40"/>
  <c r="AK28" i="40" s="1"/>
  <c r="CW28" i="40" s="1"/>
  <c r="AH28" i="40"/>
  <c r="AI28" i="40" s="1"/>
  <c r="CV28" i="40" s="1"/>
  <c r="B28" i="40"/>
  <c r="CU27" i="40"/>
  <c r="AZ27" i="40"/>
  <c r="BA27" i="40" s="1"/>
  <c r="DE27" i="40" s="1"/>
  <c r="AY27" i="40"/>
  <c r="DD27" i="40" s="1"/>
  <c r="AX27" i="40"/>
  <c r="AV27" i="40"/>
  <c r="AW27" i="40" s="1"/>
  <c r="DC27" i="40" s="1"/>
  <c r="AU27" i="40"/>
  <c r="DB27" i="40" s="1"/>
  <c r="AT27" i="40"/>
  <c r="AR27" i="40"/>
  <c r="DA27" i="40" s="1"/>
  <c r="AQ27" i="40"/>
  <c r="CZ27" i="40" s="1"/>
  <c r="AP27" i="40"/>
  <c r="AN27" i="40"/>
  <c r="AO27" i="40" s="1"/>
  <c r="CY27" i="40" s="1"/>
  <c r="AL27" i="40"/>
  <c r="AM27" i="40" s="1"/>
  <c r="CX27" i="40" s="1"/>
  <c r="AJ27" i="40"/>
  <c r="AK27" i="40" s="1"/>
  <c r="CW27" i="40" s="1"/>
  <c r="AH27" i="40"/>
  <c r="AI27" i="40" s="1"/>
  <c r="CV27" i="40" s="1"/>
  <c r="B27" i="40"/>
  <c r="CU26" i="40"/>
  <c r="BA26" i="40"/>
  <c r="DE26" i="40" s="1"/>
  <c r="AZ26" i="40"/>
  <c r="AX26" i="40"/>
  <c r="AY26" i="40" s="1"/>
  <c r="DD26" i="40" s="1"/>
  <c r="AV26" i="40"/>
  <c r="AW26" i="40" s="1"/>
  <c r="DC26" i="40" s="1"/>
  <c r="AT26" i="40"/>
  <c r="AU26" i="40" s="1"/>
  <c r="DB26" i="40" s="1"/>
  <c r="AR26" i="40"/>
  <c r="DA26" i="40" s="1"/>
  <c r="AP26" i="40"/>
  <c r="AQ26" i="40" s="1"/>
  <c r="CZ26" i="40" s="1"/>
  <c r="AN26" i="40"/>
  <c r="AO26" i="40" s="1"/>
  <c r="CY26" i="40" s="1"/>
  <c r="AL26" i="40"/>
  <c r="AM26" i="40" s="1"/>
  <c r="CX26" i="40" s="1"/>
  <c r="AJ26" i="40"/>
  <c r="AK26" i="40" s="1"/>
  <c r="CW26" i="40" s="1"/>
  <c r="AH26" i="40"/>
  <c r="AI26" i="40" s="1"/>
  <c r="CV26" i="40" s="1"/>
  <c r="B26" i="40"/>
  <c r="CU25" i="40"/>
  <c r="AZ25" i="40"/>
  <c r="BA25" i="40" s="1"/>
  <c r="DE25" i="40" s="1"/>
  <c r="AX25" i="40"/>
  <c r="AY25" i="40" s="1"/>
  <c r="DD25" i="40" s="1"/>
  <c r="AV25" i="40"/>
  <c r="AW25" i="40" s="1"/>
  <c r="DC25" i="40" s="1"/>
  <c r="AT25" i="40"/>
  <c r="AU25" i="40" s="1"/>
  <c r="DB25" i="40" s="1"/>
  <c r="AR25" i="40"/>
  <c r="DA25" i="40" s="1"/>
  <c r="AQ25" i="40"/>
  <c r="CZ25" i="40" s="1"/>
  <c r="AP25" i="40"/>
  <c r="AN25" i="40"/>
  <c r="AO25" i="40" s="1"/>
  <c r="CY25" i="40" s="1"/>
  <c r="AL25" i="40"/>
  <c r="AM25" i="40" s="1"/>
  <c r="CX25" i="40" s="1"/>
  <c r="AJ25" i="40"/>
  <c r="AK25" i="40" s="1"/>
  <c r="CW25" i="40" s="1"/>
  <c r="AH25" i="40"/>
  <c r="AI25" i="40" s="1"/>
  <c r="CV25" i="40" s="1"/>
  <c r="B25" i="40"/>
  <c r="CU24" i="40"/>
  <c r="AZ24" i="40"/>
  <c r="BA24" i="40" s="1"/>
  <c r="DE24" i="40" s="1"/>
  <c r="AY24" i="40"/>
  <c r="DD24" i="40" s="1"/>
  <c r="AX24" i="40"/>
  <c r="AV24" i="40"/>
  <c r="AW24" i="40" s="1"/>
  <c r="DC24" i="40" s="1"/>
  <c r="AT24" i="40"/>
  <c r="AU24" i="40" s="1"/>
  <c r="DB24" i="40" s="1"/>
  <c r="DA24" i="40"/>
  <c r="AR24" i="40"/>
  <c r="AP24" i="40"/>
  <c r="AQ24" i="40" s="1"/>
  <c r="CZ24" i="40" s="1"/>
  <c r="AN24" i="40"/>
  <c r="AO24" i="40" s="1"/>
  <c r="CY24" i="40" s="1"/>
  <c r="AL24" i="40"/>
  <c r="AM24" i="40" s="1"/>
  <c r="CX24" i="40" s="1"/>
  <c r="AJ24" i="40"/>
  <c r="AK24" i="40" s="1"/>
  <c r="CW24" i="40" s="1"/>
  <c r="AH24" i="40"/>
  <c r="AI24" i="40" s="1"/>
  <c r="CV24" i="40" s="1"/>
  <c r="B24" i="40"/>
  <c r="CU23" i="40"/>
  <c r="AZ23" i="40"/>
  <c r="BA23" i="40" s="1"/>
  <c r="DE23" i="40" s="1"/>
  <c r="AX23" i="40"/>
  <c r="AY23" i="40" s="1"/>
  <c r="DD23" i="40" s="1"/>
  <c r="AV23" i="40"/>
  <c r="AW23" i="40" s="1"/>
  <c r="DC23" i="40" s="1"/>
  <c r="AT23" i="40"/>
  <c r="AU23" i="40" s="1"/>
  <c r="DB23" i="40" s="1"/>
  <c r="AR23" i="40"/>
  <c r="DA23" i="40" s="1"/>
  <c r="AP23" i="40"/>
  <c r="AQ23" i="40" s="1"/>
  <c r="CZ23" i="40" s="1"/>
  <c r="AN23" i="40"/>
  <c r="AO23" i="40" s="1"/>
  <c r="CY23" i="40" s="1"/>
  <c r="AL23" i="40"/>
  <c r="AM23" i="40" s="1"/>
  <c r="CX23" i="40" s="1"/>
  <c r="AJ23" i="40"/>
  <c r="AK23" i="40" s="1"/>
  <c r="CW23" i="40" s="1"/>
  <c r="AH23" i="40"/>
  <c r="AI23" i="40" s="1"/>
  <c r="CV23" i="40" s="1"/>
  <c r="B23" i="40"/>
  <c r="CU22" i="40"/>
  <c r="BA22" i="40"/>
  <c r="DE22" i="40" s="1"/>
  <c r="AZ22" i="40"/>
  <c r="AX22" i="40"/>
  <c r="AY22" i="40" s="1"/>
  <c r="DD22" i="40" s="1"/>
  <c r="AV22" i="40"/>
  <c r="AW22" i="40" s="1"/>
  <c r="DC22" i="40" s="1"/>
  <c r="AU22" i="40"/>
  <c r="DB22" i="40" s="1"/>
  <c r="AT22" i="40"/>
  <c r="AR22" i="40"/>
  <c r="DA22" i="40" s="1"/>
  <c r="AP22" i="40"/>
  <c r="AQ22" i="40" s="1"/>
  <c r="CZ22" i="40" s="1"/>
  <c r="AN22" i="40"/>
  <c r="AO22" i="40" s="1"/>
  <c r="CY22" i="40" s="1"/>
  <c r="AL22" i="40"/>
  <c r="AM22" i="40" s="1"/>
  <c r="CX22" i="40" s="1"/>
  <c r="AJ22" i="40"/>
  <c r="AK22" i="40" s="1"/>
  <c r="CW22" i="40" s="1"/>
  <c r="AH22" i="40"/>
  <c r="AI22" i="40" s="1"/>
  <c r="CV22" i="40" s="1"/>
  <c r="B22" i="40"/>
  <c r="CU21" i="40"/>
  <c r="AZ21" i="40"/>
  <c r="BA21" i="40" s="1"/>
  <c r="DE21" i="40" s="1"/>
  <c r="AX21" i="40"/>
  <c r="AY21" i="40" s="1"/>
  <c r="DD21" i="40" s="1"/>
  <c r="AV21" i="40"/>
  <c r="AW21" i="40" s="1"/>
  <c r="DC21" i="40" s="1"/>
  <c r="AU21" i="40"/>
  <c r="DB21" i="40" s="1"/>
  <c r="AT21" i="40"/>
  <c r="AR21" i="40"/>
  <c r="AP21" i="40"/>
  <c r="AQ21" i="40" s="1"/>
  <c r="CZ21" i="40" s="1"/>
  <c r="AN21" i="40"/>
  <c r="AO21" i="40" s="1"/>
  <c r="CY21" i="40" s="1"/>
  <c r="AL21" i="40"/>
  <c r="AM21" i="40" s="1"/>
  <c r="CX21" i="40" s="1"/>
  <c r="AJ21" i="40"/>
  <c r="AK21" i="40" s="1"/>
  <c r="CW21" i="40" s="1"/>
  <c r="AH21" i="40"/>
  <c r="AI21" i="40" s="1"/>
  <c r="CV21" i="40" s="1"/>
  <c r="B21" i="40"/>
  <c r="CU20" i="40"/>
  <c r="AZ20" i="40"/>
  <c r="BA20" i="40" s="1"/>
  <c r="DE20" i="40" s="1"/>
  <c r="AY20" i="40"/>
  <c r="DD20" i="40" s="1"/>
  <c r="AX20" i="40"/>
  <c r="AV20" i="40"/>
  <c r="AW20" i="40" s="1"/>
  <c r="DC20" i="40" s="1"/>
  <c r="AT20" i="40"/>
  <c r="AU20" i="40" s="1"/>
  <c r="DB20" i="40" s="1"/>
  <c r="DA20" i="40"/>
  <c r="AR20" i="40"/>
  <c r="AP20" i="40"/>
  <c r="AQ20" i="40" s="1"/>
  <c r="CZ20" i="40" s="1"/>
  <c r="AN20" i="40"/>
  <c r="AO20" i="40" s="1"/>
  <c r="CY20" i="40" s="1"/>
  <c r="AL20" i="40"/>
  <c r="AM20" i="40" s="1"/>
  <c r="CX20" i="40" s="1"/>
  <c r="AJ20" i="40"/>
  <c r="AK20" i="40" s="1"/>
  <c r="CW20" i="40" s="1"/>
  <c r="AH20" i="40"/>
  <c r="AI20" i="40" s="1"/>
  <c r="CV20" i="40" s="1"/>
  <c r="B20" i="40"/>
  <c r="CU19" i="40"/>
  <c r="AZ19" i="40"/>
  <c r="BA19" i="40" s="1"/>
  <c r="DE19" i="40" s="1"/>
  <c r="AX19" i="40"/>
  <c r="AV19" i="40"/>
  <c r="AT19" i="40"/>
  <c r="AR19" i="40"/>
  <c r="AP19" i="40"/>
  <c r="AQ19" i="40" s="1"/>
  <c r="CZ19" i="40" s="1"/>
  <c r="AN19" i="40"/>
  <c r="AN29" i="40" s="1"/>
  <c r="AL19" i="40"/>
  <c r="AM19" i="40" s="1"/>
  <c r="CX19" i="40" s="1"/>
  <c r="AJ19" i="40"/>
  <c r="AH19" i="40"/>
  <c r="AI19" i="40" s="1"/>
  <c r="B19" i="40"/>
  <c r="DE18" i="40"/>
  <c r="DD18" i="40"/>
  <c r="DC18" i="40"/>
  <c r="DB18" i="40"/>
  <c r="DA18" i="40"/>
  <c r="CZ18" i="40"/>
  <c r="CY18" i="40"/>
  <c r="AZ18" i="40"/>
  <c r="AX18" i="40"/>
  <c r="AV18" i="40"/>
  <c r="AT18" i="40"/>
  <c r="AR18" i="40"/>
  <c r="AP18" i="40"/>
  <c r="AN18" i="40"/>
  <c r="L18" i="40"/>
  <c r="K18" i="40"/>
  <c r="J18" i="40"/>
  <c r="I18" i="40"/>
  <c r="H18" i="40"/>
  <c r="G18" i="40"/>
  <c r="F18" i="40"/>
  <c r="C17" i="40"/>
  <c r="AF14" i="40"/>
  <c r="AE14" i="40"/>
  <c r="AD14" i="40"/>
  <c r="AC14" i="40"/>
  <c r="AB14" i="40"/>
  <c r="AA14" i="40"/>
  <c r="Z14" i="40"/>
  <c r="Y14" i="40"/>
  <c r="X14" i="40"/>
  <c r="W14" i="40"/>
  <c r="V14" i="40"/>
  <c r="U14" i="40"/>
  <c r="T14" i="40"/>
  <c r="S14" i="40"/>
  <c r="R14" i="40"/>
  <c r="Q14" i="40"/>
  <c r="P14" i="40"/>
  <c r="O14" i="40"/>
  <c r="N14" i="40"/>
  <c r="M14" i="40"/>
  <c r="L14" i="40"/>
  <c r="K14" i="40"/>
  <c r="J14" i="40"/>
  <c r="I14" i="40"/>
  <c r="H14" i="40"/>
  <c r="G14" i="40"/>
  <c r="F14" i="40"/>
  <c r="E14" i="40"/>
  <c r="D14" i="40"/>
  <c r="C14" i="40"/>
  <c r="CU13" i="40"/>
  <c r="CO13" i="40"/>
  <c r="CP13" i="40" s="1"/>
  <c r="DY13" i="40" s="1"/>
  <c r="CM13" i="40"/>
  <c r="CN13" i="40" s="1"/>
  <c r="DX13" i="40" s="1"/>
  <c r="CK13" i="40"/>
  <c r="CL13" i="40" s="1"/>
  <c r="DW13" i="40" s="1"/>
  <c r="CI13" i="40"/>
  <c r="CJ13" i="40" s="1"/>
  <c r="DV13" i="40" s="1"/>
  <c r="CG13" i="40"/>
  <c r="CH13" i="40" s="1"/>
  <c r="DU13" i="40" s="1"/>
  <c r="CE13" i="40"/>
  <c r="CF13" i="40" s="1"/>
  <c r="DT13" i="40" s="1"/>
  <c r="CC13" i="40"/>
  <c r="CD13" i="40" s="1"/>
  <c r="DS13" i="40" s="1"/>
  <c r="CA13" i="40"/>
  <c r="CB13" i="40" s="1"/>
  <c r="DR13" i="40" s="1"/>
  <c r="BY13" i="40"/>
  <c r="BZ13" i="40" s="1"/>
  <c r="DQ13" i="40" s="1"/>
  <c r="BW13" i="40"/>
  <c r="BX13" i="40" s="1"/>
  <c r="DP13" i="40" s="1"/>
  <c r="BU13" i="40"/>
  <c r="BV13" i="40" s="1"/>
  <c r="DO13" i="40" s="1"/>
  <c r="BS13" i="40"/>
  <c r="BT13" i="40" s="1"/>
  <c r="DN13" i="40" s="1"/>
  <c r="BQ13" i="40"/>
  <c r="BR13" i="40" s="1"/>
  <c r="DM13" i="40" s="1"/>
  <c r="BO13" i="40"/>
  <c r="BP13" i="40" s="1"/>
  <c r="DL13" i="40" s="1"/>
  <c r="BM13" i="40"/>
  <c r="BN13" i="40" s="1"/>
  <c r="DK13" i="40" s="1"/>
  <c r="BK13" i="40"/>
  <c r="BL13" i="40" s="1"/>
  <c r="DJ13" i="40" s="1"/>
  <c r="BI13" i="40"/>
  <c r="BJ13" i="40" s="1"/>
  <c r="DI13" i="40" s="1"/>
  <c r="BG13" i="40"/>
  <c r="BH13" i="40" s="1"/>
  <c r="DH13" i="40" s="1"/>
  <c r="BE13" i="40"/>
  <c r="BF13" i="40" s="1"/>
  <c r="DG13" i="40" s="1"/>
  <c r="BC13" i="40"/>
  <c r="BD13" i="40" s="1"/>
  <c r="DF13" i="40" s="1"/>
  <c r="AZ13" i="40"/>
  <c r="BA13" i="40" s="1"/>
  <c r="DE13" i="40" s="1"/>
  <c r="AX13" i="40"/>
  <c r="AY13" i="40" s="1"/>
  <c r="DD13" i="40" s="1"/>
  <c r="AV13" i="40"/>
  <c r="AW13" i="40" s="1"/>
  <c r="DC13" i="40" s="1"/>
  <c r="AU13" i="40"/>
  <c r="DB13" i="40" s="1"/>
  <c r="AT13" i="40"/>
  <c r="AR13" i="40"/>
  <c r="DA13" i="40" s="1"/>
  <c r="AP13" i="40"/>
  <c r="AQ13" i="40" s="1"/>
  <c r="CZ13" i="40" s="1"/>
  <c r="AN13" i="40"/>
  <c r="AO13" i="40" s="1"/>
  <c r="CY13" i="40" s="1"/>
  <c r="AL13" i="40"/>
  <c r="AM13" i="40" s="1"/>
  <c r="CX13" i="40" s="1"/>
  <c r="AJ13" i="40"/>
  <c r="AK13" i="40" s="1"/>
  <c r="CW13" i="40" s="1"/>
  <c r="AH13" i="40"/>
  <c r="AI13" i="40" s="1"/>
  <c r="CV13" i="40" s="1"/>
  <c r="B13" i="40"/>
  <c r="DV12" i="40"/>
  <c r="CU12" i="40"/>
  <c r="CO12" i="40"/>
  <c r="CP12" i="40" s="1"/>
  <c r="DY12" i="40" s="1"/>
  <c r="CM12" i="40"/>
  <c r="CN12" i="40" s="1"/>
  <c r="DX12" i="40" s="1"/>
  <c r="CK12" i="40"/>
  <c r="CL12" i="40" s="1"/>
  <c r="DW12" i="40" s="1"/>
  <c r="CI12" i="40"/>
  <c r="CJ12" i="40" s="1"/>
  <c r="CG12" i="40"/>
  <c r="CH12" i="40" s="1"/>
  <c r="DU12" i="40" s="1"/>
  <c r="CE12" i="40"/>
  <c r="CF12" i="40" s="1"/>
  <c r="DT12" i="40" s="1"/>
  <c r="CC12" i="40"/>
  <c r="CD12" i="40" s="1"/>
  <c r="DS12" i="40" s="1"/>
  <c r="CA12" i="40"/>
  <c r="CB12" i="40" s="1"/>
  <c r="DR12" i="40" s="1"/>
  <c r="BY12" i="40"/>
  <c r="BZ12" i="40" s="1"/>
  <c r="DQ12" i="40" s="1"/>
  <c r="BW12" i="40"/>
  <c r="BX12" i="40" s="1"/>
  <c r="DP12" i="40" s="1"/>
  <c r="BU12" i="40"/>
  <c r="BV12" i="40" s="1"/>
  <c r="DO12" i="40" s="1"/>
  <c r="BS12" i="40"/>
  <c r="BT12" i="40" s="1"/>
  <c r="DN12" i="40" s="1"/>
  <c r="BQ12" i="40"/>
  <c r="BR12" i="40" s="1"/>
  <c r="DM12" i="40" s="1"/>
  <c r="BO12" i="40"/>
  <c r="BP12" i="40" s="1"/>
  <c r="DL12" i="40" s="1"/>
  <c r="BM12" i="40"/>
  <c r="BN12" i="40" s="1"/>
  <c r="DK12" i="40" s="1"/>
  <c r="BK12" i="40"/>
  <c r="BL12" i="40" s="1"/>
  <c r="DJ12" i="40" s="1"/>
  <c r="BI12" i="40"/>
  <c r="BJ12" i="40" s="1"/>
  <c r="DI12" i="40" s="1"/>
  <c r="BG12" i="40"/>
  <c r="BH12" i="40" s="1"/>
  <c r="DH12" i="40" s="1"/>
  <c r="BE12" i="40"/>
  <c r="BF12" i="40" s="1"/>
  <c r="DG12" i="40" s="1"/>
  <c r="BC12" i="40"/>
  <c r="BD12" i="40" s="1"/>
  <c r="DF12" i="40" s="1"/>
  <c r="AZ12" i="40"/>
  <c r="BA12" i="40" s="1"/>
  <c r="DE12" i="40" s="1"/>
  <c r="AY12" i="40"/>
  <c r="DD12" i="40" s="1"/>
  <c r="AX12" i="40"/>
  <c r="AV12" i="40"/>
  <c r="AW12" i="40" s="1"/>
  <c r="DC12" i="40" s="1"/>
  <c r="AT12" i="40"/>
  <c r="AU12" i="40" s="1"/>
  <c r="DB12" i="40" s="1"/>
  <c r="AR12" i="40"/>
  <c r="DA12" i="40" s="1"/>
  <c r="AP12" i="40"/>
  <c r="AQ12" i="40" s="1"/>
  <c r="CZ12" i="40" s="1"/>
  <c r="AN12" i="40"/>
  <c r="AO12" i="40" s="1"/>
  <c r="CY12" i="40" s="1"/>
  <c r="AL12" i="40"/>
  <c r="AM12" i="40" s="1"/>
  <c r="CX12" i="40" s="1"/>
  <c r="AJ12" i="40"/>
  <c r="AK12" i="40" s="1"/>
  <c r="CW12" i="40" s="1"/>
  <c r="AH12" i="40"/>
  <c r="AI12" i="40" s="1"/>
  <c r="CV12" i="40" s="1"/>
  <c r="B12" i="40"/>
  <c r="CU11" i="40"/>
  <c r="CO11" i="40"/>
  <c r="CP11" i="40" s="1"/>
  <c r="DY11" i="40" s="1"/>
  <c r="CM11" i="40"/>
  <c r="CN11" i="40" s="1"/>
  <c r="DX11" i="40" s="1"/>
  <c r="CL11" i="40"/>
  <c r="DW11" i="40" s="1"/>
  <c r="CK11" i="40"/>
  <c r="CI11" i="40"/>
  <c r="CJ11" i="40" s="1"/>
  <c r="DV11" i="40" s="1"/>
  <c r="CG11" i="40"/>
  <c r="CH11" i="40" s="1"/>
  <c r="DU11" i="40" s="1"/>
  <c r="CE11" i="40"/>
  <c r="CF11" i="40" s="1"/>
  <c r="DT11" i="40" s="1"/>
  <c r="CC11" i="40"/>
  <c r="CD11" i="40" s="1"/>
  <c r="DS11" i="40" s="1"/>
  <c r="CA11" i="40"/>
  <c r="CB11" i="40" s="1"/>
  <c r="DR11" i="40" s="1"/>
  <c r="BY11" i="40"/>
  <c r="BZ11" i="40" s="1"/>
  <c r="DQ11" i="40" s="1"/>
  <c r="BW11" i="40"/>
  <c r="BX11" i="40" s="1"/>
  <c r="DP11" i="40" s="1"/>
  <c r="BU11" i="40"/>
  <c r="BV11" i="40" s="1"/>
  <c r="DO11" i="40" s="1"/>
  <c r="BS11" i="40"/>
  <c r="BT11" i="40" s="1"/>
  <c r="DN11" i="40" s="1"/>
  <c r="BQ11" i="40"/>
  <c r="BR11" i="40" s="1"/>
  <c r="DM11" i="40" s="1"/>
  <c r="BO11" i="40"/>
  <c r="BP11" i="40" s="1"/>
  <c r="DL11" i="40" s="1"/>
  <c r="BM11" i="40"/>
  <c r="BN11" i="40" s="1"/>
  <c r="DK11" i="40" s="1"/>
  <c r="BK11" i="40"/>
  <c r="BL11" i="40" s="1"/>
  <c r="DJ11" i="40" s="1"/>
  <c r="BI11" i="40"/>
  <c r="BJ11" i="40" s="1"/>
  <c r="DI11" i="40" s="1"/>
  <c r="BG11" i="40"/>
  <c r="BH11" i="40" s="1"/>
  <c r="DH11" i="40" s="1"/>
  <c r="BE11" i="40"/>
  <c r="BF11" i="40" s="1"/>
  <c r="DG11" i="40" s="1"/>
  <c r="BC11" i="40"/>
  <c r="BD11" i="40" s="1"/>
  <c r="DF11" i="40" s="1"/>
  <c r="AZ11" i="40"/>
  <c r="BA11" i="40" s="1"/>
  <c r="DE11" i="40" s="1"/>
  <c r="AX11" i="40"/>
  <c r="AY11" i="40" s="1"/>
  <c r="DD11" i="40" s="1"/>
  <c r="AV11" i="40"/>
  <c r="AW11" i="40" s="1"/>
  <c r="DC11" i="40" s="1"/>
  <c r="AT11" i="40"/>
  <c r="AU11" i="40" s="1"/>
  <c r="DB11" i="40" s="1"/>
  <c r="AR11" i="40"/>
  <c r="DA11" i="40" s="1"/>
  <c r="AP11" i="40"/>
  <c r="AQ11" i="40" s="1"/>
  <c r="CZ11" i="40" s="1"/>
  <c r="AN11" i="40"/>
  <c r="AO11" i="40" s="1"/>
  <c r="CY11" i="40" s="1"/>
  <c r="AL11" i="40"/>
  <c r="AM11" i="40" s="1"/>
  <c r="CX11" i="40" s="1"/>
  <c r="AJ11" i="40"/>
  <c r="AK11" i="40" s="1"/>
  <c r="CW11" i="40" s="1"/>
  <c r="AH11" i="40"/>
  <c r="AI11" i="40" s="1"/>
  <c r="CV11" i="40" s="1"/>
  <c r="B11" i="40"/>
  <c r="CU10" i="40"/>
  <c r="CP10" i="40"/>
  <c r="DY10" i="40" s="1"/>
  <c r="CO10" i="40"/>
  <c r="CM10" i="40"/>
  <c r="CN10" i="40" s="1"/>
  <c r="DX10" i="40" s="1"/>
  <c r="CL10" i="40"/>
  <c r="DW10" i="40" s="1"/>
  <c r="CK10" i="40"/>
  <c r="CI10" i="40"/>
  <c r="CJ10" i="40" s="1"/>
  <c r="DV10" i="40" s="1"/>
  <c r="CG10" i="40"/>
  <c r="CH10" i="40" s="1"/>
  <c r="DU10" i="40" s="1"/>
  <c r="CE10" i="40"/>
  <c r="CF10" i="40" s="1"/>
  <c r="DT10" i="40" s="1"/>
  <c r="CC10" i="40"/>
  <c r="CD10" i="40" s="1"/>
  <c r="DS10" i="40" s="1"/>
  <c r="CA10" i="40"/>
  <c r="CB10" i="40" s="1"/>
  <c r="DR10" i="40" s="1"/>
  <c r="BY10" i="40"/>
  <c r="BZ10" i="40" s="1"/>
  <c r="DQ10" i="40" s="1"/>
  <c r="BX10" i="40"/>
  <c r="DP10" i="40" s="1"/>
  <c r="BW10" i="40"/>
  <c r="BU10" i="40"/>
  <c r="BV10" i="40" s="1"/>
  <c r="DO10" i="40" s="1"/>
  <c r="BS10" i="40"/>
  <c r="BT10" i="40" s="1"/>
  <c r="DN10" i="40" s="1"/>
  <c r="BQ10" i="40"/>
  <c r="BR10" i="40" s="1"/>
  <c r="DM10" i="40" s="1"/>
  <c r="BO10" i="40"/>
  <c r="BP10" i="40" s="1"/>
  <c r="DL10" i="40" s="1"/>
  <c r="BM10" i="40"/>
  <c r="BN10" i="40" s="1"/>
  <c r="DK10" i="40" s="1"/>
  <c r="BK10" i="40"/>
  <c r="BL10" i="40" s="1"/>
  <c r="DJ10" i="40" s="1"/>
  <c r="BJ10" i="40"/>
  <c r="DI10" i="40" s="1"/>
  <c r="BI10" i="40"/>
  <c r="BG10" i="40"/>
  <c r="BH10" i="40" s="1"/>
  <c r="DH10" i="40" s="1"/>
  <c r="BE10" i="40"/>
  <c r="BF10" i="40" s="1"/>
  <c r="DG10" i="40" s="1"/>
  <c r="BC10" i="40"/>
  <c r="BD10" i="40" s="1"/>
  <c r="DF10" i="40" s="1"/>
  <c r="AZ10" i="40"/>
  <c r="BA10" i="40" s="1"/>
  <c r="DE10" i="40" s="1"/>
  <c r="AX10" i="40"/>
  <c r="AY10" i="40" s="1"/>
  <c r="DD10" i="40" s="1"/>
  <c r="AV10" i="40"/>
  <c r="AW10" i="40" s="1"/>
  <c r="DC10" i="40" s="1"/>
  <c r="AT10" i="40"/>
  <c r="AU10" i="40" s="1"/>
  <c r="DB10" i="40" s="1"/>
  <c r="AR10" i="40"/>
  <c r="DA10" i="40" s="1"/>
  <c r="AQ10" i="40"/>
  <c r="CZ10" i="40" s="1"/>
  <c r="AP10" i="40"/>
  <c r="AN10" i="40"/>
  <c r="AO10" i="40" s="1"/>
  <c r="CY10" i="40" s="1"/>
  <c r="AL10" i="40"/>
  <c r="AM10" i="40" s="1"/>
  <c r="CX10" i="40" s="1"/>
  <c r="AJ10" i="40"/>
  <c r="AK10" i="40" s="1"/>
  <c r="CW10" i="40" s="1"/>
  <c r="AH10" i="40"/>
  <c r="AI10" i="40" s="1"/>
  <c r="CV10" i="40" s="1"/>
  <c r="B10" i="40"/>
  <c r="CU9" i="40"/>
  <c r="CO9" i="40"/>
  <c r="CP9" i="40" s="1"/>
  <c r="DY9" i="40" s="1"/>
  <c r="CM9" i="40"/>
  <c r="CN9" i="40" s="1"/>
  <c r="DX9" i="40" s="1"/>
  <c r="CK9" i="40"/>
  <c r="CL9" i="40" s="1"/>
  <c r="DW9" i="40" s="1"/>
  <c r="CI9" i="40"/>
  <c r="CJ9" i="40" s="1"/>
  <c r="DV9" i="40" s="1"/>
  <c r="CH9" i="40"/>
  <c r="DU9" i="40" s="1"/>
  <c r="CG9" i="40"/>
  <c r="CE9" i="40"/>
  <c r="CF9" i="40" s="1"/>
  <c r="DT9" i="40" s="1"/>
  <c r="CC9" i="40"/>
  <c r="CD9" i="40" s="1"/>
  <c r="DS9" i="40" s="1"/>
  <c r="CB9" i="40"/>
  <c r="DR9" i="40" s="1"/>
  <c r="CA9" i="40"/>
  <c r="BY9" i="40"/>
  <c r="BZ9" i="40" s="1"/>
  <c r="DQ9" i="40" s="1"/>
  <c r="BW9" i="40"/>
  <c r="BX9" i="40" s="1"/>
  <c r="DP9" i="40" s="1"/>
  <c r="BU9" i="40"/>
  <c r="BV9" i="40" s="1"/>
  <c r="DO9" i="40" s="1"/>
  <c r="BS9" i="40"/>
  <c r="BT9" i="40" s="1"/>
  <c r="DN9" i="40" s="1"/>
  <c r="BQ9" i="40"/>
  <c r="BR9" i="40" s="1"/>
  <c r="DM9" i="40" s="1"/>
  <c r="BO9" i="40"/>
  <c r="BP9" i="40" s="1"/>
  <c r="DL9" i="40" s="1"/>
  <c r="BM9" i="40"/>
  <c r="BN9" i="40" s="1"/>
  <c r="DK9" i="40" s="1"/>
  <c r="BK9" i="40"/>
  <c r="BL9" i="40" s="1"/>
  <c r="DJ9" i="40" s="1"/>
  <c r="BJ9" i="40"/>
  <c r="DI9" i="40" s="1"/>
  <c r="BI9" i="40"/>
  <c r="BG9" i="40"/>
  <c r="BH9" i="40" s="1"/>
  <c r="DH9" i="40" s="1"/>
  <c r="BE9" i="40"/>
  <c r="BF9" i="40" s="1"/>
  <c r="DG9" i="40" s="1"/>
  <c r="BC9" i="40"/>
  <c r="BD9" i="40" s="1"/>
  <c r="DF9" i="40" s="1"/>
  <c r="AZ9" i="40"/>
  <c r="BA9" i="40" s="1"/>
  <c r="DE9" i="40" s="1"/>
  <c r="AX9" i="40"/>
  <c r="AY9" i="40" s="1"/>
  <c r="DD9" i="40" s="1"/>
  <c r="AV9" i="40"/>
  <c r="AW9" i="40" s="1"/>
  <c r="DC9" i="40" s="1"/>
  <c r="AT9" i="40"/>
  <c r="AU9" i="40" s="1"/>
  <c r="DB9" i="40" s="1"/>
  <c r="AR9" i="40"/>
  <c r="DA9" i="40" s="1"/>
  <c r="AP9" i="40"/>
  <c r="AQ9" i="40" s="1"/>
  <c r="CZ9" i="40" s="1"/>
  <c r="AN9" i="40"/>
  <c r="AO9" i="40" s="1"/>
  <c r="CY9" i="40" s="1"/>
  <c r="AL9" i="40"/>
  <c r="AM9" i="40" s="1"/>
  <c r="CX9" i="40" s="1"/>
  <c r="AJ9" i="40"/>
  <c r="AK9" i="40" s="1"/>
  <c r="CW9" i="40" s="1"/>
  <c r="AH9" i="40"/>
  <c r="AI9" i="40" s="1"/>
  <c r="CV9" i="40" s="1"/>
  <c r="B9" i="40"/>
  <c r="CU8" i="40"/>
  <c r="CO8" i="40"/>
  <c r="CP8" i="40" s="1"/>
  <c r="DY8" i="40" s="1"/>
  <c r="CM8" i="40"/>
  <c r="CN8" i="40" s="1"/>
  <c r="DX8" i="40" s="1"/>
  <c r="CK8" i="40"/>
  <c r="CL8" i="40" s="1"/>
  <c r="DW8" i="40" s="1"/>
  <c r="CI8" i="40"/>
  <c r="CJ8" i="40" s="1"/>
  <c r="DV8" i="40" s="1"/>
  <c r="CG8" i="40"/>
  <c r="CH8" i="40" s="1"/>
  <c r="DU8" i="40" s="1"/>
  <c r="CE8" i="40"/>
  <c r="CF8" i="40" s="1"/>
  <c r="DT8" i="40" s="1"/>
  <c r="CC8" i="40"/>
  <c r="CD8" i="40" s="1"/>
  <c r="DS8" i="40" s="1"/>
  <c r="CA8" i="40"/>
  <c r="CB8" i="40" s="1"/>
  <c r="DR8" i="40" s="1"/>
  <c r="BY8" i="40"/>
  <c r="BZ8" i="40" s="1"/>
  <c r="DQ8" i="40" s="1"/>
  <c r="BW8" i="40"/>
  <c r="BX8" i="40" s="1"/>
  <c r="DP8" i="40" s="1"/>
  <c r="BV8" i="40"/>
  <c r="DO8" i="40" s="1"/>
  <c r="BU8" i="40"/>
  <c r="BS8" i="40"/>
  <c r="BT8" i="40" s="1"/>
  <c r="DN8" i="40" s="1"/>
  <c r="BQ8" i="40"/>
  <c r="BR8" i="40" s="1"/>
  <c r="DM8" i="40" s="1"/>
  <c r="BO8" i="40"/>
  <c r="BP8" i="40" s="1"/>
  <c r="DL8" i="40" s="1"/>
  <c r="BN8" i="40"/>
  <c r="DK8" i="40" s="1"/>
  <c r="BM8" i="40"/>
  <c r="BK8" i="40"/>
  <c r="BL8" i="40" s="1"/>
  <c r="DJ8" i="40" s="1"/>
  <c r="BI8" i="40"/>
  <c r="BJ8" i="40" s="1"/>
  <c r="DI8" i="40" s="1"/>
  <c r="BG8" i="40"/>
  <c r="BH8" i="40" s="1"/>
  <c r="DH8" i="40" s="1"/>
  <c r="BE8" i="40"/>
  <c r="BF8" i="40" s="1"/>
  <c r="DG8" i="40" s="1"/>
  <c r="BC8" i="40"/>
  <c r="BD8" i="40" s="1"/>
  <c r="DF8" i="40" s="1"/>
  <c r="AZ8" i="40"/>
  <c r="BA8" i="40" s="1"/>
  <c r="DE8" i="40" s="1"/>
  <c r="AX8" i="40"/>
  <c r="AY8" i="40" s="1"/>
  <c r="DD8" i="40" s="1"/>
  <c r="AW8" i="40"/>
  <c r="DC8" i="40" s="1"/>
  <c r="AV8" i="40"/>
  <c r="AT8" i="40"/>
  <c r="AU8" i="40" s="1"/>
  <c r="DB8" i="40" s="1"/>
  <c r="AR8" i="40"/>
  <c r="DA8" i="40" s="1"/>
  <c r="AP8" i="40"/>
  <c r="AQ8" i="40" s="1"/>
  <c r="CZ8" i="40" s="1"/>
  <c r="AO8" i="40"/>
  <c r="CY8" i="40" s="1"/>
  <c r="AN8" i="40"/>
  <c r="AL8" i="40"/>
  <c r="AM8" i="40" s="1"/>
  <c r="CX8" i="40" s="1"/>
  <c r="AJ8" i="40"/>
  <c r="AK8" i="40" s="1"/>
  <c r="CW8" i="40" s="1"/>
  <c r="AH8" i="40"/>
  <c r="AI8" i="40" s="1"/>
  <c r="CV8" i="40" s="1"/>
  <c r="B8" i="40"/>
  <c r="CU7" i="40"/>
  <c r="CO7" i="40"/>
  <c r="CP7" i="40" s="1"/>
  <c r="DY7" i="40" s="1"/>
  <c r="CM7" i="40"/>
  <c r="CN7" i="40" s="1"/>
  <c r="DX7" i="40" s="1"/>
  <c r="CK7" i="40"/>
  <c r="CL7" i="40" s="1"/>
  <c r="DW7" i="40" s="1"/>
  <c r="CI7" i="40"/>
  <c r="CJ7" i="40" s="1"/>
  <c r="DV7" i="40" s="1"/>
  <c r="CH7" i="40"/>
  <c r="DU7" i="40" s="1"/>
  <c r="CG7" i="40"/>
  <c r="CE7" i="40"/>
  <c r="CF7" i="40" s="1"/>
  <c r="DT7" i="40" s="1"/>
  <c r="CC7" i="40"/>
  <c r="CD7" i="40" s="1"/>
  <c r="DS7" i="40" s="1"/>
  <c r="CA7" i="40"/>
  <c r="CB7" i="40" s="1"/>
  <c r="DR7" i="40" s="1"/>
  <c r="BZ7" i="40"/>
  <c r="DQ7" i="40" s="1"/>
  <c r="BY7" i="40"/>
  <c r="BW7" i="40"/>
  <c r="BX7" i="40" s="1"/>
  <c r="DP7" i="40" s="1"/>
  <c r="BU7" i="40"/>
  <c r="BV7" i="40" s="1"/>
  <c r="DO7" i="40" s="1"/>
  <c r="BT7" i="40"/>
  <c r="DN7" i="40" s="1"/>
  <c r="BS7" i="40"/>
  <c r="BQ7" i="40"/>
  <c r="BR7" i="40" s="1"/>
  <c r="DM7" i="40" s="1"/>
  <c r="BO7" i="40"/>
  <c r="BP7" i="40" s="1"/>
  <c r="DL7" i="40" s="1"/>
  <c r="BM7" i="40"/>
  <c r="BN7" i="40" s="1"/>
  <c r="DK7" i="40" s="1"/>
  <c r="BK7" i="40"/>
  <c r="BL7" i="40" s="1"/>
  <c r="DJ7" i="40" s="1"/>
  <c r="BI7" i="40"/>
  <c r="BJ7" i="40" s="1"/>
  <c r="DI7" i="40" s="1"/>
  <c r="BG7" i="40"/>
  <c r="BH7" i="40" s="1"/>
  <c r="DH7" i="40" s="1"/>
  <c r="BE7" i="40"/>
  <c r="BF7" i="40" s="1"/>
  <c r="DG7" i="40" s="1"/>
  <c r="BC7" i="40"/>
  <c r="BD7" i="40" s="1"/>
  <c r="DF7" i="40" s="1"/>
  <c r="BA7" i="40"/>
  <c r="DE7" i="40" s="1"/>
  <c r="AZ7" i="40"/>
  <c r="AX7" i="40"/>
  <c r="AY7" i="40" s="1"/>
  <c r="DD7" i="40" s="1"/>
  <c r="AW7" i="40"/>
  <c r="DC7" i="40" s="1"/>
  <c r="AV7" i="40"/>
  <c r="AT7" i="40"/>
  <c r="AU7" i="40" s="1"/>
  <c r="DB7" i="40" s="1"/>
  <c r="AR7" i="40"/>
  <c r="DA7" i="40" s="1"/>
  <c r="AP7" i="40"/>
  <c r="AQ7" i="40" s="1"/>
  <c r="CZ7" i="40" s="1"/>
  <c r="AN7" i="40"/>
  <c r="AO7" i="40" s="1"/>
  <c r="CY7" i="40" s="1"/>
  <c r="AL7" i="40"/>
  <c r="AM7" i="40" s="1"/>
  <c r="CX7" i="40" s="1"/>
  <c r="AJ7" i="40"/>
  <c r="AK7" i="40" s="1"/>
  <c r="CW7" i="40" s="1"/>
  <c r="AH7" i="40"/>
  <c r="AI7" i="40" s="1"/>
  <c r="CV7" i="40" s="1"/>
  <c r="B7" i="40"/>
  <c r="CU6" i="40"/>
  <c r="CO6" i="40"/>
  <c r="CP6" i="40" s="1"/>
  <c r="DY6" i="40" s="1"/>
  <c r="CM6" i="40"/>
  <c r="CN6" i="40" s="1"/>
  <c r="DX6" i="40" s="1"/>
  <c r="CK6" i="40"/>
  <c r="CL6" i="40" s="1"/>
  <c r="DW6" i="40" s="1"/>
  <c r="CI6" i="40"/>
  <c r="CJ6" i="40" s="1"/>
  <c r="DV6" i="40" s="1"/>
  <c r="CG6" i="40"/>
  <c r="CH6" i="40" s="1"/>
  <c r="DU6" i="40" s="1"/>
  <c r="CE6" i="40"/>
  <c r="CF6" i="40" s="1"/>
  <c r="DT6" i="40" s="1"/>
  <c r="CC6" i="40"/>
  <c r="CD6" i="40" s="1"/>
  <c r="DS6" i="40" s="1"/>
  <c r="CA6" i="40"/>
  <c r="CB6" i="40" s="1"/>
  <c r="DR6" i="40" s="1"/>
  <c r="BZ6" i="40"/>
  <c r="DQ6" i="40" s="1"/>
  <c r="BY6" i="40"/>
  <c r="BW6" i="40"/>
  <c r="BX6" i="40" s="1"/>
  <c r="DP6" i="40" s="1"/>
  <c r="BV6" i="40"/>
  <c r="DO6" i="40" s="1"/>
  <c r="BU6" i="40"/>
  <c r="BS6" i="40"/>
  <c r="BT6" i="40" s="1"/>
  <c r="DN6" i="40" s="1"/>
  <c r="BR6" i="40"/>
  <c r="DM6" i="40" s="1"/>
  <c r="BQ6" i="40"/>
  <c r="BO6" i="40"/>
  <c r="BP6" i="40" s="1"/>
  <c r="DL6" i="40" s="1"/>
  <c r="BM6" i="40"/>
  <c r="BN6" i="40" s="1"/>
  <c r="DK6" i="40" s="1"/>
  <c r="BK6" i="40"/>
  <c r="BL6" i="40" s="1"/>
  <c r="DJ6" i="40" s="1"/>
  <c r="BI6" i="40"/>
  <c r="BJ6" i="40" s="1"/>
  <c r="DI6" i="40" s="1"/>
  <c r="BG6" i="40"/>
  <c r="BH6" i="40" s="1"/>
  <c r="DH6" i="40" s="1"/>
  <c r="BE6" i="40"/>
  <c r="BF6" i="40" s="1"/>
  <c r="DG6" i="40" s="1"/>
  <c r="BC6" i="40"/>
  <c r="BD6" i="40" s="1"/>
  <c r="DF6" i="40" s="1"/>
  <c r="AZ6" i="40"/>
  <c r="BA6" i="40" s="1"/>
  <c r="DE6" i="40" s="1"/>
  <c r="AY6" i="40"/>
  <c r="DD6" i="40" s="1"/>
  <c r="AX6" i="40"/>
  <c r="AV6" i="40"/>
  <c r="AW6" i="40" s="1"/>
  <c r="DC6" i="40" s="1"/>
  <c r="AT6" i="40"/>
  <c r="AU6" i="40" s="1"/>
  <c r="DB6" i="40" s="1"/>
  <c r="AR6" i="40"/>
  <c r="DA6" i="40" s="1"/>
  <c r="AP6" i="40"/>
  <c r="AQ6" i="40" s="1"/>
  <c r="CZ6" i="40" s="1"/>
  <c r="AN6" i="40"/>
  <c r="AO6" i="40" s="1"/>
  <c r="CY6" i="40" s="1"/>
  <c r="AL6" i="40"/>
  <c r="AM6" i="40" s="1"/>
  <c r="CX6" i="40" s="1"/>
  <c r="AJ6" i="40"/>
  <c r="AK6" i="40" s="1"/>
  <c r="CW6" i="40" s="1"/>
  <c r="AH6" i="40"/>
  <c r="AI6" i="40" s="1"/>
  <c r="CV6" i="40" s="1"/>
  <c r="B6" i="40"/>
  <c r="CU5" i="40"/>
  <c r="CP5" i="40"/>
  <c r="DY5" i="40" s="1"/>
  <c r="CO5" i="40"/>
  <c r="CM5" i="40"/>
  <c r="CN5" i="40" s="1"/>
  <c r="DX5" i="40" s="1"/>
  <c r="CK5" i="40"/>
  <c r="CL5" i="40" s="1"/>
  <c r="DW5" i="40" s="1"/>
  <c r="CI5" i="40"/>
  <c r="CJ5" i="40" s="1"/>
  <c r="DV5" i="40" s="1"/>
  <c r="CH5" i="40"/>
  <c r="DU5" i="40" s="1"/>
  <c r="CG5" i="40"/>
  <c r="CE5" i="40"/>
  <c r="CF5" i="40" s="1"/>
  <c r="DT5" i="40" s="1"/>
  <c r="CC5" i="40"/>
  <c r="CD5" i="40" s="1"/>
  <c r="DS5" i="40" s="1"/>
  <c r="CA5" i="40"/>
  <c r="CB5" i="40" s="1"/>
  <c r="DR5" i="40" s="1"/>
  <c r="BY5" i="40"/>
  <c r="BZ5" i="40" s="1"/>
  <c r="DQ5" i="40" s="1"/>
  <c r="BW5" i="40"/>
  <c r="BX5" i="40" s="1"/>
  <c r="DP5" i="40" s="1"/>
  <c r="BU5" i="40"/>
  <c r="BV5" i="40" s="1"/>
  <c r="DO5" i="40" s="1"/>
  <c r="BT5" i="40"/>
  <c r="DN5" i="40" s="1"/>
  <c r="BS5" i="40"/>
  <c r="BQ5" i="40"/>
  <c r="BR5" i="40" s="1"/>
  <c r="DM5" i="40" s="1"/>
  <c r="BO5" i="40"/>
  <c r="BP5" i="40" s="1"/>
  <c r="DL5" i="40" s="1"/>
  <c r="BN5" i="40"/>
  <c r="DK5" i="40" s="1"/>
  <c r="BM5" i="40"/>
  <c r="BK5" i="40"/>
  <c r="BL5" i="40" s="1"/>
  <c r="DJ5" i="40" s="1"/>
  <c r="BI5" i="40"/>
  <c r="BJ5" i="40" s="1"/>
  <c r="DI5" i="40" s="1"/>
  <c r="BG5" i="40"/>
  <c r="BH5" i="40" s="1"/>
  <c r="DH5" i="40" s="1"/>
  <c r="BE5" i="40"/>
  <c r="BF5" i="40" s="1"/>
  <c r="DG5" i="40" s="1"/>
  <c r="BC5" i="40"/>
  <c r="BD5" i="40" s="1"/>
  <c r="DF5" i="40" s="1"/>
  <c r="AZ5" i="40"/>
  <c r="BA5" i="40" s="1"/>
  <c r="DE5" i="40" s="1"/>
  <c r="AX5" i="40"/>
  <c r="AY5" i="40" s="1"/>
  <c r="DD5" i="40" s="1"/>
  <c r="AV5" i="40"/>
  <c r="AW5" i="40" s="1"/>
  <c r="DC5" i="40" s="1"/>
  <c r="AU5" i="40"/>
  <c r="DB5" i="40" s="1"/>
  <c r="AT5" i="40"/>
  <c r="AR5" i="40"/>
  <c r="DA5" i="40" s="1"/>
  <c r="AP5" i="40"/>
  <c r="AQ5" i="40" s="1"/>
  <c r="CZ5" i="40" s="1"/>
  <c r="AN5" i="40"/>
  <c r="AO5" i="40" s="1"/>
  <c r="CY5" i="40" s="1"/>
  <c r="AL5" i="40"/>
  <c r="AM5" i="40" s="1"/>
  <c r="CX5" i="40" s="1"/>
  <c r="AJ5" i="40"/>
  <c r="AK5" i="40" s="1"/>
  <c r="CW5" i="40" s="1"/>
  <c r="AH5" i="40"/>
  <c r="AI5" i="40" s="1"/>
  <c r="CV5" i="40" s="1"/>
  <c r="B5" i="40"/>
  <c r="CU4" i="40"/>
  <c r="CO4" i="40"/>
  <c r="CP4" i="40" s="1"/>
  <c r="CN4" i="40"/>
  <c r="CM4" i="40"/>
  <c r="CK4" i="40"/>
  <c r="CL4" i="40" s="1"/>
  <c r="CI4" i="40"/>
  <c r="CJ4" i="40" s="1"/>
  <c r="CH4" i="40"/>
  <c r="CG4" i="40"/>
  <c r="CE4" i="40"/>
  <c r="CF4" i="40" s="1"/>
  <c r="DT4" i="40" s="1"/>
  <c r="CC4" i="40"/>
  <c r="CD4" i="40" s="1"/>
  <c r="CA4" i="40"/>
  <c r="CB4" i="40" s="1"/>
  <c r="BY4" i="40"/>
  <c r="BZ4" i="40" s="1"/>
  <c r="BW4" i="40"/>
  <c r="BX4" i="40" s="1"/>
  <c r="DP4" i="40" s="1"/>
  <c r="BV4" i="40"/>
  <c r="BU4" i="40"/>
  <c r="BS4" i="40"/>
  <c r="BT4" i="40" s="1"/>
  <c r="BQ4" i="40"/>
  <c r="BR4" i="40" s="1"/>
  <c r="BP4" i="40"/>
  <c r="BO4" i="40"/>
  <c r="BM4" i="40"/>
  <c r="BN4" i="40" s="1"/>
  <c r="BK4" i="40"/>
  <c r="BL4" i="40" s="1"/>
  <c r="BI4" i="40"/>
  <c r="BJ4" i="40" s="1"/>
  <c r="BG4" i="40"/>
  <c r="BH4" i="40" s="1"/>
  <c r="DH4" i="40" s="1"/>
  <c r="BE4" i="40"/>
  <c r="BF4" i="40" s="1"/>
  <c r="BC4" i="40"/>
  <c r="BD4" i="40" s="1"/>
  <c r="AZ4" i="40"/>
  <c r="AX4" i="40"/>
  <c r="AY4" i="40" s="1"/>
  <c r="DD4" i="40" s="1"/>
  <c r="AW4" i="40"/>
  <c r="AV4" i="40"/>
  <c r="AT4" i="40"/>
  <c r="AR4" i="40"/>
  <c r="AP4" i="40"/>
  <c r="AQ4" i="40" s="1"/>
  <c r="CZ4" i="40" s="1"/>
  <c r="AN4" i="40"/>
  <c r="AO4" i="40" s="1"/>
  <c r="AL4" i="40"/>
  <c r="AJ4" i="40"/>
  <c r="AH4" i="40"/>
  <c r="AI4" i="40" s="1"/>
  <c r="CV4" i="40" s="1"/>
  <c r="B4" i="40"/>
  <c r="DE3" i="40"/>
  <c r="DD3" i="40"/>
  <c r="DC3" i="40"/>
  <c r="DB3" i="40"/>
  <c r="DA3" i="40"/>
  <c r="CZ3" i="40"/>
  <c r="CY3" i="40"/>
  <c r="AZ3" i="40"/>
  <c r="AX3" i="40"/>
  <c r="AV3" i="40"/>
  <c r="AT3" i="40"/>
  <c r="AR3" i="40"/>
  <c r="AP3" i="40"/>
  <c r="AN3" i="40"/>
  <c r="AF3" i="40"/>
  <c r="DY3" i="40" s="1"/>
  <c r="AE3" i="40"/>
  <c r="DX3" i="40" s="1"/>
  <c r="AD3" i="40"/>
  <c r="DW3" i="40" s="1"/>
  <c r="AC3" i="40"/>
  <c r="AB3" i="40"/>
  <c r="CG3" i="40" s="1"/>
  <c r="AA3" i="40"/>
  <c r="DT3" i="40" s="1"/>
  <c r="Z3" i="40"/>
  <c r="DS3" i="40" s="1"/>
  <c r="Y3" i="40"/>
  <c r="DR3" i="40" s="1"/>
  <c r="X3" i="40"/>
  <c r="DQ3" i="40" s="1"/>
  <c r="W3" i="40"/>
  <c r="DP3" i="40" s="1"/>
  <c r="V3" i="40"/>
  <c r="DO3" i="40" s="1"/>
  <c r="U3" i="40"/>
  <c r="T3" i="40"/>
  <c r="BQ3" i="40" s="1"/>
  <c r="S3" i="40"/>
  <c r="DL3" i="40" s="1"/>
  <c r="R3" i="40"/>
  <c r="DK3" i="40" s="1"/>
  <c r="Q3" i="40"/>
  <c r="DJ3" i="40" s="1"/>
  <c r="P3" i="40"/>
  <c r="DI3" i="40" s="1"/>
  <c r="O3" i="40"/>
  <c r="DH3" i="40" s="1"/>
  <c r="N3" i="40"/>
  <c r="BE3" i="40" s="1"/>
  <c r="M3" i="40"/>
  <c r="BC3" i="40" s="1"/>
  <c r="L3" i="40"/>
  <c r="K3" i="40"/>
  <c r="J3" i="40"/>
  <c r="I3" i="40"/>
  <c r="H3" i="40"/>
  <c r="G3" i="40"/>
  <c r="F3" i="40"/>
  <c r="C2" i="40"/>
  <c r="L314" i="38"/>
  <c r="K314" i="38"/>
  <c r="J314" i="38"/>
  <c r="I314" i="38"/>
  <c r="H314" i="38"/>
  <c r="G314" i="38"/>
  <c r="F314" i="38"/>
  <c r="CU313" i="38"/>
  <c r="DE313" i="38"/>
  <c r="DD313" i="38"/>
  <c r="DC313" i="38"/>
  <c r="DB313" i="38"/>
  <c r="DA313" i="38"/>
  <c r="CZ313" i="38"/>
  <c r="CY313" i="38"/>
  <c r="B313" i="38"/>
  <c r="CU312" i="38"/>
  <c r="DE312" i="38"/>
  <c r="DD312" i="38"/>
  <c r="DC312" i="38"/>
  <c r="DB312" i="38"/>
  <c r="DA312" i="38"/>
  <c r="CZ312" i="38"/>
  <c r="CY312" i="38"/>
  <c r="B312" i="38"/>
  <c r="CU311" i="38"/>
  <c r="DE311" i="38"/>
  <c r="DD311" i="38"/>
  <c r="DC311" i="38"/>
  <c r="DB311" i="38"/>
  <c r="DA311" i="38"/>
  <c r="CZ311" i="38"/>
  <c r="CY311" i="38"/>
  <c r="B311" i="38"/>
  <c r="CU310" i="38"/>
  <c r="DE310" i="38"/>
  <c r="DD310" i="38"/>
  <c r="DC310" i="38"/>
  <c r="DB310" i="38"/>
  <c r="DA310" i="38"/>
  <c r="CZ310" i="38"/>
  <c r="CY310" i="38"/>
  <c r="B310" i="38"/>
  <c r="CU309" i="38"/>
  <c r="DE309" i="38"/>
  <c r="DD309" i="38"/>
  <c r="DC309" i="38"/>
  <c r="DB309" i="38"/>
  <c r="DA309" i="38"/>
  <c r="CZ309" i="38"/>
  <c r="CY309" i="38"/>
  <c r="B309" i="38"/>
  <c r="CU308" i="38"/>
  <c r="DE308" i="38"/>
  <c r="DD308" i="38"/>
  <c r="DC308" i="38"/>
  <c r="DB308" i="38"/>
  <c r="DA308" i="38"/>
  <c r="CZ308" i="38"/>
  <c r="CY308" i="38"/>
  <c r="B308" i="38"/>
  <c r="CU307" i="38"/>
  <c r="DE307" i="38"/>
  <c r="DD307" i="38"/>
  <c r="DC307" i="38"/>
  <c r="DB307" i="38"/>
  <c r="DA307" i="38"/>
  <c r="CZ307" i="38"/>
  <c r="CY307" i="38"/>
  <c r="B307" i="38"/>
  <c r="CU306" i="38"/>
  <c r="DE306" i="38"/>
  <c r="DD306" i="38"/>
  <c r="DC306" i="38"/>
  <c r="DB306" i="38"/>
  <c r="DA306" i="38"/>
  <c r="CZ306" i="38"/>
  <c r="CY306" i="38"/>
  <c r="B306" i="38"/>
  <c r="CU305" i="38"/>
  <c r="DE305" i="38"/>
  <c r="DD305" i="38"/>
  <c r="DB305" i="38"/>
  <c r="DA305" i="38"/>
  <c r="CZ305" i="38"/>
  <c r="B305" i="38"/>
  <c r="CU304" i="38"/>
  <c r="DC304" i="38"/>
  <c r="CY304" i="38"/>
  <c r="B304" i="38"/>
  <c r="DE303" i="38"/>
  <c r="DD303" i="38"/>
  <c r="DC303" i="38"/>
  <c r="DB303" i="38"/>
  <c r="DA303" i="38"/>
  <c r="CZ303" i="38"/>
  <c r="CY303" i="38"/>
  <c r="L303" i="38"/>
  <c r="K303" i="38"/>
  <c r="J303" i="38"/>
  <c r="I303" i="38"/>
  <c r="H303" i="38"/>
  <c r="G303" i="38"/>
  <c r="F303" i="38"/>
  <c r="C302" i="38"/>
  <c r="L299" i="38"/>
  <c r="K299" i="38"/>
  <c r="J299" i="38"/>
  <c r="I299" i="38"/>
  <c r="H299" i="38"/>
  <c r="G299" i="38"/>
  <c r="F299" i="38"/>
  <c r="E299" i="38"/>
  <c r="D299" i="38"/>
  <c r="C299" i="38"/>
  <c r="CU298" i="38"/>
  <c r="DE298" i="38"/>
  <c r="DD298" i="38"/>
  <c r="DC298" i="38"/>
  <c r="DB298" i="38"/>
  <c r="DA298" i="38"/>
  <c r="CZ298" i="38"/>
  <c r="CY298" i="38"/>
  <c r="CX298" i="38"/>
  <c r="CW298" i="38"/>
  <c r="CV298" i="38"/>
  <c r="B298" i="38"/>
  <c r="CU297" i="38"/>
  <c r="DE297" i="38"/>
  <c r="DD297" i="38"/>
  <c r="DC297" i="38"/>
  <c r="DB297" i="38"/>
  <c r="DA297" i="38"/>
  <c r="CZ297" i="38"/>
  <c r="CY297" i="38"/>
  <c r="CX297" i="38"/>
  <c r="CW297" i="38"/>
  <c r="CV297" i="38"/>
  <c r="B297" i="38"/>
  <c r="CU296" i="38"/>
  <c r="DE296" i="38"/>
  <c r="DD296" i="38"/>
  <c r="DC296" i="38"/>
  <c r="DB296" i="38"/>
  <c r="DA296" i="38"/>
  <c r="CZ296" i="38"/>
  <c r="CY296" i="38"/>
  <c r="CX296" i="38"/>
  <c r="CW296" i="38"/>
  <c r="CV296" i="38"/>
  <c r="B296" i="38"/>
  <c r="CU295" i="38"/>
  <c r="DE295" i="38"/>
  <c r="DD295" i="38"/>
  <c r="DB295" i="38"/>
  <c r="DA295" i="38"/>
  <c r="CZ295" i="38"/>
  <c r="CY295" i="38"/>
  <c r="CX295" i="38"/>
  <c r="CW295" i="38"/>
  <c r="CV295" i="38"/>
  <c r="B295" i="38"/>
  <c r="CU294" i="38"/>
  <c r="DE294" i="38"/>
  <c r="DD294" i="38"/>
  <c r="DC294" i="38"/>
  <c r="DB294" i="38"/>
  <c r="DA294" i="38"/>
  <c r="CZ294" i="38"/>
  <c r="CY294" i="38"/>
  <c r="CX294" i="38"/>
  <c r="CW294" i="38"/>
  <c r="CV294" i="38"/>
  <c r="B294" i="38"/>
  <c r="CU293" i="38"/>
  <c r="DE293" i="38"/>
  <c r="DD293" i="38"/>
  <c r="DC293" i="38"/>
  <c r="DB293" i="38"/>
  <c r="DA293" i="38"/>
  <c r="CZ293" i="38"/>
  <c r="CY293" i="38"/>
  <c r="CX293" i="38"/>
  <c r="CW293" i="38"/>
  <c r="CV293" i="38"/>
  <c r="B293" i="38"/>
  <c r="CU292" i="38"/>
  <c r="DE292" i="38"/>
  <c r="DD292" i="38"/>
  <c r="DC292" i="38"/>
  <c r="DB292" i="38"/>
  <c r="DA292" i="38"/>
  <c r="CZ292" i="38"/>
  <c r="CY292" i="38"/>
  <c r="CX292" i="38"/>
  <c r="CW292" i="38"/>
  <c r="CV292" i="38"/>
  <c r="B292" i="38"/>
  <c r="CU291" i="38"/>
  <c r="DE291" i="38"/>
  <c r="DD291" i="38"/>
  <c r="DC291" i="38"/>
  <c r="DB291" i="38"/>
  <c r="DA291" i="38"/>
  <c r="CZ291" i="38"/>
  <c r="CY291" i="38"/>
  <c r="CX291" i="38"/>
  <c r="CW291" i="38"/>
  <c r="CV291" i="38"/>
  <c r="B291" i="38"/>
  <c r="CU290" i="38"/>
  <c r="DE290" i="38"/>
  <c r="DD290" i="38"/>
  <c r="DC290" i="38"/>
  <c r="DB290" i="38"/>
  <c r="CZ290" i="38"/>
  <c r="CY290" i="38"/>
  <c r="CX290" i="38"/>
  <c r="CW290" i="38"/>
  <c r="CV290" i="38"/>
  <c r="B290" i="38"/>
  <c r="CU289" i="38"/>
  <c r="DE289" i="38"/>
  <c r="DC289" i="38"/>
  <c r="DB289" i="38"/>
  <c r="B289" i="38"/>
  <c r="DE288" i="38"/>
  <c r="DD288" i="38"/>
  <c r="DC288" i="38"/>
  <c r="DB288" i="38"/>
  <c r="DA288" i="38"/>
  <c r="CZ288" i="38"/>
  <c r="CY288" i="38"/>
  <c r="L288" i="38"/>
  <c r="K288" i="38"/>
  <c r="J288" i="38"/>
  <c r="I288" i="38"/>
  <c r="H288" i="38"/>
  <c r="G288" i="38"/>
  <c r="F288" i="38"/>
  <c r="C287" i="38"/>
  <c r="L284" i="38"/>
  <c r="K284" i="38"/>
  <c r="J284" i="38"/>
  <c r="I284" i="38"/>
  <c r="H284" i="38"/>
  <c r="G284" i="38"/>
  <c r="F284" i="38"/>
  <c r="E284" i="38"/>
  <c r="D284" i="38"/>
  <c r="C284" i="38"/>
  <c r="CU283" i="38"/>
  <c r="DE283" i="38"/>
  <c r="DD283" i="38"/>
  <c r="DC283" i="38"/>
  <c r="DB283" i="38"/>
  <c r="DA283" i="38"/>
  <c r="CZ283" i="38"/>
  <c r="CY283" i="38"/>
  <c r="CX283" i="38"/>
  <c r="CW283" i="38"/>
  <c r="CV283" i="38"/>
  <c r="B283" i="38"/>
  <c r="DC282" i="38"/>
  <c r="CU282" i="38"/>
  <c r="DE282" i="38"/>
  <c r="DD282" i="38"/>
  <c r="DB282" i="38"/>
  <c r="DA282" i="38"/>
  <c r="CZ282" i="38"/>
  <c r="CY282" i="38"/>
  <c r="CX282" i="38"/>
  <c r="CW282" i="38"/>
  <c r="CV282" i="38"/>
  <c r="B282" i="38"/>
  <c r="CY281" i="38"/>
  <c r="CU281" i="38"/>
  <c r="DE281" i="38"/>
  <c r="DD281" i="38"/>
  <c r="DC281" i="38"/>
  <c r="DB281" i="38"/>
  <c r="DA281" i="38"/>
  <c r="CZ281" i="38"/>
  <c r="CX281" i="38"/>
  <c r="CW281" i="38"/>
  <c r="CV281" i="38"/>
  <c r="B281" i="38"/>
  <c r="CU280" i="38"/>
  <c r="DE280" i="38"/>
  <c r="DD280" i="38"/>
  <c r="DC280" i="38"/>
  <c r="DB280" i="38"/>
  <c r="DA280" i="38"/>
  <c r="CZ280" i="38"/>
  <c r="CY280" i="38"/>
  <c r="CX280" i="38"/>
  <c r="CW280" i="38"/>
  <c r="CV280" i="38"/>
  <c r="B280" i="38"/>
  <c r="CU279" i="38"/>
  <c r="DE279" i="38"/>
  <c r="DD279" i="38"/>
  <c r="DC279" i="38"/>
  <c r="DB279" i="38"/>
  <c r="DA279" i="38"/>
  <c r="CZ279" i="38"/>
  <c r="CY279" i="38"/>
  <c r="CX279" i="38"/>
  <c r="CW279" i="38"/>
  <c r="CV279" i="38"/>
  <c r="B279" i="38"/>
  <c r="DD278" i="38"/>
  <c r="CU278" i="38"/>
  <c r="DE278" i="38"/>
  <c r="DC278" i="38"/>
  <c r="DB278" i="38"/>
  <c r="DA278" i="38"/>
  <c r="CZ278" i="38"/>
  <c r="CY278" i="38"/>
  <c r="CX278" i="38"/>
  <c r="CW278" i="38"/>
  <c r="CV278" i="38"/>
  <c r="B278" i="38"/>
  <c r="CU277" i="38"/>
  <c r="DE277" i="38"/>
  <c r="DD277" i="38"/>
  <c r="DC277" i="38"/>
  <c r="DB277" i="38"/>
  <c r="DA277" i="38"/>
  <c r="CZ277" i="38"/>
  <c r="CY277" i="38"/>
  <c r="CX277" i="38"/>
  <c r="CW277" i="38"/>
  <c r="CV277" i="38"/>
  <c r="B277" i="38"/>
  <c r="CU276" i="38"/>
  <c r="DE276" i="38"/>
  <c r="DD276" i="38"/>
  <c r="DC276" i="38"/>
  <c r="DB276" i="38"/>
  <c r="DA276" i="38"/>
  <c r="CZ276" i="38"/>
  <c r="CY276" i="38"/>
  <c r="CX276" i="38"/>
  <c r="CW276" i="38"/>
  <c r="CV276" i="38"/>
  <c r="B276" i="38"/>
  <c r="CU275" i="38"/>
  <c r="DE275" i="38"/>
  <c r="DD275" i="38"/>
  <c r="DC275" i="38"/>
  <c r="DB275" i="38"/>
  <c r="DA275" i="38"/>
  <c r="CY275" i="38"/>
  <c r="CX275" i="38"/>
  <c r="CW275" i="38"/>
  <c r="CV275" i="38"/>
  <c r="B275" i="38"/>
  <c r="CU274" i="38"/>
  <c r="CY274" i="38"/>
  <c r="CV274" i="38"/>
  <c r="B274" i="38"/>
  <c r="DE273" i="38"/>
  <c r="DD273" i="38"/>
  <c r="DC273" i="38"/>
  <c r="DB273" i="38"/>
  <c r="DA273" i="38"/>
  <c r="CZ273" i="38"/>
  <c r="CY273" i="38"/>
  <c r="L273" i="38"/>
  <c r="K273" i="38"/>
  <c r="J273" i="38"/>
  <c r="I273" i="38"/>
  <c r="H273" i="38"/>
  <c r="G273" i="38"/>
  <c r="F273" i="38"/>
  <c r="C272" i="38"/>
  <c r="L269" i="38"/>
  <c r="K269" i="38"/>
  <c r="J269" i="38"/>
  <c r="I269" i="38"/>
  <c r="H269" i="38"/>
  <c r="G269" i="38"/>
  <c r="F269" i="38"/>
  <c r="E269" i="38"/>
  <c r="D269" i="38"/>
  <c r="C269" i="38"/>
  <c r="CW268" i="38"/>
  <c r="CU268" i="38"/>
  <c r="DE268" i="38"/>
  <c r="DD268" i="38"/>
  <c r="DC268" i="38"/>
  <c r="DB268" i="38"/>
  <c r="DA268" i="38"/>
  <c r="CZ268" i="38"/>
  <c r="CY268" i="38"/>
  <c r="CX268" i="38"/>
  <c r="CV268" i="38"/>
  <c r="B268" i="38"/>
  <c r="CU267" i="38"/>
  <c r="DE267" i="38"/>
  <c r="DD267" i="38"/>
  <c r="DC267" i="38"/>
  <c r="DB267" i="38"/>
  <c r="DA267" i="38"/>
  <c r="CZ267" i="38"/>
  <c r="CY267" i="38"/>
  <c r="CX267" i="38"/>
  <c r="CW267" i="38"/>
  <c r="CV267" i="38"/>
  <c r="B267" i="38"/>
  <c r="CU266" i="38"/>
  <c r="DE266" i="38"/>
  <c r="DD266" i="38"/>
  <c r="DC266" i="38"/>
  <c r="DB266" i="38"/>
  <c r="DA266" i="38"/>
  <c r="CZ266" i="38"/>
  <c r="CY266" i="38"/>
  <c r="CX266" i="38"/>
  <c r="CW266" i="38"/>
  <c r="CV266" i="38"/>
  <c r="B266" i="38"/>
  <c r="CU265" i="38"/>
  <c r="DE265" i="38"/>
  <c r="DD265" i="38"/>
  <c r="DC265" i="38"/>
  <c r="DB265" i="38"/>
  <c r="CZ265" i="38"/>
  <c r="CY265" i="38"/>
  <c r="CX265" i="38"/>
  <c r="CW265" i="38"/>
  <c r="CV265" i="38"/>
  <c r="B265" i="38"/>
  <c r="CU264" i="38"/>
  <c r="DE264" i="38"/>
  <c r="DD264" i="38"/>
  <c r="DC264" i="38"/>
  <c r="DB264" i="38"/>
  <c r="DA264" i="38"/>
  <c r="CZ264" i="38"/>
  <c r="CY264" i="38"/>
  <c r="CX264" i="38"/>
  <c r="CW264" i="38"/>
  <c r="CV264" i="38"/>
  <c r="B264" i="38"/>
  <c r="CU263" i="38"/>
  <c r="DE263" i="38"/>
  <c r="DD263" i="38"/>
  <c r="DC263" i="38"/>
  <c r="DB263" i="38"/>
  <c r="DA263" i="38"/>
  <c r="CZ263" i="38"/>
  <c r="CY263" i="38"/>
  <c r="CX263" i="38"/>
  <c r="CW263" i="38"/>
  <c r="CV263" i="38"/>
  <c r="B263" i="38"/>
  <c r="CU262" i="38"/>
  <c r="DE262" i="38"/>
  <c r="DD262" i="38"/>
  <c r="DC262" i="38"/>
  <c r="DB262" i="38"/>
  <c r="DA262" i="38"/>
  <c r="CZ262" i="38"/>
  <c r="CY262" i="38"/>
  <c r="CX262" i="38"/>
  <c r="CW262" i="38"/>
  <c r="CV262" i="38"/>
  <c r="B262" i="38"/>
  <c r="CU261" i="38"/>
  <c r="DE261" i="38"/>
  <c r="DD261" i="38"/>
  <c r="DC261" i="38"/>
  <c r="DB261" i="38"/>
  <c r="DA261" i="38"/>
  <c r="CZ261" i="38"/>
  <c r="CY261" i="38"/>
  <c r="CX261" i="38"/>
  <c r="CW261" i="38"/>
  <c r="CV261" i="38"/>
  <c r="B261" i="38"/>
  <c r="CU260" i="38"/>
  <c r="DE260" i="38"/>
  <c r="DD260" i="38"/>
  <c r="DC260" i="38"/>
  <c r="DB260" i="38"/>
  <c r="DA260" i="38"/>
  <c r="CZ260" i="38"/>
  <c r="CY260" i="38"/>
  <c r="CX260" i="38"/>
  <c r="CW260" i="38"/>
  <c r="B260" i="38"/>
  <c r="CU259" i="38"/>
  <c r="DC259" i="38"/>
  <c r="CV259" i="38"/>
  <c r="B259" i="38"/>
  <c r="DE258" i="38"/>
  <c r="DD258" i="38"/>
  <c r="DC258" i="38"/>
  <c r="DB258" i="38"/>
  <c r="DA258" i="38"/>
  <c r="CZ258" i="38"/>
  <c r="CY258" i="38"/>
  <c r="L258" i="38"/>
  <c r="K258" i="38"/>
  <c r="J258" i="38"/>
  <c r="I258" i="38"/>
  <c r="H258" i="38"/>
  <c r="G258" i="38"/>
  <c r="F258" i="38"/>
  <c r="C257" i="38"/>
  <c r="L254" i="38"/>
  <c r="K254" i="38"/>
  <c r="J254" i="38"/>
  <c r="I254" i="38"/>
  <c r="H254" i="38"/>
  <c r="G254" i="38"/>
  <c r="F254" i="38"/>
  <c r="E254" i="38"/>
  <c r="D254" i="38"/>
  <c r="C254" i="38"/>
  <c r="CU253" i="38"/>
  <c r="DE253" i="38"/>
  <c r="DD253" i="38"/>
  <c r="DC253" i="38"/>
  <c r="DB253" i="38"/>
  <c r="DA253" i="38"/>
  <c r="CZ253" i="38"/>
  <c r="CY253" i="38"/>
  <c r="CX253" i="38"/>
  <c r="CW253" i="38"/>
  <c r="CV253" i="38"/>
  <c r="B253" i="38"/>
  <c r="CU252" i="38"/>
  <c r="DE252" i="38"/>
  <c r="DD252" i="38"/>
  <c r="DC252" i="38"/>
  <c r="DB252" i="38"/>
  <c r="DA252" i="38"/>
  <c r="CZ252" i="38"/>
  <c r="CY252" i="38"/>
  <c r="CX252" i="38"/>
  <c r="CW252" i="38"/>
  <c r="CV252" i="38"/>
  <c r="B252" i="38"/>
  <c r="CU251" i="38"/>
  <c r="DE251" i="38"/>
  <c r="DD251" i="38"/>
  <c r="DC251" i="38"/>
  <c r="DB251" i="38"/>
  <c r="DA251" i="38"/>
  <c r="CZ251" i="38"/>
  <c r="CY251" i="38"/>
  <c r="CX251" i="38"/>
  <c r="CW251" i="38"/>
  <c r="CV251" i="38"/>
  <c r="B251" i="38"/>
  <c r="CU250" i="38"/>
  <c r="DE250" i="38"/>
  <c r="DD250" i="38"/>
  <c r="DC250" i="38"/>
  <c r="DB250" i="38"/>
  <c r="DA250" i="38"/>
  <c r="CZ250" i="38"/>
  <c r="CY250" i="38"/>
  <c r="CX250" i="38"/>
  <c r="CW250" i="38"/>
  <c r="CV250" i="38"/>
  <c r="B250" i="38"/>
  <c r="CU249" i="38"/>
  <c r="DE249" i="38"/>
  <c r="DD249" i="38"/>
  <c r="DC249" i="38"/>
  <c r="DB249" i="38"/>
  <c r="DA249" i="38"/>
  <c r="CZ249" i="38"/>
  <c r="CY249" i="38"/>
  <c r="CX249" i="38"/>
  <c r="CW249" i="38"/>
  <c r="CV249" i="38"/>
  <c r="B249" i="38"/>
  <c r="CU248" i="38"/>
  <c r="DE248" i="38"/>
  <c r="DD248" i="38"/>
  <c r="DC248" i="38"/>
  <c r="DB248" i="38"/>
  <c r="DA248" i="38"/>
  <c r="CZ248" i="38"/>
  <c r="CY248" i="38"/>
  <c r="CX248" i="38"/>
  <c r="CW248" i="38"/>
  <c r="CV248" i="38"/>
  <c r="B248" i="38"/>
  <c r="CU247" i="38"/>
  <c r="DE247" i="38"/>
  <c r="DD247" i="38"/>
  <c r="DC247" i="38"/>
  <c r="DB247" i="38"/>
  <c r="DA247" i="38"/>
  <c r="CZ247" i="38"/>
  <c r="CY247" i="38"/>
  <c r="CX247" i="38"/>
  <c r="CW247" i="38"/>
  <c r="CV247" i="38"/>
  <c r="B247" i="38"/>
  <c r="CU246" i="38"/>
  <c r="DE246" i="38"/>
  <c r="DD246" i="38"/>
  <c r="DC246" i="38"/>
  <c r="DB246" i="38"/>
  <c r="DA246" i="38"/>
  <c r="CZ246" i="38"/>
  <c r="CY246" i="38"/>
  <c r="CX246" i="38"/>
  <c r="CV246" i="38"/>
  <c r="B246" i="38"/>
  <c r="CU245" i="38"/>
  <c r="DE245" i="38"/>
  <c r="DD245" i="38"/>
  <c r="DC245" i="38"/>
  <c r="DB245" i="38"/>
  <c r="DA245" i="38"/>
  <c r="CZ245" i="38"/>
  <c r="CY245" i="38"/>
  <c r="CX245" i="38"/>
  <c r="CW245" i="38"/>
  <c r="CV245" i="38"/>
  <c r="B245" i="38"/>
  <c r="CU244" i="38"/>
  <c r="DB244" i="38"/>
  <c r="CW244" i="38"/>
  <c r="B244" i="38"/>
  <c r="DE243" i="38"/>
  <c r="DD243" i="38"/>
  <c r="DC243" i="38"/>
  <c r="DB243" i="38"/>
  <c r="DA243" i="38"/>
  <c r="CZ243" i="38"/>
  <c r="CY243" i="38"/>
  <c r="L243" i="38"/>
  <c r="K243" i="38"/>
  <c r="J243" i="38"/>
  <c r="I243" i="38"/>
  <c r="H243" i="38"/>
  <c r="G243" i="38"/>
  <c r="F243" i="38"/>
  <c r="C242" i="38"/>
  <c r="L239" i="38"/>
  <c r="K239" i="38"/>
  <c r="J239" i="38"/>
  <c r="I239" i="38"/>
  <c r="H239" i="38"/>
  <c r="G239" i="38"/>
  <c r="F239" i="38"/>
  <c r="E239" i="38"/>
  <c r="D239" i="38"/>
  <c r="C239" i="38"/>
  <c r="CU238" i="38"/>
  <c r="DE238" i="38"/>
  <c r="DD238" i="38"/>
  <c r="DC238" i="38"/>
  <c r="DB238" i="38"/>
  <c r="DA238" i="38"/>
  <c r="CZ238" i="38"/>
  <c r="CY238" i="38"/>
  <c r="CX238" i="38"/>
  <c r="CW238" i="38"/>
  <c r="CV238" i="38"/>
  <c r="B238" i="38"/>
  <c r="DE237" i="38"/>
  <c r="CU237" i="38"/>
  <c r="DD237" i="38"/>
  <c r="DC237" i="38"/>
  <c r="DB237" i="38"/>
  <c r="DA237" i="38"/>
  <c r="CZ237" i="38"/>
  <c r="CY237" i="38"/>
  <c r="CX237" i="38"/>
  <c r="CW237" i="38"/>
  <c r="CV237" i="38"/>
  <c r="B237" i="38"/>
  <c r="CV236" i="38"/>
  <c r="CU236" i="38"/>
  <c r="DE236" i="38"/>
  <c r="DD236" i="38"/>
  <c r="DC236" i="38"/>
  <c r="DB236" i="38"/>
  <c r="DA236" i="38"/>
  <c r="CZ236" i="38"/>
  <c r="CY236" i="38"/>
  <c r="CX236" i="38"/>
  <c r="CW236" i="38"/>
  <c r="B236" i="38"/>
  <c r="CU235" i="38"/>
  <c r="DE235" i="38"/>
  <c r="DD235" i="38"/>
  <c r="DC235" i="38"/>
  <c r="DB235" i="38"/>
  <c r="DA235" i="38"/>
  <c r="CZ235" i="38"/>
  <c r="CY235" i="38"/>
  <c r="CX235" i="38"/>
  <c r="CW235" i="38"/>
  <c r="CV235" i="38"/>
  <c r="B235" i="38"/>
  <c r="CU234" i="38"/>
  <c r="DE234" i="38"/>
  <c r="DD234" i="38"/>
  <c r="DC234" i="38"/>
  <c r="DB234" i="38"/>
  <c r="DA234" i="38"/>
  <c r="CZ234" i="38"/>
  <c r="CY234" i="38"/>
  <c r="CX234" i="38"/>
  <c r="CW234" i="38"/>
  <c r="CV234" i="38"/>
  <c r="B234" i="38"/>
  <c r="CU233" i="38"/>
  <c r="DE233" i="38"/>
  <c r="DD233" i="38"/>
  <c r="DC233" i="38"/>
  <c r="DB233" i="38"/>
  <c r="DA233" i="38"/>
  <c r="CZ233" i="38"/>
  <c r="CY233" i="38"/>
  <c r="CX233" i="38"/>
  <c r="CW233" i="38"/>
  <c r="CV233" i="38"/>
  <c r="B233" i="38"/>
  <c r="CU232" i="38"/>
  <c r="DE232" i="38"/>
  <c r="DD232" i="38"/>
  <c r="DC232" i="38"/>
  <c r="DB232" i="38"/>
  <c r="DA232" i="38"/>
  <c r="CY232" i="38"/>
  <c r="CX232" i="38"/>
  <c r="CW232" i="38"/>
  <c r="CV232" i="38"/>
  <c r="B232" i="38"/>
  <c r="CU231" i="38"/>
  <c r="DE231" i="38"/>
  <c r="DD231" i="38"/>
  <c r="DC231" i="38"/>
  <c r="DB231" i="38"/>
  <c r="DA231" i="38"/>
  <c r="CZ231" i="38"/>
  <c r="CY231" i="38"/>
  <c r="CX231" i="38"/>
  <c r="CW231" i="38"/>
  <c r="CV231" i="38"/>
  <c r="B231" i="38"/>
  <c r="CU230" i="38"/>
  <c r="DE230" i="38"/>
  <c r="DC230" i="38"/>
  <c r="DB230" i="38"/>
  <c r="DA230" i="38"/>
  <c r="CZ230" i="38"/>
  <c r="CY230" i="38"/>
  <c r="CX230" i="38"/>
  <c r="CW230" i="38"/>
  <c r="CV230" i="38"/>
  <c r="B230" i="38"/>
  <c r="CU229" i="38"/>
  <c r="DC229" i="38"/>
  <c r="DC239" i="38" s="1"/>
  <c r="B229" i="38"/>
  <c r="DE228" i="38"/>
  <c r="DD228" i="38"/>
  <c r="DC228" i="38"/>
  <c r="DB228" i="38"/>
  <c r="DA228" i="38"/>
  <c r="CZ228" i="38"/>
  <c r="CY228" i="38"/>
  <c r="L228" i="38"/>
  <c r="K228" i="38"/>
  <c r="J228" i="38"/>
  <c r="I228" i="38"/>
  <c r="H228" i="38"/>
  <c r="G228" i="38"/>
  <c r="F228" i="38"/>
  <c r="C227" i="38"/>
  <c r="L224" i="38"/>
  <c r="K224" i="38"/>
  <c r="J224" i="38"/>
  <c r="I224" i="38"/>
  <c r="H224" i="38"/>
  <c r="G224" i="38"/>
  <c r="F224" i="38"/>
  <c r="E224" i="38"/>
  <c r="D224" i="38"/>
  <c r="C224" i="38"/>
  <c r="CU223" i="38"/>
  <c r="DE223" i="38"/>
  <c r="DD223" i="38"/>
  <c r="DC223" i="38"/>
  <c r="DB223" i="38"/>
  <c r="DA223" i="38"/>
  <c r="CZ223" i="38"/>
  <c r="CY223" i="38"/>
  <c r="CX223" i="38"/>
  <c r="CW223" i="38"/>
  <c r="CV223" i="38"/>
  <c r="B223" i="38"/>
  <c r="CU222" i="38"/>
  <c r="DE222" i="38"/>
  <c r="DD222" i="38"/>
  <c r="DC222" i="38"/>
  <c r="DB222" i="38"/>
  <c r="CZ222" i="38"/>
  <c r="CY222" i="38"/>
  <c r="CX222" i="38"/>
  <c r="CW222" i="38"/>
  <c r="CV222" i="38"/>
  <c r="B222" i="38"/>
  <c r="CU221" i="38"/>
  <c r="DE221" i="38"/>
  <c r="DD221" i="38"/>
  <c r="DC221" i="38"/>
  <c r="DB221" i="38"/>
  <c r="DA221" i="38"/>
  <c r="CZ221" i="38"/>
  <c r="CY221" i="38"/>
  <c r="CX221" i="38"/>
  <c r="CW221" i="38"/>
  <c r="CV221" i="38"/>
  <c r="B221" i="38"/>
  <c r="CU220" i="38"/>
  <c r="DE220" i="38"/>
  <c r="DD220" i="38"/>
  <c r="DC220" i="38"/>
  <c r="DB220" i="38"/>
  <c r="DA220" i="38"/>
  <c r="CZ220" i="38"/>
  <c r="CY220" i="38"/>
  <c r="CX220" i="38"/>
  <c r="CW220" i="38"/>
  <c r="CV220" i="38"/>
  <c r="B220" i="38"/>
  <c r="CU219" i="38"/>
  <c r="DE219" i="38"/>
  <c r="DD219" i="38"/>
  <c r="DC219" i="38"/>
  <c r="DB219" i="38"/>
  <c r="DA219" i="38"/>
  <c r="CZ219" i="38"/>
  <c r="CY219" i="38"/>
  <c r="CX219" i="38"/>
  <c r="CW219" i="38"/>
  <c r="CV219" i="38"/>
  <c r="B219" i="38"/>
  <c r="CZ218" i="38"/>
  <c r="CU218" i="38"/>
  <c r="DE218" i="38"/>
  <c r="DD218" i="38"/>
  <c r="DC218" i="38"/>
  <c r="DB218" i="38"/>
  <c r="DA218" i="38"/>
  <c r="CY218" i="38"/>
  <c r="CX218" i="38"/>
  <c r="CW218" i="38"/>
  <c r="CV218" i="38"/>
  <c r="B218" i="38"/>
  <c r="CU217" i="38"/>
  <c r="DE217" i="38"/>
  <c r="DD217" i="38"/>
  <c r="DC217" i="38"/>
  <c r="DB217" i="38"/>
  <c r="DA217" i="38"/>
  <c r="CZ217" i="38"/>
  <c r="CY217" i="38"/>
  <c r="CX217" i="38"/>
  <c r="CW217" i="38"/>
  <c r="CV217" i="38"/>
  <c r="B217" i="38"/>
  <c r="CU216" i="38"/>
  <c r="DE216" i="38"/>
  <c r="DD216" i="38"/>
  <c r="DC216" i="38"/>
  <c r="DB216" i="38"/>
  <c r="DA216" i="38"/>
  <c r="CZ216" i="38"/>
  <c r="CY216" i="38"/>
  <c r="CX216" i="38"/>
  <c r="CW216" i="38"/>
  <c r="CV216" i="38"/>
  <c r="B216" i="38"/>
  <c r="CU215" i="38"/>
  <c r="DE215" i="38"/>
  <c r="DD215" i="38"/>
  <c r="DC215" i="38"/>
  <c r="DB215" i="38"/>
  <c r="DA215" i="38"/>
  <c r="CZ215" i="38"/>
  <c r="CY215" i="38"/>
  <c r="CX215" i="38"/>
  <c r="CW215" i="38"/>
  <c r="CV215" i="38"/>
  <c r="B215" i="38"/>
  <c r="CU214" i="38"/>
  <c r="DE214" i="38"/>
  <c r="DD214" i="38"/>
  <c r="CV214" i="38"/>
  <c r="B214" i="38"/>
  <c r="DE213" i="38"/>
  <c r="DD213" i="38"/>
  <c r="DC213" i="38"/>
  <c r="DB213" i="38"/>
  <c r="DA213" i="38"/>
  <c r="CZ213" i="38"/>
  <c r="CY213" i="38"/>
  <c r="L213" i="38"/>
  <c r="K213" i="38"/>
  <c r="J213" i="38"/>
  <c r="I213" i="38"/>
  <c r="H213" i="38"/>
  <c r="G213" i="38"/>
  <c r="F213" i="38"/>
  <c r="C212" i="38"/>
  <c r="L209" i="38"/>
  <c r="K209" i="38"/>
  <c r="J209" i="38"/>
  <c r="I209" i="38"/>
  <c r="H209" i="38"/>
  <c r="G209" i="38"/>
  <c r="F209" i="38"/>
  <c r="E209" i="38"/>
  <c r="D209" i="38"/>
  <c r="C209" i="38"/>
  <c r="CU208" i="38"/>
  <c r="DE208" i="38"/>
  <c r="DD208" i="38"/>
  <c r="DC208" i="38"/>
  <c r="DB208" i="38"/>
  <c r="DA208" i="38"/>
  <c r="CZ208" i="38"/>
  <c r="CY208" i="38"/>
  <c r="CX208" i="38"/>
  <c r="CW208" i="38"/>
  <c r="CV208" i="38"/>
  <c r="B208" i="38"/>
  <c r="CU207" i="38"/>
  <c r="DE207" i="38"/>
  <c r="DD207" i="38"/>
  <c r="DC207" i="38"/>
  <c r="DB207" i="38"/>
  <c r="DA207" i="38"/>
  <c r="CZ207" i="38"/>
  <c r="CY207" i="38"/>
  <c r="CX207" i="38"/>
  <c r="CW207" i="38"/>
  <c r="CV207" i="38"/>
  <c r="B207" i="38"/>
  <c r="CU206" i="38"/>
  <c r="DE206" i="38"/>
  <c r="DD206" i="38"/>
  <c r="DC206" i="38"/>
  <c r="DB206" i="38"/>
  <c r="DA206" i="38"/>
  <c r="CZ206" i="38"/>
  <c r="CY206" i="38"/>
  <c r="CX206" i="38"/>
  <c r="CW206" i="38"/>
  <c r="CV206" i="38"/>
  <c r="B206" i="38"/>
  <c r="CU205" i="38"/>
  <c r="DE205" i="38"/>
  <c r="DD205" i="38"/>
  <c r="DC205" i="38"/>
  <c r="DB205" i="38"/>
  <c r="DA205" i="38"/>
  <c r="CZ205" i="38"/>
  <c r="CY205" i="38"/>
  <c r="CX205" i="38"/>
  <c r="CW205" i="38"/>
  <c r="CV205" i="38"/>
  <c r="B205" i="38"/>
  <c r="CU204" i="38"/>
  <c r="DE204" i="38"/>
  <c r="DD204" i="38"/>
  <c r="DC204" i="38"/>
  <c r="DB204" i="38"/>
  <c r="DA204" i="38"/>
  <c r="CZ204" i="38"/>
  <c r="CY204" i="38"/>
  <c r="CX204" i="38"/>
  <c r="CW204" i="38"/>
  <c r="CV204" i="38"/>
  <c r="B204" i="38"/>
  <c r="CU203" i="38"/>
  <c r="DE203" i="38"/>
  <c r="DD203" i="38"/>
  <c r="DC203" i="38"/>
  <c r="DB203" i="38"/>
  <c r="DA203" i="38"/>
  <c r="CZ203" i="38"/>
  <c r="CY203" i="38"/>
  <c r="CX203" i="38"/>
  <c r="CW203" i="38"/>
  <c r="CV203" i="38"/>
  <c r="B203" i="38"/>
  <c r="CU202" i="38"/>
  <c r="DE202" i="38"/>
  <c r="DD202" i="38"/>
  <c r="DC202" i="38"/>
  <c r="DB202" i="38"/>
  <c r="DA202" i="38"/>
  <c r="CZ202" i="38"/>
  <c r="CY202" i="38"/>
  <c r="CX202" i="38"/>
  <c r="CW202" i="38"/>
  <c r="CV202" i="38"/>
  <c r="B202" i="38"/>
  <c r="CU201" i="38"/>
  <c r="DE201" i="38"/>
  <c r="DD201" i="38"/>
  <c r="DC201" i="38"/>
  <c r="DB201" i="38"/>
  <c r="DA201" i="38"/>
  <c r="CZ201" i="38"/>
  <c r="CY201" i="38"/>
  <c r="CX201" i="38"/>
  <c r="CW201" i="38"/>
  <c r="CV201" i="38"/>
  <c r="B201" i="38"/>
  <c r="CU200" i="38"/>
  <c r="DE200" i="38"/>
  <c r="DD200" i="38"/>
  <c r="DC200" i="38"/>
  <c r="DB200" i="38"/>
  <c r="DA200" i="38"/>
  <c r="CZ200" i="38"/>
  <c r="CY200" i="38"/>
  <c r="CX200" i="38"/>
  <c r="CW200" i="38"/>
  <c r="CV200" i="38"/>
  <c r="B200" i="38"/>
  <c r="CU199" i="38"/>
  <c r="B199" i="38"/>
  <c r="DE198" i="38"/>
  <c r="DD198" i="38"/>
  <c r="DC198" i="38"/>
  <c r="DB198" i="38"/>
  <c r="DA198" i="38"/>
  <c r="CZ198" i="38"/>
  <c r="CY198" i="38"/>
  <c r="L198" i="38"/>
  <c r="K198" i="38"/>
  <c r="J198" i="38"/>
  <c r="I198" i="38"/>
  <c r="H198" i="38"/>
  <c r="G198" i="38"/>
  <c r="F198" i="38"/>
  <c r="C197" i="38"/>
  <c r="L194" i="38"/>
  <c r="K194" i="38"/>
  <c r="J194" i="38"/>
  <c r="I194" i="38"/>
  <c r="H194" i="38"/>
  <c r="G194" i="38"/>
  <c r="F194" i="38"/>
  <c r="E194" i="38"/>
  <c r="D194" i="38"/>
  <c r="C194" i="38"/>
  <c r="CU193" i="38"/>
  <c r="DE193" i="38"/>
  <c r="DD193" i="38"/>
  <c r="DC193" i="38"/>
  <c r="DB193" i="38"/>
  <c r="DA193" i="38"/>
  <c r="CZ193" i="38"/>
  <c r="CY193" i="38"/>
  <c r="CX193" i="38"/>
  <c r="CW193" i="38"/>
  <c r="CV193" i="38"/>
  <c r="B193" i="38"/>
  <c r="CU192" i="38"/>
  <c r="DE192" i="38"/>
  <c r="DD192" i="38"/>
  <c r="DC192" i="38"/>
  <c r="DB192" i="38"/>
  <c r="DA192" i="38"/>
  <c r="CZ192" i="38"/>
  <c r="CY192" i="38"/>
  <c r="CX192" i="38"/>
  <c r="CW192" i="38"/>
  <c r="CV192" i="38"/>
  <c r="B192" i="38"/>
  <c r="CU191" i="38"/>
  <c r="DE191" i="38"/>
  <c r="DD191" i="38"/>
  <c r="DC191" i="38"/>
  <c r="DB191" i="38"/>
  <c r="DA191" i="38"/>
  <c r="CZ191" i="38"/>
  <c r="CY191" i="38"/>
  <c r="CX191" i="38"/>
  <c r="CW191" i="38"/>
  <c r="CV191" i="38"/>
  <c r="B191" i="38"/>
  <c r="CU190" i="38"/>
  <c r="DE190" i="38"/>
  <c r="DD190" i="38"/>
  <c r="DC190" i="38"/>
  <c r="DB190" i="38"/>
  <c r="DA190" i="38"/>
  <c r="CZ190" i="38"/>
  <c r="CY190" i="38"/>
  <c r="CX190" i="38"/>
  <c r="CW190" i="38"/>
  <c r="CV190" i="38"/>
  <c r="B190" i="38"/>
  <c r="CU189" i="38"/>
  <c r="DE189" i="38"/>
  <c r="DD189" i="38"/>
  <c r="DC189" i="38"/>
  <c r="DB189" i="38"/>
  <c r="DA189" i="38"/>
  <c r="CZ189" i="38"/>
  <c r="CY189" i="38"/>
  <c r="CX189" i="38"/>
  <c r="CW189" i="38"/>
  <c r="CV189" i="38"/>
  <c r="B189" i="38"/>
  <c r="CU188" i="38"/>
  <c r="DE188" i="38"/>
  <c r="DD188" i="38"/>
  <c r="DC188" i="38"/>
  <c r="DB188" i="38"/>
  <c r="DA188" i="38"/>
  <c r="CZ188" i="38"/>
  <c r="CY188" i="38"/>
  <c r="CX188" i="38"/>
  <c r="CW188" i="38"/>
  <c r="CV188" i="38"/>
  <c r="B188" i="38"/>
  <c r="CU187" i="38"/>
  <c r="DE187" i="38"/>
  <c r="DD187" i="38"/>
  <c r="DC187" i="38"/>
  <c r="DB187" i="38"/>
  <c r="DA187" i="38"/>
  <c r="CZ187" i="38"/>
  <c r="CY187" i="38"/>
  <c r="CX187" i="38"/>
  <c r="CW187" i="38"/>
  <c r="CV187" i="38"/>
  <c r="B187" i="38"/>
  <c r="CU186" i="38"/>
  <c r="DE186" i="38"/>
  <c r="DD186" i="38"/>
  <c r="DC186" i="38"/>
  <c r="DB186" i="38"/>
  <c r="DA186" i="38"/>
  <c r="CZ186" i="38"/>
  <c r="CY186" i="38"/>
  <c r="CX186" i="38"/>
  <c r="CW186" i="38"/>
  <c r="CV186" i="38"/>
  <c r="B186" i="38"/>
  <c r="DE185" i="38"/>
  <c r="CU185" i="38"/>
  <c r="DD185" i="38"/>
  <c r="DC185" i="38"/>
  <c r="DB185" i="38"/>
  <c r="DA185" i="38"/>
  <c r="CZ185" i="38"/>
  <c r="CY185" i="38"/>
  <c r="CX185" i="38"/>
  <c r="CV185" i="38"/>
  <c r="B185" i="38"/>
  <c r="CU184" i="38"/>
  <c r="DA184" i="38"/>
  <c r="CX184" i="38"/>
  <c r="B184" i="38"/>
  <c r="DE183" i="38"/>
  <c r="DD183" i="38"/>
  <c r="DC183" i="38"/>
  <c r="DB183" i="38"/>
  <c r="DA183" i="38"/>
  <c r="CZ183" i="38"/>
  <c r="CY183" i="38"/>
  <c r="L183" i="38"/>
  <c r="K183" i="38"/>
  <c r="J183" i="38"/>
  <c r="I183" i="38"/>
  <c r="H183" i="38"/>
  <c r="G183" i="38"/>
  <c r="F183" i="38"/>
  <c r="C182" i="38"/>
  <c r="L179" i="38"/>
  <c r="K179" i="38"/>
  <c r="J179" i="38"/>
  <c r="I179" i="38"/>
  <c r="H179" i="38"/>
  <c r="G179" i="38"/>
  <c r="F179" i="38"/>
  <c r="E179" i="38"/>
  <c r="D179" i="38"/>
  <c r="C179" i="38"/>
  <c r="CU178" i="38"/>
  <c r="DE178" i="38"/>
  <c r="DD178" i="38"/>
  <c r="DC178" i="38"/>
  <c r="DB178" i="38"/>
  <c r="DA178" i="38"/>
  <c r="CZ178" i="38"/>
  <c r="CY178" i="38"/>
  <c r="CX178" i="38"/>
  <c r="CW178" i="38"/>
  <c r="CV178" i="38"/>
  <c r="B178" i="38"/>
  <c r="CU177" i="38"/>
  <c r="DE177" i="38"/>
  <c r="DD177" i="38"/>
  <c r="DC177" i="38"/>
  <c r="DB177" i="38"/>
  <c r="DA177" i="38"/>
  <c r="CZ177" i="38"/>
  <c r="CY177" i="38"/>
  <c r="CX177" i="38"/>
  <c r="CW177" i="38"/>
  <c r="CV177" i="38"/>
  <c r="B177" i="38"/>
  <c r="CU176" i="38"/>
  <c r="DE176" i="38"/>
  <c r="DD176" i="38"/>
  <c r="DC176" i="38"/>
  <c r="DB176" i="38"/>
  <c r="DA176" i="38"/>
  <c r="CZ176" i="38"/>
  <c r="CY176" i="38"/>
  <c r="CX176" i="38"/>
  <c r="CW176" i="38"/>
  <c r="CV176" i="38"/>
  <c r="B176" i="38"/>
  <c r="CU175" i="38"/>
  <c r="DE175" i="38"/>
  <c r="DD175" i="38"/>
  <c r="DC175" i="38"/>
  <c r="DB175" i="38"/>
  <c r="DA175" i="38"/>
  <c r="CZ175" i="38"/>
  <c r="CY175" i="38"/>
  <c r="CX175" i="38"/>
  <c r="CW175" i="38"/>
  <c r="CV175" i="38"/>
  <c r="B175" i="38"/>
  <c r="CU174" i="38"/>
  <c r="DE174" i="38"/>
  <c r="DD174" i="38"/>
  <c r="DC174" i="38"/>
  <c r="DB174" i="38"/>
  <c r="DA174" i="38"/>
  <c r="CZ174" i="38"/>
  <c r="CY174" i="38"/>
  <c r="CX174" i="38"/>
  <c r="CW174" i="38"/>
  <c r="CV174" i="38"/>
  <c r="B174" i="38"/>
  <c r="CU173" i="38"/>
  <c r="DE173" i="38"/>
  <c r="DD173" i="38"/>
  <c r="DC173" i="38"/>
  <c r="DB173" i="38"/>
  <c r="DA173" i="38"/>
  <c r="CZ173" i="38"/>
  <c r="CY173" i="38"/>
  <c r="CX173" i="38"/>
  <c r="CW173" i="38"/>
  <c r="CV173" i="38"/>
  <c r="B173" i="38"/>
  <c r="CU172" i="38"/>
  <c r="DE172" i="38"/>
  <c r="DD172" i="38"/>
  <c r="DC172" i="38"/>
  <c r="DB172" i="38"/>
  <c r="DA172" i="38"/>
  <c r="CZ172" i="38"/>
  <c r="CY172" i="38"/>
  <c r="CX172" i="38"/>
  <c r="CW172" i="38"/>
  <c r="CV172" i="38"/>
  <c r="B172" i="38"/>
  <c r="CY171" i="38"/>
  <c r="CU171" i="38"/>
  <c r="DE171" i="38"/>
  <c r="DD171" i="38"/>
  <c r="DC171" i="38"/>
  <c r="DB171" i="38"/>
  <c r="DA171" i="38"/>
  <c r="CZ171" i="38"/>
  <c r="CX171" i="38"/>
  <c r="CW171" i="38"/>
  <c r="CV171" i="38"/>
  <c r="B171" i="38"/>
  <c r="CU170" i="38"/>
  <c r="DE170" i="38"/>
  <c r="DD170" i="38"/>
  <c r="DC170" i="38"/>
  <c r="DB170" i="38"/>
  <c r="DA170" i="38"/>
  <c r="CZ170" i="38"/>
  <c r="CY170" i="38"/>
  <c r="CX170" i="38"/>
  <c r="CW170" i="38"/>
  <c r="CV170" i="38"/>
  <c r="B170" i="38"/>
  <c r="CU169" i="38"/>
  <c r="CY169" i="38"/>
  <c r="CX169" i="38"/>
  <c r="B169" i="38"/>
  <c r="DE168" i="38"/>
  <c r="DD168" i="38"/>
  <c r="DC168" i="38"/>
  <c r="DB168" i="38"/>
  <c r="DA168" i="38"/>
  <c r="CZ168" i="38"/>
  <c r="CY168" i="38"/>
  <c r="L168" i="38"/>
  <c r="K168" i="38"/>
  <c r="J168" i="38"/>
  <c r="I168" i="38"/>
  <c r="H168" i="38"/>
  <c r="G168" i="38"/>
  <c r="F168" i="38"/>
  <c r="C167" i="38"/>
  <c r="L164" i="38"/>
  <c r="K164" i="38"/>
  <c r="J164" i="38"/>
  <c r="I164" i="38"/>
  <c r="H164" i="38"/>
  <c r="G164" i="38"/>
  <c r="F164" i="38"/>
  <c r="E164" i="38"/>
  <c r="D164" i="38"/>
  <c r="C164" i="38"/>
  <c r="CU163" i="38"/>
  <c r="DE163" i="38"/>
  <c r="DD163" i="38"/>
  <c r="DC163" i="38"/>
  <c r="DB163" i="38"/>
  <c r="DA163" i="38"/>
  <c r="CZ163" i="38"/>
  <c r="CY163" i="38"/>
  <c r="CX163" i="38"/>
  <c r="CW163" i="38"/>
  <c r="CV163" i="38"/>
  <c r="B163" i="38"/>
  <c r="CU162" i="38"/>
  <c r="DE162" i="38"/>
  <c r="DD162" i="38"/>
  <c r="DC162" i="38"/>
  <c r="DB162" i="38"/>
  <c r="DA162" i="38"/>
  <c r="CZ162" i="38"/>
  <c r="CY162" i="38"/>
  <c r="CX162" i="38"/>
  <c r="CW162" i="38"/>
  <c r="CV162" i="38"/>
  <c r="B162" i="38"/>
  <c r="CU161" i="38"/>
  <c r="DE161" i="38"/>
  <c r="DD161" i="38"/>
  <c r="DC161" i="38"/>
  <c r="DB161" i="38"/>
  <c r="DA161" i="38"/>
  <c r="CZ161" i="38"/>
  <c r="CY161" i="38"/>
  <c r="CX161" i="38"/>
  <c r="CW161" i="38"/>
  <c r="CV161" i="38"/>
  <c r="B161" i="38"/>
  <c r="CU160" i="38"/>
  <c r="DE160" i="38"/>
  <c r="DD160" i="38"/>
  <c r="DC160" i="38"/>
  <c r="DB160" i="38"/>
  <c r="DA160" i="38"/>
  <c r="CZ160" i="38"/>
  <c r="CY160" i="38"/>
  <c r="CX160" i="38"/>
  <c r="CW160" i="38"/>
  <c r="CV160" i="38"/>
  <c r="B160" i="38"/>
  <c r="CU159" i="38"/>
  <c r="DE159" i="38"/>
  <c r="DD159" i="38"/>
  <c r="DC159" i="38"/>
  <c r="DB159" i="38"/>
  <c r="DA159" i="38"/>
  <c r="CZ159" i="38"/>
  <c r="CY159" i="38"/>
  <c r="CX159" i="38"/>
  <c r="CW159" i="38"/>
  <c r="CV159" i="38"/>
  <c r="B159" i="38"/>
  <c r="CU158" i="38"/>
  <c r="DE158" i="38"/>
  <c r="DD158" i="38"/>
  <c r="DC158" i="38"/>
  <c r="DB158" i="38"/>
  <c r="DA158" i="38"/>
  <c r="CZ158" i="38"/>
  <c r="CY158" i="38"/>
  <c r="CX158" i="38"/>
  <c r="CW158" i="38"/>
  <c r="CV158" i="38"/>
  <c r="B158" i="38"/>
  <c r="CU157" i="38"/>
  <c r="DE157" i="38"/>
  <c r="DD157" i="38"/>
  <c r="DC157" i="38"/>
  <c r="DB157" i="38"/>
  <c r="DA157" i="38"/>
  <c r="CZ157" i="38"/>
  <c r="CY157" i="38"/>
  <c r="CX157" i="38"/>
  <c r="CW157" i="38"/>
  <c r="CV157" i="38"/>
  <c r="B157" i="38"/>
  <c r="CU156" i="38"/>
  <c r="DE156" i="38"/>
  <c r="DD156" i="38"/>
  <c r="DC156" i="38"/>
  <c r="DB156" i="38"/>
  <c r="DA156" i="38"/>
  <c r="CZ156" i="38"/>
  <c r="CY156" i="38"/>
  <c r="CX156" i="38"/>
  <c r="CW156" i="38"/>
  <c r="CV156" i="38"/>
  <c r="B156" i="38"/>
  <c r="CU155" i="38"/>
  <c r="DD155" i="38"/>
  <c r="DC155" i="38"/>
  <c r="DB155" i="38"/>
  <c r="DA155" i="38"/>
  <c r="CZ155" i="38"/>
  <c r="CY155" i="38"/>
  <c r="CX155" i="38"/>
  <c r="CW155" i="38"/>
  <c r="CV155" i="38"/>
  <c r="B155" i="38"/>
  <c r="CU154" i="38"/>
  <c r="DA154" i="38"/>
  <c r="B154" i="38"/>
  <c r="DE153" i="38"/>
  <c r="DD153" i="38"/>
  <c r="DC153" i="38"/>
  <c r="DB153" i="38"/>
  <c r="DA153" i="38"/>
  <c r="CZ153" i="38"/>
  <c r="CY153" i="38"/>
  <c r="L153" i="38"/>
  <c r="K153" i="38"/>
  <c r="J153" i="38"/>
  <c r="I153" i="38"/>
  <c r="H153" i="38"/>
  <c r="G153" i="38"/>
  <c r="F153" i="38"/>
  <c r="C152" i="38"/>
  <c r="L149" i="38"/>
  <c r="K149" i="38"/>
  <c r="J149" i="38"/>
  <c r="I149" i="38"/>
  <c r="H149" i="38"/>
  <c r="G149" i="38"/>
  <c r="F149" i="38"/>
  <c r="E149" i="38"/>
  <c r="D149" i="38"/>
  <c r="C149" i="38"/>
  <c r="CU148" i="38"/>
  <c r="DE148" i="38"/>
  <c r="DD148" i="38"/>
  <c r="DC148" i="38"/>
  <c r="DB148" i="38"/>
  <c r="DA148" i="38"/>
  <c r="CZ148" i="38"/>
  <c r="CY148" i="38"/>
  <c r="CX148" i="38"/>
  <c r="CW148" i="38"/>
  <c r="CV148" i="38"/>
  <c r="B148" i="38"/>
  <c r="CU147" i="38"/>
  <c r="DE147" i="38"/>
  <c r="DD147" i="38"/>
  <c r="DC147" i="38"/>
  <c r="DB147" i="38"/>
  <c r="DA147" i="38"/>
  <c r="CZ147" i="38"/>
  <c r="CY147" i="38"/>
  <c r="CX147" i="38"/>
  <c r="CW147" i="38"/>
  <c r="CV147" i="38"/>
  <c r="B147" i="38"/>
  <c r="CU146" i="38"/>
  <c r="DE146" i="38"/>
  <c r="DD146" i="38"/>
  <c r="DC146" i="38"/>
  <c r="DB146" i="38"/>
  <c r="DA146" i="38"/>
  <c r="CZ146" i="38"/>
  <c r="CY146" i="38"/>
  <c r="CX146" i="38"/>
  <c r="CW146" i="38"/>
  <c r="CV146" i="38"/>
  <c r="B146" i="38"/>
  <c r="CU145" i="38"/>
  <c r="DE145" i="38"/>
  <c r="DD145" i="38"/>
  <c r="DC145" i="38"/>
  <c r="DB145" i="38"/>
  <c r="DA145" i="38"/>
  <c r="CZ145" i="38"/>
  <c r="CY145" i="38"/>
  <c r="CX145" i="38"/>
  <c r="CW145" i="38"/>
  <c r="CV145" i="38"/>
  <c r="B145" i="38"/>
  <c r="CU144" i="38"/>
  <c r="DE144" i="38"/>
  <c r="DD144" i="38"/>
  <c r="DC144" i="38"/>
  <c r="DB144" i="38"/>
  <c r="DA144" i="38"/>
  <c r="CZ144" i="38"/>
  <c r="CY144" i="38"/>
  <c r="CX144" i="38"/>
  <c r="CW144" i="38"/>
  <c r="CV144" i="38"/>
  <c r="B144" i="38"/>
  <c r="DE143" i="38"/>
  <c r="CU143" i="38"/>
  <c r="DD143" i="38"/>
  <c r="DC143" i="38"/>
  <c r="DB143" i="38"/>
  <c r="DA143" i="38"/>
  <c r="CZ143" i="38"/>
  <c r="CY143" i="38"/>
  <c r="CX143" i="38"/>
  <c r="CW143" i="38"/>
  <c r="CV143" i="38"/>
  <c r="B143" i="38"/>
  <c r="CU142" i="38"/>
  <c r="DE142" i="38"/>
  <c r="DD142" i="38"/>
  <c r="DC142" i="38"/>
  <c r="DB142" i="38"/>
  <c r="DA142" i="38"/>
  <c r="CZ142" i="38"/>
  <c r="CY142" i="38"/>
  <c r="CX142" i="38"/>
  <c r="CW142" i="38"/>
  <c r="CV142" i="38"/>
  <c r="B142" i="38"/>
  <c r="DE141" i="38"/>
  <c r="CU141" i="38"/>
  <c r="DD141" i="38"/>
  <c r="DC141" i="38"/>
  <c r="DB141" i="38"/>
  <c r="DA141" i="38"/>
  <c r="CZ141" i="38"/>
  <c r="CY141" i="38"/>
  <c r="CX141" i="38"/>
  <c r="CW141" i="38"/>
  <c r="CV141" i="38"/>
  <c r="B141" i="38"/>
  <c r="CU140" i="38"/>
  <c r="DE140" i="38"/>
  <c r="DC140" i="38"/>
  <c r="DB140" i="38"/>
  <c r="DA140" i="38"/>
  <c r="CY140" i="38"/>
  <c r="CX140" i="38"/>
  <c r="CW140" i="38"/>
  <c r="CV140" i="38"/>
  <c r="B140" i="38"/>
  <c r="CU139" i="38"/>
  <c r="CZ139" i="38"/>
  <c r="B139" i="38"/>
  <c r="DE138" i="38"/>
  <c r="DD138" i="38"/>
  <c r="DC138" i="38"/>
  <c r="DB138" i="38"/>
  <c r="DA138" i="38"/>
  <c r="CZ138" i="38"/>
  <c r="CY138" i="38"/>
  <c r="L138" i="38"/>
  <c r="K138" i="38"/>
  <c r="J138" i="38"/>
  <c r="I138" i="38"/>
  <c r="H138" i="38"/>
  <c r="G138" i="38"/>
  <c r="F138" i="38"/>
  <c r="C137" i="38"/>
  <c r="L134" i="38"/>
  <c r="K134" i="38"/>
  <c r="J134" i="38"/>
  <c r="I134" i="38"/>
  <c r="H134" i="38"/>
  <c r="G134" i="38"/>
  <c r="F134" i="38"/>
  <c r="E134" i="38"/>
  <c r="D134" i="38"/>
  <c r="C134" i="38"/>
  <c r="CU133" i="38"/>
  <c r="DE133" i="38"/>
  <c r="DD133" i="38"/>
  <c r="DC133" i="38"/>
  <c r="DB133" i="38"/>
  <c r="DA133" i="38"/>
  <c r="CZ133" i="38"/>
  <c r="CY133" i="38"/>
  <c r="CX133" i="38"/>
  <c r="CW133" i="38"/>
  <c r="CV133" i="38"/>
  <c r="B133" i="38"/>
  <c r="CU132" i="38"/>
  <c r="DE132" i="38"/>
  <c r="DD132" i="38"/>
  <c r="DC132" i="38"/>
  <c r="DB132" i="38"/>
  <c r="DA132" i="38"/>
  <c r="CZ132" i="38"/>
  <c r="CY132" i="38"/>
  <c r="CX132" i="38"/>
  <c r="CW132" i="38"/>
  <c r="CV132" i="38"/>
  <c r="B132" i="38"/>
  <c r="CU131" i="38"/>
  <c r="DE131" i="38"/>
  <c r="DD131" i="38"/>
  <c r="DC131" i="38"/>
  <c r="DB131" i="38"/>
  <c r="DA131" i="38"/>
  <c r="CZ131" i="38"/>
  <c r="CY131" i="38"/>
  <c r="CX131" i="38"/>
  <c r="CW131" i="38"/>
  <c r="CV131" i="38"/>
  <c r="B131" i="38"/>
  <c r="CU130" i="38"/>
  <c r="DE130" i="38"/>
  <c r="DD130" i="38"/>
  <c r="DC130" i="38"/>
  <c r="DB130" i="38"/>
  <c r="DA130" i="38"/>
  <c r="CZ130" i="38"/>
  <c r="CY130" i="38"/>
  <c r="CX130" i="38"/>
  <c r="CW130" i="38"/>
  <c r="CV130" i="38"/>
  <c r="B130" i="38"/>
  <c r="CU129" i="38"/>
  <c r="DE129" i="38"/>
  <c r="DD129" i="38"/>
  <c r="DC129" i="38"/>
  <c r="DB129" i="38"/>
  <c r="DA129" i="38"/>
  <c r="CZ129" i="38"/>
  <c r="CY129" i="38"/>
  <c r="CX129" i="38"/>
  <c r="CV129" i="38"/>
  <c r="B129" i="38"/>
  <c r="CU128" i="38"/>
  <c r="DE128" i="38"/>
  <c r="DD128" i="38"/>
  <c r="DC128" i="38"/>
  <c r="DB128" i="38"/>
  <c r="DA128" i="38"/>
  <c r="CZ128" i="38"/>
  <c r="CY128" i="38"/>
  <c r="CX128" i="38"/>
  <c r="CW128" i="38"/>
  <c r="CV128" i="38"/>
  <c r="B128" i="38"/>
  <c r="CU127" i="38"/>
  <c r="DE127" i="38"/>
  <c r="DD127" i="38"/>
  <c r="DC127" i="38"/>
  <c r="DB127" i="38"/>
  <c r="DA127" i="38"/>
  <c r="CZ127" i="38"/>
  <c r="CY127" i="38"/>
  <c r="CX127" i="38"/>
  <c r="CW127" i="38"/>
  <c r="CV127" i="38"/>
  <c r="B127" i="38"/>
  <c r="CU126" i="38"/>
  <c r="DE126" i="38"/>
  <c r="DD126" i="38"/>
  <c r="DC126" i="38"/>
  <c r="DB126" i="38"/>
  <c r="DA126" i="38"/>
  <c r="CZ126" i="38"/>
  <c r="CY126" i="38"/>
  <c r="CX126" i="38"/>
  <c r="CW126" i="38"/>
  <c r="CV126" i="38"/>
  <c r="B126" i="38"/>
  <c r="CU125" i="38"/>
  <c r="DE125" i="38"/>
  <c r="DD125" i="38"/>
  <c r="DC125" i="38"/>
  <c r="DB125" i="38"/>
  <c r="DA125" i="38"/>
  <c r="CZ125" i="38"/>
  <c r="CY125" i="38"/>
  <c r="CX125" i="38"/>
  <c r="CW125" i="38"/>
  <c r="CV125" i="38"/>
  <c r="B125" i="38"/>
  <c r="CU124" i="38"/>
  <c r="CZ124" i="38"/>
  <c r="CV124" i="38"/>
  <c r="B124" i="38"/>
  <c r="DE123" i="38"/>
  <c r="DD123" i="38"/>
  <c r="DC123" i="38"/>
  <c r="DB123" i="38"/>
  <c r="DA123" i="38"/>
  <c r="CZ123" i="38"/>
  <c r="CY123" i="38"/>
  <c r="L123" i="38"/>
  <c r="K123" i="38"/>
  <c r="J123" i="38"/>
  <c r="I123" i="38"/>
  <c r="H123" i="38"/>
  <c r="G123" i="38"/>
  <c r="F123" i="38"/>
  <c r="C122" i="38"/>
  <c r="L119" i="38"/>
  <c r="K119" i="38"/>
  <c r="J119" i="38"/>
  <c r="I119" i="38"/>
  <c r="H119" i="38"/>
  <c r="G119" i="38"/>
  <c r="F119" i="38"/>
  <c r="E119" i="38"/>
  <c r="D119" i="38"/>
  <c r="C119" i="38"/>
  <c r="CU118" i="38"/>
  <c r="DE118" i="38"/>
  <c r="DD118" i="38"/>
  <c r="DC118" i="38"/>
  <c r="DB118" i="38"/>
  <c r="DA118" i="38"/>
  <c r="CZ118" i="38"/>
  <c r="CY118" i="38"/>
  <c r="CX118" i="38"/>
  <c r="CW118" i="38"/>
  <c r="CV118" i="38"/>
  <c r="B118" i="38"/>
  <c r="CU117" i="38"/>
  <c r="DE117" i="38"/>
  <c r="DD117" i="38"/>
  <c r="DC117" i="38"/>
  <c r="DB117" i="38"/>
  <c r="DA117" i="38"/>
  <c r="CZ117" i="38"/>
  <c r="CY117" i="38"/>
  <c r="CX117" i="38"/>
  <c r="CW117" i="38"/>
  <c r="CV117" i="38"/>
  <c r="B117" i="38"/>
  <c r="CU116" i="38"/>
  <c r="DE116" i="38"/>
  <c r="DD116" i="38"/>
  <c r="DC116" i="38"/>
  <c r="DB116" i="38"/>
  <c r="DA116" i="38"/>
  <c r="CZ116" i="38"/>
  <c r="CY116" i="38"/>
  <c r="CX116" i="38"/>
  <c r="CW116" i="38"/>
  <c r="CV116" i="38"/>
  <c r="B116" i="38"/>
  <c r="CU115" i="38"/>
  <c r="DE115" i="38"/>
  <c r="DD115" i="38"/>
  <c r="DC115" i="38"/>
  <c r="DB115" i="38"/>
  <c r="DA115" i="38"/>
  <c r="CZ115" i="38"/>
  <c r="CY115" i="38"/>
  <c r="CX115" i="38"/>
  <c r="CW115" i="38"/>
  <c r="CV115" i="38"/>
  <c r="B115" i="38"/>
  <c r="CU114" i="38"/>
  <c r="DE114" i="38"/>
  <c r="DD114" i="38"/>
  <c r="DC114" i="38"/>
  <c r="DB114" i="38"/>
  <c r="DA114" i="38"/>
  <c r="CZ114" i="38"/>
  <c r="CY114" i="38"/>
  <c r="CX114" i="38"/>
  <c r="CW114" i="38"/>
  <c r="CV114" i="38"/>
  <c r="B114" i="38"/>
  <c r="CU113" i="38"/>
  <c r="DE113" i="38"/>
  <c r="DD113" i="38"/>
  <c r="DC113" i="38"/>
  <c r="DB113" i="38"/>
  <c r="DA113" i="38"/>
  <c r="CZ113" i="38"/>
  <c r="CY113" i="38"/>
  <c r="CX113" i="38"/>
  <c r="CW113" i="38"/>
  <c r="CV113" i="38"/>
  <c r="B113" i="38"/>
  <c r="CU112" i="38"/>
  <c r="DE112" i="38"/>
  <c r="DD112" i="38"/>
  <c r="DC112" i="38"/>
  <c r="DB112" i="38"/>
  <c r="DA112" i="38"/>
  <c r="CZ112" i="38"/>
  <c r="CY112" i="38"/>
  <c r="CX112" i="38"/>
  <c r="CW112" i="38"/>
  <c r="CV112" i="38"/>
  <c r="B112" i="38"/>
  <c r="CU111" i="38"/>
  <c r="DE111" i="38"/>
  <c r="DD111" i="38"/>
  <c r="DC111" i="38"/>
  <c r="DB111" i="38"/>
  <c r="DA111" i="38"/>
  <c r="CZ111" i="38"/>
  <c r="CY111" i="38"/>
  <c r="CX111" i="38"/>
  <c r="CW111" i="38"/>
  <c r="CV111" i="38"/>
  <c r="B111" i="38"/>
  <c r="CU110" i="38"/>
  <c r="DE110" i="38"/>
  <c r="DD110" i="38"/>
  <c r="DC110" i="38"/>
  <c r="DB110" i="38"/>
  <c r="DA110" i="38"/>
  <c r="CZ110" i="38"/>
  <c r="CY110" i="38"/>
  <c r="CX110" i="38"/>
  <c r="CW110" i="38"/>
  <c r="CV110" i="38"/>
  <c r="B110" i="38"/>
  <c r="DD109" i="38"/>
  <c r="CU109" i="38"/>
  <c r="CZ109" i="38"/>
  <c r="CV109" i="38"/>
  <c r="B109" i="38"/>
  <c r="DE108" i="38"/>
  <c r="DD108" i="38"/>
  <c r="DC108" i="38"/>
  <c r="DB108" i="38"/>
  <c r="DA108" i="38"/>
  <c r="CZ108" i="38"/>
  <c r="CY108" i="38"/>
  <c r="L108" i="38"/>
  <c r="K108" i="38"/>
  <c r="J108" i="38"/>
  <c r="I108" i="38"/>
  <c r="H108" i="38"/>
  <c r="G108" i="38"/>
  <c r="F108" i="38"/>
  <c r="C107" i="38"/>
  <c r="L104" i="38"/>
  <c r="K104" i="38"/>
  <c r="J104" i="38"/>
  <c r="I104" i="38"/>
  <c r="H104" i="38"/>
  <c r="G104" i="38"/>
  <c r="F104" i="38"/>
  <c r="E104" i="38"/>
  <c r="D104" i="38"/>
  <c r="C104" i="38"/>
  <c r="CU103" i="38"/>
  <c r="DE103" i="38"/>
  <c r="DD103" i="38"/>
  <c r="DC103" i="38"/>
  <c r="DB103" i="38"/>
  <c r="DA103" i="38"/>
  <c r="CZ103" i="38"/>
  <c r="CY103" i="38"/>
  <c r="CX103" i="38"/>
  <c r="CW103" i="38"/>
  <c r="CV103" i="38"/>
  <c r="B103" i="38"/>
  <c r="CU102" i="38"/>
  <c r="DE102" i="38"/>
  <c r="DD102" i="38"/>
  <c r="DC102" i="38"/>
  <c r="DB102" i="38"/>
  <c r="DA102" i="38"/>
  <c r="CZ102" i="38"/>
  <c r="CY102" i="38"/>
  <c r="CX102" i="38"/>
  <c r="CW102" i="38"/>
  <c r="CV102" i="38"/>
  <c r="B102" i="38"/>
  <c r="CU101" i="38"/>
  <c r="DE101" i="38"/>
  <c r="DD101" i="38"/>
  <c r="DC101" i="38"/>
  <c r="DB101" i="38"/>
  <c r="DA101" i="38"/>
  <c r="CZ101" i="38"/>
  <c r="CY101" i="38"/>
  <c r="CX101" i="38"/>
  <c r="CW101" i="38"/>
  <c r="CV101" i="38"/>
  <c r="B101" i="38"/>
  <c r="CU100" i="38"/>
  <c r="DE100" i="38"/>
  <c r="DD100" i="38"/>
  <c r="DC100" i="38"/>
  <c r="DB100" i="38"/>
  <c r="DA100" i="38"/>
  <c r="CZ100" i="38"/>
  <c r="CY100" i="38"/>
  <c r="CX100" i="38"/>
  <c r="CW100" i="38"/>
  <c r="CV100" i="38"/>
  <c r="B100" i="38"/>
  <c r="CU99" i="38"/>
  <c r="DE99" i="38"/>
  <c r="DD99" i="38"/>
  <c r="DC99" i="38"/>
  <c r="DB99" i="38"/>
  <c r="DA99" i="38"/>
  <c r="CZ99" i="38"/>
  <c r="CY99" i="38"/>
  <c r="CX99" i="38"/>
  <c r="CW99" i="38"/>
  <c r="CV99" i="38"/>
  <c r="B99" i="38"/>
  <c r="CU98" i="38"/>
  <c r="DE98" i="38"/>
  <c r="DD98" i="38"/>
  <c r="DC98" i="38"/>
  <c r="DB98" i="38"/>
  <c r="DA98" i="38"/>
  <c r="CZ98" i="38"/>
  <c r="CY98" i="38"/>
  <c r="CX98" i="38"/>
  <c r="CW98" i="38"/>
  <c r="CV98" i="38"/>
  <c r="B98" i="38"/>
  <c r="CU97" i="38"/>
  <c r="DE97" i="38"/>
  <c r="DD97" i="38"/>
  <c r="DC97" i="38"/>
  <c r="DB97" i="38"/>
  <c r="DA97" i="38"/>
  <c r="CZ97" i="38"/>
  <c r="CY97" i="38"/>
  <c r="CX97" i="38"/>
  <c r="CW97" i="38"/>
  <c r="CV97" i="38"/>
  <c r="B97" i="38"/>
  <c r="CU96" i="38"/>
  <c r="DE96" i="38"/>
  <c r="DD96" i="38"/>
  <c r="DC96" i="38"/>
  <c r="DB96" i="38"/>
  <c r="DA96" i="38"/>
  <c r="CZ96" i="38"/>
  <c r="CY96" i="38"/>
  <c r="CX96" i="38"/>
  <c r="CW96" i="38"/>
  <c r="CV96" i="38"/>
  <c r="B96" i="38"/>
  <c r="DB95" i="38"/>
  <c r="CU95" i="38"/>
  <c r="DE95" i="38"/>
  <c r="DD95" i="38"/>
  <c r="DC95" i="38"/>
  <c r="DA95" i="38"/>
  <c r="CZ95" i="38"/>
  <c r="CY95" i="38"/>
  <c r="CX95" i="38"/>
  <c r="CW95" i="38"/>
  <c r="CV95" i="38"/>
  <c r="B95" i="38"/>
  <c r="CU94" i="38"/>
  <c r="CV94" i="38"/>
  <c r="B94" i="38"/>
  <c r="DE93" i="38"/>
  <c r="DD93" i="38"/>
  <c r="DC93" i="38"/>
  <c r="DB93" i="38"/>
  <c r="DA93" i="38"/>
  <c r="CZ93" i="38"/>
  <c r="CY93" i="38"/>
  <c r="L93" i="38"/>
  <c r="K93" i="38"/>
  <c r="J93" i="38"/>
  <c r="I93" i="38"/>
  <c r="H93" i="38"/>
  <c r="G93" i="38"/>
  <c r="F93" i="38"/>
  <c r="C92" i="38"/>
  <c r="L89" i="38"/>
  <c r="K89" i="38"/>
  <c r="J89" i="38"/>
  <c r="I89" i="38"/>
  <c r="H89" i="38"/>
  <c r="G89" i="38"/>
  <c r="F89" i="38"/>
  <c r="E89" i="38"/>
  <c r="D89" i="38"/>
  <c r="C89" i="38"/>
  <c r="CU88" i="38"/>
  <c r="DE88" i="38"/>
  <c r="DD88" i="38"/>
  <c r="DC88" i="38"/>
  <c r="DB88" i="38"/>
  <c r="DA88" i="38"/>
  <c r="CZ88" i="38"/>
  <c r="CY88" i="38"/>
  <c r="CX88" i="38"/>
  <c r="CW88" i="38"/>
  <c r="CV88" i="38"/>
  <c r="B88" i="38"/>
  <c r="CU87" i="38"/>
  <c r="DE87" i="38"/>
  <c r="DD87" i="38"/>
  <c r="DC87" i="38"/>
  <c r="DB87" i="38"/>
  <c r="DA87" i="38"/>
  <c r="CZ87" i="38"/>
  <c r="CY87" i="38"/>
  <c r="CX87" i="38"/>
  <c r="CW87" i="38"/>
  <c r="CV87" i="38"/>
  <c r="B87" i="38"/>
  <c r="CU86" i="38"/>
  <c r="DE86" i="38"/>
  <c r="DD86" i="38"/>
  <c r="DC86" i="38"/>
  <c r="DB86" i="38"/>
  <c r="DA86" i="38"/>
  <c r="CZ86" i="38"/>
  <c r="CY86" i="38"/>
  <c r="CX86" i="38"/>
  <c r="CW86" i="38"/>
  <c r="CV86" i="38"/>
  <c r="B86" i="38"/>
  <c r="CU85" i="38"/>
  <c r="DE85" i="38"/>
  <c r="DD85" i="38"/>
  <c r="DC85" i="38"/>
  <c r="DB85" i="38"/>
  <c r="DA85" i="38"/>
  <c r="CZ85" i="38"/>
  <c r="CY85" i="38"/>
  <c r="CX85" i="38"/>
  <c r="CW85" i="38"/>
  <c r="CV85" i="38"/>
  <c r="B85" i="38"/>
  <c r="CU84" i="38"/>
  <c r="DE84" i="38"/>
  <c r="DD84" i="38"/>
  <c r="DC84" i="38"/>
  <c r="DB84" i="38"/>
  <c r="DA84" i="38"/>
  <c r="CZ84" i="38"/>
  <c r="CY84" i="38"/>
  <c r="CX84" i="38"/>
  <c r="CW84" i="38"/>
  <c r="CV84" i="38"/>
  <c r="B84" i="38"/>
  <c r="CU83" i="38"/>
  <c r="DE83" i="38"/>
  <c r="DD83" i="38"/>
  <c r="DC83" i="38"/>
  <c r="DB83" i="38"/>
  <c r="DA83" i="38"/>
  <c r="CZ83" i="38"/>
  <c r="CY83" i="38"/>
  <c r="CX83" i="38"/>
  <c r="CW83" i="38"/>
  <c r="CV83" i="38"/>
  <c r="B83" i="38"/>
  <c r="CU82" i="38"/>
  <c r="DE82" i="38"/>
  <c r="DD82" i="38"/>
  <c r="DC82" i="38"/>
  <c r="DB82" i="38"/>
  <c r="DA82" i="38"/>
  <c r="CZ82" i="38"/>
  <c r="CY82" i="38"/>
  <c r="CX82" i="38"/>
  <c r="CW82" i="38"/>
  <c r="CV82" i="38"/>
  <c r="B82" i="38"/>
  <c r="CU81" i="38"/>
  <c r="DE81" i="38"/>
  <c r="DD81" i="38"/>
  <c r="DC81" i="38"/>
  <c r="DB81" i="38"/>
  <c r="DA81" i="38"/>
  <c r="CZ81" i="38"/>
  <c r="CY81" i="38"/>
  <c r="CX81" i="38"/>
  <c r="CW81" i="38"/>
  <c r="CV81" i="38"/>
  <c r="B81" i="38"/>
  <c r="CU80" i="38"/>
  <c r="DE80" i="38"/>
  <c r="DD80" i="38"/>
  <c r="DB80" i="38"/>
  <c r="DA80" i="38"/>
  <c r="CZ80" i="38"/>
  <c r="CX80" i="38"/>
  <c r="CW80" i="38"/>
  <c r="CV80" i="38"/>
  <c r="B80" i="38"/>
  <c r="CU79" i="38"/>
  <c r="DE79" i="38"/>
  <c r="DA79" i="38"/>
  <c r="CW79" i="38"/>
  <c r="B79" i="38"/>
  <c r="DE78" i="38"/>
  <c r="DD78" i="38"/>
  <c r="DC78" i="38"/>
  <c r="DB78" i="38"/>
  <c r="DA78" i="38"/>
  <c r="CZ78" i="38"/>
  <c r="CY78" i="38"/>
  <c r="L78" i="38"/>
  <c r="K78" i="38"/>
  <c r="J78" i="38"/>
  <c r="I78" i="38"/>
  <c r="H78" i="38"/>
  <c r="G78" i="38"/>
  <c r="F78" i="38"/>
  <c r="C77" i="38"/>
  <c r="L74" i="38"/>
  <c r="K74" i="38"/>
  <c r="J74" i="38"/>
  <c r="I74" i="38"/>
  <c r="H74" i="38"/>
  <c r="G74" i="38"/>
  <c r="F74" i="38"/>
  <c r="E74" i="38"/>
  <c r="AM74" i="38" s="1"/>
  <c r="D74" i="38"/>
  <c r="AK74" i="38" s="1"/>
  <c r="C74" i="38"/>
  <c r="AI74" i="38" s="1"/>
  <c r="DB73" i="38"/>
  <c r="CU73" i="38"/>
  <c r="DE73" i="38"/>
  <c r="DD73" i="38"/>
  <c r="DC73" i="38"/>
  <c r="DA73" i="38"/>
  <c r="CZ73" i="38"/>
  <c r="CY73" i="38"/>
  <c r="CX73" i="38"/>
  <c r="CW73" i="38"/>
  <c r="CV73" i="38"/>
  <c r="B73" i="38"/>
  <c r="CU72" i="38"/>
  <c r="DE72" i="38"/>
  <c r="DD72" i="38"/>
  <c r="DC72" i="38"/>
  <c r="DB72" i="38"/>
  <c r="DA72" i="38"/>
  <c r="CZ72" i="38"/>
  <c r="CY72" i="38"/>
  <c r="CX72" i="38"/>
  <c r="CW72" i="38"/>
  <c r="CV72" i="38"/>
  <c r="B72" i="38"/>
  <c r="CU71" i="38"/>
  <c r="DE71" i="38"/>
  <c r="DD71" i="38"/>
  <c r="DC71" i="38"/>
  <c r="DB71" i="38"/>
  <c r="DA71" i="38"/>
  <c r="CZ71" i="38"/>
  <c r="CY71" i="38"/>
  <c r="CX71" i="38"/>
  <c r="CW71" i="38"/>
  <c r="CV71" i="38"/>
  <c r="B71" i="38"/>
  <c r="CU70" i="38"/>
  <c r="DE70" i="38"/>
  <c r="DD70" i="38"/>
  <c r="DC70" i="38"/>
  <c r="DB70" i="38"/>
  <c r="DA70" i="38"/>
  <c r="CZ70" i="38"/>
  <c r="CY70" i="38"/>
  <c r="CX70" i="38"/>
  <c r="CW70" i="38"/>
  <c r="CV70" i="38"/>
  <c r="B70" i="38"/>
  <c r="CU69" i="38"/>
  <c r="DD69" i="38"/>
  <c r="DC69" i="38"/>
  <c r="DB69" i="38"/>
  <c r="DA69" i="38"/>
  <c r="CZ69" i="38"/>
  <c r="CY69" i="38"/>
  <c r="CX69" i="38"/>
  <c r="CW69" i="38"/>
  <c r="CV69" i="38"/>
  <c r="B69" i="38"/>
  <c r="CU68" i="38"/>
  <c r="DE68" i="38"/>
  <c r="DD68" i="38"/>
  <c r="DC68" i="38"/>
  <c r="DB68" i="38"/>
  <c r="DA68" i="38"/>
  <c r="CZ68" i="38"/>
  <c r="CY68" i="38"/>
  <c r="CX68" i="38"/>
  <c r="CW68" i="38"/>
  <c r="CV68" i="38"/>
  <c r="B68" i="38"/>
  <c r="CU67" i="38"/>
  <c r="DE67" i="38"/>
  <c r="DD67" i="38"/>
  <c r="DC67" i="38"/>
  <c r="DB67" i="38"/>
  <c r="CZ67" i="38"/>
  <c r="CY67" i="38"/>
  <c r="CX67" i="38"/>
  <c r="CW67" i="38"/>
  <c r="CV67" i="38"/>
  <c r="B67" i="38"/>
  <c r="CU66" i="38"/>
  <c r="DE66" i="38"/>
  <c r="DD66" i="38"/>
  <c r="DC66" i="38"/>
  <c r="DB66" i="38"/>
  <c r="CZ66" i="38"/>
  <c r="CY66" i="38"/>
  <c r="CX66" i="38"/>
  <c r="CW66" i="38"/>
  <c r="CV66" i="38"/>
  <c r="B66" i="38"/>
  <c r="CU65" i="38"/>
  <c r="DE65" i="38"/>
  <c r="DD65" i="38"/>
  <c r="DC65" i="38"/>
  <c r="DB65" i="38"/>
  <c r="CZ65" i="38"/>
  <c r="CY65" i="38"/>
  <c r="CX65" i="38"/>
  <c r="CW65" i="38"/>
  <c r="CV65" i="38"/>
  <c r="B65" i="38"/>
  <c r="CU64" i="38"/>
  <c r="DE64" i="38"/>
  <c r="B64" i="38"/>
  <c r="DE63" i="38"/>
  <c r="DD63" i="38"/>
  <c r="DC63" i="38"/>
  <c r="DB63" i="38"/>
  <c r="DA63" i="38"/>
  <c r="CZ63" i="38"/>
  <c r="CY63" i="38"/>
  <c r="L63" i="38"/>
  <c r="K63" i="38"/>
  <c r="J63" i="38"/>
  <c r="I63" i="38"/>
  <c r="H63" i="38"/>
  <c r="G63" i="38"/>
  <c r="F63" i="38"/>
  <c r="C62" i="38"/>
  <c r="L59" i="38"/>
  <c r="K59" i="38"/>
  <c r="J59" i="38"/>
  <c r="I59" i="38"/>
  <c r="H59" i="38"/>
  <c r="G59" i="38"/>
  <c r="F59" i="38"/>
  <c r="E59" i="38"/>
  <c r="AM59" i="38" s="1"/>
  <c r="D59" i="38"/>
  <c r="AK59" i="38" s="1"/>
  <c r="C59" i="38"/>
  <c r="AI59" i="38" s="1"/>
  <c r="CU58" i="38"/>
  <c r="DE58" i="38"/>
  <c r="DD58" i="38"/>
  <c r="DC58" i="38"/>
  <c r="DB58" i="38"/>
  <c r="DA58" i="38"/>
  <c r="CZ58" i="38"/>
  <c r="CY58" i="38"/>
  <c r="CX58" i="38"/>
  <c r="CW58" i="38"/>
  <c r="CV58" i="38"/>
  <c r="B58" i="38"/>
  <c r="CU57" i="38"/>
  <c r="DE57" i="38"/>
  <c r="DD57" i="38"/>
  <c r="DC57" i="38"/>
  <c r="DB57" i="38"/>
  <c r="DA57" i="38"/>
  <c r="CZ57" i="38"/>
  <c r="CY57" i="38"/>
  <c r="CX57" i="38"/>
  <c r="CW57" i="38"/>
  <c r="CV57" i="38"/>
  <c r="B57" i="38"/>
  <c r="CU56" i="38"/>
  <c r="DE56" i="38"/>
  <c r="DD56" i="38"/>
  <c r="DC56" i="38"/>
  <c r="DB56" i="38"/>
  <c r="DA56" i="38"/>
  <c r="CZ56" i="38"/>
  <c r="CY56" i="38"/>
  <c r="CX56" i="38"/>
  <c r="CW56" i="38"/>
  <c r="CV56" i="38"/>
  <c r="B56" i="38"/>
  <c r="CU55" i="38"/>
  <c r="DE55" i="38"/>
  <c r="DD55" i="38"/>
  <c r="DC55" i="38"/>
  <c r="DB55" i="38"/>
  <c r="DA55" i="38"/>
  <c r="CZ55" i="38"/>
  <c r="CY55" i="38"/>
  <c r="CX55" i="38"/>
  <c r="CW55" i="38"/>
  <c r="CV55" i="38"/>
  <c r="B55" i="38"/>
  <c r="CU54" i="38"/>
  <c r="DE54" i="38"/>
  <c r="DD54" i="38"/>
  <c r="DC54" i="38"/>
  <c r="DB54" i="38"/>
  <c r="DA54" i="38"/>
  <c r="CZ54" i="38"/>
  <c r="CY54" i="38"/>
  <c r="CX54" i="38"/>
  <c r="CW54" i="38"/>
  <c r="CV54" i="38"/>
  <c r="B54" i="38"/>
  <c r="CU53" i="38"/>
  <c r="DE53" i="38"/>
  <c r="DD53" i="38"/>
  <c r="DC53" i="38"/>
  <c r="DB53" i="38"/>
  <c r="DA53" i="38"/>
  <c r="CZ53" i="38"/>
  <c r="CY53" i="38"/>
  <c r="CX53" i="38"/>
  <c r="CW53" i="38"/>
  <c r="CV53" i="38"/>
  <c r="B53" i="38"/>
  <c r="CU52" i="38"/>
  <c r="DE52" i="38"/>
  <c r="DD52" i="38"/>
  <c r="DC52" i="38"/>
  <c r="DB52" i="38"/>
  <c r="DA52" i="38"/>
  <c r="CZ52" i="38"/>
  <c r="CY52" i="38"/>
  <c r="CX52" i="38"/>
  <c r="CW52" i="38"/>
  <c r="CV52" i="38"/>
  <c r="B52" i="38"/>
  <c r="CU51" i="38"/>
  <c r="DE51" i="38"/>
  <c r="DD51" i="38"/>
  <c r="DC51" i="38"/>
  <c r="DB51" i="38"/>
  <c r="DA51" i="38"/>
  <c r="CY51" i="38"/>
  <c r="CX51" i="38"/>
  <c r="CW51" i="38"/>
  <c r="CV51" i="38"/>
  <c r="B51" i="38"/>
  <c r="CU50" i="38"/>
  <c r="DE50" i="38"/>
  <c r="DD50" i="38"/>
  <c r="DC50" i="38"/>
  <c r="DB50" i="38"/>
  <c r="DA50" i="38"/>
  <c r="CZ50" i="38"/>
  <c r="CY50" i="38"/>
  <c r="CX50" i="38"/>
  <c r="CW50" i="38"/>
  <c r="CV50" i="38"/>
  <c r="B50" i="38"/>
  <c r="CU49" i="38"/>
  <c r="CZ49" i="38"/>
  <c r="B49" i="38"/>
  <c r="DE48" i="38"/>
  <c r="DD48" i="38"/>
  <c r="DC48" i="38"/>
  <c r="DB48" i="38"/>
  <c r="DA48" i="38"/>
  <c r="CZ48" i="38"/>
  <c r="CY48" i="38"/>
  <c r="L48" i="38"/>
  <c r="K48" i="38"/>
  <c r="J48" i="38"/>
  <c r="I48" i="38"/>
  <c r="H48" i="38"/>
  <c r="G48" i="38"/>
  <c r="F48" i="38"/>
  <c r="C47" i="38"/>
  <c r="L44" i="38"/>
  <c r="K44" i="38"/>
  <c r="J44" i="38"/>
  <c r="I44" i="38"/>
  <c r="H44" i="38"/>
  <c r="G44" i="38"/>
  <c r="F44" i="38"/>
  <c r="E44" i="38"/>
  <c r="AM44" i="38" s="1"/>
  <c r="D44" i="38"/>
  <c r="AK44" i="38" s="1"/>
  <c r="C44" i="38"/>
  <c r="AI44" i="38" s="1"/>
  <c r="CU43" i="38"/>
  <c r="DE43" i="38"/>
  <c r="DD43" i="38"/>
  <c r="DC43" i="38"/>
  <c r="DB43" i="38"/>
  <c r="DA43" i="38"/>
  <c r="CZ43" i="38"/>
  <c r="CY43" i="38"/>
  <c r="CX43" i="38"/>
  <c r="CW43" i="38"/>
  <c r="CV43" i="38"/>
  <c r="B43" i="38"/>
  <c r="CU42" i="38"/>
  <c r="DE42" i="38"/>
  <c r="DD42" i="38"/>
  <c r="DC42" i="38"/>
  <c r="DB42" i="38"/>
  <c r="DA42" i="38"/>
  <c r="CZ42" i="38"/>
  <c r="CY42" i="38"/>
  <c r="CX42" i="38"/>
  <c r="CW42" i="38"/>
  <c r="CV42" i="38"/>
  <c r="B42" i="38"/>
  <c r="CU41" i="38"/>
  <c r="DE41" i="38"/>
  <c r="DD41" i="38"/>
  <c r="DC41" i="38"/>
  <c r="DB41" i="38"/>
  <c r="DA41" i="38"/>
  <c r="CZ41" i="38"/>
  <c r="CY41" i="38"/>
  <c r="CX41" i="38"/>
  <c r="CW41" i="38"/>
  <c r="CV41" i="38"/>
  <c r="B41" i="38"/>
  <c r="CU40" i="38"/>
  <c r="DE40" i="38"/>
  <c r="DD40" i="38"/>
  <c r="DB40" i="38"/>
  <c r="DA40" i="38"/>
  <c r="CZ40" i="38"/>
  <c r="CY40" i="38"/>
  <c r="CX40" i="38"/>
  <c r="CW40" i="38"/>
  <c r="CV40" i="38"/>
  <c r="B40" i="38"/>
  <c r="CU39" i="38"/>
  <c r="DE39" i="38"/>
  <c r="DD39" i="38"/>
  <c r="DC39" i="38"/>
  <c r="DB39" i="38"/>
  <c r="DA39" i="38"/>
  <c r="CZ39" i="38"/>
  <c r="CY39" i="38"/>
  <c r="CX39" i="38"/>
  <c r="CW39" i="38"/>
  <c r="CV39" i="38"/>
  <c r="B39" i="38"/>
  <c r="CU38" i="38"/>
  <c r="DE38" i="38"/>
  <c r="DD38" i="38"/>
  <c r="DC38" i="38"/>
  <c r="DB38" i="38"/>
  <c r="DA38" i="38"/>
  <c r="CZ38" i="38"/>
  <c r="CY38" i="38"/>
  <c r="CX38" i="38"/>
  <c r="CW38" i="38"/>
  <c r="CV38" i="38"/>
  <c r="B38" i="38"/>
  <c r="CU37" i="38"/>
  <c r="DE37" i="38"/>
  <c r="DD37" i="38"/>
  <c r="DC37" i="38"/>
  <c r="DB37" i="38"/>
  <c r="DA37" i="38"/>
  <c r="CZ37" i="38"/>
  <c r="CY37" i="38"/>
  <c r="CX37" i="38"/>
  <c r="CW37" i="38"/>
  <c r="CV37" i="38"/>
  <c r="B37" i="38"/>
  <c r="CU36" i="38"/>
  <c r="DE36" i="38"/>
  <c r="DD36" i="38"/>
  <c r="DC36" i="38"/>
  <c r="DB36" i="38"/>
  <c r="DA36" i="38"/>
  <c r="CZ36" i="38"/>
  <c r="CY36" i="38"/>
  <c r="CX36" i="38"/>
  <c r="CW36" i="38"/>
  <c r="CV36" i="38"/>
  <c r="B36" i="38"/>
  <c r="CU35" i="38"/>
  <c r="DE35" i="38"/>
  <c r="DD35" i="38"/>
  <c r="DC35" i="38"/>
  <c r="DB35" i="38"/>
  <c r="DA35" i="38"/>
  <c r="CZ35" i="38"/>
  <c r="CY35" i="38"/>
  <c r="CX35" i="38"/>
  <c r="CW35" i="38"/>
  <c r="CV35" i="38"/>
  <c r="B35" i="38"/>
  <c r="CU34" i="38"/>
  <c r="DE34" i="38"/>
  <c r="DC34" i="38"/>
  <c r="CY34" i="38"/>
  <c r="B34" i="38"/>
  <c r="DE33" i="38"/>
  <c r="DD33" i="38"/>
  <c r="DC33" i="38"/>
  <c r="DB33" i="38"/>
  <c r="DA33" i="38"/>
  <c r="CZ33" i="38"/>
  <c r="CY33" i="38"/>
  <c r="L33" i="38"/>
  <c r="K33" i="38"/>
  <c r="J33" i="38"/>
  <c r="I33" i="38"/>
  <c r="H33" i="38"/>
  <c r="G33" i="38"/>
  <c r="F33" i="38"/>
  <c r="C32" i="38"/>
  <c r="L29" i="38"/>
  <c r="K29" i="38"/>
  <c r="J29" i="38"/>
  <c r="I29" i="38"/>
  <c r="H29" i="38"/>
  <c r="G29" i="38"/>
  <c r="F29" i="38"/>
  <c r="E29" i="38"/>
  <c r="AM29" i="38" s="1"/>
  <c r="D29" i="38"/>
  <c r="AK29" i="38" s="1"/>
  <c r="C29" i="38"/>
  <c r="AI29" i="38" s="1"/>
  <c r="CU28" i="38"/>
  <c r="DE28" i="38"/>
  <c r="DD28" i="38"/>
  <c r="DC28" i="38"/>
  <c r="DB28" i="38"/>
  <c r="DA28" i="38"/>
  <c r="CZ28" i="38"/>
  <c r="CY28" i="38"/>
  <c r="CX28" i="38"/>
  <c r="CW28" i="38"/>
  <c r="CV28" i="38"/>
  <c r="B28" i="38"/>
  <c r="CU27" i="38"/>
  <c r="DE27" i="38"/>
  <c r="DD27" i="38"/>
  <c r="DC27" i="38"/>
  <c r="DB27" i="38"/>
  <c r="DA27" i="38"/>
  <c r="CZ27" i="38"/>
  <c r="CY27" i="38"/>
  <c r="CX27" i="38"/>
  <c r="CW27" i="38"/>
  <c r="CV27" i="38"/>
  <c r="B27" i="38"/>
  <c r="CU26" i="38"/>
  <c r="DE26" i="38"/>
  <c r="DD26" i="38"/>
  <c r="DC26" i="38"/>
  <c r="DB26" i="38"/>
  <c r="DA26" i="38"/>
  <c r="CZ26" i="38"/>
  <c r="CY26" i="38"/>
  <c r="CX26" i="38"/>
  <c r="CW26" i="38"/>
  <c r="CV26" i="38"/>
  <c r="B26" i="38"/>
  <c r="CU25" i="38"/>
  <c r="DE25" i="38"/>
  <c r="DD25" i="38"/>
  <c r="DC25" i="38"/>
  <c r="DB25" i="38"/>
  <c r="DA25" i="38"/>
  <c r="CZ25" i="38"/>
  <c r="CY25" i="38"/>
  <c r="CX25" i="38"/>
  <c r="CW25" i="38"/>
  <c r="CV25" i="38"/>
  <c r="B25" i="38"/>
  <c r="CU24" i="38"/>
  <c r="DE24" i="38"/>
  <c r="DD24" i="38"/>
  <c r="DC24" i="38"/>
  <c r="DB24" i="38"/>
  <c r="DA24" i="38"/>
  <c r="CZ24" i="38"/>
  <c r="CY24" i="38"/>
  <c r="CX24" i="38"/>
  <c r="CW24" i="38"/>
  <c r="CV24" i="38"/>
  <c r="B24" i="38"/>
  <c r="CU23" i="38"/>
  <c r="DE23" i="38"/>
  <c r="DD23" i="38"/>
  <c r="DC23" i="38"/>
  <c r="DB23" i="38"/>
  <c r="DA23" i="38"/>
  <c r="CZ23" i="38"/>
  <c r="CY23" i="38"/>
  <c r="CX23" i="38"/>
  <c r="CW23" i="38"/>
  <c r="CV23" i="38"/>
  <c r="B23" i="38"/>
  <c r="CU22" i="38"/>
  <c r="DE22" i="38"/>
  <c r="DD22" i="38"/>
  <c r="DC22" i="38"/>
  <c r="DB22" i="38"/>
  <c r="DA22" i="38"/>
  <c r="CZ22" i="38"/>
  <c r="CY22" i="38"/>
  <c r="CX22" i="38"/>
  <c r="CW22" i="38"/>
  <c r="CV22" i="38"/>
  <c r="B22" i="38"/>
  <c r="CU21" i="38"/>
  <c r="DE21" i="38"/>
  <c r="DD21" i="38"/>
  <c r="DC21" i="38"/>
  <c r="DB21" i="38"/>
  <c r="DA21" i="38"/>
  <c r="CY21" i="38"/>
  <c r="CX21" i="38"/>
  <c r="CW21" i="38"/>
  <c r="CV21" i="38"/>
  <c r="B21" i="38"/>
  <c r="CU20" i="38"/>
  <c r="DE20" i="38"/>
  <c r="DD20" i="38"/>
  <c r="DC20" i="38"/>
  <c r="DB20" i="38"/>
  <c r="DA20" i="38"/>
  <c r="CZ20" i="38"/>
  <c r="CY20" i="38"/>
  <c r="CX20" i="38"/>
  <c r="CW20" i="38"/>
  <c r="CV20" i="38"/>
  <c r="B20" i="38"/>
  <c r="CU19" i="38"/>
  <c r="DD19" i="38"/>
  <c r="B19" i="38"/>
  <c r="DE18" i="38"/>
  <c r="DD18" i="38"/>
  <c r="DC18" i="38"/>
  <c r="DB18" i="38"/>
  <c r="DA18" i="38"/>
  <c r="CZ18" i="38"/>
  <c r="CY18" i="38"/>
  <c r="L18" i="38"/>
  <c r="K18" i="38"/>
  <c r="J18" i="38"/>
  <c r="I18" i="38"/>
  <c r="H18" i="38"/>
  <c r="G18" i="38"/>
  <c r="F18" i="38"/>
  <c r="C17" i="38"/>
  <c r="AF14" i="38"/>
  <c r="AE14" i="38"/>
  <c r="AD14" i="38"/>
  <c r="AC14" i="38"/>
  <c r="AB14" i="38"/>
  <c r="AA14" i="38"/>
  <c r="Z14" i="38"/>
  <c r="Y14" i="38"/>
  <c r="X14" i="38"/>
  <c r="W14" i="38"/>
  <c r="V14" i="38"/>
  <c r="U14" i="38"/>
  <c r="T14" i="38"/>
  <c r="S14" i="38"/>
  <c r="R14" i="38"/>
  <c r="Q14" i="38"/>
  <c r="P14" i="38"/>
  <c r="O14" i="38"/>
  <c r="N14" i="38"/>
  <c r="M14" i="38"/>
  <c r="L14" i="38"/>
  <c r="K14" i="38"/>
  <c r="J14" i="38"/>
  <c r="I14" i="38"/>
  <c r="H14" i="38"/>
  <c r="G14" i="38"/>
  <c r="F14" i="38"/>
  <c r="E14" i="38"/>
  <c r="AM14" i="38" s="1"/>
  <c r="D14" i="38"/>
  <c r="AK14" i="38" s="1"/>
  <c r="C14" i="38"/>
  <c r="CU13" i="38"/>
  <c r="DY13" i="38"/>
  <c r="DX13" i="38"/>
  <c r="DW13" i="38"/>
  <c r="DV13" i="38"/>
  <c r="DU13" i="38"/>
  <c r="DT13" i="38"/>
  <c r="DS13" i="38"/>
  <c r="DR13" i="38"/>
  <c r="DQ13" i="38"/>
  <c r="DP13" i="38"/>
  <c r="DO13" i="38"/>
  <c r="DN13" i="38"/>
  <c r="DM13" i="38"/>
  <c r="DL13" i="38"/>
  <c r="DK13" i="38"/>
  <c r="DJ13" i="38"/>
  <c r="DI13" i="38"/>
  <c r="DH13" i="38"/>
  <c r="DG13" i="38"/>
  <c r="DF13" i="38"/>
  <c r="DE13" i="38"/>
  <c r="DD13" i="38"/>
  <c r="DC13" i="38"/>
  <c r="DB13" i="38"/>
  <c r="DA13" i="38"/>
  <c r="CZ13" i="38"/>
  <c r="CY13" i="38"/>
  <c r="CX13" i="38"/>
  <c r="CW13" i="38"/>
  <c r="CV13" i="38"/>
  <c r="B13" i="38"/>
  <c r="DJ12" i="38"/>
  <c r="CU12" i="38"/>
  <c r="DY12" i="38"/>
  <c r="DX12" i="38"/>
  <c r="DW12" i="38"/>
  <c r="DV12" i="38"/>
  <c r="DU12" i="38"/>
  <c r="DT12" i="38"/>
  <c r="DS12" i="38"/>
  <c r="DR12" i="38"/>
  <c r="DQ12" i="38"/>
  <c r="DP12" i="38"/>
  <c r="DO12" i="38"/>
  <c r="DN12" i="38"/>
  <c r="DM12" i="38"/>
  <c r="DL12" i="38"/>
  <c r="DK12" i="38"/>
  <c r="DI12" i="38"/>
  <c r="DH12" i="38"/>
  <c r="DG12" i="38"/>
  <c r="DF12" i="38"/>
  <c r="DE12" i="38"/>
  <c r="DD12" i="38"/>
  <c r="DC12" i="38"/>
  <c r="DB12" i="38"/>
  <c r="DA12" i="38"/>
  <c r="CZ12" i="38"/>
  <c r="CY12" i="38"/>
  <c r="CX12" i="38"/>
  <c r="CW12" i="38"/>
  <c r="CV12" i="38"/>
  <c r="B12" i="38"/>
  <c r="CU11" i="38"/>
  <c r="DY11" i="38"/>
  <c r="DX11" i="38"/>
  <c r="DW11" i="38"/>
  <c r="DV11" i="38"/>
  <c r="DU11" i="38"/>
  <c r="DT11" i="38"/>
  <c r="DS11" i="38"/>
  <c r="DR11" i="38"/>
  <c r="DQ11" i="38"/>
  <c r="DP11" i="38"/>
  <c r="DO11" i="38"/>
  <c r="DN11" i="38"/>
  <c r="DM11" i="38"/>
  <c r="DL11" i="38"/>
  <c r="DK11" i="38"/>
  <c r="DJ11" i="38"/>
  <c r="DI11" i="38"/>
  <c r="DH11" i="38"/>
  <c r="DG11" i="38"/>
  <c r="DF11" i="38"/>
  <c r="DE11" i="38"/>
  <c r="DD11" i="38"/>
  <c r="DC11" i="38"/>
  <c r="DB11" i="38"/>
  <c r="DA11" i="38"/>
  <c r="CZ11" i="38"/>
  <c r="CY11" i="38"/>
  <c r="CX11" i="38"/>
  <c r="CW11" i="38"/>
  <c r="CV11" i="38"/>
  <c r="B11" i="38"/>
  <c r="CU10" i="38"/>
  <c r="DY10" i="38"/>
  <c r="DX10" i="38"/>
  <c r="DW10" i="38"/>
  <c r="DV10" i="38"/>
  <c r="DU10" i="38"/>
  <c r="DT10" i="38"/>
  <c r="DS10" i="38"/>
  <c r="DR10" i="38"/>
  <c r="DQ10" i="38"/>
  <c r="DP10" i="38"/>
  <c r="DO10" i="38"/>
  <c r="DN10" i="38"/>
  <c r="DM10" i="38"/>
  <c r="DL10" i="38"/>
  <c r="DK10" i="38"/>
  <c r="DJ10" i="38"/>
  <c r="DI10" i="38"/>
  <c r="DH10" i="38"/>
  <c r="DG10" i="38"/>
  <c r="DF10" i="38"/>
  <c r="DE10" i="38"/>
  <c r="DD10" i="38"/>
  <c r="DC10" i="38"/>
  <c r="DB10" i="38"/>
  <c r="DA10" i="38"/>
  <c r="CZ10" i="38"/>
  <c r="CY10" i="38"/>
  <c r="CX10" i="38"/>
  <c r="CW10" i="38"/>
  <c r="CV10" i="38"/>
  <c r="B10" i="38"/>
  <c r="CU9" i="38"/>
  <c r="DY9" i="38"/>
  <c r="DX9" i="38"/>
  <c r="DW9" i="38"/>
  <c r="DV9" i="38"/>
  <c r="DU9" i="38"/>
  <c r="DT9" i="38"/>
  <c r="DS9" i="38"/>
  <c r="DR9" i="38"/>
  <c r="DQ9" i="38"/>
  <c r="DP9" i="38"/>
  <c r="DO9" i="38"/>
  <c r="DN9" i="38"/>
  <c r="DM9" i="38"/>
  <c r="DL9" i="38"/>
  <c r="DK9" i="38"/>
  <c r="DJ9" i="38"/>
  <c r="DI9" i="38"/>
  <c r="DH9" i="38"/>
  <c r="DG9" i="38"/>
  <c r="DF9" i="38"/>
  <c r="DE9" i="38"/>
  <c r="DD9" i="38"/>
  <c r="DC9" i="38"/>
  <c r="DB9" i="38"/>
  <c r="DA9" i="38"/>
  <c r="CZ9" i="38"/>
  <c r="CY9" i="38"/>
  <c r="CX9" i="38"/>
  <c r="CW9" i="38"/>
  <c r="CV9" i="38"/>
  <c r="B9" i="38"/>
  <c r="DR8" i="38"/>
  <c r="CU8" i="38"/>
  <c r="DY8" i="38"/>
  <c r="DX8" i="38"/>
  <c r="DW8" i="38"/>
  <c r="DV8" i="38"/>
  <c r="DU8" i="38"/>
  <c r="DT8" i="38"/>
  <c r="DS8" i="38"/>
  <c r="DQ8" i="38"/>
  <c r="DP8" i="38"/>
  <c r="DO8" i="38"/>
  <c r="DN8" i="38"/>
  <c r="DM8" i="38"/>
  <c r="DL8" i="38"/>
  <c r="DK8" i="38"/>
  <c r="DJ8" i="38"/>
  <c r="DI8" i="38"/>
  <c r="DH8" i="38"/>
  <c r="DG8" i="38"/>
  <c r="DF8" i="38"/>
  <c r="DE8" i="38"/>
  <c r="DD8" i="38"/>
  <c r="DC8" i="38"/>
  <c r="DB8" i="38"/>
  <c r="DA8" i="38"/>
  <c r="CZ8" i="38"/>
  <c r="CY8" i="38"/>
  <c r="CX8" i="38"/>
  <c r="CW8" i="38"/>
  <c r="CV8" i="38"/>
  <c r="B8" i="38"/>
  <c r="CU7" i="38"/>
  <c r="DY7" i="38"/>
  <c r="DX7" i="38"/>
  <c r="DW7" i="38"/>
  <c r="DV7" i="38"/>
  <c r="DU7" i="38"/>
  <c r="DT7" i="38"/>
  <c r="DS7" i="38"/>
  <c r="DR7" i="38"/>
  <c r="DQ7" i="38"/>
  <c r="DP7" i="38"/>
  <c r="DO7" i="38"/>
  <c r="DN7" i="38"/>
  <c r="DM7" i="38"/>
  <c r="DL7" i="38"/>
  <c r="DK7" i="38"/>
  <c r="DJ7" i="38"/>
  <c r="DI7" i="38"/>
  <c r="DH7" i="38"/>
  <c r="DG7" i="38"/>
  <c r="DF7" i="38"/>
  <c r="DE7" i="38"/>
  <c r="DD7" i="38"/>
  <c r="DC7" i="38"/>
  <c r="DB7" i="38"/>
  <c r="DA7" i="38"/>
  <c r="CZ7" i="38"/>
  <c r="CY7" i="38"/>
  <c r="CX7" i="38"/>
  <c r="CW7" i="38"/>
  <c r="CV7" i="38"/>
  <c r="B7" i="38"/>
  <c r="CU6" i="38"/>
  <c r="DY6" i="38"/>
  <c r="DX6" i="38"/>
  <c r="DW6" i="38"/>
  <c r="DV6" i="38"/>
  <c r="DU6" i="38"/>
  <c r="DT6" i="38"/>
  <c r="DS6" i="38"/>
  <c r="DR6" i="38"/>
  <c r="DQ6" i="38"/>
  <c r="DP6" i="38"/>
  <c r="DO6" i="38"/>
  <c r="DN6" i="38"/>
  <c r="DM6" i="38"/>
  <c r="DL6" i="38"/>
  <c r="DK6" i="38"/>
  <c r="DJ6" i="38"/>
  <c r="DI6" i="38"/>
  <c r="DH6" i="38"/>
  <c r="DG6" i="38"/>
  <c r="DF6" i="38"/>
  <c r="DE6" i="38"/>
  <c r="DD6" i="38"/>
  <c r="DC6" i="38"/>
  <c r="DB6" i="38"/>
  <c r="CZ6" i="38"/>
  <c r="CY6" i="38"/>
  <c r="CX6" i="38"/>
  <c r="CW6" i="38"/>
  <c r="CV6" i="38"/>
  <c r="B6" i="38"/>
  <c r="CU5" i="38"/>
  <c r="DY5" i="38"/>
  <c r="DX5" i="38"/>
  <c r="DW5" i="38"/>
  <c r="DV5" i="38"/>
  <c r="DU5" i="38"/>
  <c r="DT5" i="38"/>
  <c r="DS5" i="38"/>
  <c r="DR5" i="38"/>
  <c r="DQ5" i="38"/>
  <c r="DP5" i="38"/>
  <c r="DO5" i="38"/>
  <c r="DN5" i="38"/>
  <c r="DM5" i="38"/>
  <c r="DL5" i="38"/>
  <c r="DK5" i="38"/>
  <c r="DJ5" i="38"/>
  <c r="DI5" i="38"/>
  <c r="DH5" i="38"/>
  <c r="DG5" i="38"/>
  <c r="DF5" i="38"/>
  <c r="DE5" i="38"/>
  <c r="DD5" i="38"/>
  <c r="DB5" i="38"/>
  <c r="DA5" i="38"/>
  <c r="CZ5" i="38"/>
  <c r="CY5" i="38"/>
  <c r="CX5" i="38"/>
  <c r="CW5" i="38"/>
  <c r="CV5" i="38"/>
  <c r="B5" i="38"/>
  <c r="DV4" i="38"/>
  <c r="CU4" i="38"/>
  <c r="DS4" i="38"/>
  <c r="DN4" i="38"/>
  <c r="DK4" i="38"/>
  <c r="DJ4" i="38"/>
  <c r="DF4" i="38"/>
  <c r="DC4" i="38"/>
  <c r="B4" i="38"/>
  <c r="DS3" i="38"/>
  <c r="DE3" i="38"/>
  <c r="DD3" i="38"/>
  <c r="DC3" i="38"/>
  <c r="DB3" i="38"/>
  <c r="DA3" i="38"/>
  <c r="CZ3" i="38"/>
  <c r="CY3" i="38"/>
  <c r="AF3" i="38"/>
  <c r="DY3" i="38" s="1"/>
  <c r="AE3" i="38"/>
  <c r="AD3" i="38"/>
  <c r="AC3" i="38"/>
  <c r="AB3" i="38"/>
  <c r="DU3" i="38" s="1"/>
  <c r="AA3" i="38"/>
  <c r="Z3" i="38"/>
  <c r="Y3" i="38"/>
  <c r="DR3" i="38" s="1"/>
  <c r="X3" i="38"/>
  <c r="W3" i="38"/>
  <c r="V3" i="38"/>
  <c r="U3" i="38"/>
  <c r="T3" i="38"/>
  <c r="DM3" i="38" s="1"/>
  <c r="S3" i="38"/>
  <c r="R3" i="38"/>
  <c r="Q3" i="38"/>
  <c r="DJ3" i="38" s="1"/>
  <c r="P3" i="38"/>
  <c r="DI3" i="38" s="1"/>
  <c r="O3" i="38"/>
  <c r="N3" i="38"/>
  <c r="M3" i="38"/>
  <c r="DF3" i="38" s="1"/>
  <c r="L3" i="38"/>
  <c r="K3" i="38"/>
  <c r="J3" i="38"/>
  <c r="I3" i="38"/>
  <c r="H3" i="38"/>
  <c r="G3" i="38"/>
  <c r="F3" i="38"/>
  <c r="C2" i="38"/>
  <c r="L314" i="37"/>
  <c r="K314" i="37"/>
  <c r="J314" i="37"/>
  <c r="I314" i="37"/>
  <c r="H314" i="37"/>
  <c r="G314" i="37"/>
  <c r="F314" i="37"/>
  <c r="CU313" i="37"/>
  <c r="DE313" i="37"/>
  <c r="DD313" i="37"/>
  <c r="DC313" i="37"/>
  <c r="DB313" i="37"/>
  <c r="DA313" i="37"/>
  <c r="CZ313" i="37"/>
  <c r="CY313" i="37"/>
  <c r="B313" i="37"/>
  <c r="CU312" i="37"/>
  <c r="DE312" i="37"/>
  <c r="DD312" i="37"/>
  <c r="DC312" i="37"/>
  <c r="DB312" i="37"/>
  <c r="DA312" i="37"/>
  <c r="CZ312" i="37"/>
  <c r="CY312" i="37"/>
  <c r="B312" i="37"/>
  <c r="CU311" i="37"/>
  <c r="DE311" i="37"/>
  <c r="DD311" i="37"/>
  <c r="DC311" i="37"/>
  <c r="DB311" i="37"/>
  <c r="DA311" i="37"/>
  <c r="CZ311" i="37"/>
  <c r="CY311" i="37"/>
  <c r="B311" i="37"/>
  <c r="CU310" i="37"/>
  <c r="DE310" i="37"/>
  <c r="DD310" i="37"/>
  <c r="DC310" i="37"/>
  <c r="DB310" i="37"/>
  <c r="DA310" i="37"/>
  <c r="CZ310" i="37"/>
  <c r="CY310" i="37"/>
  <c r="B310" i="37"/>
  <c r="CU309" i="37"/>
  <c r="DE309" i="37"/>
  <c r="DD309" i="37"/>
  <c r="DC309" i="37"/>
  <c r="DB309" i="37"/>
  <c r="DA309" i="37"/>
  <c r="CZ309" i="37"/>
  <c r="CY309" i="37"/>
  <c r="B309" i="37"/>
  <c r="CU308" i="37"/>
  <c r="DE308" i="37"/>
  <c r="DD308" i="37"/>
  <c r="DC308" i="37"/>
  <c r="DB308" i="37"/>
  <c r="DA308" i="37"/>
  <c r="CZ308" i="37"/>
  <c r="CY308" i="37"/>
  <c r="B308" i="37"/>
  <c r="CU307" i="37"/>
  <c r="DE307" i="37"/>
  <c r="DD307" i="37"/>
  <c r="DB307" i="37"/>
  <c r="DA307" i="37"/>
  <c r="CZ307" i="37"/>
  <c r="CY307" i="37"/>
  <c r="B307" i="37"/>
  <c r="CU306" i="37"/>
  <c r="DE306" i="37"/>
  <c r="DD306" i="37"/>
  <c r="DC306" i="37"/>
  <c r="DB306" i="37"/>
  <c r="DA306" i="37"/>
  <c r="CZ306" i="37"/>
  <c r="CY306" i="37"/>
  <c r="B306" i="37"/>
  <c r="CU305" i="37"/>
  <c r="DE305" i="37"/>
  <c r="DD305" i="37"/>
  <c r="DC305" i="37"/>
  <c r="DB305" i="37"/>
  <c r="DA305" i="37"/>
  <c r="CZ305" i="37"/>
  <c r="CY305" i="37"/>
  <c r="B305" i="37"/>
  <c r="CU304" i="37"/>
  <c r="DC304" i="37"/>
  <c r="CY304" i="37"/>
  <c r="B304" i="37"/>
  <c r="DE303" i="37"/>
  <c r="DD303" i="37"/>
  <c r="DC303" i="37"/>
  <c r="DB303" i="37"/>
  <c r="DA303" i="37"/>
  <c r="CZ303" i="37"/>
  <c r="CY303" i="37"/>
  <c r="L303" i="37"/>
  <c r="K303" i="37"/>
  <c r="J303" i="37"/>
  <c r="I303" i="37"/>
  <c r="H303" i="37"/>
  <c r="G303" i="37"/>
  <c r="F303" i="37"/>
  <c r="C302" i="37"/>
  <c r="L299" i="37"/>
  <c r="K299" i="37"/>
  <c r="J299" i="37"/>
  <c r="I299" i="37"/>
  <c r="H299" i="37"/>
  <c r="G299" i="37"/>
  <c r="F299" i="37"/>
  <c r="E299" i="37"/>
  <c r="D299" i="37"/>
  <c r="C299" i="37"/>
  <c r="CX298" i="37"/>
  <c r="CU298" i="37"/>
  <c r="DE298" i="37"/>
  <c r="DD298" i="37"/>
  <c r="DC298" i="37"/>
  <c r="DB298" i="37"/>
  <c r="DA298" i="37"/>
  <c r="CZ298" i="37"/>
  <c r="CY298" i="37"/>
  <c r="CW298" i="37"/>
  <c r="CV298" i="37"/>
  <c r="B298" i="37"/>
  <c r="CU297" i="37"/>
  <c r="DE297" i="37"/>
  <c r="DD297" i="37"/>
  <c r="DC297" i="37"/>
  <c r="DB297" i="37"/>
  <c r="DA297" i="37"/>
  <c r="CZ297" i="37"/>
  <c r="CY297" i="37"/>
  <c r="CX297" i="37"/>
  <c r="CW297" i="37"/>
  <c r="CV297" i="37"/>
  <c r="B297" i="37"/>
  <c r="CU296" i="37"/>
  <c r="DE296" i="37"/>
  <c r="DD296" i="37"/>
  <c r="DC296" i="37"/>
  <c r="DB296" i="37"/>
  <c r="DA296" i="37"/>
  <c r="CZ296" i="37"/>
  <c r="CY296" i="37"/>
  <c r="CX296" i="37"/>
  <c r="CW296" i="37"/>
  <c r="CV296" i="37"/>
  <c r="B296" i="37"/>
  <c r="CU295" i="37"/>
  <c r="DE295" i="37"/>
  <c r="DD295" i="37"/>
  <c r="DC295" i="37"/>
  <c r="DB295" i="37"/>
  <c r="DA295" i="37"/>
  <c r="CZ295" i="37"/>
  <c r="CY295" i="37"/>
  <c r="CX295" i="37"/>
  <c r="CW295" i="37"/>
  <c r="CV295" i="37"/>
  <c r="B295" i="37"/>
  <c r="CU294" i="37"/>
  <c r="DE294" i="37"/>
  <c r="DD294" i="37"/>
  <c r="DC294" i="37"/>
  <c r="DB294" i="37"/>
  <c r="DA294" i="37"/>
  <c r="CZ294" i="37"/>
  <c r="CY294" i="37"/>
  <c r="CX294" i="37"/>
  <c r="CW294" i="37"/>
  <c r="CV294" i="37"/>
  <c r="B294" i="37"/>
  <c r="CU293" i="37"/>
  <c r="DE293" i="37"/>
  <c r="DD293" i="37"/>
  <c r="DC293" i="37"/>
  <c r="DB293" i="37"/>
  <c r="DA293" i="37"/>
  <c r="CZ293" i="37"/>
  <c r="CY293" i="37"/>
  <c r="CX293" i="37"/>
  <c r="CW293" i="37"/>
  <c r="CV293" i="37"/>
  <c r="B293" i="37"/>
  <c r="CX292" i="37"/>
  <c r="CU292" i="37"/>
  <c r="DE292" i="37"/>
  <c r="DD292" i="37"/>
  <c r="DC292" i="37"/>
  <c r="DB292" i="37"/>
  <c r="DA292" i="37"/>
  <c r="CY292" i="37"/>
  <c r="CW292" i="37"/>
  <c r="CV292" i="37"/>
  <c r="B292" i="37"/>
  <c r="CU291" i="37"/>
  <c r="DE291" i="37"/>
  <c r="DD291" i="37"/>
  <c r="DC291" i="37"/>
  <c r="DB291" i="37"/>
  <c r="DA291" i="37"/>
  <c r="CZ291" i="37"/>
  <c r="CY291" i="37"/>
  <c r="CX291" i="37"/>
  <c r="CW291" i="37"/>
  <c r="CV291" i="37"/>
  <c r="B291" i="37"/>
  <c r="CU290" i="37"/>
  <c r="DE290" i="37"/>
  <c r="DD290" i="37"/>
  <c r="DC290" i="37"/>
  <c r="DB290" i="37"/>
  <c r="DA290" i="37"/>
  <c r="CZ290" i="37"/>
  <c r="CY290" i="37"/>
  <c r="CX290" i="37"/>
  <c r="CW290" i="37"/>
  <c r="CV290" i="37"/>
  <c r="B290" i="37"/>
  <c r="CU289" i="37"/>
  <c r="CY289" i="37"/>
  <c r="B289" i="37"/>
  <c r="DE288" i="37"/>
  <c r="DD288" i="37"/>
  <c r="DC288" i="37"/>
  <c r="DB288" i="37"/>
  <c r="DA288" i="37"/>
  <c r="CZ288" i="37"/>
  <c r="CY288" i="37"/>
  <c r="L288" i="37"/>
  <c r="K288" i="37"/>
  <c r="J288" i="37"/>
  <c r="I288" i="37"/>
  <c r="H288" i="37"/>
  <c r="G288" i="37"/>
  <c r="F288" i="37"/>
  <c r="C287" i="37"/>
  <c r="L284" i="37"/>
  <c r="K284" i="37"/>
  <c r="J284" i="37"/>
  <c r="I284" i="37"/>
  <c r="H284" i="37"/>
  <c r="G284" i="37"/>
  <c r="F284" i="37"/>
  <c r="E284" i="37"/>
  <c r="D284" i="37"/>
  <c r="C284" i="37"/>
  <c r="CU283" i="37"/>
  <c r="DE283" i="37"/>
  <c r="DD283" i="37"/>
  <c r="DC283" i="37"/>
  <c r="DB283" i="37"/>
  <c r="DA283" i="37"/>
  <c r="CZ283" i="37"/>
  <c r="CY283" i="37"/>
  <c r="CX283" i="37"/>
  <c r="CW283" i="37"/>
  <c r="CV283" i="37"/>
  <c r="B283" i="37"/>
  <c r="CU282" i="37"/>
  <c r="DE282" i="37"/>
  <c r="DD282" i="37"/>
  <c r="DC282" i="37"/>
  <c r="DB282" i="37"/>
  <c r="DA282" i="37"/>
  <c r="CZ282" i="37"/>
  <c r="CY282" i="37"/>
  <c r="CX282" i="37"/>
  <c r="CW282" i="37"/>
  <c r="CV282" i="37"/>
  <c r="B282" i="37"/>
  <c r="CU281" i="37"/>
  <c r="DE281" i="37"/>
  <c r="DD281" i="37"/>
  <c r="DC281" i="37"/>
  <c r="DB281" i="37"/>
  <c r="DA281" i="37"/>
  <c r="CZ281" i="37"/>
  <c r="CY281" i="37"/>
  <c r="CX281" i="37"/>
  <c r="CW281" i="37"/>
  <c r="CV281" i="37"/>
  <c r="B281" i="37"/>
  <c r="CU280" i="37"/>
  <c r="DE280" i="37"/>
  <c r="DD280" i="37"/>
  <c r="DC280" i="37"/>
  <c r="DB280" i="37"/>
  <c r="DA280" i="37"/>
  <c r="CZ280" i="37"/>
  <c r="CY280" i="37"/>
  <c r="CX280" i="37"/>
  <c r="CW280" i="37"/>
  <c r="CV280" i="37"/>
  <c r="B280" i="37"/>
  <c r="CU279" i="37"/>
  <c r="DE279" i="37"/>
  <c r="DD279" i="37"/>
  <c r="DC279" i="37"/>
  <c r="DB279" i="37"/>
  <c r="DA279" i="37"/>
  <c r="CZ279" i="37"/>
  <c r="CY279" i="37"/>
  <c r="CX279" i="37"/>
  <c r="CW279" i="37"/>
  <c r="CV279" i="37"/>
  <c r="B279" i="37"/>
  <c r="DA278" i="37"/>
  <c r="CU278" i="37"/>
  <c r="DE278" i="37"/>
  <c r="DD278" i="37"/>
  <c r="DC278" i="37"/>
  <c r="DB278" i="37"/>
  <c r="CZ278" i="37"/>
  <c r="CY278" i="37"/>
  <c r="CX278" i="37"/>
  <c r="CW278" i="37"/>
  <c r="CV278" i="37"/>
  <c r="B278" i="37"/>
  <c r="CU277" i="37"/>
  <c r="DE277" i="37"/>
  <c r="DD277" i="37"/>
  <c r="DC277" i="37"/>
  <c r="DB277" i="37"/>
  <c r="DA277" i="37"/>
  <c r="CZ277" i="37"/>
  <c r="CY277" i="37"/>
  <c r="CX277" i="37"/>
  <c r="CW277" i="37"/>
  <c r="CV277" i="37"/>
  <c r="B277" i="37"/>
  <c r="CU276" i="37"/>
  <c r="DE276" i="37"/>
  <c r="DD276" i="37"/>
  <c r="DC276" i="37"/>
  <c r="DB276" i="37"/>
  <c r="DA276" i="37"/>
  <c r="CZ276" i="37"/>
  <c r="CY276" i="37"/>
  <c r="CX276" i="37"/>
  <c r="CW276" i="37"/>
  <c r="CV276" i="37"/>
  <c r="B276" i="37"/>
  <c r="CU275" i="37"/>
  <c r="DE275" i="37"/>
  <c r="DD275" i="37"/>
  <c r="DC275" i="37"/>
  <c r="DB275" i="37"/>
  <c r="DA275" i="37"/>
  <c r="CZ275" i="37"/>
  <c r="CY275" i="37"/>
  <c r="CX275" i="37"/>
  <c r="CW275" i="37"/>
  <c r="CV275" i="37"/>
  <c r="B275" i="37"/>
  <c r="CU274" i="37"/>
  <c r="DC274" i="37"/>
  <c r="CY274" i="37"/>
  <c r="B274" i="37"/>
  <c r="DE273" i="37"/>
  <c r="DD273" i="37"/>
  <c r="DC273" i="37"/>
  <c r="DB273" i="37"/>
  <c r="DA273" i="37"/>
  <c r="CZ273" i="37"/>
  <c r="CY273" i="37"/>
  <c r="L273" i="37"/>
  <c r="K273" i="37"/>
  <c r="J273" i="37"/>
  <c r="I273" i="37"/>
  <c r="H273" i="37"/>
  <c r="G273" i="37"/>
  <c r="F273" i="37"/>
  <c r="C272" i="37"/>
  <c r="L269" i="37"/>
  <c r="K269" i="37"/>
  <c r="J269" i="37"/>
  <c r="I269" i="37"/>
  <c r="H269" i="37"/>
  <c r="G269" i="37"/>
  <c r="F269" i="37"/>
  <c r="E269" i="37"/>
  <c r="D269" i="37"/>
  <c r="C269" i="37"/>
  <c r="CU268" i="37"/>
  <c r="DE268" i="37"/>
  <c r="DD268" i="37"/>
  <c r="DC268" i="37"/>
  <c r="DB268" i="37"/>
  <c r="DA268" i="37"/>
  <c r="CZ268" i="37"/>
  <c r="CY268" i="37"/>
  <c r="CX268" i="37"/>
  <c r="CW268" i="37"/>
  <c r="CV268" i="37"/>
  <c r="B268" i="37"/>
  <c r="CU267" i="37"/>
  <c r="DE267" i="37"/>
  <c r="DD267" i="37"/>
  <c r="DC267" i="37"/>
  <c r="DB267" i="37"/>
  <c r="DA267" i="37"/>
  <c r="CZ267" i="37"/>
  <c r="CY267" i="37"/>
  <c r="CX267" i="37"/>
  <c r="CW267" i="37"/>
  <c r="CV267" i="37"/>
  <c r="B267" i="37"/>
  <c r="CU266" i="37"/>
  <c r="DE266" i="37"/>
  <c r="DD266" i="37"/>
  <c r="DC266" i="37"/>
  <c r="DB266" i="37"/>
  <c r="DA266" i="37"/>
  <c r="CZ266" i="37"/>
  <c r="CY266" i="37"/>
  <c r="CX266" i="37"/>
  <c r="CW266" i="37"/>
  <c r="CV266" i="37"/>
  <c r="B266" i="37"/>
  <c r="CU265" i="37"/>
  <c r="DE265" i="37"/>
  <c r="DD265" i="37"/>
  <c r="DC265" i="37"/>
  <c r="DB265" i="37"/>
  <c r="DA265" i="37"/>
  <c r="CZ265" i="37"/>
  <c r="CY265" i="37"/>
  <c r="CX265" i="37"/>
  <c r="CW265" i="37"/>
  <c r="CV265" i="37"/>
  <c r="B265" i="37"/>
  <c r="CX264" i="37"/>
  <c r="CU264" i="37"/>
  <c r="DE264" i="37"/>
  <c r="DD264" i="37"/>
  <c r="DC264" i="37"/>
  <c r="DB264" i="37"/>
  <c r="DA264" i="37"/>
  <c r="CZ264" i="37"/>
  <c r="CY264" i="37"/>
  <c r="CW264" i="37"/>
  <c r="CV264" i="37"/>
  <c r="B264" i="37"/>
  <c r="CX263" i="37"/>
  <c r="CU263" i="37"/>
  <c r="DE263" i="37"/>
  <c r="DD263" i="37"/>
  <c r="DC263" i="37"/>
  <c r="DB263" i="37"/>
  <c r="DA263" i="37"/>
  <c r="CZ263" i="37"/>
  <c r="CY263" i="37"/>
  <c r="CW263" i="37"/>
  <c r="CV263" i="37"/>
  <c r="B263" i="37"/>
  <c r="CU262" i="37"/>
  <c r="DE262" i="37"/>
  <c r="DD262" i="37"/>
  <c r="DC262" i="37"/>
  <c r="DB262" i="37"/>
  <c r="DA262" i="37"/>
  <c r="CZ262" i="37"/>
  <c r="CY262" i="37"/>
  <c r="CX262" i="37"/>
  <c r="CW262" i="37"/>
  <c r="CV262" i="37"/>
  <c r="B262" i="37"/>
  <c r="CU261" i="37"/>
  <c r="DE261" i="37"/>
  <c r="DD261" i="37"/>
  <c r="DC261" i="37"/>
  <c r="DB261" i="37"/>
  <c r="DA261" i="37"/>
  <c r="CZ261" i="37"/>
  <c r="CX261" i="37"/>
  <c r="CW261" i="37"/>
  <c r="CV261" i="37"/>
  <c r="B261" i="37"/>
  <c r="CU260" i="37"/>
  <c r="DE260" i="37"/>
  <c r="DD260" i="37"/>
  <c r="DC260" i="37"/>
  <c r="DB260" i="37"/>
  <c r="DA260" i="37"/>
  <c r="CZ260" i="37"/>
  <c r="CY260" i="37"/>
  <c r="CX260" i="37"/>
  <c r="CW260" i="37"/>
  <c r="CV260" i="37"/>
  <c r="B260" i="37"/>
  <c r="CU259" i="37"/>
  <c r="CY259" i="37"/>
  <c r="B259" i="37"/>
  <c r="DE258" i="37"/>
  <c r="DD258" i="37"/>
  <c r="DC258" i="37"/>
  <c r="DB258" i="37"/>
  <c r="DA258" i="37"/>
  <c r="CZ258" i="37"/>
  <c r="CY258" i="37"/>
  <c r="L258" i="37"/>
  <c r="K258" i="37"/>
  <c r="J258" i="37"/>
  <c r="I258" i="37"/>
  <c r="H258" i="37"/>
  <c r="G258" i="37"/>
  <c r="F258" i="37"/>
  <c r="C257" i="37"/>
  <c r="L254" i="37"/>
  <c r="K254" i="37"/>
  <c r="J254" i="37"/>
  <c r="I254" i="37"/>
  <c r="H254" i="37"/>
  <c r="G254" i="37"/>
  <c r="F254" i="37"/>
  <c r="E254" i="37"/>
  <c r="D254" i="37"/>
  <c r="C254" i="37"/>
  <c r="CU253" i="37"/>
  <c r="DE253" i="37"/>
  <c r="DD253" i="37"/>
  <c r="DC253" i="37"/>
  <c r="DB253" i="37"/>
  <c r="DA253" i="37"/>
  <c r="CZ253" i="37"/>
  <c r="CY253" i="37"/>
  <c r="CX253" i="37"/>
  <c r="CW253" i="37"/>
  <c r="CV253" i="37"/>
  <c r="B253" i="37"/>
  <c r="CU252" i="37"/>
  <c r="DE252" i="37"/>
  <c r="DD252" i="37"/>
  <c r="DC252" i="37"/>
  <c r="DB252" i="37"/>
  <c r="DA252" i="37"/>
  <c r="CZ252" i="37"/>
  <c r="CY252" i="37"/>
  <c r="CX252" i="37"/>
  <c r="CW252" i="37"/>
  <c r="CV252" i="37"/>
  <c r="B252" i="37"/>
  <c r="CU251" i="37"/>
  <c r="DE251" i="37"/>
  <c r="DD251" i="37"/>
  <c r="DC251" i="37"/>
  <c r="DB251" i="37"/>
  <c r="DA251" i="37"/>
  <c r="CZ251" i="37"/>
  <c r="CY251" i="37"/>
  <c r="CX251" i="37"/>
  <c r="CW251" i="37"/>
  <c r="CV251" i="37"/>
  <c r="B251" i="37"/>
  <c r="CU250" i="37"/>
  <c r="DE250" i="37"/>
  <c r="DD250" i="37"/>
  <c r="DC250" i="37"/>
  <c r="DB250" i="37"/>
  <c r="DA250" i="37"/>
  <c r="CZ250" i="37"/>
  <c r="CY250" i="37"/>
  <c r="CX250" i="37"/>
  <c r="CW250" i="37"/>
  <c r="CV250" i="37"/>
  <c r="B250" i="37"/>
  <c r="CU249" i="37"/>
  <c r="DE249" i="37"/>
  <c r="DD249" i="37"/>
  <c r="DC249" i="37"/>
  <c r="DB249" i="37"/>
  <c r="DA249" i="37"/>
  <c r="CZ249" i="37"/>
  <c r="CY249" i="37"/>
  <c r="CX249" i="37"/>
  <c r="CW249" i="37"/>
  <c r="CV249" i="37"/>
  <c r="B249" i="37"/>
  <c r="CU248" i="37"/>
  <c r="DE248" i="37"/>
  <c r="DD248" i="37"/>
  <c r="DC248" i="37"/>
  <c r="DB248" i="37"/>
  <c r="DA248" i="37"/>
  <c r="CZ248" i="37"/>
  <c r="CY248" i="37"/>
  <c r="CX248" i="37"/>
  <c r="CW248" i="37"/>
  <c r="CV248" i="37"/>
  <c r="B248" i="37"/>
  <c r="CU247" i="37"/>
  <c r="DE247" i="37"/>
  <c r="DD247" i="37"/>
  <c r="DC247" i="37"/>
  <c r="DB247" i="37"/>
  <c r="DA247" i="37"/>
  <c r="CZ247" i="37"/>
  <c r="CY247" i="37"/>
  <c r="CX247" i="37"/>
  <c r="CW247" i="37"/>
  <c r="CV247" i="37"/>
  <c r="B247" i="37"/>
  <c r="CU246" i="37"/>
  <c r="DE246" i="37"/>
  <c r="DD246" i="37"/>
  <c r="DC246" i="37"/>
  <c r="DB246" i="37"/>
  <c r="DA246" i="37"/>
  <c r="CZ246" i="37"/>
  <c r="CY246" i="37"/>
  <c r="CX246" i="37"/>
  <c r="CW246" i="37"/>
  <c r="CV246" i="37"/>
  <c r="B246" i="37"/>
  <c r="CU245" i="37"/>
  <c r="DE245" i="37"/>
  <c r="DC245" i="37"/>
  <c r="DB245" i="37"/>
  <c r="DA245" i="37"/>
  <c r="CZ245" i="37"/>
  <c r="CY245" i="37"/>
  <c r="CX245" i="37"/>
  <c r="CW245" i="37"/>
  <c r="CV245" i="37"/>
  <c r="B245" i="37"/>
  <c r="CU244" i="37"/>
  <c r="DD244" i="37"/>
  <c r="CZ244" i="37"/>
  <c r="B244" i="37"/>
  <c r="DE243" i="37"/>
  <c r="DD243" i="37"/>
  <c r="DC243" i="37"/>
  <c r="DB243" i="37"/>
  <c r="DA243" i="37"/>
  <c r="CZ243" i="37"/>
  <c r="CY243" i="37"/>
  <c r="L243" i="37"/>
  <c r="K243" i="37"/>
  <c r="J243" i="37"/>
  <c r="I243" i="37"/>
  <c r="H243" i="37"/>
  <c r="G243" i="37"/>
  <c r="F243" i="37"/>
  <c r="C242" i="37"/>
  <c r="L239" i="37"/>
  <c r="K239" i="37"/>
  <c r="J239" i="37"/>
  <c r="I239" i="37"/>
  <c r="H239" i="37"/>
  <c r="G239" i="37"/>
  <c r="F239" i="37"/>
  <c r="E239" i="37"/>
  <c r="D239" i="37"/>
  <c r="C239" i="37"/>
  <c r="CU238" i="37"/>
  <c r="DE238" i="37"/>
  <c r="DD238" i="37"/>
  <c r="DC238" i="37"/>
  <c r="DB238" i="37"/>
  <c r="DA238" i="37"/>
  <c r="CZ238" i="37"/>
  <c r="CY238" i="37"/>
  <c r="CX238" i="37"/>
  <c r="CW238" i="37"/>
  <c r="CV238" i="37"/>
  <c r="B238" i="37"/>
  <c r="CU237" i="37"/>
  <c r="DE237" i="37"/>
  <c r="DD237" i="37"/>
  <c r="DC237" i="37"/>
  <c r="DB237" i="37"/>
  <c r="DA237" i="37"/>
  <c r="CZ237" i="37"/>
  <c r="CY237" i="37"/>
  <c r="CX237" i="37"/>
  <c r="CW237" i="37"/>
  <c r="CV237" i="37"/>
  <c r="B237" i="37"/>
  <c r="CU236" i="37"/>
  <c r="DE236" i="37"/>
  <c r="DD236" i="37"/>
  <c r="DC236" i="37"/>
  <c r="DB236" i="37"/>
  <c r="DA236" i="37"/>
  <c r="CZ236" i="37"/>
  <c r="CY236" i="37"/>
  <c r="CX236" i="37"/>
  <c r="CW236" i="37"/>
  <c r="CV236" i="37"/>
  <c r="B236" i="37"/>
  <c r="CU235" i="37"/>
  <c r="DE235" i="37"/>
  <c r="DD235" i="37"/>
  <c r="DC235" i="37"/>
  <c r="DB235" i="37"/>
  <c r="DA235" i="37"/>
  <c r="CZ235" i="37"/>
  <c r="CY235" i="37"/>
  <c r="CX235" i="37"/>
  <c r="CW235" i="37"/>
  <c r="CV235" i="37"/>
  <c r="B235" i="37"/>
  <c r="CU234" i="37"/>
  <c r="DE234" i="37"/>
  <c r="DD234" i="37"/>
  <c r="DC234" i="37"/>
  <c r="DB234" i="37"/>
  <c r="DA234" i="37"/>
  <c r="CZ234" i="37"/>
  <c r="CY234" i="37"/>
  <c r="CX234" i="37"/>
  <c r="CW234" i="37"/>
  <c r="CV234" i="37"/>
  <c r="B234" i="37"/>
  <c r="CU233" i="37"/>
  <c r="DE233" i="37"/>
  <c r="DD233" i="37"/>
  <c r="DC233" i="37"/>
  <c r="DB233" i="37"/>
  <c r="DA233" i="37"/>
  <c r="CZ233" i="37"/>
  <c r="CY233" i="37"/>
  <c r="CX233" i="37"/>
  <c r="CW233" i="37"/>
  <c r="CV233" i="37"/>
  <c r="B233" i="37"/>
  <c r="CU232" i="37"/>
  <c r="DE232" i="37"/>
  <c r="DD232" i="37"/>
  <c r="DC232" i="37"/>
  <c r="DB232" i="37"/>
  <c r="DA232" i="37"/>
  <c r="CZ232" i="37"/>
  <c r="CY232" i="37"/>
  <c r="CX232" i="37"/>
  <c r="CW232" i="37"/>
  <c r="CV232" i="37"/>
  <c r="B232" i="37"/>
  <c r="CU231" i="37"/>
  <c r="DE231" i="37"/>
  <c r="DD231" i="37"/>
  <c r="DC231" i="37"/>
  <c r="DB231" i="37"/>
  <c r="DA231" i="37"/>
  <c r="CZ231" i="37"/>
  <c r="CY231" i="37"/>
  <c r="CX231" i="37"/>
  <c r="CW231" i="37"/>
  <c r="CV231" i="37"/>
  <c r="B231" i="37"/>
  <c r="CU230" i="37"/>
  <c r="DE230" i="37"/>
  <c r="DD230" i="37"/>
  <c r="DC230" i="37"/>
  <c r="DB230" i="37"/>
  <c r="DA230" i="37"/>
  <c r="CZ230" i="37"/>
  <c r="CY230" i="37"/>
  <c r="CX230" i="37"/>
  <c r="CW230" i="37"/>
  <c r="CV230" i="37"/>
  <c r="B230" i="37"/>
  <c r="CU229" i="37"/>
  <c r="B229" i="37"/>
  <c r="DE228" i="37"/>
  <c r="DD228" i="37"/>
  <c r="DC228" i="37"/>
  <c r="DB228" i="37"/>
  <c r="DA228" i="37"/>
  <c r="CZ228" i="37"/>
  <c r="CY228" i="37"/>
  <c r="L228" i="37"/>
  <c r="K228" i="37"/>
  <c r="J228" i="37"/>
  <c r="I228" i="37"/>
  <c r="H228" i="37"/>
  <c r="G228" i="37"/>
  <c r="F228" i="37"/>
  <c r="C227" i="37"/>
  <c r="L224" i="37"/>
  <c r="K224" i="37"/>
  <c r="J224" i="37"/>
  <c r="I224" i="37"/>
  <c r="H224" i="37"/>
  <c r="G224" i="37"/>
  <c r="F224" i="37"/>
  <c r="E224" i="37"/>
  <c r="D224" i="37"/>
  <c r="C224" i="37"/>
  <c r="CU223" i="37"/>
  <c r="DE223" i="37"/>
  <c r="DD223" i="37"/>
  <c r="DC223" i="37"/>
  <c r="DB223" i="37"/>
  <c r="DA223" i="37"/>
  <c r="CZ223" i="37"/>
  <c r="CY223" i="37"/>
  <c r="CX223" i="37"/>
  <c r="CW223" i="37"/>
  <c r="CV223" i="37"/>
  <c r="B223" i="37"/>
  <c r="CU222" i="37"/>
  <c r="DE222" i="37"/>
  <c r="DD222" i="37"/>
  <c r="DC222" i="37"/>
  <c r="DB222" i="37"/>
  <c r="DA222" i="37"/>
  <c r="CZ222" i="37"/>
  <c r="CY222" i="37"/>
  <c r="CX222" i="37"/>
  <c r="CW222" i="37"/>
  <c r="CV222" i="37"/>
  <c r="B222" i="37"/>
  <c r="CU221" i="37"/>
  <c r="DE221" i="37"/>
  <c r="DD221" i="37"/>
  <c r="DC221" i="37"/>
  <c r="DB221" i="37"/>
  <c r="DA221" i="37"/>
  <c r="CZ221" i="37"/>
  <c r="CY221" i="37"/>
  <c r="CX221" i="37"/>
  <c r="CW221" i="37"/>
  <c r="CV221" i="37"/>
  <c r="B221" i="37"/>
  <c r="CU220" i="37"/>
  <c r="DE220" i="37"/>
  <c r="DD220" i="37"/>
  <c r="DC220" i="37"/>
  <c r="DB220" i="37"/>
  <c r="DA220" i="37"/>
  <c r="CZ220" i="37"/>
  <c r="CY220" i="37"/>
  <c r="CX220" i="37"/>
  <c r="CW220" i="37"/>
  <c r="CV220" i="37"/>
  <c r="B220" i="37"/>
  <c r="CU219" i="37"/>
  <c r="DE219" i="37"/>
  <c r="DD219" i="37"/>
  <c r="DC219" i="37"/>
  <c r="DB219" i="37"/>
  <c r="DA219" i="37"/>
  <c r="CZ219" i="37"/>
  <c r="CY219" i="37"/>
  <c r="CX219" i="37"/>
  <c r="CW219" i="37"/>
  <c r="CV219" i="37"/>
  <c r="B219" i="37"/>
  <c r="CU218" i="37"/>
  <c r="DE218" i="37"/>
  <c r="DD218" i="37"/>
  <c r="DC218" i="37"/>
  <c r="DB218" i="37"/>
  <c r="DA218" i="37"/>
  <c r="CZ218" i="37"/>
  <c r="CY218" i="37"/>
  <c r="CX218" i="37"/>
  <c r="CW218" i="37"/>
  <c r="CV218" i="37"/>
  <c r="B218" i="37"/>
  <c r="CU217" i="37"/>
  <c r="DE217" i="37"/>
  <c r="DD217" i="37"/>
  <c r="DC217" i="37"/>
  <c r="DB217" i="37"/>
  <c r="DA217" i="37"/>
  <c r="CZ217" i="37"/>
  <c r="CY217" i="37"/>
  <c r="CX217" i="37"/>
  <c r="CW217" i="37"/>
  <c r="CV217" i="37"/>
  <c r="B217" i="37"/>
  <c r="CU216" i="37"/>
  <c r="DE216" i="37"/>
  <c r="DD216" i="37"/>
  <c r="DC216" i="37"/>
  <c r="DB216" i="37"/>
  <c r="DA216" i="37"/>
  <c r="CZ216" i="37"/>
  <c r="CY216" i="37"/>
  <c r="CX216" i="37"/>
  <c r="CW216" i="37"/>
  <c r="CV216" i="37"/>
  <c r="B216" i="37"/>
  <c r="CU215" i="37"/>
  <c r="DE215" i="37"/>
  <c r="DD215" i="37"/>
  <c r="DC215" i="37"/>
  <c r="DA215" i="37"/>
  <c r="CZ215" i="37"/>
  <c r="CY215" i="37"/>
  <c r="CX215" i="37"/>
  <c r="CW215" i="37"/>
  <c r="CV215" i="37"/>
  <c r="B215" i="37"/>
  <c r="CU214" i="37"/>
  <c r="B214" i="37"/>
  <c r="DE213" i="37"/>
  <c r="DD213" i="37"/>
  <c r="DC213" i="37"/>
  <c r="DB213" i="37"/>
  <c r="DA213" i="37"/>
  <c r="CZ213" i="37"/>
  <c r="CY213" i="37"/>
  <c r="L213" i="37"/>
  <c r="K213" i="37"/>
  <c r="J213" i="37"/>
  <c r="I213" i="37"/>
  <c r="H213" i="37"/>
  <c r="G213" i="37"/>
  <c r="F213" i="37"/>
  <c r="C212" i="37"/>
  <c r="L209" i="37"/>
  <c r="K209" i="37"/>
  <c r="J209" i="37"/>
  <c r="I209" i="37"/>
  <c r="H209" i="37"/>
  <c r="G209" i="37"/>
  <c r="F209" i="37"/>
  <c r="E209" i="37"/>
  <c r="D209" i="37"/>
  <c r="C209" i="37"/>
  <c r="CU208" i="37"/>
  <c r="DE208" i="37"/>
  <c r="DD208" i="37"/>
  <c r="DC208" i="37"/>
  <c r="DB208" i="37"/>
  <c r="DA208" i="37"/>
  <c r="CZ208" i="37"/>
  <c r="CY208" i="37"/>
  <c r="CX208" i="37"/>
  <c r="CW208" i="37"/>
  <c r="CV208" i="37"/>
  <c r="B208" i="37"/>
  <c r="CU207" i="37"/>
  <c r="DE207" i="37"/>
  <c r="DD207" i="37"/>
  <c r="DC207" i="37"/>
  <c r="DB207" i="37"/>
  <c r="DA207" i="37"/>
  <c r="CZ207" i="37"/>
  <c r="CY207" i="37"/>
  <c r="CX207" i="37"/>
  <c r="CW207" i="37"/>
  <c r="CV207" i="37"/>
  <c r="B207" i="37"/>
  <c r="CU206" i="37"/>
  <c r="DE206" i="37"/>
  <c r="DD206" i="37"/>
  <c r="DC206" i="37"/>
  <c r="DB206" i="37"/>
  <c r="DA206" i="37"/>
  <c r="CZ206" i="37"/>
  <c r="CY206" i="37"/>
  <c r="CX206" i="37"/>
  <c r="CW206" i="37"/>
  <c r="CV206" i="37"/>
  <c r="B206" i="37"/>
  <c r="CU205" i="37"/>
  <c r="DE205" i="37"/>
  <c r="DD205" i="37"/>
  <c r="DC205" i="37"/>
  <c r="DB205" i="37"/>
  <c r="DA205" i="37"/>
  <c r="CZ205" i="37"/>
  <c r="CY205" i="37"/>
  <c r="CX205" i="37"/>
  <c r="CW205" i="37"/>
  <c r="CV205" i="37"/>
  <c r="B205" i="37"/>
  <c r="CU204" i="37"/>
  <c r="DE204" i="37"/>
  <c r="DD204" i="37"/>
  <c r="DC204" i="37"/>
  <c r="DB204" i="37"/>
  <c r="DA204" i="37"/>
  <c r="CZ204" i="37"/>
  <c r="CY204" i="37"/>
  <c r="CX204" i="37"/>
  <c r="CW204" i="37"/>
  <c r="CV204" i="37"/>
  <c r="B204" i="37"/>
  <c r="CU203" i="37"/>
  <c r="DE203" i="37"/>
  <c r="DD203" i="37"/>
  <c r="DC203" i="37"/>
  <c r="DB203" i="37"/>
  <c r="DA203" i="37"/>
  <c r="CZ203" i="37"/>
  <c r="CY203" i="37"/>
  <c r="CX203" i="37"/>
  <c r="CW203" i="37"/>
  <c r="CV203" i="37"/>
  <c r="B203" i="37"/>
  <c r="CU202" i="37"/>
  <c r="DE202" i="37"/>
  <c r="DD202" i="37"/>
  <c r="DC202" i="37"/>
  <c r="DB202" i="37"/>
  <c r="DA202" i="37"/>
  <c r="CZ202" i="37"/>
  <c r="CY202" i="37"/>
  <c r="CX202" i="37"/>
  <c r="CW202" i="37"/>
  <c r="CV202" i="37"/>
  <c r="B202" i="37"/>
  <c r="CU201" i="37"/>
  <c r="DE201" i="37"/>
  <c r="DD201" i="37"/>
  <c r="DC201" i="37"/>
  <c r="DB201" i="37"/>
  <c r="DA201" i="37"/>
  <c r="CZ201" i="37"/>
  <c r="CY201" i="37"/>
  <c r="CX201" i="37"/>
  <c r="CW201" i="37"/>
  <c r="CV201" i="37"/>
  <c r="B201" i="37"/>
  <c r="CU200" i="37"/>
  <c r="DE200" i="37"/>
  <c r="DD200" i="37"/>
  <c r="DC200" i="37"/>
  <c r="DB200" i="37"/>
  <c r="DA200" i="37"/>
  <c r="CZ200" i="37"/>
  <c r="CY200" i="37"/>
  <c r="CW200" i="37"/>
  <c r="CV200" i="37"/>
  <c r="B200" i="37"/>
  <c r="CU199" i="37"/>
  <c r="DD199" i="37"/>
  <c r="CZ199" i="37"/>
  <c r="CX199" i="37"/>
  <c r="B199" i="37"/>
  <c r="DE198" i="37"/>
  <c r="DD198" i="37"/>
  <c r="DC198" i="37"/>
  <c r="DB198" i="37"/>
  <c r="DA198" i="37"/>
  <c r="CZ198" i="37"/>
  <c r="CY198" i="37"/>
  <c r="L198" i="37"/>
  <c r="K198" i="37"/>
  <c r="J198" i="37"/>
  <c r="I198" i="37"/>
  <c r="H198" i="37"/>
  <c r="G198" i="37"/>
  <c r="F198" i="37"/>
  <c r="C197" i="37"/>
  <c r="L194" i="37"/>
  <c r="K194" i="37"/>
  <c r="J194" i="37"/>
  <c r="I194" i="37"/>
  <c r="H194" i="37"/>
  <c r="G194" i="37"/>
  <c r="F194" i="37"/>
  <c r="E194" i="37"/>
  <c r="D194" i="37"/>
  <c r="C194" i="37"/>
  <c r="CU193" i="37"/>
  <c r="DE193" i="37"/>
  <c r="DD193" i="37"/>
  <c r="DC193" i="37"/>
  <c r="DB193" i="37"/>
  <c r="DA193" i="37"/>
  <c r="CZ193" i="37"/>
  <c r="CY193" i="37"/>
  <c r="CX193" i="37"/>
  <c r="CW193" i="37"/>
  <c r="CV193" i="37"/>
  <c r="B193" i="37"/>
  <c r="CU192" i="37"/>
  <c r="DE192" i="37"/>
  <c r="DD192" i="37"/>
  <c r="DC192" i="37"/>
  <c r="DB192" i="37"/>
  <c r="DA192" i="37"/>
  <c r="CZ192" i="37"/>
  <c r="CY192" i="37"/>
  <c r="CX192" i="37"/>
  <c r="CW192" i="37"/>
  <c r="CV192" i="37"/>
  <c r="B192" i="37"/>
  <c r="CU191" i="37"/>
  <c r="DE191" i="37"/>
  <c r="DD191" i="37"/>
  <c r="DC191" i="37"/>
  <c r="DB191" i="37"/>
  <c r="DA191" i="37"/>
  <c r="CZ191" i="37"/>
  <c r="CY191" i="37"/>
  <c r="CX191" i="37"/>
  <c r="CW191" i="37"/>
  <c r="CV191" i="37"/>
  <c r="B191" i="37"/>
  <c r="CV190" i="37"/>
  <c r="CU190" i="37"/>
  <c r="DE190" i="37"/>
  <c r="DD190" i="37"/>
  <c r="DC190" i="37"/>
  <c r="DB190" i="37"/>
  <c r="DA190" i="37"/>
  <c r="CZ190" i="37"/>
  <c r="CY190" i="37"/>
  <c r="CX190" i="37"/>
  <c r="CW190" i="37"/>
  <c r="B190" i="37"/>
  <c r="CU189" i="37"/>
  <c r="DE189" i="37"/>
  <c r="DD189" i="37"/>
  <c r="DC189" i="37"/>
  <c r="DB189" i="37"/>
  <c r="DA189" i="37"/>
  <c r="CZ189" i="37"/>
  <c r="CY189" i="37"/>
  <c r="CX189" i="37"/>
  <c r="CW189" i="37"/>
  <c r="CV189" i="37"/>
  <c r="B189" i="37"/>
  <c r="CU188" i="37"/>
  <c r="DE188" i="37"/>
  <c r="DD188" i="37"/>
  <c r="DC188" i="37"/>
  <c r="DB188" i="37"/>
  <c r="DA188" i="37"/>
  <c r="CZ188" i="37"/>
  <c r="CY188" i="37"/>
  <c r="CX188" i="37"/>
  <c r="CW188" i="37"/>
  <c r="CV188" i="37"/>
  <c r="B188" i="37"/>
  <c r="CU187" i="37"/>
  <c r="DE187" i="37"/>
  <c r="DD187" i="37"/>
  <c r="DC187" i="37"/>
  <c r="DB187" i="37"/>
  <c r="DA187" i="37"/>
  <c r="CZ187" i="37"/>
  <c r="CY187" i="37"/>
  <c r="CX187" i="37"/>
  <c r="CW187" i="37"/>
  <c r="CV187" i="37"/>
  <c r="B187" i="37"/>
  <c r="CU186" i="37"/>
  <c r="DE186" i="37"/>
  <c r="DD186" i="37"/>
  <c r="DB186" i="37"/>
  <c r="DA186" i="37"/>
  <c r="CZ186" i="37"/>
  <c r="CY186" i="37"/>
  <c r="CX186" i="37"/>
  <c r="CV186" i="37"/>
  <c r="B186" i="37"/>
  <c r="CU185" i="37"/>
  <c r="DE185" i="37"/>
  <c r="DD185" i="37"/>
  <c r="DC185" i="37"/>
  <c r="DB185" i="37"/>
  <c r="DA185" i="37"/>
  <c r="CZ185" i="37"/>
  <c r="CY185" i="37"/>
  <c r="CX185" i="37"/>
  <c r="CW185" i="37"/>
  <c r="CV185" i="37"/>
  <c r="B185" i="37"/>
  <c r="CU184" i="37"/>
  <c r="DC184" i="37"/>
  <c r="B184" i="37"/>
  <c r="DE183" i="37"/>
  <c r="DD183" i="37"/>
  <c r="DC183" i="37"/>
  <c r="DB183" i="37"/>
  <c r="DA183" i="37"/>
  <c r="CZ183" i="37"/>
  <c r="CY183" i="37"/>
  <c r="L183" i="37"/>
  <c r="K183" i="37"/>
  <c r="J183" i="37"/>
  <c r="I183" i="37"/>
  <c r="H183" i="37"/>
  <c r="G183" i="37"/>
  <c r="F183" i="37"/>
  <c r="C182" i="37"/>
  <c r="L179" i="37"/>
  <c r="K179" i="37"/>
  <c r="J179" i="37"/>
  <c r="I179" i="37"/>
  <c r="H179" i="37"/>
  <c r="G179" i="37"/>
  <c r="F179" i="37"/>
  <c r="E179" i="37"/>
  <c r="D179" i="37"/>
  <c r="C179" i="37"/>
  <c r="CU178" i="37"/>
  <c r="DE178" i="37"/>
  <c r="DD178" i="37"/>
  <c r="DC178" i="37"/>
  <c r="DB178" i="37"/>
  <c r="DA178" i="37"/>
  <c r="CZ178" i="37"/>
  <c r="CY178" i="37"/>
  <c r="CX178" i="37"/>
  <c r="CW178" i="37"/>
  <c r="CV178" i="37"/>
  <c r="B178" i="37"/>
  <c r="CU177" i="37"/>
  <c r="DE177" i="37"/>
  <c r="DD177" i="37"/>
  <c r="DC177" i="37"/>
  <c r="DB177" i="37"/>
  <c r="DA177" i="37"/>
  <c r="CZ177" i="37"/>
  <c r="CY177" i="37"/>
  <c r="CX177" i="37"/>
  <c r="CW177" i="37"/>
  <c r="CV177" i="37"/>
  <c r="B177" i="37"/>
  <c r="CU176" i="37"/>
  <c r="DE176" i="37"/>
  <c r="DD176" i="37"/>
  <c r="DC176" i="37"/>
  <c r="DB176" i="37"/>
  <c r="DA176" i="37"/>
  <c r="CZ176" i="37"/>
  <c r="CY176" i="37"/>
  <c r="CX176" i="37"/>
  <c r="CW176" i="37"/>
  <c r="CV176" i="37"/>
  <c r="B176" i="37"/>
  <c r="CU175" i="37"/>
  <c r="DE175" i="37"/>
  <c r="DD175" i="37"/>
  <c r="DC175" i="37"/>
  <c r="DB175" i="37"/>
  <c r="DA175" i="37"/>
  <c r="CZ175" i="37"/>
  <c r="CY175" i="37"/>
  <c r="CX175" i="37"/>
  <c r="CW175" i="37"/>
  <c r="CV175" i="37"/>
  <c r="B175" i="37"/>
  <c r="CU174" i="37"/>
  <c r="DE174" i="37"/>
  <c r="DD174" i="37"/>
  <c r="DC174" i="37"/>
  <c r="DB174" i="37"/>
  <c r="DA174" i="37"/>
  <c r="CZ174" i="37"/>
  <c r="CY174" i="37"/>
  <c r="CX174" i="37"/>
  <c r="CW174" i="37"/>
  <c r="CV174" i="37"/>
  <c r="B174" i="37"/>
  <c r="CU173" i="37"/>
  <c r="DE173" i="37"/>
  <c r="DD173" i="37"/>
  <c r="DC173" i="37"/>
  <c r="DB173" i="37"/>
  <c r="DA173" i="37"/>
  <c r="CZ173" i="37"/>
  <c r="CY173" i="37"/>
  <c r="CX173" i="37"/>
  <c r="CW173" i="37"/>
  <c r="CV173" i="37"/>
  <c r="B173" i="37"/>
  <c r="CU172" i="37"/>
  <c r="DE172" i="37"/>
  <c r="DD172" i="37"/>
  <c r="DC172" i="37"/>
  <c r="DB172" i="37"/>
  <c r="DA172" i="37"/>
  <c r="CZ172" i="37"/>
  <c r="CY172" i="37"/>
  <c r="CX172" i="37"/>
  <c r="CW172" i="37"/>
  <c r="CV172" i="37"/>
  <c r="B172" i="37"/>
  <c r="CU171" i="37"/>
  <c r="DE171" i="37"/>
  <c r="DD171" i="37"/>
  <c r="DC171" i="37"/>
  <c r="DB171" i="37"/>
  <c r="DA171" i="37"/>
  <c r="CZ171" i="37"/>
  <c r="CY171" i="37"/>
  <c r="CX171" i="37"/>
  <c r="CW171" i="37"/>
  <c r="CV171" i="37"/>
  <c r="B171" i="37"/>
  <c r="CU170" i="37"/>
  <c r="DE170" i="37"/>
  <c r="DD170" i="37"/>
  <c r="DC170" i="37"/>
  <c r="DB170" i="37"/>
  <c r="DA170" i="37"/>
  <c r="CZ170" i="37"/>
  <c r="CY170" i="37"/>
  <c r="CX170" i="37"/>
  <c r="CW170" i="37"/>
  <c r="CV170" i="37"/>
  <c r="B170" i="37"/>
  <c r="CU169" i="37"/>
  <c r="DD169" i="37"/>
  <c r="CZ169" i="37"/>
  <c r="B169" i="37"/>
  <c r="DE168" i="37"/>
  <c r="DD168" i="37"/>
  <c r="DC168" i="37"/>
  <c r="DB168" i="37"/>
  <c r="DA168" i="37"/>
  <c r="CZ168" i="37"/>
  <c r="CY168" i="37"/>
  <c r="L168" i="37"/>
  <c r="K168" i="37"/>
  <c r="J168" i="37"/>
  <c r="I168" i="37"/>
  <c r="H168" i="37"/>
  <c r="G168" i="37"/>
  <c r="F168" i="37"/>
  <c r="C167" i="37"/>
  <c r="L164" i="37"/>
  <c r="K164" i="37"/>
  <c r="J164" i="37"/>
  <c r="I164" i="37"/>
  <c r="H164" i="37"/>
  <c r="G164" i="37"/>
  <c r="F164" i="37"/>
  <c r="E164" i="37"/>
  <c r="D164" i="37"/>
  <c r="C164" i="37"/>
  <c r="CU163" i="37"/>
  <c r="DE163" i="37"/>
  <c r="DD163" i="37"/>
  <c r="DC163" i="37"/>
  <c r="DB163" i="37"/>
  <c r="DA163" i="37"/>
  <c r="CZ163" i="37"/>
  <c r="CY163" i="37"/>
  <c r="CX163" i="37"/>
  <c r="CW163" i="37"/>
  <c r="CV163" i="37"/>
  <c r="B163" i="37"/>
  <c r="CU162" i="37"/>
  <c r="DE162" i="37"/>
  <c r="DD162" i="37"/>
  <c r="DC162" i="37"/>
  <c r="DB162" i="37"/>
  <c r="DA162" i="37"/>
  <c r="CZ162" i="37"/>
  <c r="CY162" i="37"/>
  <c r="CX162" i="37"/>
  <c r="CW162" i="37"/>
  <c r="CV162" i="37"/>
  <c r="B162" i="37"/>
  <c r="CU161" i="37"/>
  <c r="DE161" i="37"/>
  <c r="DD161" i="37"/>
  <c r="DC161" i="37"/>
  <c r="DB161" i="37"/>
  <c r="DA161" i="37"/>
  <c r="CZ161" i="37"/>
  <c r="CY161" i="37"/>
  <c r="CX161" i="37"/>
  <c r="CW161" i="37"/>
  <c r="CV161" i="37"/>
  <c r="B161" i="37"/>
  <c r="CU160" i="37"/>
  <c r="DE160" i="37"/>
  <c r="DD160" i="37"/>
  <c r="DC160" i="37"/>
  <c r="DB160" i="37"/>
  <c r="DA160" i="37"/>
  <c r="CZ160" i="37"/>
  <c r="CY160" i="37"/>
  <c r="CX160" i="37"/>
  <c r="CW160" i="37"/>
  <c r="CV160" i="37"/>
  <c r="B160" i="37"/>
  <c r="CV159" i="37"/>
  <c r="CU159" i="37"/>
  <c r="DE159" i="37"/>
  <c r="DD159" i="37"/>
  <c r="DC159" i="37"/>
  <c r="DB159" i="37"/>
  <c r="DA159" i="37"/>
  <c r="CZ159" i="37"/>
  <c r="CY159" i="37"/>
  <c r="CX159" i="37"/>
  <c r="CW159" i="37"/>
  <c r="B159" i="37"/>
  <c r="CU158" i="37"/>
  <c r="DE158" i="37"/>
  <c r="DD158" i="37"/>
  <c r="DC158" i="37"/>
  <c r="DB158" i="37"/>
  <c r="DA158" i="37"/>
  <c r="CZ158" i="37"/>
  <c r="CY158" i="37"/>
  <c r="CX158" i="37"/>
  <c r="CW158" i="37"/>
  <c r="CV158" i="37"/>
  <c r="B158" i="37"/>
  <c r="CU157" i="37"/>
  <c r="DE157" i="37"/>
  <c r="DD157" i="37"/>
  <c r="DC157" i="37"/>
  <c r="DB157" i="37"/>
  <c r="DA157" i="37"/>
  <c r="CZ157" i="37"/>
  <c r="CY157" i="37"/>
  <c r="CX157" i="37"/>
  <c r="CW157" i="37"/>
  <c r="CV157" i="37"/>
  <c r="B157" i="37"/>
  <c r="CU156" i="37"/>
  <c r="DE156" i="37"/>
  <c r="DD156" i="37"/>
  <c r="DC156" i="37"/>
  <c r="DB156" i="37"/>
  <c r="DA156" i="37"/>
  <c r="CZ156" i="37"/>
  <c r="CY156" i="37"/>
  <c r="CX156" i="37"/>
  <c r="CW156" i="37"/>
  <c r="CV156" i="37"/>
  <c r="B156" i="37"/>
  <c r="CU155" i="37"/>
  <c r="DE155" i="37"/>
  <c r="DD155" i="37"/>
  <c r="DC155" i="37"/>
  <c r="DB155" i="37"/>
  <c r="DA155" i="37"/>
  <c r="CZ155" i="37"/>
  <c r="CY155" i="37"/>
  <c r="CX155" i="37"/>
  <c r="CW155" i="37"/>
  <c r="CV155" i="37"/>
  <c r="B155" i="37"/>
  <c r="CU154" i="37"/>
  <c r="DB154" i="37"/>
  <c r="CW154" i="37"/>
  <c r="B154" i="37"/>
  <c r="DE153" i="37"/>
  <c r="DD153" i="37"/>
  <c r="DC153" i="37"/>
  <c r="DB153" i="37"/>
  <c r="DA153" i="37"/>
  <c r="CZ153" i="37"/>
  <c r="CY153" i="37"/>
  <c r="L153" i="37"/>
  <c r="K153" i="37"/>
  <c r="J153" i="37"/>
  <c r="I153" i="37"/>
  <c r="H153" i="37"/>
  <c r="G153" i="37"/>
  <c r="F153" i="37"/>
  <c r="C152" i="37"/>
  <c r="L149" i="37"/>
  <c r="K149" i="37"/>
  <c r="J149" i="37"/>
  <c r="I149" i="37"/>
  <c r="H149" i="37"/>
  <c r="G149" i="37"/>
  <c r="F149" i="37"/>
  <c r="E149" i="37"/>
  <c r="D149" i="37"/>
  <c r="C149" i="37"/>
  <c r="CU148" i="37"/>
  <c r="DE148" i="37"/>
  <c r="DD148" i="37"/>
  <c r="DC148" i="37"/>
  <c r="DB148" i="37"/>
  <c r="DA148" i="37"/>
  <c r="CZ148" i="37"/>
  <c r="CY148" i="37"/>
  <c r="CX148" i="37"/>
  <c r="CW148" i="37"/>
  <c r="CV148" i="37"/>
  <c r="B148" i="37"/>
  <c r="CU147" i="37"/>
  <c r="DE147" i="37"/>
  <c r="DD147" i="37"/>
  <c r="DC147" i="37"/>
  <c r="DB147" i="37"/>
  <c r="DA147" i="37"/>
  <c r="CZ147" i="37"/>
  <c r="CY147" i="37"/>
  <c r="CX147" i="37"/>
  <c r="CW147" i="37"/>
  <c r="CV147" i="37"/>
  <c r="B147" i="37"/>
  <c r="CU146" i="37"/>
  <c r="DE146" i="37"/>
  <c r="DD146" i="37"/>
  <c r="DC146" i="37"/>
  <c r="DB146" i="37"/>
  <c r="DA146" i="37"/>
  <c r="CZ146" i="37"/>
  <c r="CY146" i="37"/>
  <c r="CX146" i="37"/>
  <c r="CW146" i="37"/>
  <c r="CV146" i="37"/>
  <c r="B146" i="37"/>
  <c r="CU145" i="37"/>
  <c r="DE145" i="37"/>
  <c r="DD145" i="37"/>
  <c r="DC145" i="37"/>
  <c r="DB145" i="37"/>
  <c r="DA145" i="37"/>
  <c r="CZ145" i="37"/>
  <c r="CY145" i="37"/>
  <c r="CX145" i="37"/>
  <c r="CW145" i="37"/>
  <c r="CV145" i="37"/>
  <c r="B145" i="37"/>
  <c r="CU144" i="37"/>
  <c r="DE144" i="37"/>
  <c r="DD144" i="37"/>
  <c r="DC144" i="37"/>
  <c r="DB144" i="37"/>
  <c r="DA144" i="37"/>
  <c r="CZ144" i="37"/>
  <c r="CY144" i="37"/>
  <c r="CX144" i="37"/>
  <c r="CW144" i="37"/>
  <c r="CV144" i="37"/>
  <c r="B144" i="37"/>
  <c r="CU143" i="37"/>
  <c r="DE143" i="37"/>
  <c r="DD143" i="37"/>
  <c r="DC143" i="37"/>
  <c r="DB143" i="37"/>
  <c r="DA143" i="37"/>
  <c r="CZ143" i="37"/>
  <c r="CY143" i="37"/>
  <c r="CX143" i="37"/>
  <c r="CW143" i="37"/>
  <c r="CV143" i="37"/>
  <c r="B143" i="37"/>
  <c r="DC142" i="37"/>
  <c r="CU142" i="37"/>
  <c r="DE142" i="37"/>
  <c r="DD142" i="37"/>
  <c r="DB142" i="37"/>
  <c r="DA142" i="37"/>
  <c r="CZ142" i="37"/>
  <c r="CY142" i="37"/>
  <c r="CX142" i="37"/>
  <c r="CW142" i="37"/>
  <c r="CV142" i="37"/>
  <c r="B142" i="37"/>
  <c r="CU141" i="37"/>
  <c r="DE141" i="37"/>
  <c r="DD141" i="37"/>
  <c r="DC141" i="37"/>
  <c r="DA141" i="37"/>
  <c r="CZ141" i="37"/>
  <c r="CY141" i="37"/>
  <c r="CW141" i="37"/>
  <c r="CV141" i="37"/>
  <c r="B141" i="37"/>
  <c r="CU140" i="37"/>
  <c r="DE140" i="37"/>
  <c r="DD140" i="37"/>
  <c r="DC140" i="37"/>
  <c r="DB140" i="37"/>
  <c r="DA140" i="37"/>
  <c r="CZ140" i="37"/>
  <c r="CY140" i="37"/>
  <c r="CX140" i="37"/>
  <c r="CW140" i="37"/>
  <c r="CV140" i="37"/>
  <c r="B140" i="37"/>
  <c r="CU139" i="37"/>
  <c r="DB139" i="37"/>
  <c r="CX139" i="37"/>
  <c r="B139" i="37"/>
  <c r="DE138" i="37"/>
  <c r="DD138" i="37"/>
  <c r="DC138" i="37"/>
  <c r="DB138" i="37"/>
  <c r="DA138" i="37"/>
  <c r="CZ138" i="37"/>
  <c r="CY138" i="37"/>
  <c r="L138" i="37"/>
  <c r="K138" i="37"/>
  <c r="J138" i="37"/>
  <c r="I138" i="37"/>
  <c r="H138" i="37"/>
  <c r="G138" i="37"/>
  <c r="F138" i="37"/>
  <c r="C137" i="37"/>
  <c r="L134" i="37"/>
  <c r="K134" i="37"/>
  <c r="J134" i="37"/>
  <c r="I134" i="37"/>
  <c r="H134" i="37"/>
  <c r="G134" i="37"/>
  <c r="F134" i="37"/>
  <c r="E134" i="37"/>
  <c r="D134" i="37"/>
  <c r="C134" i="37"/>
  <c r="CU133" i="37"/>
  <c r="DE133" i="37"/>
  <c r="DD133" i="37"/>
  <c r="DC133" i="37"/>
  <c r="DB133" i="37"/>
  <c r="DA133" i="37"/>
  <c r="CZ133" i="37"/>
  <c r="CY133" i="37"/>
  <c r="CX133" i="37"/>
  <c r="CW133" i="37"/>
  <c r="CV133" i="37"/>
  <c r="B133" i="37"/>
  <c r="CU132" i="37"/>
  <c r="DE132" i="37"/>
  <c r="DD132" i="37"/>
  <c r="DC132" i="37"/>
  <c r="DB132" i="37"/>
  <c r="DA132" i="37"/>
  <c r="CZ132" i="37"/>
  <c r="CY132" i="37"/>
  <c r="CX132" i="37"/>
  <c r="CW132" i="37"/>
  <c r="CV132" i="37"/>
  <c r="B132" i="37"/>
  <c r="CU131" i="37"/>
  <c r="DE131" i="37"/>
  <c r="DD131" i="37"/>
  <c r="DC131" i="37"/>
  <c r="DB131" i="37"/>
  <c r="DA131" i="37"/>
  <c r="CZ131" i="37"/>
  <c r="CY131" i="37"/>
  <c r="CX131" i="37"/>
  <c r="CW131" i="37"/>
  <c r="CV131" i="37"/>
  <c r="B131" i="37"/>
  <c r="CU130" i="37"/>
  <c r="DE130" i="37"/>
  <c r="DD130" i="37"/>
  <c r="DC130" i="37"/>
  <c r="DB130" i="37"/>
  <c r="DA130" i="37"/>
  <c r="CZ130" i="37"/>
  <c r="CY130" i="37"/>
  <c r="CX130" i="37"/>
  <c r="CW130" i="37"/>
  <c r="CV130" i="37"/>
  <c r="B130" i="37"/>
  <c r="CU129" i="37"/>
  <c r="DE129" i="37"/>
  <c r="DD129" i="37"/>
  <c r="DC129" i="37"/>
  <c r="DB129" i="37"/>
  <c r="DA129" i="37"/>
  <c r="CZ129" i="37"/>
  <c r="CY129" i="37"/>
  <c r="CX129" i="37"/>
  <c r="CW129" i="37"/>
  <c r="CV129" i="37"/>
  <c r="B129" i="37"/>
  <c r="CU128" i="37"/>
  <c r="DE128" i="37"/>
  <c r="DD128" i="37"/>
  <c r="DC128" i="37"/>
  <c r="DB128" i="37"/>
  <c r="DA128" i="37"/>
  <c r="CZ128" i="37"/>
  <c r="CY128" i="37"/>
  <c r="CX128" i="37"/>
  <c r="CW128" i="37"/>
  <c r="CV128" i="37"/>
  <c r="B128" i="37"/>
  <c r="CU127" i="37"/>
  <c r="DE127" i="37"/>
  <c r="DD127" i="37"/>
  <c r="DC127" i="37"/>
  <c r="DB127" i="37"/>
  <c r="DA127" i="37"/>
  <c r="CZ127" i="37"/>
  <c r="CY127" i="37"/>
  <c r="CX127" i="37"/>
  <c r="CW127" i="37"/>
  <c r="CV127" i="37"/>
  <c r="B127" i="37"/>
  <c r="CU126" i="37"/>
  <c r="DE126" i="37"/>
  <c r="DD126" i="37"/>
  <c r="DC126" i="37"/>
  <c r="DB126" i="37"/>
  <c r="DA126" i="37"/>
  <c r="CZ126" i="37"/>
  <c r="CY126" i="37"/>
  <c r="CX126" i="37"/>
  <c r="CW126" i="37"/>
  <c r="CV126" i="37"/>
  <c r="B126" i="37"/>
  <c r="CU125" i="37"/>
  <c r="DE125" i="37"/>
  <c r="DD125" i="37"/>
  <c r="DC125" i="37"/>
  <c r="DB125" i="37"/>
  <c r="DA125" i="37"/>
  <c r="CZ125" i="37"/>
  <c r="CY125" i="37"/>
  <c r="CX125" i="37"/>
  <c r="CW125" i="37"/>
  <c r="CV125" i="37"/>
  <c r="B125" i="37"/>
  <c r="CU124" i="37"/>
  <c r="DE124" i="37"/>
  <c r="CW124" i="37"/>
  <c r="B124" i="37"/>
  <c r="DE123" i="37"/>
  <c r="DD123" i="37"/>
  <c r="DC123" i="37"/>
  <c r="DB123" i="37"/>
  <c r="DA123" i="37"/>
  <c r="CZ123" i="37"/>
  <c r="CY123" i="37"/>
  <c r="L123" i="37"/>
  <c r="K123" i="37"/>
  <c r="J123" i="37"/>
  <c r="I123" i="37"/>
  <c r="H123" i="37"/>
  <c r="G123" i="37"/>
  <c r="F123" i="37"/>
  <c r="C122" i="37"/>
  <c r="L119" i="37"/>
  <c r="K119" i="37"/>
  <c r="J119" i="37"/>
  <c r="I119" i="37"/>
  <c r="H119" i="37"/>
  <c r="G119" i="37"/>
  <c r="F119" i="37"/>
  <c r="E119" i="37"/>
  <c r="D119" i="37"/>
  <c r="C119" i="37"/>
  <c r="CU118" i="37"/>
  <c r="DE118" i="37"/>
  <c r="DD118" i="37"/>
  <c r="DC118" i="37"/>
  <c r="DB118" i="37"/>
  <c r="DA118" i="37"/>
  <c r="CZ118" i="37"/>
  <c r="CY118" i="37"/>
  <c r="CX118" i="37"/>
  <c r="CW118" i="37"/>
  <c r="CV118" i="37"/>
  <c r="B118" i="37"/>
  <c r="CU117" i="37"/>
  <c r="DE117" i="37"/>
  <c r="DD117" i="37"/>
  <c r="DC117" i="37"/>
  <c r="DB117" i="37"/>
  <c r="DA117" i="37"/>
  <c r="CZ117" i="37"/>
  <c r="CY117" i="37"/>
  <c r="CX117" i="37"/>
  <c r="CW117" i="37"/>
  <c r="CV117" i="37"/>
  <c r="B117" i="37"/>
  <c r="CV116" i="37"/>
  <c r="CU116" i="37"/>
  <c r="DE116" i="37"/>
  <c r="DD116" i="37"/>
  <c r="DC116" i="37"/>
  <c r="DB116" i="37"/>
  <c r="DA116" i="37"/>
  <c r="CZ116" i="37"/>
  <c r="CY116" i="37"/>
  <c r="CX116" i="37"/>
  <c r="CW116" i="37"/>
  <c r="B116" i="37"/>
  <c r="CU115" i="37"/>
  <c r="DE115" i="37"/>
  <c r="DD115" i="37"/>
  <c r="DC115" i="37"/>
  <c r="DB115" i="37"/>
  <c r="DA115" i="37"/>
  <c r="CZ115" i="37"/>
  <c r="CY115" i="37"/>
  <c r="CX115" i="37"/>
  <c r="CW115" i="37"/>
  <c r="CV115" i="37"/>
  <c r="B115" i="37"/>
  <c r="CU114" i="37"/>
  <c r="DE114" i="37"/>
  <c r="DD114" i="37"/>
  <c r="DC114" i="37"/>
  <c r="DB114" i="37"/>
  <c r="DA114" i="37"/>
  <c r="CZ114" i="37"/>
  <c r="CY114" i="37"/>
  <c r="CX114" i="37"/>
  <c r="CW114" i="37"/>
  <c r="CV114" i="37"/>
  <c r="B114" i="37"/>
  <c r="CU113" i="37"/>
  <c r="DE113" i="37"/>
  <c r="DD113" i="37"/>
  <c r="DC113" i="37"/>
  <c r="DB113" i="37"/>
  <c r="DA113" i="37"/>
  <c r="CZ113" i="37"/>
  <c r="CY113" i="37"/>
  <c r="CX113" i="37"/>
  <c r="CW113" i="37"/>
  <c r="CV113" i="37"/>
  <c r="B113" i="37"/>
  <c r="CU112" i="37"/>
  <c r="DE112" i="37"/>
  <c r="DD112" i="37"/>
  <c r="DC112" i="37"/>
  <c r="DB112" i="37"/>
  <c r="DA112" i="37"/>
  <c r="CZ112" i="37"/>
  <c r="CY112" i="37"/>
  <c r="CX112" i="37"/>
  <c r="CW112" i="37"/>
  <c r="CV112" i="37"/>
  <c r="B112" i="37"/>
  <c r="CU111" i="37"/>
  <c r="DE111" i="37"/>
  <c r="DD111" i="37"/>
  <c r="DC111" i="37"/>
  <c r="DB111" i="37"/>
  <c r="DA111" i="37"/>
  <c r="CZ111" i="37"/>
  <c r="CY111" i="37"/>
  <c r="CX111" i="37"/>
  <c r="CW111" i="37"/>
  <c r="CV111" i="37"/>
  <c r="B111" i="37"/>
  <c r="CU110" i="37"/>
  <c r="DE110" i="37"/>
  <c r="DD110" i="37"/>
  <c r="DC110" i="37"/>
  <c r="DB110" i="37"/>
  <c r="DA110" i="37"/>
  <c r="CZ110" i="37"/>
  <c r="CY110" i="37"/>
  <c r="CX110" i="37"/>
  <c r="CW110" i="37"/>
  <c r="CV110" i="37"/>
  <c r="B110" i="37"/>
  <c r="CU109" i="37"/>
  <c r="DE109" i="37"/>
  <c r="DD109" i="37"/>
  <c r="CZ109" i="37"/>
  <c r="CW109" i="37"/>
  <c r="CV109" i="37"/>
  <c r="B109" i="37"/>
  <c r="DE108" i="37"/>
  <c r="DD108" i="37"/>
  <c r="DC108" i="37"/>
  <c r="DB108" i="37"/>
  <c r="DA108" i="37"/>
  <c r="CZ108" i="37"/>
  <c r="CY108" i="37"/>
  <c r="L108" i="37"/>
  <c r="K108" i="37"/>
  <c r="J108" i="37"/>
  <c r="I108" i="37"/>
  <c r="H108" i="37"/>
  <c r="G108" i="37"/>
  <c r="F108" i="37"/>
  <c r="C107" i="37"/>
  <c r="L104" i="37"/>
  <c r="K104" i="37"/>
  <c r="J104" i="37"/>
  <c r="I104" i="37"/>
  <c r="H104" i="37"/>
  <c r="G104" i="37"/>
  <c r="F104" i="37"/>
  <c r="E104" i="37"/>
  <c r="D104" i="37"/>
  <c r="C104" i="37"/>
  <c r="CU103" i="37"/>
  <c r="DE103" i="37"/>
  <c r="DD103" i="37"/>
  <c r="DC103" i="37"/>
  <c r="DB103" i="37"/>
  <c r="DA103" i="37"/>
  <c r="CZ103" i="37"/>
  <c r="CY103" i="37"/>
  <c r="CX103" i="37"/>
  <c r="CW103" i="37"/>
  <c r="CV103" i="37"/>
  <c r="B103" i="37"/>
  <c r="CU102" i="37"/>
  <c r="DE102" i="37"/>
  <c r="DD102" i="37"/>
  <c r="DC102" i="37"/>
  <c r="DB102" i="37"/>
  <c r="DA102" i="37"/>
  <c r="CZ102" i="37"/>
  <c r="CY102" i="37"/>
  <c r="CX102" i="37"/>
  <c r="CW102" i="37"/>
  <c r="CV102" i="37"/>
  <c r="B102" i="37"/>
  <c r="CU101" i="37"/>
  <c r="DE101" i="37"/>
  <c r="DD101" i="37"/>
  <c r="DC101" i="37"/>
  <c r="DB101" i="37"/>
  <c r="DA101" i="37"/>
  <c r="CZ101" i="37"/>
  <c r="CY101" i="37"/>
  <c r="CX101" i="37"/>
  <c r="CW101" i="37"/>
  <c r="CV101" i="37"/>
  <c r="B101" i="37"/>
  <c r="CU100" i="37"/>
  <c r="DE100" i="37"/>
  <c r="DD100" i="37"/>
  <c r="DC100" i="37"/>
  <c r="DB100" i="37"/>
  <c r="DA100" i="37"/>
  <c r="CZ100" i="37"/>
  <c r="CY100" i="37"/>
  <c r="CX100" i="37"/>
  <c r="CW100" i="37"/>
  <c r="CV100" i="37"/>
  <c r="B100" i="37"/>
  <c r="CU99" i="37"/>
  <c r="DE99" i="37"/>
  <c r="DD99" i="37"/>
  <c r="DC99" i="37"/>
  <c r="DB99" i="37"/>
  <c r="DA99" i="37"/>
  <c r="CZ99" i="37"/>
  <c r="CY99" i="37"/>
  <c r="CX99" i="37"/>
  <c r="CW99" i="37"/>
  <c r="CV99" i="37"/>
  <c r="B99" i="37"/>
  <c r="CU98" i="37"/>
  <c r="DE98" i="37"/>
  <c r="DD98" i="37"/>
  <c r="DC98" i="37"/>
  <c r="DB98" i="37"/>
  <c r="DA98" i="37"/>
  <c r="CZ98" i="37"/>
  <c r="CY98" i="37"/>
  <c r="CX98" i="37"/>
  <c r="CW98" i="37"/>
  <c r="CV98" i="37"/>
  <c r="B98" i="37"/>
  <c r="CU97" i="37"/>
  <c r="DE97" i="37"/>
  <c r="DD97" i="37"/>
  <c r="DC97" i="37"/>
  <c r="DB97" i="37"/>
  <c r="DA97" i="37"/>
  <c r="CZ97" i="37"/>
  <c r="CY97" i="37"/>
  <c r="CX97" i="37"/>
  <c r="CW97" i="37"/>
  <c r="CV97" i="37"/>
  <c r="B97" i="37"/>
  <c r="CU96" i="37"/>
  <c r="DE96" i="37"/>
  <c r="DD96" i="37"/>
  <c r="DC96" i="37"/>
  <c r="DB96" i="37"/>
  <c r="DA96" i="37"/>
  <c r="CZ96" i="37"/>
  <c r="CY96" i="37"/>
  <c r="CX96" i="37"/>
  <c r="CW96" i="37"/>
  <c r="CV96" i="37"/>
  <c r="B96" i="37"/>
  <c r="CU95" i="37"/>
  <c r="DE95" i="37"/>
  <c r="DD95" i="37"/>
  <c r="DC95" i="37"/>
  <c r="DB95" i="37"/>
  <c r="DA95" i="37"/>
  <c r="CZ95" i="37"/>
  <c r="CY95" i="37"/>
  <c r="CX95" i="37"/>
  <c r="CW95" i="37"/>
  <c r="CV95" i="37"/>
  <c r="B95" i="37"/>
  <c r="CU94" i="37"/>
  <c r="B94" i="37"/>
  <c r="DE93" i="37"/>
  <c r="DD93" i="37"/>
  <c r="DC93" i="37"/>
  <c r="DB93" i="37"/>
  <c r="DA93" i="37"/>
  <c r="CZ93" i="37"/>
  <c r="CY93" i="37"/>
  <c r="L93" i="37"/>
  <c r="K93" i="37"/>
  <c r="J93" i="37"/>
  <c r="I93" i="37"/>
  <c r="H93" i="37"/>
  <c r="G93" i="37"/>
  <c r="F93" i="37"/>
  <c r="C92" i="37"/>
  <c r="L89" i="37"/>
  <c r="K89" i="37"/>
  <c r="J89" i="37"/>
  <c r="I89" i="37"/>
  <c r="H89" i="37"/>
  <c r="G89" i="37"/>
  <c r="F89" i="37"/>
  <c r="E89" i="37"/>
  <c r="D89" i="37"/>
  <c r="C89" i="37"/>
  <c r="CU88" i="37"/>
  <c r="DE88" i="37"/>
  <c r="DD88" i="37"/>
  <c r="DC88" i="37"/>
  <c r="DB88" i="37"/>
  <c r="DA88" i="37"/>
  <c r="CZ88" i="37"/>
  <c r="CY88" i="37"/>
  <c r="CX88" i="37"/>
  <c r="CW88" i="37"/>
  <c r="CV88" i="37"/>
  <c r="B88" i="37"/>
  <c r="CU87" i="37"/>
  <c r="DE87" i="37"/>
  <c r="DD87" i="37"/>
  <c r="DC87" i="37"/>
  <c r="DB87" i="37"/>
  <c r="DA87" i="37"/>
  <c r="CZ87" i="37"/>
  <c r="CY87" i="37"/>
  <c r="CX87" i="37"/>
  <c r="CW87" i="37"/>
  <c r="CV87" i="37"/>
  <c r="B87" i="37"/>
  <c r="CU86" i="37"/>
  <c r="DE86" i="37"/>
  <c r="DD86" i="37"/>
  <c r="DC86" i="37"/>
  <c r="DB86" i="37"/>
  <c r="DA86" i="37"/>
  <c r="CZ86" i="37"/>
  <c r="CY86" i="37"/>
  <c r="CX86" i="37"/>
  <c r="CW86" i="37"/>
  <c r="CV86" i="37"/>
  <c r="B86" i="37"/>
  <c r="CU85" i="37"/>
  <c r="DE85" i="37"/>
  <c r="DD85" i="37"/>
  <c r="DC85" i="37"/>
  <c r="DB85" i="37"/>
  <c r="DA85" i="37"/>
  <c r="CZ85" i="37"/>
  <c r="CY85" i="37"/>
  <c r="CX85" i="37"/>
  <c r="CW85" i="37"/>
  <c r="CV85" i="37"/>
  <c r="B85" i="37"/>
  <c r="CU84" i="37"/>
  <c r="DE84" i="37"/>
  <c r="DD84" i="37"/>
  <c r="DC84" i="37"/>
  <c r="DB84" i="37"/>
  <c r="DA84" i="37"/>
  <c r="CZ84" i="37"/>
  <c r="CY84" i="37"/>
  <c r="CX84" i="37"/>
  <c r="CW84" i="37"/>
  <c r="CV84" i="37"/>
  <c r="B84" i="37"/>
  <c r="CU83" i="37"/>
  <c r="DE83" i="37"/>
  <c r="DD83" i="37"/>
  <c r="DC83" i="37"/>
  <c r="DB83" i="37"/>
  <c r="DA83" i="37"/>
  <c r="CZ83" i="37"/>
  <c r="CY83" i="37"/>
  <c r="CX83" i="37"/>
  <c r="CW83" i="37"/>
  <c r="CV83" i="37"/>
  <c r="B83" i="37"/>
  <c r="CU82" i="37"/>
  <c r="DE82" i="37"/>
  <c r="DD82" i="37"/>
  <c r="DC82" i="37"/>
  <c r="DB82" i="37"/>
  <c r="DA82" i="37"/>
  <c r="CZ82" i="37"/>
  <c r="CY82" i="37"/>
  <c r="CX82" i="37"/>
  <c r="CW82" i="37"/>
  <c r="CV82" i="37"/>
  <c r="B82" i="37"/>
  <c r="CU81" i="37"/>
  <c r="DE81" i="37"/>
  <c r="DD81" i="37"/>
  <c r="DC81" i="37"/>
  <c r="DB81" i="37"/>
  <c r="DA81" i="37"/>
  <c r="CZ81" i="37"/>
  <c r="CY81" i="37"/>
  <c r="CX81" i="37"/>
  <c r="CW81" i="37"/>
  <c r="CV81" i="37"/>
  <c r="B81" i="37"/>
  <c r="CU80" i="37"/>
  <c r="DE80" i="37"/>
  <c r="DD80" i="37"/>
  <c r="DC80" i="37"/>
  <c r="DB80" i="37"/>
  <c r="DA80" i="37"/>
  <c r="CZ80" i="37"/>
  <c r="CY80" i="37"/>
  <c r="CX80" i="37"/>
  <c r="CW80" i="37"/>
  <c r="CV80" i="37"/>
  <c r="B80" i="37"/>
  <c r="CU79" i="37"/>
  <c r="DC79" i="37"/>
  <c r="B79" i="37"/>
  <c r="DE78" i="37"/>
  <c r="DD78" i="37"/>
  <c r="DC78" i="37"/>
  <c r="DB78" i="37"/>
  <c r="DA78" i="37"/>
  <c r="CZ78" i="37"/>
  <c r="CY78" i="37"/>
  <c r="L78" i="37"/>
  <c r="K78" i="37"/>
  <c r="J78" i="37"/>
  <c r="I78" i="37"/>
  <c r="H78" i="37"/>
  <c r="G78" i="37"/>
  <c r="F78" i="37"/>
  <c r="C77" i="37"/>
  <c r="L74" i="37"/>
  <c r="K74" i="37"/>
  <c r="J74" i="37"/>
  <c r="I74" i="37"/>
  <c r="H74" i="37"/>
  <c r="G74" i="37"/>
  <c r="F74" i="37"/>
  <c r="E74" i="37"/>
  <c r="AM74" i="37" s="1"/>
  <c r="D74" i="37"/>
  <c r="AK74" i="37" s="1"/>
  <c r="C74" i="37"/>
  <c r="AI74" i="37" s="1"/>
  <c r="CU73" i="37"/>
  <c r="DE73" i="37"/>
  <c r="DD73" i="37"/>
  <c r="DC73" i="37"/>
  <c r="DB73" i="37"/>
  <c r="DA73" i="37"/>
  <c r="CZ73" i="37"/>
  <c r="CY73" i="37"/>
  <c r="CX73" i="37"/>
  <c r="CW73" i="37"/>
  <c r="CV73" i="37"/>
  <c r="B73" i="37"/>
  <c r="CU72" i="37"/>
  <c r="DE72" i="37"/>
  <c r="DD72" i="37"/>
  <c r="DC72" i="37"/>
  <c r="DB72" i="37"/>
  <c r="DA72" i="37"/>
  <c r="CZ72" i="37"/>
  <c r="CY72" i="37"/>
  <c r="CX72" i="37"/>
  <c r="CW72" i="37"/>
  <c r="CV72" i="37"/>
  <c r="B72" i="37"/>
  <c r="CU71" i="37"/>
  <c r="DE71" i="37"/>
  <c r="DD71" i="37"/>
  <c r="DC71" i="37"/>
  <c r="DB71" i="37"/>
  <c r="DA71" i="37"/>
  <c r="CZ71" i="37"/>
  <c r="CY71" i="37"/>
  <c r="CX71" i="37"/>
  <c r="CW71" i="37"/>
  <c r="CV71" i="37"/>
  <c r="B71" i="37"/>
  <c r="CU70" i="37"/>
  <c r="DE70" i="37"/>
  <c r="DD70" i="37"/>
  <c r="DC70" i="37"/>
  <c r="DB70" i="37"/>
  <c r="DA70" i="37"/>
  <c r="CZ70" i="37"/>
  <c r="CY70" i="37"/>
  <c r="CX70" i="37"/>
  <c r="CW70" i="37"/>
  <c r="CV70" i="37"/>
  <c r="B70" i="37"/>
  <c r="CU69" i="37"/>
  <c r="DE69" i="37"/>
  <c r="DD69" i="37"/>
  <c r="DC69" i="37"/>
  <c r="DB69" i="37"/>
  <c r="DA69" i="37"/>
  <c r="CZ69" i="37"/>
  <c r="CY69" i="37"/>
  <c r="CX69" i="37"/>
  <c r="CW69" i="37"/>
  <c r="CV69" i="37"/>
  <c r="B69" i="37"/>
  <c r="CU68" i="37"/>
  <c r="DE68" i="37"/>
  <c r="DD68" i="37"/>
  <c r="DC68" i="37"/>
  <c r="DB68" i="37"/>
  <c r="DA68" i="37"/>
  <c r="CZ68" i="37"/>
  <c r="CY68" i="37"/>
  <c r="CX68" i="37"/>
  <c r="CW68" i="37"/>
  <c r="CV68" i="37"/>
  <c r="B68" i="37"/>
  <c r="CU67" i="37"/>
  <c r="DE67" i="37"/>
  <c r="DD67" i="37"/>
  <c r="DC67" i="37"/>
  <c r="DB67" i="37"/>
  <c r="CZ67" i="37"/>
  <c r="CY67" i="37"/>
  <c r="CX67" i="37"/>
  <c r="CW67" i="37"/>
  <c r="CV67" i="37"/>
  <c r="B67" i="37"/>
  <c r="CU66" i="37"/>
  <c r="DE66" i="37"/>
  <c r="DD66" i="37"/>
  <c r="DC66" i="37"/>
  <c r="DB66" i="37"/>
  <c r="CZ66" i="37"/>
  <c r="CY66" i="37"/>
  <c r="CX66" i="37"/>
  <c r="CW66" i="37"/>
  <c r="CV66" i="37"/>
  <c r="B66" i="37"/>
  <c r="CU65" i="37"/>
  <c r="DE65" i="37"/>
  <c r="DD65" i="37"/>
  <c r="DC65" i="37"/>
  <c r="DB65" i="37"/>
  <c r="CZ65" i="37"/>
  <c r="CY65" i="37"/>
  <c r="CX65" i="37"/>
  <c r="CW65" i="37"/>
  <c r="CV65" i="37"/>
  <c r="B65" i="37"/>
  <c r="CU64" i="37"/>
  <c r="B64" i="37"/>
  <c r="DE63" i="37"/>
  <c r="DD63" i="37"/>
  <c r="DC63" i="37"/>
  <c r="DB63" i="37"/>
  <c r="DA63" i="37"/>
  <c r="CZ63" i="37"/>
  <c r="CY63" i="37"/>
  <c r="L63" i="37"/>
  <c r="K63" i="37"/>
  <c r="J63" i="37"/>
  <c r="I63" i="37"/>
  <c r="H63" i="37"/>
  <c r="G63" i="37"/>
  <c r="F63" i="37"/>
  <c r="C62" i="37"/>
  <c r="L59" i="37"/>
  <c r="K59" i="37"/>
  <c r="J59" i="37"/>
  <c r="I59" i="37"/>
  <c r="H59" i="37"/>
  <c r="G59" i="37"/>
  <c r="F59" i="37"/>
  <c r="E59" i="37"/>
  <c r="AM59" i="37" s="1"/>
  <c r="D59" i="37"/>
  <c r="AK59" i="37" s="1"/>
  <c r="C59" i="37"/>
  <c r="AI59" i="37" s="1"/>
  <c r="CU58" i="37"/>
  <c r="DE58" i="37"/>
  <c r="DD58" i="37"/>
  <c r="DC58" i="37"/>
  <c r="DB58" i="37"/>
  <c r="DA58" i="37"/>
  <c r="CZ58" i="37"/>
  <c r="CY58" i="37"/>
  <c r="CX58" i="37"/>
  <c r="CW58" i="37"/>
  <c r="CV58" i="37"/>
  <c r="B58" i="37"/>
  <c r="CU57" i="37"/>
  <c r="DE57" i="37"/>
  <c r="DD57" i="37"/>
  <c r="DC57" i="37"/>
  <c r="DB57" i="37"/>
  <c r="DA57" i="37"/>
  <c r="CZ57" i="37"/>
  <c r="CY57" i="37"/>
  <c r="CX57" i="37"/>
  <c r="CW57" i="37"/>
  <c r="CV57" i="37"/>
  <c r="B57" i="37"/>
  <c r="CU56" i="37"/>
  <c r="DE56" i="37"/>
  <c r="DD56" i="37"/>
  <c r="DC56" i="37"/>
  <c r="DB56" i="37"/>
  <c r="DA56" i="37"/>
  <c r="CZ56" i="37"/>
  <c r="CY56" i="37"/>
  <c r="CX56" i="37"/>
  <c r="CW56" i="37"/>
  <c r="CV56" i="37"/>
  <c r="B56" i="37"/>
  <c r="CU55" i="37"/>
  <c r="DE55" i="37"/>
  <c r="DD55" i="37"/>
  <c r="DC55" i="37"/>
  <c r="DB55" i="37"/>
  <c r="DA55" i="37"/>
  <c r="CZ55" i="37"/>
  <c r="CY55" i="37"/>
  <c r="CX55" i="37"/>
  <c r="CW55" i="37"/>
  <c r="CV55" i="37"/>
  <c r="B55" i="37"/>
  <c r="CU54" i="37"/>
  <c r="DE54" i="37"/>
  <c r="DD54" i="37"/>
  <c r="DC54" i="37"/>
  <c r="DB54" i="37"/>
  <c r="DA54" i="37"/>
  <c r="CZ54" i="37"/>
  <c r="CY54" i="37"/>
  <c r="CX54" i="37"/>
  <c r="CW54" i="37"/>
  <c r="CV54" i="37"/>
  <c r="B54" i="37"/>
  <c r="CU53" i="37"/>
  <c r="DE53" i="37"/>
  <c r="DD53" i="37"/>
  <c r="DC53" i="37"/>
  <c r="DB53" i="37"/>
  <c r="DA53" i="37"/>
  <c r="CZ53" i="37"/>
  <c r="CY53" i="37"/>
  <c r="CX53" i="37"/>
  <c r="CW53" i="37"/>
  <c r="CV53" i="37"/>
  <c r="B53" i="37"/>
  <c r="CU52" i="37"/>
  <c r="DE52" i="37"/>
  <c r="DD52" i="37"/>
  <c r="DC52" i="37"/>
  <c r="DB52" i="37"/>
  <c r="DA52" i="37"/>
  <c r="CZ52" i="37"/>
  <c r="CY52" i="37"/>
  <c r="CX52" i="37"/>
  <c r="CW52" i="37"/>
  <c r="CV52" i="37"/>
  <c r="B52" i="37"/>
  <c r="CU51" i="37"/>
  <c r="DE51" i="37"/>
  <c r="DD51" i="37"/>
  <c r="DC51" i="37"/>
  <c r="DB51" i="37"/>
  <c r="DA51" i="37"/>
  <c r="CZ51" i="37"/>
  <c r="CY51" i="37"/>
  <c r="CX51" i="37"/>
  <c r="CW51" i="37"/>
  <c r="CV51" i="37"/>
  <c r="B51" i="37"/>
  <c r="CU50" i="37"/>
  <c r="DE50" i="37"/>
  <c r="DD50" i="37"/>
  <c r="DC50" i="37"/>
  <c r="DB50" i="37"/>
  <c r="DA50" i="37"/>
  <c r="CZ50" i="37"/>
  <c r="CY50" i="37"/>
  <c r="CX50" i="37"/>
  <c r="CW50" i="37"/>
  <c r="CV50" i="37"/>
  <c r="B50" i="37"/>
  <c r="CU49" i="37"/>
  <c r="B49" i="37"/>
  <c r="DE48" i="37"/>
  <c r="DD48" i="37"/>
  <c r="DC48" i="37"/>
  <c r="DB48" i="37"/>
  <c r="DA48" i="37"/>
  <c r="CZ48" i="37"/>
  <c r="CY48" i="37"/>
  <c r="L48" i="37"/>
  <c r="K48" i="37"/>
  <c r="J48" i="37"/>
  <c r="I48" i="37"/>
  <c r="H48" i="37"/>
  <c r="G48" i="37"/>
  <c r="F48" i="37"/>
  <c r="C47" i="37"/>
  <c r="L44" i="37"/>
  <c r="K44" i="37"/>
  <c r="J44" i="37"/>
  <c r="I44" i="37"/>
  <c r="H44" i="37"/>
  <c r="G44" i="37"/>
  <c r="F44" i="37"/>
  <c r="E44" i="37"/>
  <c r="AM44" i="37" s="1"/>
  <c r="D44" i="37"/>
  <c r="AK44" i="37" s="1"/>
  <c r="C44" i="37"/>
  <c r="AI44" i="37" s="1"/>
  <c r="CU43" i="37"/>
  <c r="DE43" i="37"/>
  <c r="DD43" i="37"/>
  <c r="DC43" i="37"/>
  <c r="DB43" i="37"/>
  <c r="DA43" i="37"/>
  <c r="CZ43" i="37"/>
  <c r="CY43" i="37"/>
  <c r="CX43" i="37"/>
  <c r="CW43" i="37"/>
  <c r="CV43" i="37"/>
  <c r="B43" i="37"/>
  <c r="CU42" i="37"/>
  <c r="DE42" i="37"/>
  <c r="DD42" i="37"/>
  <c r="DC42" i="37"/>
  <c r="DB42" i="37"/>
  <c r="DA42" i="37"/>
  <c r="CZ42" i="37"/>
  <c r="CY42" i="37"/>
  <c r="CX42" i="37"/>
  <c r="CW42" i="37"/>
  <c r="CV42" i="37"/>
  <c r="B42" i="37"/>
  <c r="CU41" i="37"/>
  <c r="DE41" i="37"/>
  <c r="DD41" i="37"/>
  <c r="DC41" i="37"/>
  <c r="DB41" i="37"/>
  <c r="DA41" i="37"/>
  <c r="CZ41" i="37"/>
  <c r="CY41" i="37"/>
  <c r="CX41" i="37"/>
  <c r="CW41" i="37"/>
  <c r="CV41" i="37"/>
  <c r="B41" i="37"/>
  <c r="CV40" i="37"/>
  <c r="CU40" i="37"/>
  <c r="DE40" i="37"/>
  <c r="DD40" i="37"/>
  <c r="DC40" i="37"/>
  <c r="DB40" i="37"/>
  <c r="DA40" i="37"/>
  <c r="CZ40" i="37"/>
  <c r="CY40" i="37"/>
  <c r="CX40" i="37"/>
  <c r="CW40" i="37"/>
  <c r="B40" i="37"/>
  <c r="CU39" i="37"/>
  <c r="DE39" i="37"/>
  <c r="DD39" i="37"/>
  <c r="DC39" i="37"/>
  <c r="DB39" i="37"/>
  <c r="DA39" i="37"/>
  <c r="CZ39" i="37"/>
  <c r="CY39" i="37"/>
  <c r="CX39" i="37"/>
  <c r="CW39" i="37"/>
  <c r="CV39" i="37"/>
  <c r="B39" i="37"/>
  <c r="CU38" i="37"/>
  <c r="DE38" i="37"/>
  <c r="DD38" i="37"/>
  <c r="DC38" i="37"/>
  <c r="DB38" i="37"/>
  <c r="DA38" i="37"/>
  <c r="CZ38" i="37"/>
  <c r="CY38" i="37"/>
  <c r="CX38" i="37"/>
  <c r="CW38" i="37"/>
  <c r="CV38" i="37"/>
  <c r="B38" i="37"/>
  <c r="CU37" i="37"/>
  <c r="DE37" i="37"/>
  <c r="DD37" i="37"/>
  <c r="DC37" i="37"/>
  <c r="DB37" i="37"/>
  <c r="DA37" i="37"/>
  <c r="CZ37" i="37"/>
  <c r="CY37" i="37"/>
  <c r="CX37" i="37"/>
  <c r="CW37" i="37"/>
  <c r="CV37" i="37"/>
  <c r="B37" i="37"/>
  <c r="DE36" i="37"/>
  <c r="CU36" i="37"/>
  <c r="DD36" i="37"/>
  <c r="DC36" i="37"/>
  <c r="DB36" i="37"/>
  <c r="DA36" i="37"/>
  <c r="CZ36" i="37"/>
  <c r="CY36" i="37"/>
  <c r="CX36" i="37"/>
  <c r="CW36" i="37"/>
  <c r="CV36" i="37"/>
  <c r="B36" i="37"/>
  <c r="CU35" i="37"/>
  <c r="DE35" i="37"/>
  <c r="DD35" i="37"/>
  <c r="DC35" i="37"/>
  <c r="DB35" i="37"/>
  <c r="DA35" i="37"/>
  <c r="CZ35" i="37"/>
  <c r="CY35" i="37"/>
  <c r="CX35" i="37"/>
  <c r="CW35" i="37"/>
  <c r="CV35" i="37"/>
  <c r="B35" i="37"/>
  <c r="CU34" i="37"/>
  <c r="B34" i="37"/>
  <c r="DE33" i="37"/>
  <c r="DD33" i="37"/>
  <c r="DC33" i="37"/>
  <c r="DB33" i="37"/>
  <c r="DA33" i="37"/>
  <c r="CZ33" i="37"/>
  <c r="CY33" i="37"/>
  <c r="L33" i="37"/>
  <c r="K33" i="37"/>
  <c r="J33" i="37"/>
  <c r="I33" i="37"/>
  <c r="H33" i="37"/>
  <c r="G33" i="37"/>
  <c r="F33" i="37"/>
  <c r="C32" i="37"/>
  <c r="L29" i="37"/>
  <c r="K29" i="37"/>
  <c r="J29" i="37"/>
  <c r="I29" i="37"/>
  <c r="H29" i="37"/>
  <c r="G29" i="37"/>
  <c r="F29" i="37"/>
  <c r="AM29" i="37"/>
  <c r="D29" i="37"/>
  <c r="AK29" i="37" s="1"/>
  <c r="C29" i="37"/>
  <c r="AI29" i="37" s="1"/>
  <c r="CU28" i="37"/>
  <c r="DE28" i="37"/>
  <c r="DD28" i="37"/>
  <c r="DC28" i="37"/>
  <c r="DB28" i="37"/>
  <c r="DA28" i="37"/>
  <c r="CZ28" i="37"/>
  <c r="CY28" i="37"/>
  <c r="CX28" i="37"/>
  <c r="CW28" i="37"/>
  <c r="CV28" i="37"/>
  <c r="B28" i="37"/>
  <c r="CU27" i="37"/>
  <c r="DE27" i="37"/>
  <c r="DD27" i="37"/>
  <c r="DC27" i="37"/>
  <c r="DB27" i="37"/>
  <c r="DA27" i="37"/>
  <c r="CZ27" i="37"/>
  <c r="CY27" i="37"/>
  <c r="CX27" i="37"/>
  <c r="CW27" i="37"/>
  <c r="CV27" i="37"/>
  <c r="B27" i="37"/>
  <c r="DB26" i="37"/>
  <c r="CU26" i="37"/>
  <c r="DE26" i="37"/>
  <c r="DD26" i="37"/>
  <c r="DC26" i="37"/>
  <c r="DA26" i="37"/>
  <c r="CZ26" i="37"/>
  <c r="CY26" i="37"/>
  <c r="CX26" i="37"/>
  <c r="CW26" i="37"/>
  <c r="CV26" i="37"/>
  <c r="B26" i="37"/>
  <c r="CU25" i="37"/>
  <c r="DE25" i="37"/>
  <c r="DD25" i="37"/>
  <c r="DC25" i="37"/>
  <c r="DB25" i="37"/>
  <c r="DA25" i="37"/>
  <c r="CZ25" i="37"/>
  <c r="CY25" i="37"/>
  <c r="CX25" i="37"/>
  <c r="CW25" i="37"/>
  <c r="CV25" i="37"/>
  <c r="B25" i="37"/>
  <c r="CU24" i="37"/>
  <c r="DE24" i="37"/>
  <c r="DD24" i="37"/>
  <c r="DC24" i="37"/>
  <c r="DB24" i="37"/>
  <c r="DA24" i="37"/>
  <c r="CZ24" i="37"/>
  <c r="CY24" i="37"/>
  <c r="CX24" i="37"/>
  <c r="CW24" i="37"/>
  <c r="CV24" i="37"/>
  <c r="B24" i="37"/>
  <c r="CU23" i="37"/>
  <c r="DE23" i="37"/>
  <c r="DD23" i="37"/>
  <c r="DC23" i="37"/>
  <c r="DB23" i="37"/>
  <c r="DA23" i="37"/>
  <c r="CZ23" i="37"/>
  <c r="CY23" i="37"/>
  <c r="CX23" i="37"/>
  <c r="CW23" i="37"/>
  <c r="CV23" i="37"/>
  <c r="B23" i="37"/>
  <c r="CU22" i="37"/>
  <c r="DE22" i="37"/>
  <c r="DD22" i="37"/>
  <c r="DC22" i="37"/>
  <c r="DB22" i="37"/>
  <c r="DA22" i="37"/>
  <c r="CZ22" i="37"/>
  <c r="CX22" i="37"/>
  <c r="CW22" i="37"/>
  <c r="CV22" i="37"/>
  <c r="B22" i="37"/>
  <c r="CU21" i="37"/>
  <c r="DE21" i="37"/>
  <c r="DD21" i="37"/>
  <c r="DC21" i="37"/>
  <c r="DB21" i="37"/>
  <c r="DA21" i="37"/>
  <c r="CZ21" i="37"/>
  <c r="CY21" i="37"/>
  <c r="CX21" i="37"/>
  <c r="CW21" i="37"/>
  <c r="CV21" i="37"/>
  <c r="B21" i="37"/>
  <c r="CU20" i="37"/>
  <c r="DE20" i="37"/>
  <c r="DD20" i="37"/>
  <c r="DC20" i="37"/>
  <c r="DB20" i="37"/>
  <c r="CZ20" i="37"/>
  <c r="CY20" i="37"/>
  <c r="CX20" i="37"/>
  <c r="CW20" i="37"/>
  <c r="CV20" i="37"/>
  <c r="B20" i="37"/>
  <c r="CU19" i="37"/>
  <c r="CY19" i="37"/>
  <c r="B19" i="37"/>
  <c r="DE18" i="37"/>
  <c r="DD18" i="37"/>
  <c r="DC18" i="37"/>
  <c r="DB18" i="37"/>
  <c r="DA18" i="37"/>
  <c r="CZ18" i="37"/>
  <c r="CY18" i="37"/>
  <c r="L18" i="37"/>
  <c r="K18" i="37"/>
  <c r="J18" i="37"/>
  <c r="I18" i="37"/>
  <c r="H18" i="37"/>
  <c r="G18" i="37"/>
  <c r="F18" i="37"/>
  <c r="C17" i="37"/>
  <c r="AF14" i="37"/>
  <c r="AE14" i="37"/>
  <c r="AD14" i="37"/>
  <c r="AC14" i="37"/>
  <c r="AB14" i="37"/>
  <c r="AA14" i="37"/>
  <c r="Z14" i="37"/>
  <c r="Y14" i="37"/>
  <c r="X14" i="37"/>
  <c r="W14" i="37"/>
  <c r="V14" i="37"/>
  <c r="U14" i="37"/>
  <c r="T14" i="37"/>
  <c r="S14" i="37"/>
  <c r="R14" i="37"/>
  <c r="Q14" i="37"/>
  <c r="P14" i="37"/>
  <c r="O14" i="37"/>
  <c r="N14" i="37"/>
  <c r="M14" i="37"/>
  <c r="L14" i="37"/>
  <c r="K14" i="37"/>
  <c r="J14" i="37"/>
  <c r="I14" i="37"/>
  <c r="H14" i="37"/>
  <c r="G14" i="37"/>
  <c r="F14" i="37"/>
  <c r="AM14" i="37"/>
  <c r="D14" i="37"/>
  <c r="AK14" i="37" s="1"/>
  <c r="C14" i="37"/>
  <c r="CU13" i="37"/>
  <c r="DY13" i="37"/>
  <c r="DX13" i="37"/>
  <c r="DW13" i="37"/>
  <c r="DV13" i="37"/>
  <c r="DU13" i="37"/>
  <c r="DT13" i="37"/>
  <c r="DS13" i="37"/>
  <c r="DR13" i="37"/>
  <c r="DQ13" i="37"/>
  <c r="DP13" i="37"/>
  <c r="DO13" i="37"/>
  <c r="DN13" i="37"/>
  <c r="DM13" i="37"/>
  <c r="DL13" i="37"/>
  <c r="DK13" i="37"/>
  <c r="DJ13" i="37"/>
  <c r="DI13" i="37"/>
  <c r="DH13" i="37"/>
  <c r="DG13" i="37"/>
  <c r="DF13" i="37"/>
  <c r="DE13" i="37"/>
  <c r="DD13" i="37"/>
  <c r="DC13" i="37"/>
  <c r="DB13" i="37"/>
  <c r="DA13" i="37"/>
  <c r="CZ13" i="37"/>
  <c r="CY13" i="37"/>
  <c r="CX13" i="37"/>
  <c r="CW13" i="37"/>
  <c r="CV13" i="37"/>
  <c r="B13" i="37"/>
  <c r="CU12" i="37"/>
  <c r="DY12" i="37"/>
  <c r="DX12" i="37"/>
  <c r="DW12" i="37"/>
  <c r="DV12" i="37"/>
  <c r="DU12" i="37"/>
  <c r="DT12" i="37"/>
  <c r="DS12" i="37"/>
  <c r="DR12" i="37"/>
  <c r="DQ12" i="37"/>
  <c r="DP12" i="37"/>
  <c r="DO12" i="37"/>
  <c r="DN12" i="37"/>
  <c r="DM12" i="37"/>
  <c r="DL12" i="37"/>
  <c r="DK12" i="37"/>
  <c r="DJ12" i="37"/>
  <c r="DI12" i="37"/>
  <c r="DH12" i="37"/>
  <c r="DG12" i="37"/>
  <c r="DF12" i="37"/>
  <c r="DE12" i="37"/>
  <c r="DD12" i="37"/>
  <c r="DC12" i="37"/>
  <c r="DB12" i="37"/>
  <c r="DA12" i="37"/>
  <c r="CZ12" i="37"/>
  <c r="CY12" i="37"/>
  <c r="CX12" i="37"/>
  <c r="CW12" i="37"/>
  <c r="CV12" i="37"/>
  <c r="B12" i="37"/>
  <c r="CU11" i="37"/>
  <c r="DY11" i="37"/>
  <c r="DX11" i="37"/>
  <c r="DW11" i="37"/>
  <c r="DV11" i="37"/>
  <c r="DU11" i="37"/>
  <c r="DT11" i="37"/>
  <c r="DS11" i="37"/>
  <c r="DR11" i="37"/>
  <c r="DQ11" i="37"/>
  <c r="DP11" i="37"/>
  <c r="DO11" i="37"/>
  <c r="DN11" i="37"/>
  <c r="DM11" i="37"/>
  <c r="DL11" i="37"/>
  <c r="DK11" i="37"/>
  <c r="DJ11" i="37"/>
  <c r="DI11" i="37"/>
  <c r="DH11" i="37"/>
  <c r="DG11" i="37"/>
  <c r="DF11" i="37"/>
  <c r="DE11" i="37"/>
  <c r="DD11" i="37"/>
  <c r="DC11" i="37"/>
  <c r="DB11" i="37"/>
  <c r="DA11" i="37"/>
  <c r="CZ11" i="37"/>
  <c r="CY11" i="37"/>
  <c r="CX11" i="37"/>
  <c r="CW11" i="37"/>
  <c r="CV11" i="37"/>
  <c r="B11" i="37"/>
  <c r="CU10" i="37"/>
  <c r="DY10" i="37"/>
  <c r="DX10" i="37"/>
  <c r="DW10" i="37"/>
  <c r="DV10" i="37"/>
  <c r="DU10" i="37"/>
  <c r="DT10" i="37"/>
  <c r="DS10" i="37"/>
  <c r="DR10" i="37"/>
  <c r="DQ10" i="37"/>
  <c r="DP10" i="37"/>
  <c r="DO10" i="37"/>
  <c r="DN10" i="37"/>
  <c r="DM10" i="37"/>
  <c r="DL10" i="37"/>
  <c r="DK10" i="37"/>
  <c r="DJ10" i="37"/>
  <c r="DI10" i="37"/>
  <c r="DH10" i="37"/>
  <c r="DG10" i="37"/>
  <c r="DF10" i="37"/>
  <c r="DE10" i="37"/>
  <c r="DD10" i="37"/>
  <c r="DC10" i="37"/>
  <c r="DB10" i="37"/>
  <c r="DA10" i="37"/>
  <c r="CZ10" i="37"/>
  <c r="CY10" i="37"/>
  <c r="CX10" i="37"/>
  <c r="CW10" i="37"/>
  <c r="CV10" i="37"/>
  <c r="B10" i="37"/>
  <c r="CU9" i="37"/>
  <c r="DY9" i="37"/>
  <c r="DX9" i="37"/>
  <c r="DW9" i="37"/>
  <c r="DV9" i="37"/>
  <c r="DU9" i="37"/>
  <c r="DT9" i="37"/>
  <c r="DS9" i="37"/>
  <c r="DR9" i="37"/>
  <c r="DQ9" i="37"/>
  <c r="DP9" i="37"/>
  <c r="DO9" i="37"/>
  <c r="DN9" i="37"/>
  <c r="DM9" i="37"/>
  <c r="DL9" i="37"/>
  <c r="DK9" i="37"/>
  <c r="DJ9" i="37"/>
  <c r="DI9" i="37"/>
  <c r="DH9" i="37"/>
  <c r="DG9" i="37"/>
  <c r="DF9" i="37"/>
  <c r="DE9" i="37"/>
  <c r="DD9" i="37"/>
  <c r="DC9" i="37"/>
  <c r="DB9" i="37"/>
  <c r="DA9" i="37"/>
  <c r="CZ9" i="37"/>
  <c r="CY9" i="37"/>
  <c r="CX9" i="37"/>
  <c r="CW9" i="37"/>
  <c r="CV9" i="37"/>
  <c r="B9" i="37"/>
  <c r="CU8" i="37"/>
  <c r="DY8" i="37"/>
  <c r="DX8" i="37"/>
  <c r="DW8" i="37"/>
  <c r="DV8" i="37"/>
  <c r="DU8" i="37"/>
  <c r="DT8" i="37"/>
  <c r="DS8" i="37"/>
  <c r="DR8" i="37"/>
  <c r="DQ8" i="37"/>
  <c r="DP8" i="37"/>
  <c r="DO8" i="37"/>
  <c r="DN8" i="37"/>
  <c r="DM8" i="37"/>
  <c r="DL8" i="37"/>
  <c r="DK8" i="37"/>
  <c r="DJ8" i="37"/>
  <c r="DI8" i="37"/>
  <c r="DH8" i="37"/>
  <c r="DG8" i="37"/>
  <c r="DF8" i="37"/>
  <c r="DE8" i="37"/>
  <c r="DD8" i="37"/>
  <c r="DC8" i="37"/>
  <c r="DB8" i="37"/>
  <c r="DA8" i="37"/>
  <c r="CZ8" i="37"/>
  <c r="CY8" i="37"/>
  <c r="CX8" i="37"/>
  <c r="CW8" i="37"/>
  <c r="CV8" i="37"/>
  <c r="B8" i="37"/>
  <c r="CU7" i="37"/>
  <c r="DY7" i="37"/>
  <c r="DX7" i="37"/>
  <c r="DW7" i="37"/>
  <c r="DV7" i="37"/>
  <c r="DU7" i="37"/>
  <c r="DT7" i="37"/>
  <c r="DS7" i="37"/>
  <c r="DR7" i="37"/>
  <c r="DQ7" i="37"/>
  <c r="DP7" i="37"/>
  <c r="DO7" i="37"/>
  <c r="DN7" i="37"/>
  <c r="DM7" i="37"/>
  <c r="DL7" i="37"/>
  <c r="DK7" i="37"/>
  <c r="DJ7" i="37"/>
  <c r="DI7" i="37"/>
  <c r="DH7" i="37"/>
  <c r="DG7" i="37"/>
  <c r="DF7" i="37"/>
  <c r="DE7" i="37"/>
  <c r="DD7" i="37"/>
  <c r="DC7" i="37"/>
  <c r="DB7" i="37"/>
  <c r="DA7" i="37"/>
  <c r="CZ7" i="37"/>
  <c r="CY7" i="37"/>
  <c r="CX7" i="37"/>
  <c r="CW7" i="37"/>
  <c r="CV7" i="37"/>
  <c r="B7" i="37"/>
  <c r="CU6" i="37"/>
  <c r="DY6" i="37"/>
  <c r="DX6" i="37"/>
  <c r="DW6" i="37"/>
  <c r="DV6" i="37"/>
  <c r="DU6" i="37"/>
  <c r="DT6" i="37"/>
  <c r="DS6" i="37"/>
  <c r="DR6" i="37"/>
  <c r="DQ6" i="37"/>
  <c r="DP6" i="37"/>
  <c r="DO6" i="37"/>
  <c r="DN6" i="37"/>
  <c r="DM6" i="37"/>
  <c r="DL6" i="37"/>
  <c r="DK6" i="37"/>
  <c r="DJ6" i="37"/>
  <c r="DI6" i="37"/>
  <c r="DH6" i="37"/>
  <c r="DG6" i="37"/>
  <c r="DF6" i="37"/>
  <c r="DE6" i="37"/>
  <c r="DD6" i="37"/>
  <c r="DC6" i="37"/>
  <c r="DB6" i="37"/>
  <c r="CZ6" i="37"/>
  <c r="CY6" i="37"/>
  <c r="CX6" i="37"/>
  <c r="CW6" i="37"/>
  <c r="CV6" i="37"/>
  <c r="B6" i="37"/>
  <c r="CU5" i="37"/>
  <c r="DY5" i="37"/>
  <c r="DX5" i="37"/>
  <c r="DW5" i="37"/>
  <c r="DV5" i="37"/>
  <c r="DU5" i="37"/>
  <c r="DT5" i="37"/>
  <c r="DS5" i="37"/>
  <c r="DR5" i="37"/>
  <c r="DQ5" i="37"/>
  <c r="DP5" i="37"/>
  <c r="DO5" i="37"/>
  <c r="DN5" i="37"/>
  <c r="DM5" i="37"/>
  <c r="DL5" i="37"/>
  <c r="DK5" i="37"/>
  <c r="DJ5" i="37"/>
  <c r="DI5" i="37"/>
  <c r="DH5" i="37"/>
  <c r="DG5" i="37"/>
  <c r="DF5" i="37"/>
  <c r="DE5" i="37"/>
  <c r="DD5" i="37"/>
  <c r="DC5" i="37"/>
  <c r="DB5" i="37"/>
  <c r="DA5" i="37"/>
  <c r="CZ5" i="37"/>
  <c r="CY5" i="37"/>
  <c r="CX5" i="37"/>
  <c r="CW5" i="37"/>
  <c r="CV5" i="37"/>
  <c r="B5" i="37"/>
  <c r="CU4" i="37"/>
  <c r="DW4" i="37"/>
  <c r="DS4" i="37"/>
  <c r="DO4" i="37"/>
  <c r="DK4" i="37"/>
  <c r="DG4" i="37"/>
  <c r="DC4" i="37"/>
  <c r="CY4" i="37"/>
  <c r="B4" i="37"/>
  <c r="DE3" i="37"/>
  <c r="DD3" i="37"/>
  <c r="DC3" i="37"/>
  <c r="DB3" i="37"/>
  <c r="DA3" i="37"/>
  <c r="CZ3" i="37"/>
  <c r="CY3" i="37"/>
  <c r="AF3" i="37"/>
  <c r="DY3" i="37" s="1"/>
  <c r="AE3" i="37"/>
  <c r="DX3" i="37" s="1"/>
  <c r="AD3" i="37"/>
  <c r="AC3" i="37"/>
  <c r="DV3" i="37" s="1"/>
  <c r="AB3" i="37"/>
  <c r="AA3" i="37"/>
  <c r="Z3" i="37"/>
  <c r="Y3" i="37"/>
  <c r="X3" i="37"/>
  <c r="DQ3" i="37" s="1"/>
  <c r="W3" i="37"/>
  <c r="DP3" i="37" s="1"/>
  <c r="V3" i="37"/>
  <c r="U3" i="37"/>
  <c r="DN3" i="37" s="1"/>
  <c r="T3" i="37"/>
  <c r="S3" i="37"/>
  <c r="R3" i="37"/>
  <c r="Q3" i="37"/>
  <c r="P3" i="37"/>
  <c r="DI3" i="37" s="1"/>
  <c r="O3" i="37"/>
  <c r="DH3" i="37" s="1"/>
  <c r="N3" i="37"/>
  <c r="M3" i="37"/>
  <c r="DF3" i="37" s="1"/>
  <c r="L3" i="37"/>
  <c r="K3" i="37"/>
  <c r="J3" i="37"/>
  <c r="I3" i="37"/>
  <c r="H3" i="37"/>
  <c r="G3" i="37"/>
  <c r="F3" i="37"/>
  <c r="C2" i="37"/>
  <c r="L314" i="36"/>
  <c r="K314" i="36"/>
  <c r="J314" i="36"/>
  <c r="I314" i="36"/>
  <c r="H314" i="36"/>
  <c r="G314" i="36"/>
  <c r="F314" i="36"/>
  <c r="CU313" i="36"/>
  <c r="DE313" i="36"/>
  <c r="DD313" i="36"/>
  <c r="DC313" i="36"/>
  <c r="DB313" i="36"/>
  <c r="DA313" i="36"/>
  <c r="CZ313" i="36"/>
  <c r="CY313" i="36"/>
  <c r="B313" i="36"/>
  <c r="CU312" i="36"/>
  <c r="DE312" i="36"/>
  <c r="DD312" i="36"/>
  <c r="DC312" i="36"/>
  <c r="DB312" i="36"/>
  <c r="DA312" i="36"/>
  <c r="CZ312" i="36"/>
  <c r="CY312" i="36"/>
  <c r="B312" i="36"/>
  <c r="CU311" i="36"/>
  <c r="DE311" i="36"/>
  <c r="DD311" i="36"/>
  <c r="DC311" i="36"/>
  <c r="DB311" i="36"/>
  <c r="DA311" i="36"/>
  <c r="CZ311" i="36"/>
  <c r="CY311" i="36"/>
  <c r="B311" i="36"/>
  <c r="CU310" i="36"/>
  <c r="DE310" i="36"/>
  <c r="DD310" i="36"/>
  <c r="DC310" i="36"/>
  <c r="DB310" i="36"/>
  <c r="DA310" i="36"/>
  <c r="CZ310" i="36"/>
  <c r="CY310" i="36"/>
  <c r="B310" i="36"/>
  <c r="CU309" i="36"/>
  <c r="DE309" i="36"/>
  <c r="DD309" i="36"/>
  <c r="DC309" i="36"/>
  <c r="DB309" i="36"/>
  <c r="DA309" i="36"/>
  <c r="CZ309" i="36"/>
  <c r="CY309" i="36"/>
  <c r="B309" i="36"/>
  <c r="CU308" i="36"/>
  <c r="DE308" i="36"/>
  <c r="DD308" i="36"/>
  <c r="DC308" i="36"/>
  <c r="DB308" i="36"/>
  <c r="DA308" i="36"/>
  <c r="CZ308" i="36"/>
  <c r="CY308" i="36"/>
  <c r="B308" i="36"/>
  <c r="CU307" i="36"/>
  <c r="DE307" i="36"/>
  <c r="DD307" i="36"/>
  <c r="DC307" i="36"/>
  <c r="DB307" i="36"/>
  <c r="DA307" i="36"/>
  <c r="CZ307" i="36"/>
  <c r="CY307" i="36"/>
  <c r="B307" i="36"/>
  <c r="CU306" i="36"/>
  <c r="DE306" i="36"/>
  <c r="DD306" i="36"/>
  <c r="DC306" i="36"/>
  <c r="DB306" i="36"/>
  <c r="DA306" i="36"/>
  <c r="CZ306" i="36"/>
  <c r="CY306" i="36"/>
  <c r="B306" i="36"/>
  <c r="CU305" i="36"/>
  <c r="DE305" i="36"/>
  <c r="DD305" i="36"/>
  <c r="DC305" i="36"/>
  <c r="DB305" i="36"/>
  <c r="DA305" i="36"/>
  <c r="CZ305" i="36"/>
  <c r="CY305" i="36"/>
  <c r="B305" i="36"/>
  <c r="CU304" i="36"/>
  <c r="B304" i="36"/>
  <c r="DE303" i="36"/>
  <c r="DD303" i="36"/>
  <c r="DC303" i="36"/>
  <c r="DB303" i="36"/>
  <c r="DA303" i="36"/>
  <c r="CZ303" i="36"/>
  <c r="CY303" i="36"/>
  <c r="L303" i="36"/>
  <c r="K303" i="36"/>
  <c r="J303" i="36"/>
  <c r="I303" i="36"/>
  <c r="H303" i="36"/>
  <c r="G303" i="36"/>
  <c r="F303" i="36"/>
  <c r="C302" i="36"/>
  <c r="L299" i="36"/>
  <c r="K299" i="36"/>
  <c r="J299" i="36"/>
  <c r="I299" i="36"/>
  <c r="H299" i="36"/>
  <c r="G299" i="36"/>
  <c r="F299" i="36"/>
  <c r="E299" i="36"/>
  <c r="D299" i="36"/>
  <c r="C299" i="36"/>
  <c r="CU298" i="36"/>
  <c r="DE298" i="36"/>
  <c r="DD298" i="36"/>
  <c r="DC298" i="36"/>
  <c r="DB298" i="36"/>
  <c r="DA298" i="36"/>
  <c r="CZ298" i="36"/>
  <c r="CY298" i="36"/>
  <c r="CX298" i="36"/>
  <c r="CW298" i="36"/>
  <c r="CV298" i="36"/>
  <c r="B298" i="36"/>
  <c r="CU297" i="36"/>
  <c r="DE297" i="36"/>
  <c r="DD297" i="36"/>
  <c r="DC297" i="36"/>
  <c r="DB297" i="36"/>
  <c r="DA297" i="36"/>
  <c r="CZ297" i="36"/>
  <c r="CY297" i="36"/>
  <c r="CX297" i="36"/>
  <c r="CW297" i="36"/>
  <c r="CV297" i="36"/>
  <c r="B297" i="36"/>
  <c r="CU296" i="36"/>
  <c r="DE296" i="36"/>
  <c r="DD296" i="36"/>
  <c r="DC296" i="36"/>
  <c r="DB296" i="36"/>
  <c r="DA296" i="36"/>
  <c r="CZ296" i="36"/>
  <c r="CY296" i="36"/>
  <c r="CX296" i="36"/>
  <c r="CW296" i="36"/>
  <c r="CV296" i="36"/>
  <c r="B296" i="36"/>
  <c r="CU295" i="36"/>
  <c r="DE295" i="36"/>
  <c r="DD295" i="36"/>
  <c r="DC295" i="36"/>
  <c r="DB295" i="36"/>
  <c r="DA295" i="36"/>
  <c r="CZ295" i="36"/>
  <c r="CY295" i="36"/>
  <c r="CX295" i="36"/>
  <c r="CW295" i="36"/>
  <c r="CV295" i="36"/>
  <c r="B295" i="36"/>
  <c r="CU294" i="36"/>
  <c r="DE294" i="36"/>
  <c r="DD294" i="36"/>
  <c r="DC294" i="36"/>
  <c r="DB294" i="36"/>
  <c r="DA294" i="36"/>
  <c r="CZ294" i="36"/>
  <c r="CY294" i="36"/>
  <c r="CX294" i="36"/>
  <c r="CW294" i="36"/>
  <c r="CV294" i="36"/>
  <c r="B294" i="36"/>
  <c r="DE293" i="36"/>
  <c r="CU293" i="36"/>
  <c r="DD293" i="36"/>
  <c r="DC293" i="36"/>
  <c r="DB293" i="36"/>
  <c r="DA293" i="36"/>
  <c r="CZ293" i="36"/>
  <c r="CY293" i="36"/>
  <c r="CX293" i="36"/>
  <c r="CW293" i="36"/>
  <c r="CV293" i="36"/>
  <c r="B293" i="36"/>
  <c r="CU292" i="36"/>
  <c r="DE292" i="36"/>
  <c r="DD292" i="36"/>
  <c r="DC292" i="36"/>
  <c r="DB292" i="36"/>
  <c r="DA292" i="36"/>
  <c r="CZ292" i="36"/>
  <c r="CY292" i="36"/>
  <c r="CX292" i="36"/>
  <c r="CW292" i="36"/>
  <c r="CV292" i="36"/>
  <c r="B292" i="36"/>
  <c r="CU291" i="36"/>
  <c r="DE291" i="36"/>
  <c r="DD291" i="36"/>
  <c r="DC291" i="36"/>
  <c r="DB291" i="36"/>
  <c r="DA291" i="36"/>
  <c r="CZ291" i="36"/>
  <c r="CY291" i="36"/>
  <c r="CX291" i="36"/>
  <c r="CW291" i="36"/>
  <c r="CV291" i="36"/>
  <c r="B291" i="36"/>
  <c r="CU290" i="36"/>
  <c r="DE290" i="36"/>
  <c r="DD290" i="36"/>
  <c r="DC290" i="36"/>
  <c r="DB290" i="36"/>
  <c r="DA290" i="36"/>
  <c r="CZ290" i="36"/>
  <c r="CY290" i="36"/>
  <c r="CX290" i="36"/>
  <c r="CW290" i="36"/>
  <c r="CV290" i="36"/>
  <c r="B290" i="36"/>
  <c r="CU289" i="36"/>
  <c r="B289" i="36"/>
  <c r="DE288" i="36"/>
  <c r="DD288" i="36"/>
  <c r="DC288" i="36"/>
  <c r="DB288" i="36"/>
  <c r="DA288" i="36"/>
  <c r="CZ288" i="36"/>
  <c r="CY288" i="36"/>
  <c r="L288" i="36"/>
  <c r="K288" i="36"/>
  <c r="J288" i="36"/>
  <c r="I288" i="36"/>
  <c r="H288" i="36"/>
  <c r="G288" i="36"/>
  <c r="F288" i="36"/>
  <c r="C287" i="36"/>
  <c r="L284" i="36"/>
  <c r="K284" i="36"/>
  <c r="J284" i="36"/>
  <c r="I284" i="36"/>
  <c r="H284" i="36"/>
  <c r="G284" i="36"/>
  <c r="F284" i="36"/>
  <c r="E284" i="36"/>
  <c r="D284" i="36"/>
  <c r="C284" i="36"/>
  <c r="CU283" i="36"/>
  <c r="DE283" i="36"/>
  <c r="DD283" i="36"/>
  <c r="DC283" i="36"/>
  <c r="DB283" i="36"/>
  <c r="DA283" i="36"/>
  <c r="CZ283" i="36"/>
  <c r="CY283" i="36"/>
  <c r="CX283" i="36"/>
  <c r="CW283" i="36"/>
  <c r="CV283" i="36"/>
  <c r="B283" i="36"/>
  <c r="CY282" i="36"/>
  <c r="CU282" i="36"/>
  <c r="DE282" i="36"/>
  <c r="DD282" i="36"/>
  <c r="DC282" i="36"/>
  <c r="DB282" i="36"/>
  <c r="DA282" i="36"/>
  <c r="CZ282" i="36"/>
  <c r="CX282" i="36"/>
  <c r="CW282" i="36"/>
  <c r="CV282" i="36"/>
  <c r="B282" i="36"/>
  <c r="CU281" i="36"/>
  <c r="DE281" i="36"/>
  <c r="DD281" i="36"/>
  <c r="DC281" i="36"/>
  <c r="DB281" i="36"/>
  <c r="DA281" i="36"/>
  <c r="CZ281" i="36"/>
  <c r="CY281" i="36"/>
  <c r="CX281" i="36"/>
  <c r="CW281" i="36"/>
  <c r="CV281" i="36"/>
  <c r="B281" i="36"/>
  <c r="CU280" i="36"/>
  <c r="DE280" i="36"/>
  <c r="DD280" i="36"/>
  <c r="DC280" i="36"/>
  <c r="DB280" i="36"/>
  <c r="DA280" i="36"/>
  <c r="CZ280" i="36"/>
  <c r="CY280" i="36"/>
  <c r="CX280" i="36"/>
  <c r="CW280" i="36"/>
  <c r="CV280" i="36"/>
  <c r="B280" i="36"/>
  <c r="DE279" i="36"/>
  <c r="CU279" i="36"/>
  <c r="DD279" i="36"/>
  <c r="DC279" i="36"/>
  <c r="DB279" i="36"/>
  <c r="DA279" i="36"/>
  <c r="CZ279" i="36"/>
  <c r="CY279" i="36"/>
  <c r="CX279" i="36"/>
  <c r="CW279" i="36"/>
  <c r="CV279" i="36"/>
  <c r="B279" i="36"/>
  <c r="CU278" i="36"/>
  <c r="DE278" i="36"/>
  <c r="DD278" i="36"/>
  <c r="DC278" i="36"/>
  <c r="DB278" i="36"/>
  <c r="DA278" i="36"/>
  <c r="CZ278" i="36"/>
  <c r="CY278" i="36"/>
  <c r="CX278" i="36"/>
  <c r="CW278" i="36"/>
  <c r="CV278" i="36"/>
  <c r="B278" i="36"/>
  <c r="CU277" i="36"/>
  <c r="DE277" i="36"/>
  <c r="DD277" i="36"/>
  <c r="DC277" i="36"/>
  <c r="DB277" i="36"/>
  <c r="DA277" i="36"/>
  <c r="CZ277" i="36"/>
  <c r="CY277" i="36"/>
  <c r="CX277" i="36"/>
  <c r="CW277" i="36"/>
  <c r="CV277" i="36"/>
  <c r="B277" i="36"/>
  <c r="CU276" i="36"/>
  <c r="DE276" i="36"/>
  <c r="DC276" i="36"/>
  <c r="DB276" i="36"/>
  <c r="DA276" i="36"/>
  <c r="CZ276" i="36"/>
  <c r="CY276" i="36"/>
  <c r="CX276" i="36"/>
  <c r="CW276" i="36"/>
  <c r="CV276" i="36"/>
  <c r="B276" i="36"/>
  <c r="DE275" i="36"/>
  <c r="CU275" i="36"/>
  <c r="DD275" i="36"/>
  <c r="DC275" i="36"/>
  <c r="DB275" i="36"/>
  <c r="DA275" i="36"/>
  <c r="CZ275" i="36"/>
  <c r="CY275" i="36"/>
  <c r="CX275" i="36"/>
  <c r="CW275" i="36"/>
  <c r="CV275" i="36"/>
  <c r="B275" i="36"/>
  <c r="CU274" i="36"/>
  <c r="DD274" i="36"/>
  <c r="CY274" i="36"/>
  <c r="B274" i="36"/>
  <c r="DE273" i="36"/>
  <c r="DD273" i="36"/>
  <c r="DC273" i="36"/>
  <c r="DB273" i="36"/>
  <c r="DA273" i="36"/>
  <c r="CZ273" i="36"/>
  <c r="CY273" i="36"/>
  <c r="L273" i="36"/>
  <c r="K273" i="36"/>
  <c r="J273" i="36"/>
  <c r="I273" i="36"/>
  <c r="H273" i="36"/>
  <c r="G273" i="36"/>
  <c r="F273" i="36"/>
  <c r="C272" i="36"/>
  <c r="L269" i="36"/>
  <c r="K269" i="36"/>
  <c r="J269" i="36"/>
  <c r="I269" i="36"/>
  <c r="H269" i="36"/>
  <c r="G269" i="36"/>
  <c r="F269" i="36"/>
  <c r="E269" i="36"/>
  <c r="D269" i="36"/>
  <c r="C269" i="36"/>
  <c r="CU268" i="36"/>
  <c r="DE268" i="36"/>
  <c r="DD268" i="36"/>
  <c r="DC268" i="36"/>
  <c r="DB268" i="36"/>
  <c r="DA268" i="36"/>
  <c r="CZ268" i="36"/>
  <c r="CY268" i="36"/>
  <c r="CX268" i="36"/>
  <c r="CW268" i="36"/>
  <c r="CV268" i="36"/>
  <c r="B268" i="36"/>
  <c r="CU267" i="36"/>
  <c r="DE267" i="36"/>
  <c r="DD267" i="36"/>
  <c r="DC267" i="36"/>
  <c r="DB267" i="36"/>
  <c r="DA267" i="36"/>
  <c r="CZ267" i="36"/>
  <c r="CY267" i="36"/>
  <c r="CX267" i="36"/>
  <c r="CW267" i="36"/>
  <c r="CV267" i="36"/>
  <c r="B267" i="36"/>
  <c r="CU266" i="36"/>
  <c r="DE266" i="36"/>
  <c r="DD266" i="36"/>
  <c r="DC266" i="36"/>
  <c r="DB266" i="36"/>
  <c r="DA266" i="36"/>
  <c r="CZ266" i="36"/>
  <c r="CY266" i="36"/>
  <c r="CX266" i="36"/>
  <c r="CW266" i="36"/>
  <c r="CV266" i="36"/>
  <c r="B266" i="36"/>
  <c r="CU265" i="36"/>
  <c r="DE265" i="36"/>
  <c r="DD265" i="36"/>
  <c r="DC265" i="36"/>
  <c r="DB265" i="36"/>
  <c r="DA265" i="36"/>
  <c r="CZ265" i="36"/>
  <c r="CY265" i="36"/>
  <c r="CX265" i="36"/>
  <c r="CW265" i="36"/>
  <c r="CV265" i="36"/>
  <c r="B265" i="36"/>
  <c r="CV264" i="36"/>
  <c r="CU264" i="36"/>
  <c r="DE264" i="36"/>
  <c r="DD264" i="36"/>
  <c r="DC264" i="36"/>
  <c r="DB264" i="36"/>
  <c r="DA264" i="36"/>
  <c r="CZ264" i="36"/>
  <c r="CY264" i="36"/>
  <c r="CX264" i="36"/>
  <c r="CW264" i="36"/>
  <c r="B264" i="36"/>
  <c r="CU263" i="36"/>
  <c r="DE263" i="36"/>
  <c r="DD263" i="36"/>
  <c r="DC263" i="36"/>
  <c r="DB263" i="36"/>
  <c r="DA263" i="36"/>
  <c r="CZ263" i="36"/>
  <c r="CY263" i="36"/>
  <c r="CX263" i="36"/>
  <c r="CW263" i="36"/>
  <c r="CV263" i="36"/>
  <c r="B263" i="36"/>
  <c r="CU262" i="36"/>
  <c r="DE262" i="36"/>
  <c r="DD262" i="36"/>
  <c r="DC262" i="36"/>
  <c r="DB262" i="36"/>
  <c r="DA262" i="36"/>
  <c r="CZ262" i="36"/>
  <c r="CY262" i="36"/>
  <c r="CX262" i="36"/>
  <c r="CW262" i="36"/>
  <c r="CV262" i="36"/>
  <c r="B262" i="36"/>
  <c r="CU261" i="36"/>
  <c r="DE261" i="36"/>
  <c r="DD261" i="36"/>
  <c r="DC261" i="36"/>
  <c r="DB261" i="36"/>
  <c r="DA261" i="36"/>
  <c r="CZ261" i="36"/>
  <c r="CX261" i="36"/>
  <c r="CW261" i="36"/>
  <c r="CV261" i="36"/>
  <c r="B261" i="36"/>
  <c r="CU260" i="36"/>
  <c r="DE260" i="36"/>
  <c r="DD260" i="36"/>
  <c r="DC260" i="36"/>
  <c r="DB260" i="36"/>
  <c r="DA260" i="36"/>
  <c r="CZ260" i="36"/>
  <c r="CY260" i="36"/>
  <c r="CX260" i="36"/>
  <c r="CW260" i="36"/>
  <c r="CV260" i="36"/>
  <c r="B260" i="36"/>
  <c r="CU259" i="36"/>
  <c r="DC259" i="36"/>
  <c r="CY259" i="36"/>
  <c r="CX259" i="36"/>
  <c r="B259" i="36"/>
  <c r="DE258" i="36"/>
  <c r="DD258" i="36"/>
  <c r="DC258" i="36"/>
  <c r="DB258" i="36"/>
  <c r="DA258" i="36"/>
  <c r="CZ258" i="36"/>
  <c r="CY258" i="36"/>
  <c r="L258" i="36"/>
  <c r="K258" i="36"/>
  <c r="J258" i="36"/>
  <c r="I258" i="36"/>
  <c r="H258" i="36"/>
  <c r="G258" i="36"/>
  <c r="F258" i="36"/>
  <c r="C257" i="36"/>
  <c r="L254" i="36"/>
  <c r="K254" i="36"/>
  <c r="J254" i="36"/>
  <c r="I254" i="36"/>
  <c r="H254" i="36"/>
  <c r="G254" i="36"/>
  <c r="F254" i="36"/>
  <c r="E254" i="36"/>
  <c r="D254" i="36"/>
  <c r="C254" i="36"/>
  <c r="CU253" i="36"/>
  <c r="DD253" i="36"/>
  <c r="DC253" i="36"/>
  <c r="DB253" i="36"/>
  <c r="DA253" i="36"/>
  <c r="CZ253" i="36"/>
  <c r="CY253" i="36"/>
  <c r="CX253" i="36"/>
  <c r="CW253" i="36"/>
  <c r="CV253" i="36"/>
  <c r="B253" i="36"/>
  <c r="CU252" i="36"/>
  <c r="DE252" i="36"/>
  <c r="DD252" i="36"/>
  <c r="DC252" i="36"/>
  <c r="DB252" i="36"/>
  <c r="DA252" i="36"/>
  <c r="CZ252" i="36"/>
  <c r="CY252" i="36"/>
  <c r="CX252" i="36"/>
  <c r="CW252" i="36"/>
  <c r="CV252" i="36"/>
  <c r="B252" i="36"/>
  <c r="CU251" i="36"/>
  <c r="DE251" i="36"/>
  <c r="DD251" i="36"/>
  <c r="DC251" i="36"/>
  <c r="DB251" i="36"/>
  <c r="DA251" i="36"/>
  <c r="CZ251" i="36"/>
  <c r="CY251" i="36"/>
  <c r="CX251" i="36"/>
  <c r="CW251" i="36"/>
  <c r="CV251" i="36"/>
  <c r="B251" i="36"/>
  <c r="CU250" i="36"/>
  <c r="DE250" i="36"/>
  <c r="DD250" i="36"/>
  <c r="DC250" i="36"/>
  <c r="DB250" i="36"/>
  <c r="DA250" i="36"/>
  <c r="CZ250" i="36"/>
  <c r="CY250" i="36"/>
  <c r="CX250" i="36"/>
  <c r="CW250" i="36"/>
  <c r="CV250" i="36"/>
  <c r="B250" i="36"/>
  <c r="CU249" i="36"/>
  <c r="DE249" i="36"/>
  <c r="DD249" i="36"/>
  <c r="DC249" i="36"/>
  <c r="DB249" i="36"/>
  <c r="DA249" i="36"/>
  <c r="CZ249" i="36"/>
  <c r="CY249" i="36"/>
  <c r="CX249" i="36"/>
  <c r="CW249" i="36"/>
  <c r="CV249" i="36"/>
  <c r="B249" i="36"/>
  <c r="CU248" i="36"/>
  <c r="DE248" i="36"/>
  <c r="DD248" i="36"/>
  <c r="DC248" i="36"/>
  <c r="DB248" i="36"/>
  <c r="DA248" i="36"/>
  <c r="CZ248" i="36"/>
  <c r="CY248" i="36"/>
  <c r="CX248" i="36"/>
  <c r="CW248" i="36"/>
  <c r="CV248" i="36"/>
  <c r="B248" i="36"/>
  <c r="CU247" i="36"/>
  <c r="DE247" i="36"/>
  <c r="DD247" i="36"/>
  <c r="DC247" i="36"/>
  <c r="DB247" i="36"/>
  <c r="DA247" i="36"/>
  <c r="CZ247" i="36"/>
  <c r="CY247" i="36"/>
  <c r="CX247" i="36"/>
  <c r="CW247" i="36"/>
  <c r="CV247" i="36"/>
  <c r="B247" i="36"/>
  <c r="CU246" i="36"/>
  <c r="DE246" i="36"/>
  <c r="DD246" i="36"/>
  <c r="DC246" i="36"/>
  <c r="DB246" i="36"/>
  <c r="DA246" i="36"/>
  <c r="CZ246" i="36"/>
  <c r="CY246" i="36"/>
  <c r="CX246" i="36"/>
  <c r="CW246" i="36"/>
  <c r="CV246" i="36"/>
  <c r="B246" i="36"/>
  <c r="CU245" i="36"/>
  <c r="DE245" i="36"/>
  <c r="DD245" i="36"/>
  <c r="DC245" i="36"/>
  <c r="DB245" i="36"/>
  <c r="DA245" i="36"/>
  <c r="CZ245" i="36"/>
  <c r="CY245" i="36"/>
  <c r="CX245" i="36"/>
  <c r="CV245" i="36"/>
  <c r="B245" i="36"/>
  <c r="CU244" i="36"/>
  <c r="B244" i="36"/>
  <c r="DE243" i="36"/>
  <c r="DD243" i="36"/>
  <c r="DC243" i="36"/>
  <c r="DB243" i="36"/>
  <c r="DA243" i="36"/>
  <c r="CZ243" i="36"/>
  <c r="CY243" i="36"/>
  <c r="L243" i="36"/>
  <c r="K243" i="36"/>
  <c r="J243" i="36"/>
  <c r="I243" i="36"/>
  <c r="H243" i="36"/>
  <c r="G243" i="36"/>
  <c r="F243" i="36"/>
  <c r="C242" i="36"/>
  <c r="L239" i="36"/>
  <c r="K239" i="36"/>
  <c r="J239" i="36"/>
  <c r="I239" i="36"/>
  <c r="H239" i="36"/>
  <c r="G239" i="36"/>
  <c r="F239" i="36"/>
  <c r="E239" i="36"/>
  <c r="D239" i="36"/>
  <c r="C239" i="36"/>
  <c r="CU238" i="36"/>
  <c r="DE238" i="36"/>
  <c r="DD238" i="36"/>
  <c r="DC238" i="36"/>
  <c r="DB238" i="36"/>
  <c r="DA238" i="36"/>
  <c r="CZ238" i="36"/>
  <c r="CY238" i="36"/>
  <c r="CX238" i="36"/>
  <c r="CW238" i="36"/>
  <c r="CV238" i="36"/>
  <c r="B238" i="36"/>
  <c r="DA237" i="36"/>
  <c r="CU237" i="36"/>
  <c r="DE237" i="36"/>
  <c r="DD237" i="36"/>
  <c r="DC237" i="36"/>
  <c r="DB237" i="36"/>
  <c r="CZ237" i="36"/>
  <c r="CY237" i="36"/>
  <c r="CX237" i="36"/>
  <c r="CW237" i="36"/>
  <c r="CV237" i="36"/>
  <c r="B237" i="36"/>
  <c r="DA236" i="36"/>
  <c r="CU236" i="36"/>
  <c r="DE236" i="36"/>
  <c r="DD236" i="36"/>
  <c r="DC236" i="36"/>
  <c r="DB236" i="36"/>
  <c r="CZ236" i="36"/>
  <c r="CY236" i="36"/>
  <c r="CX236" i="36"/>
  <c r="CW236" i="36"/>
  <c r="CV236" i="36"/>
  <c r="B236" i="36"/>
  <c r="CU235" i="36"/>
  <c r="DE235" i="36"/>
  <c r="DD235" i="36"/>
  <c r="DC235" i="36"/>
  <c r="DB235" i="36"/>
  <c r="DA235" i="36"/>
  <c r="CZ235" i="36"/>
  <c r="CY235" i="36"/>
  <c r="CX235" i="36"/>
  <c r="CW235" i="36"/>
  <c r="CV235" i="36"/>
  <c r="B235" i="36"/>
  <c r="CU234" i="36"/>
  <c r="DE234" i="36"/>
  <c r="DD234" i="36"/>
  <c r="DC234" i="36"/>
  <c r="DB234" i="36"/>
  <c r="DA234" i="36"/>
  <c r="CZ234" i="36"/>
  <c r="CY234" i="36"/>
  <c r="CX234" i="36"/>
  <c r="CW234" i="36"/>
  <c r="CV234" i="36"/>
  <c r="B234" i="36"/>
  <c r="CU233" i="36"/>
  <c r="DE233" i="36"/>
  <c r="DD233" i="36"/>
  <c r="DC233" i="36"/>
  <c r="DB233" i="36"/>
  <c r="DA233" i="36"/>
  <c r="CZ233" i="36"/>
  <c r="CY233" i="36"/>
  <c r="CX233" i="36"/>
  <c r="CW233" i="36"/>
  <c r="CV233" i="36"/>
  <c r="B233" i="36"/>
  <c r="CU232" i="36"/>
  <c r="DE232" i="36"/>
  <c r="DD232" i="36"/>
  <c r="DC232" i="36"/>
  <c r="DB232" i="36"/>
  <c r="DA232" i="36"/>
  <c r="CZ232" i="36"/>
  <c r="CY232" i="36"/>
  <c r="CX232" i="36"/>
  <c r="CW232" i="36"/>
  <c r="CV232" i="36"/>
  <c r="B232" i="36"/>
  <c r="CU231" i="36"/>
  <c r="DE231" i="36"/>
  <c r="DD231" i="36"/>
  <c r="DC231" i="36"/>
  <c r="DB231" i="36"/>
  <c r="DA231" i="36"/>
  <c r="CZ231" i="36"/>
  <c r="CY231" i="36"/>
  <c r="CX231" i="36"/>
  <c r="CW231" i="36"/>
  <c r="CV231" i="36"/>
  <c r="B231" i="36"/>
  <c r="CU230" i="36"/>
  <c r="DE230" i="36"/>
  <c r="DD230" i="36"/>
  <c r="DB230" i="36"/>
  <c r="DA230" i="36"/>
  <c r="CZ230" i="36"/>
  <c r="CY230" i="36"/>
  <c r="CX230" i="36"/>
  <c r="CW230" i="36"/>
  <c r="CV230" i="36"/>
  <c r="B230" i="36"/>
  <c r="CU229" i="36"/>
  <c r="DC229" i="36"/>
  <c r="CZ229" i="36"/>
  <c r="CV229" i="36"/>
  <c r="B229" i="36"/>
  <c r="DE228" i="36"/>
  <c r="DD228" i="36"/>
  <c r="DC228" i="36"/>
  <c r="DB228" i="36"/>
  <c r="DA228" i="36"/>
  <c r="CZ228" i="36"/>
  <c r="CY228" i="36"/>
  <c r="L228" i="36"/>
  <c r="K228" i="36"/>
  <c r="J228" i="36"/>
  <c r="I228" i="36"/>
  <c r="H228" i="36"/>
  <c r="G228" i="36"/>
  <c r="F228" i="36"/>
  <c r="C227" i="36"/>
  <c r="L224" i="36"/>
  <c r="K224" i="36"/>
  <c r="J224" i="36"/>
  <c r="I224" i="36"/>
  <c r="H224" i="36"/>
  <c r="G224" i="36"/>
  <c r="F224" i="36"/>
  <c r="E224" i="36"/>
  <c r="D224" i="36"/>
  <c r="C224" i="36"/>
  <c r="CU223" i="36"/>
  <c r="DE223" i="36"/>
  <c r="DD223" i="36"/>
  <c r="DC223" i="36"/>
  <c r="DB223" i="36"/>
  <c r="DA223" i="36"/>
  <c r="CZ223" i="36"/>
  <c r="CY223" i="36"/>
  <c r="CX223" i="36"/>
  <c r="CW223" i="36"/>
  <c r="CV223" i="36"/>
  <c r="B223" i="36"/>
  <c r="CU222" i="36"/>
  <c r="DE222" i="36"/>
  <c r="DD222" i="36"/>
  <c r="DC222" i="36"/>
  <c r="DB222" i="36"/>
  <c r="DA222" i="36"/>
  <c r="CZ222" i="36"/>
  <c r="CY222" i="36"/>
  <c r="CX222" i="36"/>
  <c r="CW222" i="36"/>
  <c r="CV222" i="36"/>
  <c r="B222" i="36"/>
  <c r="CU221" i="36"/>
  <c r="DE221" i="36"/>
  <c r="DD221" i="36"/>
  <c r="DC221" i="36"/>
  <c r="DB221" i="36"/>
  <c r="DA221" i="36"/>
  <c r="CZ221" i="36"/>
  <c r="CY221" i="36"/>
  <c r="CX221" i="36"/>
  <c r="CW221" i="36"/>
  <c r="CV221" i="36"/>
  <c r="B221" i="36"/>
  <c r="CU220" i="36"/>
  <c r="DE220" i="36"/>
  <c r="DD220" i="36"/>
  <c r="DC220" i="36"/>
  <c r="DB220" i="36"/>
  <c r="DA220" i="36"/>
  <c r="CZ220" i="36"/>
  <c r="CY220" i="36"/>
  <c r="CX220" i="36"/>
  <c r="CW220" i="36"/>
  <c r="CV220" i="36"/>
  <c r="B220" i="36"/>
  <c r="CU219" i="36"/>
  <c r="DE219" i="36"/>
  <c r="DD219" i="36"/>
  <c r="DC219" i="36"/>
  <c r="DB219" i="36"/>
  <c r="DA219" i="36"/>
  <c r="CZ219" i="36"/>
  <c r="CY219" i="36"/>
  <c r="CX219" i="36"/>
  <c r="CW219" i="36"/>
  <c r="CV219" i="36"/>
  <c r="B219" i="36"/>
  <c r="CU218" i="36"/>
  <c r="DE218" i="36"/>
  <c r="DD218" i="36"/>
  <c r="DC218" i="36"/>
  <c r="DB218" i="36"/>
  <c r="DA218" i="36"/>
  <c r="CZ218" i="36"/>
  <c r="CY218" i="36"/>
  <c r="CX218" i="36"/>
  <c r="CW218" i="36"/>
  <c r="CV218" i="36"/>
  <c r="B218" i="36"/>
  <c r="CU217" i="36"/>
  <c r="DE217" i="36"/>
  <c r="DD217" i="36"/>
  <c r="DC217" i="36"/>
  <c r="DB217" i="36"/>
  <c r="DA217" i="36"/>
  <c r="CZ217" i="36"/>
  <c r="CY217" i="36"/>
  <c r="CX217" i="36"/>
  <c r="CW217" i="36"/>
  <c r="CV217" i="36"/>
  <c r="B217" i="36"/>
  <c r="CU216" i="36"/>
  <c r="DE216" i="36"/>
  <c r="DD216" i="36"/>
  <c r="DA216" i="36"/>
  <c r="CZ216" i="36"/>
  <c r="CY216" i="36"/>
  <c r="CW216" i="36"/>
  <c r="CV216" i="36"/>
  <c r="B216" i="36"/>
  <c r="CU215" i="36"/>
  <c r="DE215" i="36"/>
  <c r="DD215" i="36"/>
  <c r="DC215" i="36"/>
  <c r="DB215" i="36"/>
  <c r="DA215" i="36"/>
  <c r="CZ215" i="36"/>
  <c r="CY215" i="36"/>
  <c r="CX215" i="36"/>
  <c r="CW215" i="36"/>
  <c r="CV215" i="36"/>
  <c r="B215" i="36"/>
  <c r="CU214" i="36"/>
  <c r="DC214" i="36"/>
  <c r="CX214" i="36"/>
  <c r="B214" i="36"/>
  <c r="DE213" i="36"/>
  <c r="DD213" i="36"/>
  <c r="DC213" i="36"/>
  <c r="DB213" i="36"/>
  <c r="DA213" i="36"/>
  <c r="CZ213" i="36"/>
  <c r="CY213" i="36"/>
  <c r="L213" i="36"/>
  <c r="K213" i="36"/>
  <c r="J213" i="36"/>
  <c r="I213" i="36"/>
  <c r="H213" i="36"/>
  <c r="G213" i="36"/>
  <c r="F213" i="36"/>
  <c r="C212" i="36"/>
  <c r="L209" i="36"/>
  <c r="K209" i="36"/>
  <c r="J209" i="36"/>
  <c r="I209" i="36"/>
  <c r="H209" i="36"/>
  <c r="G209" i="36"/>
  <c r="F209" i="36"/>
  <c r="E209" i="36"/>
  <c r="D209" i="36"/>
  <c r="C209" i="36"/>
  <c r="CY208" i="36"/>
  <c r="CU208" i="36"/>
  <c r="DE208" i="36"/>
  <c r="DD208" i="36"/>
  <c r="DC208" i="36"/>
  <c r="DB208" i="36"/>
  <c r="DA208" i="36"/>
  <c r="CZ208" i="36"/>
  <c r="CX208" i="36"/>
  <c r="CW208" i="36"/>
  <c r="CV208" i="36"/>
  <c r="B208" i="36"/>
  <c r="CU207" i="36"/>
  <c r="DE207" i="36"/>
  <c r="DD207" i="36"/>
  <c r="DC207" i="36"/>
  <c r="DB207" i="36"/>
  <c r="DA207" i="36"/>
  <c r="CZ207" i="36"/>
  <c r="CY207" i="36"/>
  <c r="CX207" i="36"/>
  <c r="CW207" i="36"/>
  <c r="CV207" i="36"/>
  <c r="B207" i="36"/>
  <c r="CU206" i="36"/>
  <c r="DE206" i="36"/>
  <c r="DD206" i="36"/>
  <c r="DC206" i="36"/>
  <c r="DB206" i="36"/>
  <c r="DA206" i="36"/>
  <c r="CZ206" i="36"/>
  <c r="CY206" i="36"/>
  <c r="CX206" i="36"/>
  <c r="CW206" i="36"/>
  <c r="CV206" i="36"/>
  <c r="B206" i="36"/>
  <c r="CU205" i="36"/>
  <c r="DE205" i="36"/>
  <c r="DD205" i="36"/>
  <c r="DC205" i="36"/>
  <c r="DB205" i="36"/>
  <c r="DA205" i="36"/>
  <c r="CZ205" i="36"/>
  <c r="CY205" i="36"/>
  <c r="CX205" i="36"/>
  <c r="CW205" i="36"/>
  <c r="CV205" i="36"/>
  <c r="B205" i="36"/>
  <c r="CU204" i="36"/>
  <c r="DE204" i="36"/>
  <c r="DD204" i="36"/>
  <c r="DC204" i="36"/>
  <c r="DB204" i="36"/>
  <c r="DA204" i="36"/>
  <c r="CZ204" i="36"/>
  <c r="CY204" i="36"/>
  <c r="CX204" i="36"/>
  <c r="CW204" i="36"/>
  <c r="CV204" i="36"/>
  <c r="B204" i="36"/>
  <c r="CU203" i="36"/>
  <c r="DE203" i="36"/>
  <c r="DD203" i="36"/>
  <c r="DC203" i="36"/>
  <c r="DB203" i="36"/>
  <c r="DA203" i="36"/>
  <c r="CZ203" i="36"/>
  <c r="CY203" i="36"/>
  <c r="CX203" i="36"/>
  <c r="CW203" i="36"/>
  <c r="CV203" i="36"/>
  <c r="B203" i="36"/>
  <c r="CY202" i="36"/>
  <c r="CU202" i="36"/>
  <c r="DE202" i="36"/>
  <c r="DD202" i="36"/>
  <c r="DC202" i="36"/>
  <c r="DB202" i="36"/>
  <c r="DA202" i="36"/>
  <c r="CZ202" i="36"/>
  <c r="CX202" i="36"/>
  <c r="CW202" i="36"/>
  <c r="CV202" i="36"/>
  <c r="B202" i="36"/>
  <c r="CU201" i="36"/>
  <c r="DE201" i="36"/>
  <c r="DD201" i="36"/>
  <c r="DC201" i="36"/>
  <c r="DB201" i="36"/>
  <c r="DA201" i="36"/>
  <c r="CZ201" i="36"/>
  <c r="CY201" i="36"/>
  <c r="CX201" i="36"/>
  <c r="CW201" i="36"/>
  <c r="CV201" i="36"/>
  <c r="B201" i="36"/>
  <c r="CU200" i="36"/>
  <c r="DE200" i="36"/>
  <c r="DD200" i="36"/>
  <c r="DC200" i="36"/>
  <c r="DB200" i="36"/>
  <c r="DA200" i="36"/>
  <c r="CZ200" i="36"/>
  <c r="CY200" i="36"/>
  <c r="CX200" i="36"/>
  <c r="CW200" i="36"/>
  <c r="CV200" i="36"/>
  <c r="B200" i="36"/>
  <c r="CU199" i="36"/>
  <c r="CV199" i="36"/>
  <c r="B199" i="36"/>
  <c r="DE198" i="36"/>
  <c r="DD198" i="36"/>
  <c r="DC198" i="36"/>
  <c r="DB198" i="36"/>
  <c r="DA198" i="36"/>
  <c r="CZ198" i="36"/>
  <c r="CY198" i="36"/>
  <c r="L198" i="36"/>
  <c r="K198" i="36"/>
  <c r="J198" i="36"/>
  <c r="I198" i="36"/>
  <c r="H198" i="36"/>
  <c r="G198" i="36"/>
  <c r="F198" i="36"/>
  <c r="C197" i="36"/>
  <c r="L194" i="36"/>
  <c r="K194" i="36"/>
  <c r="J194" i="36"/>
  <c r="I194" i="36"/>
  <c r="H194" i="36"/>
  <c r="G194" i="36"/>
  <c r="F194" i="36"/>
  <c r="E194" i="36"/>
  <c r="D194" i="36"/>
  <c r="C194" i="36"/>
  <c r="CU193" i="36"/>
  <c r="DE193" i="36"/>
  <c r="DD193" i="36"/>
  <c r="DC193" i="36"/>
  <c r="DB193" i="36"/>
  <c r="DA193" i="36"/>
  <c r="CZ193" i="36"/>
  <c r="CY193" i="36"/>
  <c r="CX193" i="36"/>
  <c r="CW193" i="36"/>
  <c r="CV193" i="36"/>
  <c r="B193" i="36"/>
  <c r="CU192" i="36"/>
  <c r="DE192" i="36"/>
  <c r="DD192" i="36"/>
  <c r="DC192" i="36"/>
  <c r="DB192" i="36"/>
  <c r="DA192" i="36"/>
  <c r="CZ192" i="36"/>
  <c r="CY192" i="36"/>
  <c r="CX192" i="36"/>
  <c r="CW192" i="36"/>
  <c r="CV192" i="36"/>
  <c r="B192" i="36"/>
  <c r="CU191" i="36"/>
  <c r="DE191" i="36"/>
  <c r="DD191" i="36"/>
  <c r="DC191" i="36"/>
  <c r="DB191" i="36"/>
  <c r="DA191" i="36"/>
  <c r="CZ191" i="36"/>
  <c r="CY191" i="36"/>
  <c r="CX191" i="36"/>
  <c r="CW191" i="36"/>
  <c r="CV191" i="36"/>
  <c r="B191" i="36"/>
  <c r="CU190" i="36"/>
  <c r="DE190" i="36"/>
  <c r="DD190" i="36"/>
  <c r="DC190" i="36"/>
  <c r="DB190" i="36"/>
  <c r="DA190" i="36"/>
  <c r="CZ190" i="36"/>
  <c r="CY190" i="36"/>
  <c r="CX190" i="36"/>
  <c r="CW190" i="36"/>
  <c r="CV190" i="36"/>
  <c r="B190" i="36"/>
  <c r="CU189" i="36"/>
  <c r="DE189" i="36"/>
  <c r="DD189" i="36"/>
  <c r="DC189" i="36"/>
  <c r="DB189" i="36"/>
  <c r="DA189" i="36"/>
  <c r="CZ189" i="36"/>
  <c r="CY189" i="36"/>
  <c r="CX189" i="36"/>
  <c r="CW189" i="36"/>
  <c r="CV189" i="36"/>
  <c r="B189" i="36"/>
  <c r="CU188" i="36"/>
  <c r="DE188" i="36"/>
  <c r="DD188" i="36"/>
  <c r="DC188" i="36"/>
  <c r="DB188" i="36"/>
  <c r="DA188" i="36"/>
  <c r="CZ188" i="36"/>
  <c r="CY188" i="36"/>
  <c r="CX188" i="36"/>
  <c r="CW188" i="36"/>
  <c r="CV188" i="36"/>
  <c r="B188" i="36"/>
  <c r="CU187" i="36"/>
  <c r="DE187" i="36"/>
  <c r="DD187" i="36"/>
  <c r="DC187" i="36"/>
  <c r="DB187" i="36"/>
  <c r="DA187" i="36"/>
  <c r="CZ187" i="36"/>
  <c r="CY187" i="36"/>
  <c r="CX187" i="36"/>
  <c r="CW187" i="36"/>
  <c r="CV187" i="36"/>
  <c r="B187" i="36"/>
  <c r="CU186" i="36"/>
  <c r="DE186" i="36"/>
  <c r="DD186" i="36"/>
  <c r="DC186" i="36"/>
  <c r="DB186" i="36"/>
  <c r="DA186" i="36"/>
  <c r="CZ186" i="36"/>
  <c r="CY186" i="36"/>
  <c r="CX186" i="36"/>
  <c r="CW186" i="36"/>
  <c r="CV186" i="36"/>
  <c r="B186" i="36"/>
  <c r="CU185" i="36"/>
  <c r="DE185" i="36"/>
  <c r="DD185" i="36"/>
  <c r="DC185" i="36"/>
  <c r="DB185" i="36"/>
  <c r="DA185" i="36"/>
  <c r="CZ185" i="36"/>
  <c r="CY185" i="36"/>
  <c r="CX185" i="36"/>
  <c r="CW185" i="36"/>
  <c r="CV185" i="36"/>
  <c r="B185" i="36"/>
  <c r="CU184" i="36"/>
  <c r="B184" i="36"/>
  <c r="DE183" i="36"/>
  <c r="DD183" i="36"/>
  <c r="DC183" i="36"/>
  <c r="DB183" i="36"/>
  <c r="DA183" i="36"/>
  <c r="CZ183" i="36"/>
  <c r="CY183" i="36"/>
  <c r="L183" i="36"/>
  <c r="K183" i="36"/>
  <c r="J183" i="36"/>
  <c r="I183" i="36"/>
  <c r="H183" i="36"/>
  <c r="G183" i="36"/>
  <c r="F183" i="36"/>
  <c r="C182" i="36"/>
  <c r="L179" i="36"/>
  <c r="K179" i="36"/>
  <c r="J179" i="36"/>
  <c r="I179" i="36"/>
  <c r="H179" i="36"/>
  <c r="G179" i="36"/>
  <c r="F179" i="36"/>
  <c r="E179" i="36"/>
  <c r="D179" i="36"/>
  <c r="C179" i="36"/>
  <c r="CU178" i="36"/>
  <c r="DE178" i="36"/>
  <c r="DD178" i="36"/>
  <c r="DC178" i="36"/>
  <c r="DB178" i="36"/>
  <c r="DA178" i="36"/>
  <c r="CZ178" i="36"/>
  <c r="CY178" i="36"/>
  <c r="CX178" i="36"/>
  <c r="CW178" i="36"/>
  <c r="CV178" i="36"/>
  <c r="B178" i="36"/>
  <c r="CU177" i="36"/>
  <c r="DE177" i="36"/>
  <c r="DD177" i="36"/>
  <c r="DC177" i="36"/>
  <c r="DB177" i="36"/>
  <c r="DA177" i="36"/>
  <c r="CZ177" i="36"/>
  <c r="CY177" i="36"/>
  <c r="CX177" i="36"/>
  <c r="CW177" i="36"/>
  <c r="CV177" i="36"/>
  <c r="B177" i="36"/>
  <c r="CU176" i="36"/>
  <c r="DE176" i="36"/>
  <c r="DD176" i="36"/>
  <c r="DC176" i="36"/>
  <c r="DB176" i="36"/>
  <c r="DA176" i="36"/>
  <c r="CZ176" i="36"/>
  <c r="CY176" i="36"/>
  <c r="CX176" i="36"/>
  <c r="CW176" i="36"/>
  <c r="CV176" i="36"/>
  <c r="B176" i="36"/>
  <c r="CU175" i="36"/>
  <c r="DE175" i="36"/>
  <c r="DD175" i="36"/>
  <c r="DC175" i="36"/>
  <c r="DB175" i="36"/>
  <c r="DA175" i="36"/>
  <c r="CZ175" i="36"/>
  <c r="CY175" i="36"/>
  <c r="CX175" i="36"/>
  <c r="CW175" i="36"/>
  <c r="CV175" i="36"/>
  <c r="B175" i="36"/>
  <c r="CY174" i="36"/>
  <c r="CU174" i="36"/>
  <c r="DE174" i="36"/>
  <c r="DD174" i="36"/>
  <c r="DC174" i="36"/>
  <c r="DB174" i="36"/>
  <c r="DA174" i="36"/>
  <c r="CZ174" i="36"/>
  <c r="CX174" i="36"/>
  <c r="CW174" i="36"/>
  <c r="CV174" i="36"/>
  <c r="B174" i="36"/>
  <c r="CU173" i="36"/>
  <c r="DE173" i="36"/>
  <c r="DD173" i="36"/>
  <c r="DC173" i="36"/>
  <c r="DB173" i="36"/>
  <c r="DA173" i="36"/>
  <c r="CZ173" i="36"/>
  <c r="CY173" i="36"/>
  <c r="CX173" i="36"/>
  <c r="CW173" i="36"/>
  <c r="CV173" i="36"/>
  <c r="B173" i="36"/>
  <c r="CU172" i="36"/>
  <c r="DE172" i="36"/>
  <c r="DD172" i="36"/>
  <c r="DC172" i="36"/>
  <c r="DB172" i="36"/>
  <c r="DA172" i="36"/>
  <c r="CZ172" i="36"/>
  <c r="CY172" i="36"/>
  <c r="CX172" i="36"/>
  <c r="CW172" i="36"/>
  <c r="CV172" i="36"/>
  <c r="B172" i="36"/>
  <c r="CU171" i="36"/>
  <c r="DE171" i="36"/>
  <c r="DD171" i="36"/>
  <c r="DC171" i="36"/>
  <c r="DB171" i="36"/>
  <c r="DA171" i="36"/>
  <c r="CZ171" i="36"/>
  <c r="CY171" i="36"/>
  <c r="CX171" i="36"/>
  <c r="CW171" i="36"/>
  <c r="CV171" i="36"/>
  <c r="B171" i="36"/>
  <c r="CU170" i="36"/>
  <c r="DE170" i="36"/>
  <c r="DD170" i="36"/>
  <c r="DC170" i="36"/>
  <c r="DB170" i="36"/>
  <c r="CZ170" i="36"/>
  <c r="CY170" i="36"/>
  <c r="CX170" i="36"/>
  <c r="CW170" i="36"/>
  <c r="B170" i="36"/>
  <c r="CU169" i="36"/>
  <c r="DE169" i="36"/>
  <c r="CX169" i="36"/>
  <c r="CV169" i="36"/>
  <c r="B169" i="36"/>
  <c r="DE168" i="36"/>
  <c r="DD168" i="36"/>
  <c r="DC168" i="36"/>
  <c r="DB168" i="36"/>
  <c r="DA168" i="36"/>
  <c r="CZ168" i="36"/>
  <c r="CY168" i="36"/>
  <c r="L168" i="36"/>
  <c r="K168" i="36"/>
  <c r="J168" i="36"/>
  <c r="I168" i="36"/>
  <c r="H168" i="36"/>
  <c r="G168" i="36"/>
  <c r="F168" i="36"/>
  <c r="C167" i="36"/>
  <c r="L164" i="36"/>
  <c r="K164" i="36"/>
  <c r="J164" i="36"/>
  <c r="I164" i="36"/>
  <c r="H164" i="36"/>
  <c r="G164" i="36"/>
  <c r="F164" i="36"/>
  <c r="E164" i="36"/>
  <c r="D164" i="36"/>
  <c r="C164" i="36"/>
  <c r="DB163" i="36"/>
  <c r="CU163" i="36"/>
  <c r="DE163" i="36"/>
  <c r="DD163" i="36"/>
  <c r="DC163" i="36"/>
  <c r="DA163" i="36"/>
  <c r="CZ163" i="36"/>
  <c r="CY163" i="36"/>
  <c r="CX163" i="36"/>
  <c r="CW163" i="36"/>
  <c r="CV163" i="36"/>
  <c r="B163" i="36"/>
  <c r="CU162" i="36"/>
  <c r="DE162" i="36"/>
  <c r="DD162" i="36"/>
  <c r="DC162" i="36"/>
  <c r="DB162" i="36"/>
  <c r="DA162" i="36"/>
  <c r="CZ162" i="36"/>
  <c r="CY162" i="36"/>
  <c r="CX162" i="36"/>
  <c r="CW162" i="36"/>
  <c r="CV162" i="36"/>
  <c r="B162" i="36"/>
  <c r="CU161" i="36"/>
  <c r="DE161" i="36"/>
  <c r="DD161" i="36"/>
  <c r="DC161" i="36"/>
  <c r="DB161" i="36"/>
  <c r="DA161" i="36"/>
  <c r="CZ161" i="36"/>
  <c r="CY161" i="36"/>
  <c r="CX161" i="36"/>
  <c r="CW161" i="36"/>
  <c r="CV161" i="36"/>
  <c r="B161" i="36"/>
  <c r="CU160" i="36"/>
  <c r="DE160" i="36"/>
  <c r="DD160" i="36"/>
  <c r="DC160" i="36"/>
  <c r="DB160" i="36"/>
  <c r="DA160" i="36"/>
  <c r="CZ160" i="36"/>
  <c r="CY160" i="36"/>
  <c r="CX160" i="36"/>
  <c r="CW160" i="36"/>
  <c r="CV160" i="36"/>
  <c r="B160" i="36"/>
  <c r="CU159" i="36"/>
  <c r="DE159" i="36"/>
  <c r="DD159" i="36"/>
  <c r="DC159" i="36"/>
  <c r="DB159" i="36"/>
  <c r="DA159" i="36"/>
  <c r="CZ159" i="36"/>
  <c r="CY159" i="36"/>
  <c r="CX159" i="36"/>
  <c r="CW159" i="36"/>
  <c r="CV159" i="36"/>
  <c r="B159" i="36"/>
  <c r="DB158" i="36"/>
  <c r="CU158" i="36"/>
  <c r="DE158" i="36"/>
  <c r="DD158" i="36"/>
  <c r="DC158" i="36"/>
  <c r="DA158" i="36"/>
  <c r="CZ158" i="36"/>
  <c r="CY158" i="36"/>
  <c r="CX158" i="36"/>
  <c r="CW158" i="36"/>
  <c r="CV158" i="36"/>
  <c r="B158" i="36"/>
  <c r="CU157" i="36"/>
  <c r="DE157" i="36"/>
  <c r="DD157" i="36"/>
  <c r="DC157" i="36"/>
  <c r="DB157" i="36"/>
  <c r="DA157" i="36"/>
  <c r="CZ157" i="36"/>
  <c r="CY157" i="36"/>
  <c r="CX157" i="36"/>
  <c r="CW157" i="36"/>
  <c r="CV157" i="36"/>
  <c r="B157" i="36"/>
  <c r="CU156" i="36"/>
  <c r="DE156" i="36"/>
  <c r="DD156" i="36"/>
  <c r="DC156" i="36"/>
  <c r="DB156" i="36"/>
  <c r="DA156" i="36"/>
  <c r="CZ156" i="36"/>
  <c r="CY156" i="36"/>
  <c r="CX156" i="36"/>
  <c r="CW156" i="36"/>
  <c r="CV156" i="36"/>
  <c r="B156" i="36"/>
  <c r="CU155" i="36"/>
  <c r="DE155" i="36"/>
  <c r="DD155" i="36"/>
  <c r="DC155" i="36"/>
  <c r="DB155" i="36"/>
  <c r="DA155" i="36"/>
  <c r="CZ155" i="36"/>
  <c r="CY155" i="36"/>
  <c r="CX155" i="36"/>
  <c r="CW155" i="36"/>
  <c r="CV155" i="36"/>
  <c r="B155" i="36"/>
  <c r="CU154" i="36"/>
  <c r="B154" i="36"/>
  <c r="DE153" i="36"/>
  <c r="DD153" i="36"/>
  <c r="DC153" i="36"/>
  <c r="DB153" i="36"/>
  <c r="DA153" i="36"/>
  <c r="CZ153" i="36"/>
  <c r="CY153" i="36"/>
  <c r="L153" i="36"/>
  <c r="K153" i="36"/>
  <c r="J153" i="36"/>
  <c r="I153" i="36"/>
  <c r="H153" i="36"/>
  <c r="G153" i="36"/>
  <c r="F153" i="36"/>
  <c r="C152" i="36"/>
  <c r="L149" i="36"/>
  <c r="K149" i="36"/>
  <c r="J149" i="36"/>
  <c r="I149" i="36"/>
  <c r="H149" i="36"/>
  <c r="G149" i="36"/>
  <c r="F149" i="36"/>
  <c r="E149" i="36"/>
  <c r="D149" i="36"/>
  <c r="C149" i="36"/>
  <c r="CU148" i="36"/>
  <c r="DE148" i="36"/>
  <c r="DD148" i="36"/>
  <c r="DC148" i="36"/>
  <c r="DB148" i="36"/>
  <c r="DA148" i="36"/>
  <c r="CZ148" i="36"/>
  <c r="CY148" i="36"/>
  <c r="CX148" i="36"/>
  <c r="CW148" i="36"/>
  <c r="CV148" i="36"/>
  <c r="B148" i="36"/>
  <c r="CU147" i="36"/>
  <c r="DE147" i="36"/>
  <c r="DD147" i="36"/>
  <c r="DC147" i="36"/>
  <c r="DB147" i="36"/>
  <c r="DA147" i="36"/>
  <c r="CZ147" i="36"/>
  <c r="CY147" i="36"/>
  <c r="CX147" i="36"/>
  <c r="CW147" i="36"/>
  <c r="CV147" i="36"/>
  <c r="B147" i="36"/>
  <c r="CU146" i="36"/>
  <c r="DE146" i="36"/>
  <c r="DD146" i="36"/>
  <c r="DC146" i="36"/>
  <c r="DB146" i="36"/>
  <c r="DA146" i="36"/>
  <c r="CZ146" i="36"/>
  <c r="CY146" i="36"/>
  <c r="CX146" i="36"/>
  <c r="CW146" i="36"/>
  <c r="CV146" i="36"/>
  <c r="B146" i="36"/>
  <c r="CU145" i="36"/>
  <c r="DE145" i="36"/>
  <c r="DD145" i="36"/>
  <c r="DC145" i="36"/>
  <c r="DB145" i="36"/>
  <c r="DA145" i="36"/>
  <c r="CZ145" i="36"/>
  <c r="CY145" i="36"/>
  <c r="CX145" i="36"/>
  <c r="CW145" i="36"/>
  <c r="CV145" i="36"/>
  <c r="B145" i="36"/>
  <c r="CU144" i="36"/>
  <c r="DE144" i="36"/>
  <c r="DD144" i="36"/>
  <c r="DC144" i="36"/>
  <c r="DB144" i="36"/>
  <c r="DA144" i="36"/>
  <c r="CZ144" i="36"/>
  <c r="CY144" i="36"/>
  <c r="CX144" i="36"/>
  <c r="CW144" i="36"/>
  <c r="CV144" i="36"/>
  <c r="B144" i="36"/>
  <c r="CU143" i="36"/>
  <c r="DE143" i="36"/>
  <c r="DD143" i="36"/>
  <c r="DC143" i="36"/>
  <c r="DB143" i="36"/>
  <c r="DA143" i="36"/>
  <c r="CZ143" i="36"/>
  <c r="CY143" i="36"/>
  <c r="CX143" i="36"/>
  <c r="CW143" i="36"/>
  <c r="CV143" i="36"/>
  <c r="B143" i="36"/>
  <c r="CU142" i="36"/>
  <c r="DE142" i="36"/>
  <c r="DD142" i="36"/>
  <c r="DC142" i="36"/>
  <c r="DB142" i="36"/>
  <c r="DA142" i="36"/>
  <c r="CZ142" i="36"/>
  <c r="CY142" i="36"/>
  <c r="CX142" i="36"/>
  <c r="CW142" i="36"/>
  <c r="CV142" i="36"/>
  <c r="B142" i="36"/>
  <c r="DC141" i="36"/>
  <c r="CU141" i="36"/>
  <c r="DE141" i="36"/>
  <c r="DD141" i="36"/>
  <c r="DB141" i="36"/>
  <c r="DA141" i="36"/>
  <c r="CZ141" i="36"/>
  <c r="CY141" i="36"/>
  <c r="CX141" i="36"/>
  <c r="CW141" i="36"/>
  <c r="CV141" i="36"/>
  <c r="B141" i="36"/>
  <c r="CU140" i="36"/>
  <c r="DE140" i="36"/>
  <c r="DD140" i="36"/>
  <c r="DC140" i="36"/>
  <c r="DB140" i="36"/>
  <c r="DA140" i="36"/>
  <c r="CZ140" i="36"/>
  <c r="CY140" i="36"/>
  <c r="CX140" i="36"/>
  <c r="CW140" i="36"/>
  <c r="CV140" i="36"/>
  <c r="B140" i="36"/>
  <c r="CU139" i="36"/>
  <c r="CY139" i="36"/>
  <c r="B139" i="36"/>
  <c r="DE138" i="36"/>
  <c r="DD138" i="36"/>
  <c r="DC138" i="36"/>
  <c r="DB138" i="36"/>
  <c r="DA138" i="36"/>
  <c r="CZ138" i="36"/>
  <c r="CY138" i="36"/>
  <c r="L138" i="36"/>
  <c r="K138" i="36"/>
  <c r="J138" i="36"/>
  <c r="I138" i="36"/>
  <c r="H138" i="36"/>
  <c r="G138" i="36"/>
  <c r="F138" i="36"/>
  <c r="C137" i="36"/>
  <c r="L134" i="36"/>
  <c r="K134" i="36"/>
  <c r="J134" i="36"/>
  <c r="I134" i="36"/>
  <c r="H134" i="36"/>
  <c r="G134" i="36"/>
  <c r="F134" i="36"/>
  <c r="E134" i="36"/>
  <c r="D134" i="36"/>
  <c r="C134" i="36"/>
  <c r="CU133" i="36"/>
  <c r="DE133" i="36"/>
  <c r="DD133" i="36"/>
  <c r="DC133" i="36"/>
  <c r="DB133" i="36"/>
  <c r="DA133" i="36"/>
  <c r="CZ133" i="36"/>
  <c r="CY133" i="36"/>
  <c r="CX133" i="36"/>
  <c r="CW133" i="36"/>
  <c r="CV133" i="36"/>
  <c r="B133" i="36"/>
  <c r="CU132" i="36"/>
  <c r="DE132" i="36"/>
  <c r="DD132" i="36"/>
  <c r="DC132" i="36"/>
  <c r="DB132" i="36"/>
  <c r="DA132" i="36"/>
  <c r="CZ132" i="36"/>
  <c r="CY132" i="36"/>
  <c r="CX132" i="36"/>
  <c r="CW132" i="36"/>
  <c r="CV132" i="36"/>
  <c r="B132" i="36"/>
  <c r="CU131" i="36"/>
  <c r="DE131" i="36"/>
  <c r="DD131" i="36"/>
  <c r="DC131" i="36"/>
  <c r="DB131" i="36"/>
  <c r="DA131" i="36"/>
  <c r="CZ131" i="36"/>
  <c r="CY131" i="36"/>
  <c r="CX131" i="36"/>
  <c r="CW131" i="36"/>
  <c r="CV131" i="36"/>
  <c r="B131" i="36"/>
  <c r="CU130" i="36"/>
  <c r="DE130" i="36"/>
  <c r="DD130" i="36"/>
  <c r="DC130" i="36"/>
  <c r="DB130" i="36"/>
  <c r="DA130" i="36"/>
  <c r="CZ130" i="36"/>
  <c r="CY130" i="36"/>
  <c r="CX130" i="36"/>
  <c r="CW130" i="36"/>
  <c r="CV130" i="36"/>
  <c r="B130" i="36"/>
  <c r="CU129" i="36"/>
  <c r="DE129" i="36"/>
  <c r="DD129" i="36"/>
  <c r="DC129" i="36"/>
  <c r="DB129" i="36"/>
  <c r="DA129" i="36"/>
  <c r="CZ129" i="36"/>
  <c r="CY129" i="36"/>
  <c r="CX129" i="36"/>
  <c r="CW129" i="36"/>
  <c r="CV129" i="36"/>
  <c r="B129" i="36"/>
  <c r="CU128" i="36"/>
  <c r="DE128" i="36"/>
  <c r="DD128" i="36"/>
  <c r="DC128" i="36"/>
  <c r="DB128" i="36"/>
  <c r="DA128" i="36"/>
  <c r="CZ128" i="36"/>
  <c r="CY128" i="36"/>
  <c r="CX128" i="36"/>
  <c r="CW128" i="36"/>
  <c r="CV128" i="36"/>
  <c r="B128" i="36"/>
  <c r="CU127" i="36"/>
  <c r="DE127" i="36"/>
  <c r="DD127" i="36"/>
  <c r="DC127" i="36"/>
  <c r="DB127" i="36"/>
  <c r="DA127" i="36"/>
  <c r="CZ127" i="36"/>
  <c r="CY127" i="36"/>
  <c r="CX127" i="36"/>
  <c r="CW127" i="36"/>
  <c r="CV127" i="36"/>
  <c r="B127" i="36"/>
  <c r="CU126" i="36"/>
  <c r="DE126" i="36"/>
  <c r="DD126" i="36"/>
  <c r="DC126" i="36"/>
  <c r="DB126" i="36"/>
  <c r="DA126" i="36"/>
  <c r="CZ126" i="36"/>
  <c r="CY126" i="36"/>
  <c r="CX126" i="36"/>
  <c r="CW126" i="36"/>
  <c r="CV126" i="36"/>
  <c r="B126" i="36"/>
  <c r="CU125" i="36"/>
  <c r="DE125" i="36"/>
  <c r="DD125" i="36"/>
  <c r="DC125" i="36"/>
  <c r="DB125" i="36"/>
  <c r="DA125" i="36"/>
  <c r="CZ125" i="36"/>
  <c r="CY125" i="36"/>
  <c r="CX125" i="36"/>
  <c r="CW125" i="36"/>
  <c r="CV125" i="36"/>
  <c r="B125" i="36"/>
  <c r="CU124" i="36"/>
  <c r="B124" i="36"/>
  <c r="DE123" i="36"/>
  <c r="DD123" i="36"/>
  <c r="DC123" i="36"/>
  <c r="DB123" i="36"/>
  <c r="DA123" i="36"/>
  <c r="CZ123" i="36"/>
  <c r="CY123" i="36"/>
  <c r="L123" i="36"/>
  <c r="K123" i="36"/>
  <c r="J123" i="36"/>
  <c r="I123" i="36"/>
  <c r="H123" i="36"/>
  <c r="G123" i="36"/>
  <c r="F123" i="36"/>
  <c r="C122" i="36"/>
  <c r="L119" i="36"/>
  <c r="K119" i="36"/>
  <c r="J119" i="36"/>
  <c r="I119" i="36"/>
  <c r="H119" i="36"/>
  <c r="G119" i="36"/>
  <c r="F119" i="36"/>
  <c r="E119" i="36"/>
  <c r="D119" i="36"/>
  <c r="C119" i="36"/>
  <c r="CU118" i="36"/>
  <c r="DE118" i="36"/>
  <c r="DD118" i="36"/>
  <c r="DC118" i="36"/>
  <c r="DB118" i="36"/>
  <c r="DA118" i="36"/>
  <c r="CZ118" i="36"/>
  <c r="CY118" i="36"/>
  <c r="CX118" i="36"/>
  <c r="CW118" i="36"/>
  <c r="CV118" i="36"/>
  <c r="B118" i="36"/>
  <c r="CU117" i="36"/>
  <c r="DE117" i="36"/>
  <c r="DD117" i="36"/>
  <c r="DC117" i="36"/>
  <c r="DB117" i="36"/>
  <c r="DA117" i="36"/>
  <c r="CZ117" i="36"/>
  <c r="CY117" i="36"/>
  <c r="CX117" i="36"/>
  <c r="CW117" i="36"/>
  <c r="CV117" i="36"/>
  <c r="B117" i="36"/>
  <c r="CU116" i="36"/>
  <c r="DE116" i="36"/>
  <c r="DD116" i="36"/>
  <c r="DC116" i="36"/>
  <c r="DB116" i="36"/>
  <c r="DA116" i="36"/>
  <c r="CZ116" i="36"/>
  <c r="CY116" i="36"/>
  <c r="CX116" i="36"/>
  <c r="CW116" i="36"/>
  <c r="CV116" i="36"/>
  <c r="B116" i="36"/>
  <c r="CU115" i="36"/>
  <c r="DE115" i="36"/>
  <c r="DD115" i="36"/>
  <c r="DC115" i="36"/>
  <c r="DB115" i="36"/>
  <c r="DA115" i="36"/>
  <c r="CZ115" i="36"/>
  <c r="CY115" i="36"/>
  <c r="CX115" i="36"/>
  <c r="CW115" i="36"/>
  <c r="CV115" i="36"/>
  <c r="B115" i="36"/>
  <c r="CU114" i="36"/>
  <c r="DE114" i="36"/>
  <c r="DD114" i="36"/>
  <c r="DC114" i="36"/>
  <c r="DB114" i="36"/>
  <c r="DA114" i="36"/>
  <c r="CZ114" i="36"/>
  <c r="CY114" i="36"/>
  <c r="CX114" i="36"/>
  <c r="CW114" i="36"/>
  <c r="CV114" i="36"/>
  <c r="B114" i="36"/>
  <c r="CU113" i="36"/>
  <c r="DE113" i="36"/>
  <c r="DD113" i="36"/>
  <c r="DC113" i="36"/>
  <c r="DB113" i="36"/>
  <c r="DA113" i="36"/>
  <c r="CZ113" i="36"/>
  <c r="CY113" i="36"/>
  <c r="CX113" i="36"/>
  <c r="CW113" i="36"/>
  <c r="CV113" i="36"/>
  <c r="B113" i="36"/>
  <c r="CU112" i="36"/>
  <c r="DE112" i="36"/>
  <c r="DD112" i="36"/>
  <c r="DC112" i="36"/>
  <c r="DB112" i="36"/>
  <c r="DA112" i="36"/>
  <c r="CZ112" i="36"/>
  <c r="CY112" i="36"/>
  <c r="CX112" i="36"/>
  <c r="CW112" i="36"/>
  <c r="CV112" i="36"/>
  <c r="B112" i="36"/>
  <c r="CU111" i="36"/>
  <c r="DE111" i="36"/>
  <c r="DD111" i="36"/>
  <c r="DC111" i="36"/>
  <c r="DB111" i="36"/>
  <c r="DA111" i="36"/>
  <c r="CZ111" i="36"/>
  <c r="CY111" i="36"/>
  <c r="CX111" i="36"/>
  <c r="CW111" i="36"/>
  <c r="CV111" i="36"/>
  <c r="B111" i="36"/>
  <c r="CU110" i="36"/>
  <c r="DE110" i="36"/>
  <c r="DD110" i="36"/>
  <c r="DC110" i="36"/>
  <c r="DB110" i="36"/>
  <c r="DA110" i="36"/>
  <c r="CZ110" i="36"/>
  <c r="CY110" i="36"/>
  <c r="CX110" i="36"/>
  <c r="CW110" i="36"/>
  <c r="CV110" i="36"/>
  <c r="B110" i="36"/>
  <c r="CU109" i="36"/>
  <c r="CX109" i="36"/>
  <c r="B109" i="36"/>
  <c r="DE108" i="36"/>
  <c r="DD108" i="36"/>
  <c r="DC108" i="36"/>
  <c r="DB108" i="36"/>
  <c r="DA108" i="36"/>
  <c r="CZ108" i="36"/>
  <c r="CY108" i="36"/>
  <c r="L108" i="36"/>
  <c r="K108" i="36"/>
  <c r="J108" i="36"/>
  <c r="I108" i="36"/>
  <c r="H108" i="36"/>
  <c r="G108" i="36"/>
  <c r="F108" i="36"/>
  <c r="C107" i="36"/>
  <c r="L104" i="36"/>
  <c r="K104" i="36"/>
  <c r="J104" i="36"/>
  <c r="I104" i="36"/>
  <c r="H104" i="36"/>
  <c r="G104" i="36"/>
  <c r="F104" i="36"/>
  <c r="E104" i="36"/>
  <c r="D104" i="36"/>
  <c r="C104" i="36"/>
  <c r="CU103" i="36"/>
  <c r="DE103" i="36"/>
  <c r="DD103" i="36"/>
  <c r="DC103" i="36"/>
  <c r="DB103" i="36"/>
  <c r="DA103" i="36"/>
  <c r="CZ103" i="36"/>
  <c r="CY103" i="36"/>
  <c r="CX103" i="36"/>
  <c r="CW103" i="36"/>
  <c r="CV103" i="36"/>
  <c r="B103" i="36"/>
  <c r="CU102" i="36"/>
  <c r="DE102" i="36"/>
  <c r="DD102" i="36"/>
  <c r="DC102" i="36"/>
  <c r="DB102" i="36"/>
  <c r="DA102" i="36"/>
  <c r="CZ102" i="36"/>
  <c r="CY102" i="36"/>
  <c r="CX102" i="36"/>
  <c r="CW102" i="36"/>
  <c r="CV102" i="36"/>
  <c r="B102" i="36"/>
  <c r="CU101" i="36"/>
  <c r="DE101" i="36"/>
  <c r="DD101" i="36"/>
  <c r="DC101" i="36"/>
  <c r="DB101" i="36"/>
  <c r="DA101" i="36"/>
  <c r="CZ101" i="36"/>
  <c r="CY101" i="36"/>
  <c r="CX101" i="36"/>
  <c r="CW101" i="36"/>
  <c r="CV101" i="36"/>
  <c r="B101" i="36"/>
  <c r="CU100" i="36"/>
  <c r="DE100" i="36"/>
  <c r="DD100" i="36"/>
  <c r="DC100" i="36"/>
  <c r="DB100" i="36"/>
  <c r="DA100" i="36"/>
  <c r="CZ100" i="36"/>
  <c r="CY100" i="36"/>
  <c r="CX100" i="36"/>
  <c r="CW100" i="36"/>
  <c r="CV100" i="36"/>
  <c r="B100" i="36"/>
  <c r="CU99" i="36"/>
  <c r="DE99" i="36"/>
  <c r="DD99" i="36"/>
  <c r="DC99" i="36"/>
  <c r="DB99" i="36"/>
  <c r="DA99" i="36"/>
  <c r="CZ99" i="36"/>
  <c r="CY99" i="36"/>
  <c r="CX99" i="36"/>
  <c r="CW99" i="36"/>
  <c r="CV99" i="36"/>
  <c r="B99" i="36"/>
  <c r="CU98" i="36"/>
  <c r="DE98" i="36"/>
  <c r="DD98" i="36"/>
  <c r="DC98" i="36"/>
  <c r="DB98" i="36"/>
  <c r="DA98" i="36"/>
  <c r="CZ98" i="36"/>
  <c r="CY98" i="36"/>
  <c r="CX98" i="36"/>
  <c r="CW98" i="36"/>
  <c r="CV98" i="36"/>
  <c r="B98" i="36"/>
  <c r="CU97" i="36"/>
  <c r="DE97" i="36"/>
  <c r="DD97" i="36"/>
  <c r="DC97" i="36"/>
  <c r="DB97" i="36"/>
  <c r="DA97" i="36"/>
  <c r="CZ97" i="36"/>
  <c r="CY97" i="36"/>
  <c r="CX97" i="36"/>
  <c r="CW97" i="36"/>
  <c r="CV97" i="36"/>
  <c r="B97" i="36"/>
  <c r="CU96" i="36"/>
  <c r="DE96" i="36"/>
  <c r="DD96" i="36"/>
  <c r="DC96" i="36"/>
  <c r="DB96" i="36"/>
  <c r="DA96" i="36"/>
  <c r="CZ96" i="36"/>
  <c r="CY96" i="36"/>
  <c r="CX96" i="36"/>
  <c r="CW96" i="36"/>
  <c r="CV96" i="36"/>
  <c r="B96" i="36"/>
  <c r="CU95" i="36"/>
  <c r="DE95" i="36"/>
  <c r="DD95" i="36"/>
  <c r="DC95" i="36"/>
  <c r="DB95" i="36"/>
  <c r="DA95" i="36"/>
  <c r="CZ95" i="36"/>
  <c r="CY95" i="36"/>
  <c r="CX95" i="36"/>
  <c r="CW95" i="36"/>
  <c r="CV95" i="36"/>
  <c r="B95" i="36"/>
  <c r="CU94" i="36"/>
  <c r="DB94" i="36"/>
  <c r="B94" i="36"/>
  <c r="DE93" i="36"/>
  <c r="DD93" i="36"/>
  <c r="DC93" i="36"/>
  <c r="DB93" i="36"/>
  <c r="DA93" i="36"/>
  <c r="CZ93" i="36"/>
  <c r="CY93" i="36"/>
  <c r="L93" i="36"/>
  <c r="K93" i="36"/>
  <c r="J93" i="36"/>
  <c r="I93" i="36"/>
  <c r="H93" i="36"/>
  <c r="G93" i="36"/>
  <c r="F93" i="36"/>
  <c r="C92" i="36"/>
  <c r="L89" i="36"/>
  <c r="K89" i="36"/>
  <c r="J89" i="36"/>
  <c r="I89" i="36"/>
  <c r="H89" i="36"/>
  <c r="G89" i="36"/>
  <c r="F89" i="36"/>
  <c r="E89" i="36"/>
  <c r="D89" i="36"/>
  <c r="C89" i="36"/>
  <c r="CU88" i="36"/>
  <c r="DE88" i="36"/>
  <c r="DD88" i="36"/>
  <c r="DC88" i="36"/>
  <c r="DB88" i="36"/>
  <c r="DA88" i="36"/>
  <c r="CZ88" i="36"/>
  <c r="CY88" i="36"/>
  <c r="CX88" i="36"/>
  <c r="CW88" i="36"/>
  <c r="CV88" i="36"/>
  <c r="B88" i="36"/>
  <c r="CU87" i="36"/>
  <c r="DE87" i="36"/>
  <c r="DD87" i="36"/>
  <c r="DC87" i="36"/>
  <c r="DB87" i="36"/>
  <c r="DA87" i="36"/>
  <c r="CZ87" i="36"/>
  <c r="CY87" i="36"/>
  <c r="CX87" i="36"/>
  <c r="CW87" i="36"/>
  <c r="CV87" i="36"/>
  <c r="B87" i="36"/>
  <c r="CU86" i="36"/>
  <c r="DE86" i="36"/>
  <c r="DD86" i="36"/>
  <c r="DC86" i="36"/>
  <c r="DB86" i="36"/>
  <c r="DA86" i="36"/>
  <c r="CZ86" i="36"/>
  <c r="CY86" i="36"/>
  <c r="CX86" i="36"/>
  <c r="CW86" i="36"/>
  <c r="CV86" i="36"/>
  <c r="B86" i="36"/>
  <c r="CU85" i="36"/>
  <c r="DE85" i="36"/>
  <c r="DD85" i="36"/>
  <c r="DC85" i="36"/>
  <c r="DB85" i="36"/>
  <c r="DA85" i="36"/>
  <c r="CZ85" i="36"/>
  <c r="CY85" i="36"/>
  <c r="CX85" i="36"/>
  <c r="CW85" i="36"/>
  <c r="CV85" i="36"/>
  <c r="B85" i="36"/>
  <c r="CU84" i="36"/>
  <c r="DE84" i="36"/>
  <c r="DD84" i="36"/>
  <c r="DC84" i="36"/>
  <c r="DB84" i="36"/>
  <c r="DA84" i="36"/>
  <c r="CZ84" i="36"/>
  <c r="CY84" i="36"/>
  <c r="CX84" i="36"/>
  <c r="CW84" i="36"/>
  <c r="CV84" i="36"/>
  <c r="B84" i="36"/>
  <c r="CU83" i="36"/>
  <c r="DE83" i="36"/>
  <c r="DD83" i="36"/>
  <c r="DC83" i="36"/>
  <c r="DB83" i="36"/>
  <c r="DA83" i="36"/>
  <c r="CZ83" i="36"/>
  <c r="CY83" i="36"/>
  <c r="CX83" i="36"/>
  <c r="CW83" i="36"/>
  <c r="CV83" i="36"/>
  <c r="B83" i="36"/>
  <c r="CU82" i="36"/>
  <c r="DE82" i="36"/>
  <c r="DD82" i="36"/>
  <c r="DC82" i="36"/>
  <c r="DB82" i="36"/>
  <c r="DA82" i="36"/>
  <c r="CZ82" i="36"/>
  <c r="CY82" i="36"/>
  <c r="CX82" i="36"/>
  <c r="CW82" i="36"/>
  <c r="CV82" i="36"/>
  <c r="B82" i="36"/>
  <c r="CU81" i="36"/>
  <c r="DE81" i="36"/>
  <c r="DD81" i="36"/>
  <c r="DC81" i="36"/>
  <c r="DB81" i="36"/>
  <c r="DA81" i="36"/>
  <c r="CZ81" i="36"/>
  <c r="CY81" i="36"/>
  <c r="CX81" i="36"/>
  <c r="CW81" i="36"/>
  <c r="CV81" i="36"/>
  <c r="B81" i="36"/>
  <c r="CU80" i="36"/>
  <c r="DE80" i="36"/>
  <c r="DD80" i="36"/>
  <c r="DC80" i="36"/>
  <c r="DB80" i="36"/>
  <c r="DA80" i="36"/>
  <c r="CZ80" i="36"/>
  <c r="CY80" i="36"/>
  <c r="CX80" i="36"/>
  <c r="CW80" i="36"/>
  <c r="CV80" i="36"/>
  <c r="B80" i="36"/>
  <c r="CU79" i="36"/>
  <c r="CY79" i="36"/>
  <c r="B79" i="36"/>
  <c r="DE78" i="36"/>
  <c r="DD78" i="36"/>
  <c r="DC78" i="36"/>
  <c r="DB78" i="36"/>
  <c r="DA78" i="36"/>
  <c r="CZ78" i="36"/>
  <c r="CY78" i="36"/>
  <c r="L78" i="36"/>
  <c r="K78" i="36"/>
  <c r="J78" i="36"/>
  <c r="I78" i="36"/>
  <c r="H78" i="36"/>
  <c r="G78" i="36"/>
  <c r="F78" i="36"/>
  <c r="C77" i="36"/>
  <c r="L74" i="36"/>
  <c r="K74" i="36"/>
  <c r="J74" i="36"/>
  <c r="I74" i="36"/>
  <c r="H74" i="36"/>
  <c r="G74" i="36"/>
  <c r="F74" i="36"/>
  <c r="E74" i="36"/>
  <c r="AM74" i="36" s="1"/>
  <c r="D74" i="36"/>
  <c r="AK74" i="36" s="1"/>
  <c r="C74" i="36"/>
  <c r="AI74" i="36" s="1"/>
  <c r="CU73" i="36"/>
  <c r="DE73" i="36"/>
  <c r="DD73" i="36"/>
  <c r="DC73" i="36"/>
  <c r="DB73" i="36"/>
  <c r="DA73" i="36"/>
  <c r="CZ73" i="36"/>
  <c r="CY73" i="36"/>
  <c r="CX73" i="36"/>
  <c r="CW73" i="36"/>
  <c r="CV73" i="36"/>
  <c r="B73" i="36"/>
  <c r="CU72" i="36"/>
  <c r="DE72" i="36"/>
  <c r="DD72" i="36"/>
  <c r="DC72" i="36"/>
  <c r="DB72" i="36"/>
  <c r="DA72" i="36"/>
  <c r="CZ72" i="36"/>
  <c r="CY72" i="36"/>
  <c r="CX72" i="36"/>
  <c r="CW72" i="36"/>
  <c r="CV72" i="36"/>
  <c r="B72" i="36"/>
  <c r="CU71" i="36"/>
  <c r="DE71" i="36"/>
  <c r="DD71" i="36"/>
  <c r="DC71" i="36"/>
  <c r="DB71" i="36"/>
  <c r="DA71" i="36"/>
  <c r="CZ71" i="36"/>
  <c r="CY71" i="36"/>
  <c r="CX71" i="36"/>
  <c r="CW71" i="36"/>
  <c r="CV71" i="36"/>
  <c r="B71" i="36"/>
  <c r="CU70" i="36"/>
  <c r="DE70" i="36"/>
  <c r="DD70" i="36"/>
  <c r="DC70" i="36"/>
  <c r="DB70" i="36"/>
  <c r="DA70" i="36"/>
  <c r="CZ70" i="36"/>
  <c r="CY70" i="36"/>
  <c r="CX70" i="36"/>
  <c r="CW70" i="36"/>
  <c r="CV70" i="36"/>
  <c r="B70" i="36"/>
  <c r="CU69" i="36"/>
  <c r="DE69" i="36"/>
  <c r="DD69" i="36"/>
  <c r="DC69" i="36"/>
  <c r="DB69" i="36"/>
  <c r="DA69" i="36"/>
  <c r="CZ69" i="36"/>
  <c r="CY69" i="36"/>
  <c r="CX69" i="36"/>
  <c r="CW69" i="36"/>
  <c r="CV69" i="36"/>
  <c r="B69" i="36"/>
  <c r="CU68" i="36"/>
  <c r="DE68" i="36"/>
  <c r="DD68" i="36"/>
  <c r="DC68" i="36"/>
  <c r="DB68" i="36"/>
  <c r="DA68" i="36"/>
  <c r="CZ68" i="36"/>
  <c r="CY68" i="36"/>
  <c r="CX68" i="36"/>
  <c r="CW68" i="36"/>
  <c r="CV68" i="36"/>
  <c r="B68" i="36"/>
  <c r="CU67" i="36"/>
  <c r="DE67" i="36"/>
  <c r="DD67" i="36"/>
  <c r="DC67" i="36"/>
  <c r="DB67" i="36"/>
  <c r="CZ67" i="36"/>
  <c r="CY67" i="36"/>
  <c r="CX67" i="36"/>
  <c r="CW67" i="36"/>
  <c r="CV67" i="36"/>
  <c r="B67" i="36"/>
  <c r="CU66" i="36"/>
  <c r="DE66" i="36"/>
  <c r="DD66" i="36"/>
  <c r="DB66" i="36"/>
  <c r="CZ66" i="36"/>
  <c r="CY66" i="36"/>
  <c r="CX66" i="36"/>
  <c r="CW66" i="36"/>
  <c r="CV66" i="36"/>
  <c r="B66" i="36"/>
  <c r="CU65" i="36"/>
  <c r="DE65" i="36"/>
  <c r="DD65" i="36"/>
  <c r="DC65" i="36"/>
  <c r="DB65" i="36"/>
  <c r="CZ65" i="36"/>
  <c r="CY65" i="36"/>
  <c r="CX65" i="36"/>
  <c r="CW65" i="36"/>
  <c r="CV65" i="36"/>
  <c r="B65" i="36"/>
  <c r="CU64" i="36"/>
  <c r="DC64" i="36"/>
  <c r="B64" i="36"/>
  <c r="DE63" i="36"/>
  <c r="DD63" i="36"/>
  <c r="DC63" i="36"/>
  <c r="DB63" i="36"/>
  <c r="DA63" i="36"/>
  <c r="CZ63" i="36"/>
  <c r="CY63" i="36"/>
  <c r="L63" i="36"/>
  <c r="K63" i="36"/>
  <c r="J63" i="36"/>
  <c r="I63" i="36"/>
  <c r="H63" i="36"/>
  <c r="G63" i="36"/>
  <c r="F63" i="36"/>
  <c r="C62" i="36"/>
  <c r="L59" i="36"/>
  <c r="K59" i="36"/>
  <c r="J59" i="36"/>
  <c r="I59" i="36"/>
  <c r="H59" i="36"/>
  <c r="G59" i="36"/>
  <c r="F59" i="36"/>
  <c r="E59" i="36"/>
  <c r="AM59" i="36" s="1"/>
  <c r="D59" i="36"/>
  <c r="AK59" i="36" s="1"/>
  <c r="C59" i="36"/>
  <c r="AI59" i="36" s="1"/>
  <c r="CU58" i="36"/>
  <c r="DE58" i="36"/>
  <c r="DD58" i="36"/>
  <c r="DC58" i="36"/>
  <c r="DB58" i="36"/>
  <c r="DA58" i="36"/>
  <c r="CZ58" i="36"/>
  <c r="CY58" i="36"/>
  <c r="CX58" i="36"/>
  <c r="CW58" i="36"/>
  <c r="CV58" i="36"/>
  <c r="B58" i="36"/>
  <c r="CU57" i="36"/>
  <c r="DE57" i="36"/>
  <c r="DD57" i="36"/>
  <c r="DC57" i="36"/>
  <c r="DB57" i="36"/>
  <c r="DA57" i="36"/>
  <c r="CZ57" i="36"/>
  <c r="CY57" i="36"/>
  <c r="CX57" i="36"/>
  <c r="CW57" i="36"/>
  <c r="CV57" i="36"/>
  <c r="B57" i="36"/>
  <c r="CU56" i="36"/>
  <c r="DE56" i="36"/>
  <c r="DD56" i="36"/>
  <c r="DC56" i="36"/>
  <c r="DB56" i="36"/>
  <c r="DA56" i="36"/>
  <c r="CZ56" i="36"/>
  <c r="CY56" i="36"/>
  <c r="CX56" i="36"/>
  <c r="CW56" i="36"/>
  <c r="CV56" i="36"/>
  <c r="B56" i="36"/>
  <c r="CU55" i="36"/>
  <c r="DE55" i="36"/>
  <c r="DD55" i="36"/>
  <c r="DC55" i="36"/>
  <c r="DB55" i="36"/>
  <c r="DA55" i="36"/>
  <c r="CZ55" i="36"/>
  <c r="CY55" i="36"/>
  <c r="CX55" i="36"/>
  <c r="CW55" i="36"/>
  <c r="CV55" i="36"/>
  <c r="B55" i="36"/>
  <c r="CU54" i="36"/>
  <c r="DE54" i="36"/>
  <c r="DD54" i="36"/>
  <c r="DC54" i="36"/>
  <c r="DB54" i="36"/>
  <c r="DA54" i="36"/>
  <c r="CZ54" i="36"/>
  <c r="CY54" i="36"/>
  <c r="CX54" i="36"/>
  <c r="CW54" i="36"/>
  <c r="CV54" i="36"/>
  <c r="B54" i="36"/>
  <c r="DE53" i="36"/>
  <c r="CU53" i="36"/>
  <c r="DD53" i="36"/>
  <c r="DC53" i="36"/>
  <c r="DB53" i="36"/>
  <c r="DA53" i="36"/>
  <c r="CZ53" i="36"/>
  <c r="CY53" i="36"/>
  <c r="CX53" i="36"/>
  <c r="CW53" i="36"/>
  <c r="CV53" i="36"/>
  <c r="B53" i="36"/>
  <c r="CU52" i="36"/>
  <c r="DE52" i="36"/>
  <c r="DD52" i="36"/>
  <c r="DC52" i="36"/>
  <c r="DB52" i="36"/>
  <c r="DA52" i="36"/>
  <c r="CZ52" i="36"/>
  <c r="CY52" i="36"/>
  <c r="CX52" i="36"/>
  <c r="CW52" i="36"/>
  <c r="CV52" i="36"/>
  <c r="B52" i="36"/>
  <c r="DE51" i="36"/>
  <c r="CU51" i="36"/>
  <c r="DD51" i="36"/>
  <c r="DC51" i="36"/>
  <c r="DB51" i="36"/>
  <c r="DA51" i="36"/>
  <c r="CZ51" i="36"/>
  <c r="CY51" i="36"/>
  <c r="CX51" i="36"/>
  <c r="CW51" i="36"/>
  <c r="CV51" i="36"/>
  <c r="B51" i="36"/>
  <c r="CU50" i="36"/>
  <c r="DE50" i="36"/>
  <c r="DD50" i="36"/>
  <c r="DC50" i="36"/>
  <c r="DB50" i="36"/>
  <c r="DA50" i="36"/>
  <c r="CZ50" i="36"/>
  <c r="CY50" i="36"/>
  <c r="CX50" i="36"/>
  <c r="CW50" i="36"/>
  <c r="CV50" i="36"/>
  <c r="B50" i="36"/>
  <c r="CU49" i="36"/>
  <c r="DC49" i="36"/>
  <c r="CY49" i="36"/>
  <c r="CX49" i="36"/>
  <c r="B49" i="36"/>
  <c r="DE48" i="36"/>
  <c r="DD48" i="36"/>
  <c r="DC48" i="36"/>
  <c r="DB48" i="36"/>
  <c r="DA48" i="36"/>
  <c r="CZ48" i="36"/>
  <c r="CY48" i="36"/>
  <c r="L48" i="36"/>
  <c r="K48" i="36"/>
  <c r="J48" i="36"/>
  <c r="I48" i="36"/>
  <c r="H48" i="36"/>
  <c r="G48" i="36"/>
  <c r="F48" i="36"/>
  <c r="C47" i="36"/>
  <c r="L44" i="36"/>
  <c r="K44" i="36"/>
  <c r="J44" i="36"/>
  <c r="I44" i="36"/>
  <c r="H44" i="36"/>
  <c r="G44" i="36"/>
  <c r="F44" i="36"/>
  <c r="E44" i="36"/>
  <c r="AM44" i="36" s="1"/>
  <c r="D44" i="36"/>
  <c r="AK44" i="36" s="1"/>
  <c r="C44" i="36"/>
  <c r="AI44" i="36" s="1"/>
  <c r="CU43" i="36"/>
  <c r="DE43" i="36"/>
  <c r="DD43" i="36"/>
  <c r="DC43" i="36"/>
  <c r="DB43" i="36"/>
  <c r="DA43" i="36"/>
  <c r="CZ43" i="36"/>
  <c r="CY43" i="36"/>
  <c r="CX43" i="36"/>
  <c r="CW43" i="36"/>
  <c r="CV43" i="36"/>
  <c r="B43" i="36"/>
  <c r="CU42" i="36"/>
  <c r="DE42" i="36"/>
  <c r="DD42" i="36"/>
  <c r="DC42" i="36"/>
  <c r="DB42" i="36"/>
  <c r="DA42" i="36"/>
  <c r="CZ42" i="36"/>
  <c r="CY42" i="36"/>
  <c r="CX42" i="36"/>
  <c r="CW42" i="36"/>
  <c r="CV42" i="36"/>
  <c r="B42" i="36"/>
  <c r="CU41" i="36"/>
  <c r="DE41" i="36"/>
  <c r="DD41" i="36"/>
  <c r="DC41" i="36"/>
  <c r="DB41" i="36"/>
  <c r="DA41" i="36"/>
  <c r="CZ41" i="36"/>
  <c r="CY41" i="36"/>
  <c r="CX41" i="36"/>
  <c r="CW41" i="36"/>
  <c r="CV41" i="36"/>
  <c r="B41" i="36"/>
  <c r="CU40" i="36"/>
  <c r="DE40" i="36"/>
  <c r="DD40" i="36"/>
  <c r="DC40" i="36"/>
  <c r="DB40" i="36"/>
  <c r="DA40" i="36"/>
  <c r="CZ40" i="36"/>
  <c r="CY40" i="36"/>
  <c r="CX40" i="36"/>
  <c r="CW40" i="36"/>
  <c r="CV40" i="36"/>
  <c r="B40" i="36"/>
  <c r="CU39" i="36"/>
  <c r="DE39" i="36"/>
  <c r="DD39" i="36"/>
  <c r="DC39" i="36"/>
  <c r="DB39" i="36"/>
  <c r="DA39" i="36"/>
  <c r="CZ39" i="36"/>
  <c r="CY39" i="36"/>
  <c r="CX39" i="36"/>
  <c r="CW39" i="36"/>
  <c r="CV39" i="36"/>
  <c r="B39" i="36"/>
  <c r="CU38" i="36"/>
  <c r="DE38" i="36"/>
  <c r="DD38" i="36"/>
  <c r="DC38" i="36"/>
  <c r="DB38" i="36"/>
  <c r="DA38" i="36"/>
  <c r="CZ38" i="36"/>
  <c r="CY38" i="36"/>
  <c r="CX38" i="36"/>
  <c r="CW38" i="36"/>
  <c r="CV38" i="36"/>
  <c r="B38" i="36"/>
  <c r="CU37" i="36"/>
  <c r="DE37" i="36"/>
  <c r="DD37" i="36"/>
  <c r="DC37" i="36"/>
  <c r="DB37" i="36"/>
  <c r="DA37" i="36"/>
  <c r="CZ37" i="36"/>
  <c r="CY37" i="36"/>
  <c r="CX37" i="36"/>
  <c r="CW37" i="36"/>
  <c r="CV37" i="36"/>
  <c r="B37" i="36"/>
  <c r="CU36" i="36"/>
  <c r="DE36" i="36"/>
  <c r="DD36" i="36"/>
  <c r="DC36" i="36"/>
  <c r="DB36" i="36"/>
  <c r="DA36" i="36"/>
  <c r="CZ36" i="36"/>
  <c r="CY36" i="36"/>
  <c r="CX36" i="36"/>
  <c r="CW36" i="36"/>
  <c r="CV36" i="36"/>
  <c r="B36" i="36"/>
  <c r="CU35" i="36"/>
  <c r="DE35" i="36"/>
  <c r="DD35" i="36"/>
  <c r="DC35" i="36"/>
  <c r="DB35" i="36"/>
  <c r="DA35" i="36"/>
  <c r="CZ35" i="36"/>
  <c r="CY35" i="36"/>
  <c r="CX35" i="36"/>
  <c r="CW35" i="36"/>
  <c r="CV35" i="36"/>
  <c r="B35" i="36"/>
  <c r="CU34" i="36"/>
  <c r="DA34" i="36"/>
  <c r="CX34" i="36"/>
  <c r="B34" i="36"/>
  <c r="DE33" i="36"/>
  <c r="DD33" i="36"/>
  <c r="DC33" i="36"/>
  <c r="DB33" i="36"/>
  <c r="DA33" i="36"/>
  <c r="CZ33" i="36"/>
  <c r="CY33" i="36"/>
  <c r="L33" i="36"/>
  <c r="K33" i="36"/>
  <c r="J33" i="36"/>
  <c r="I33" i="36"/>
  <c r="H33" i="36"/>
  <c r="G33" i="36"/>
  <c r="F33" i="36"/>
  <c r="C32" i="36"/>
  <c r="L29" i="36"/>
  <c r="K29" i="36"/>
  <c r="J29" i="36"/>
  <c r="I29" i="36"/>
  <c r="H29" i="36"/>
  <c r="G29" i="36"/>
  <c r="F29" i="36"/>
  <c r="E29" i="36"/>
  <c r="AM29" i="36" s="1"/>
  <c r="D29" i="36"/>
  <c r="AK29" i="36" s="1"/>
  <c r="C29" i="36"/>
  <c r="AI29" i="36" s="1"/>
  <c r="CU28" i="36"/>
  <c r="DE28" i="36"/>
  <c r="DD28" i="36"/>
  <c r="DC28" i="36"/>
  <c r="DB28" i="36"/>
  <c r="DA28" i="36"/>
  <c r="CZ28" i="36"/>
  <c r="CY28" i="36"/>
  <c r="CX28" i="36"/>
  <c r="CW28" i="36"/>
  <c r="CV28" i="36"/>
  <c r="B28" i="36"/>
  <c r="CU27" i="36"/>
  <c r="DE27" i="36"/>
  <c r="DD27" i="36"/>
  <c r="DC27" i="36"/>
  <c r="DB27" i="36"/>
  <c r="DA27" i="36"/>
  <c r="CZ27" i="36"/>
  <c r="CY27" i="36"/>
  <c r="CX27" i="36"/>
  <c r="CW27" i="36"/>
  <c r="CV27" i="36"/>
  <c r="B27" i="36"/>
  <c r="DC26" i="36"/>
  <c r="CU26" i="36"/>
  <c r="DE26" i="36"/>
  <c r="DD26" i="36"/>
  <c r="DB26" i="36"/>
  <c r="DA26" i="36"/>
  <c r="CZ26" i="36"/>
  <c r="CY26" i="36"/>
  <c r="CX26" i="36"/>
  <c r="CW26" i="36"/>
  <c r="CV26" i="36"/>
  <c r="B26" i="36"/>
  <c r="CU25" i="36"/>
  <c r="DE25" i="36"/>
  <c r="DD25" i="36"/>
  <c r="DC25" i="36"/>
  <c r="DB25" i="36"/>
  <c r="DA25" i="36"/>
  <c r="CZ25" i="36"/>
  <c r="CY25" i="36"/>
  <c r="CX25" i="36"/>
  <c r="CW25" i="36"/>
  <c r="CV25" i="36"/>
  <c r="B25" i="36"/>
  <c r="CU24" i="36"/>
  <c r="DE24" i="36"/>
  <c r="DD24" i="36"/>
  <c r="DC24" i="36"/>
  <c r="DB24" i="36"/>
  <c r="DA24" i="36"/>
  <c r="CZ24" i="36"/>
  <c r="CY24" i="36"/>
  <c r="CX24" i="36"/>
  <c r="CW24" i="36"/>
  <c r="CV24" i="36"/>
  <c r="B24" i="36"/>
  <c r="CU23" i="36"/>
  <c r="DE23" i="36"/>
  <c r="DD23" i="36"/>
  <c r="DC23" i="36"/>
  <c r="DB23" i="36"/>
  <c r="DA23" i="36"/>
  <c r="CZ23" i="36"/>
  <c r="CY23" i="36"/>
  <c r="CX23" i="36"/>
  <c r="CW23" i="36"/>
  <c r="CV23" i="36"/>
  <c r="B23" i="36"/>
  <c r="CU22" i="36"/>
  <c r="DE22" i="36"/>
  <c r="DD22" i="36"/>
  <c r="DC22" i="36"/>
  <c r="DB22" i="36"/>
  <c r="DA22" i="36"/>
  <c r="CZ22" i="36"/>
  <c r="CY22" i="36"/>
  <c r="CX22" i="36"/>
  <c r="CW22" i="36"/>
  <c r="CV22" i="36"/>
  <c r="B22" i="36"/>
  <c r="CU21" i="36"/>
  <c r="DE21" i="36"/>
  <c r="DD21" i="36"/>
  <c r="DC21" i="36"/>
  <c r="DB21" i="36"/>
  <c r="DA21" i="36"/>
  <c r="CZ21" i="36"/>
  <c r="CY21" i="36"/>
  <c r="CX21" i="36"/>
  <c r="CW21" i="36"/>
  <c r="CV21" i="36"/>
  <c r="B21" i="36"/>
  <c r="CU20" i="36"/>
  <c r="DE20" i="36"/>
  <c r="DD20" i="36"/>
  <c r="DC20" i="36"/>
  <c r="DB20" i="36"/>
  <c r="DA20" i="36"/>
  <c r="CZ20" i="36"/>
  <c r="CY20" i="36"/>
  <c r="CX20" i="36"/>
  <c r="CW20" i="36"/>
  <c r="CV20" i="36"/>
  <c r="B20" i="36"/>
  <c r="CU19" i="36"/>
  <c r="DE19" i="36"/>
  <c r="B19" i="36"/>
  <c r="DE18" i="36"/>
  <c r="DD18" i="36"/>
  <c r="DC18" i="36"/>
  <c r="DB18" i="36"/>
  <c r="DA18" i="36"/>
  <c r="CZ18" i="36"/>
  <c r="CY18" i="36"/>
  <c r="L18" i="36"/>
  <c r="K18" i="36"/>
  <c r="J18" i="36"/>
  <c r="I18" i="36"/>
  <c r="H18" i="36"/>
  <c r="G18" i="36"/>
  <c r="F18" i="36"/>
  <c r="C17" i="36"/>
  <c r="AF14" i="36"/>
  <c r="AE14" i="36"/>
  <c r="AD14" i="36"/>
  <c r="AC14" i="36"/>
  <c r="AB14" i="36"/>
  <c r="AA14" i="36"/>
  <c r="Z14" i="36"/>
  <c r="Y14" i="36"/>
  <c r="X14" i="36"/>
  <c r="W14" i="36"/>
  <c r="V14" i="36"/>
  <c r="U14" i="36"/>
  <c r="T14" i="36"/>
  <c r="S14" i="36"/>
  <c r="R14" i="36"/>
  <c r="Q14" i="36"/>
  <c r="P14" i="36"/>
  <c r="O14" i="36"/>
  <c r="N14" i="36"/>
  <c r="M14" i="36"/>
  <c r="L14" i="36"/>
  <c r="K14" i="36"/>
  <c r="J14" i="36"/>
  <c r="I14" i="36"/>
  <c r="H14" i="36"/>
  <c r="G14" i="36"/>
  <c r="F14" i="36"/>
  <c r="E14" i="36"/>
  <c r="AM14" i="36" s="1"/>
  <c r="D14" i="36"/>
  <c r="AK14" i="36" s="1"/>
  <c r="C14" i="36"/>
  <c r="DS13" i="36"/>
  <c r="DC13" i="36"/>
  <c r="CU13" i="36"/>
  <c r="DY13" i="36"/>
  <c r="DX13" i="36"/>
  <c r="DW13" i="36"/>
  <c r="DV13" i="36"/>
  <c r="DU13" i="36"/>
  <c r="DT13" i="36"/>
  <c r="DR13" i="36"/>
  <c r="DQ13" i="36"/>
  <c r="DP13" i="36"/>
  <c r="DO13" i="36"/>
  <c r="DN13" i="36"/>
  <c r="DM13" i="36"/>
  <c r="DL13" i="36"/>
  <c r="DK13" i="36"/>
  <c r="DJ13" i="36"/>
  <c r="DI13" i="36"/>
  <c r="DH13" i="36"/>
  <c r="DG13" i="36"/>
  <c r="DF13" i="36"/>
  <c r="DE13" i="36"/>
  <c r="DD13" i="36"/>
  <c r="DB13" i="36"/>
  <c r="DA13" i="36"/>
  <c r="CZ13" i="36"/>
  <c r="CY13" i="36"/>
  <c r="CX13" i="36"/>
  <c r="CW13" i="36"/>
  <c r="CV13" i="36"/>
  <c r="B13" i="36"/>
  <c r="DI12" i="36"/>
  <c r="CU12" i="36"/>
  <c r="DY12" i="36"/>
  <c r="DX12" i="36"/>
  <c r="DW12" i="36"/>
  <c r="DV12" i="36"/>
  <c r="DU12" i="36"/>
  <c r="DT12" i="36"/>
  <c r="DS12" i="36"/>
  <c r="DR12" i="36"/>
  <c r="DQ12" i="36"/>
  <c r="DP12" i="36"/>
  <c r="DO12" i="36"/>
  <c r="DN12" i="36"/>
  <c r="DM12" i="36"/>
  <c r="DL12" i="36"/>
  <c r="DK12" i="36"/>
  <c r="DJ12" i="36"/>
  <c r="DH12" i="36"/>
  <c r="DG12" i="36"/>
  <c r="DF12" i="36"/>
  <c r="DE12" i="36"/>
  <c r="DD12" i="36"/>
  <c r="DC12" i="36"/>
  <c r="DB12" i="36"/>
  <c r="DA12" i="36"/>
  <c r="CZ12" i="36"/>
  <c r="CY12" i="36"/>
  <c r="CX12" i="36"/>
  <c r="CW12" i="36"/>
  <c r="CV12" i="36"/>
  <c r="B12" i="36"/>
  <c r="CU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B11" i="36"/>
  <c r="DA10" i="36"/>
  <c r="CU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CZ10" i="36"/>
  <c r="CY10" i="36"/>
  <c r="CW10" i="36"/>
  <c r="CV10" i="36"/>
  <c r="B10" i="36"/>
  <c r="CU9" i="36"/>
  <c r="DY9" i="36"/>
  <c r="DX9" i="36"/>
  <c r="DW9" i="36"/>
  <c r="DV9" i="36"/>
  <c r="DU9" i="36"/>
  <c r="DT9" i="36"/>
  <c r="DS9" i="36"/>
  <c r="DR9" i="36"/>
  <c r="DQ9" i="36"/>
  <c r="DP9" i="36"/>
  <c r="DO9" i="36"/>
  <c r="DN9" i="36"/>
  <c r="DM9" i="36"/>
  <c r="DL9" i="36"/>
  <c r="DK9" i="36"/>
  <c r="DJ9" i="36"/>
  <c r="DI9" i="36"/>
  <c r="DH9" i="36"/>
  <c r="DG9" i="36"/>
  <c r="DF9" i="36"/>
  <c r="DE9" i="36"/>
  <c r="DD9" i="36"/>
  <c r="DC9" i="36"/>
  <c r="DB9" i="36"/>
  <c r="DA9" i="36"/>
  <c r="CZ9" i="36"/>
  <c r="CY9" i="36"/>
  <c r="CX9" i="36"/>
  <c r="CW9" i="36"/>
  <c r="CV9" i="36"/>
  <c r="B9" i="36"/>
  <c r="CU8" i="36"/>
  <c r="DY8" i="36"/>
  <c r="DX8" i="36"/>
  <c r="DW8" i="36"/>
  <c r="DV8" i="36"/>
  <c r="DU8" i="36"/>
  <c r="DT8" i="36"/>
  <c r="DS8" i="36"/>
  <c r="DR8" i="36"/>
  <c r="DQ8" i="36"/>
  <c r="DP8" i="36"/>
  <c r="DO8" i="36"/>
  <c r="DN8" i="36"/>
  <c r="DM8" i="36"/>
  <c r="DL8" i="36"/>
  <c r="DK8" i="36"/>
  <c r="DJ8" i="36"/>
  <c r="DI8" i="36"/>
  <c r="DH8" i="36"/>
  <c r="DG8" i="36"/>
  <c r="DF8" i="36"/>
  <c r="DE8" i="36"/>
  <c r="DD8" i="36"/>
  <c r="DC8" i="36"/>
  <c r="DB8" i="36"/>
  <c r="DA8" i="36"/>
  <c r="CZ8" i="36"/>
  <c r="CY8" i="36"/>
  <c r="CX8" i="36"/>
  <c r="CW8" i="36"/>
  <c r="CV8" i="36"/>
  <c r="B8" i="36"/>
  <c r="CU7" i="36"/>
  <c r="DY7" i="36"/>
  <c r="DX7" i="36"/>
  <c r="DW7" i="36"/>
  <c r="DV7" i="36"/>
  <c r="DU7" i="36"/>
  <c r="DT7" i="36"/>
  <c r="DS7" i="36"/>
  <c r="DR7" i="36"/>
  <c r="DQ7" i="36"/>
  <c r="DP7" i="36"/>
  <c r="DO7" i="36"/>
  <c r="DN7" i="36"/>
  <c r="DM7" i="36"/>
  <c r="DL7" i="36"/>
  <c r="DK7" i="36"/>
  <c r="DJ7" i="36"/>
  <c r="DI7" i="36"/>
  <c r="DH7" i="36"/>
  <c r="DG7" i="36"/>
  <c r="DF7" i="36"/>
  <c r="DE7" i="36"/>
  <c r="DD7" i="36"/>
  <c r="DC7" i="36"/>
  <c r="DB7" i="36"/>
  <c r="DA7" i="36"/>
  <c r="CZ7" i="36"/>
  <c r="CY7" i="36"/>
  <c r="CX7" i="36"/>
  <c r="CW7" i="36"/>
  <c r="CV7" i="36"/>
  <c r="B7" i="36"/>
  <c r="CU6" i="36"/>
  <c r="DY6" i="36"/>
  <c r="DX6" i="36"/>
  <c r="DW6" i="36"/>
  <c r="DV6" i="36"/>
  <c r="DU6" i="36"/>
  <c r="DT6" i="36"/>
  <c r="DS6" i="36"/>
  <c r="DR6" i="36"/>
  <c r="DQ6" i="36"/>
  <c r="DP6" i="36"/>
  <c r="DO6" i="36"/>
  <c r="DN6" i="36"/>
  <c r="DM6" i="36"/>
  <c r="DL6" i="36"/>
  <c r="DK6" i="36"/>
  <c r="DJ6" i="36"/>
  <c r="DI6" i="36"/>
  <c r="DH6" i="36"/>
  <c r="DG6" i="36"/>
  <c r="DF6" i="36"/>
  <c r="DE6" i="36"/>
  <c r="DD6" i="36"/>
  <c r="DC6" i="36"/>
  <c r="DB6" i="36"/>
  <c r="CZ6" i="36"/>
  <c r="CY6" i="36"/>
  <c r="CX6" i="36"/>
  <c r="CW6" i="36"/>
  <c r="CV6" i="36"/>
  <c r="B6" i="36"/>
  <c r="CU5" i="36"/>
  <c r="DY5" i="36"/>
  <c r="DX5" i="36"/>
  <c r="DW5" i="36"/>
  <c r="DV5" i="36"/>
  <c r="DU5" i="36"/>
  <c r="DT5" i="36"/>
  <c r="DS5" i="36"/>
  <c r="DR5" i="36"/>
  <c r="DQ5" i="36"/>
  <c r="DP5" i="36"/>
  <c r="DO5" i="36"/>
  <c r="DN5" i="36"/>
  <c r="DM5" i="36"/>
  <c r="DL5" i="36"/>
  <c r="DK5" i="36"/>
  <c r="DJ5" i="36"/>
  <c r="DI5" i="36"/>
  <c r="DH5" i="36"/>
  <c r="DG5" i="36"/>
  <c r="DF5" i="36"/>
  <c r="DE5" i="36"/>
  <c r="DD5" i="36"/>
  <c r="DC5" i="36"/>
  <c r="DB5" i="36"/>
  <c r="DA5" i="36"/>
  <c r="CZ5" i="36"/>
  <c r="CY5" i="36"/>
  <c r="CX5" i="36"/>
  <c r="CW5" i="36"/>
  <c r="CV5" i="36"/>
  <c r="B5" i="36"/>
  <c r="CU4" i="36"/>
  <c r="DX4" i="36"/>
  <c r="DT4" i="36"/>
  <c r="DP4" i="36"/>
  <c r="DP14" i="36" s="1"/>
  <c r="DL4" i="36"/>
  <c r="DH4" i="36"/>
  <c r="DD4" i="36"/>
  <c r="CX4" i="36"/>
  <c r="B4" i="36"/>
  <c r="DE3" i="36"/>
  <c r="DD3" i="36"/>
  <c r="DC3" i="36"/>
  <c r="DB3" i="36"/>
  <c r="DA3" i="36"/>
  <c r="CZ3" i="36"/>
  <c r="CY3" i="36"/>
  <c r="AF3" i="36"/>
  <c r="AE3" i="36"/>
  <c r="DX3" i="36" s="1"/>
  <c r="AD3" i="36"/>
  <c r="DW3" i="36" s="1"/>
  <c r="AC3" i="36"/>
  <c r="AB3" i="36"/>
  <c r="DU3" i="36" s="1"/>
  <c r="AA3" i="36"/>
  <c r="DT3" i="36" s="1"/>
  <c r="Z3" i="36"/>
  <c r="Y3" i="36"/>
  <c r="X3" i="36"/>
  <c r="DQ3" i="36" s="1"/>
  <c r="W3" i="36"/>
  <c r="DP3" i="36" s="1"/>
  <c r="V3" i="36"/>
  <c r="DO3" i="36" s="1"/>
  <c r="U3" i="36"/>
  <c r="T3" i="36"/>
  <c r="DM3" i="36" s="1"/>
  <c r="S3" i="36"/>
  <c r="DL3" i="36" s="1"/>
  <c r="R3" i="36"/>
  <c r="Q3" i="36"/>
  <c r="P3" i="36"/>
  <c r="O3" i="36"/>
  <c r="DH3" i="36" s="1"/>
  <c r="N3" i="36"/>
  <c r="DG3" i="36" s="1"/>
  <c r="M3" i="36"/>
  <c r="L3" i="36"/>
  <c r="K3" i="36"/>
  <c r="J3" i="36"/>
  <c r="I3" i="36"/>
  <c r="H3" i="36"/>
  <c r="G3" i="36"/>
  <c r="F3" i="36"/>
  <c r="C2" i="36"/>
  <c r="DK14" i="37" l="1"/>
  <c r="DA65" i="38"/>
  <c r="DA67" i="38"/>
  <c r="DA65" i="36"/>
  <c r="DA66" i="37"/>
  <c r="DA67" i="36"/>
  <c r="AS66" i="40"/>
  <c r="DA66" i="40" s="1"/>
  <c r="DA65" i="37"/>
  <c r="DA66" i="38"/>
  <c r="DA67" i="37"/>
  <c r="DA66" i="36"/>
  <c r="AS65" i="40"/>
  <c r="DA65" i="40" s="1"/>
  <c r="DA67" i="40"/>
  <c r="AS67" i="40"/>
  <c r="DA6" i="36"/>
  <c r="DA6" i="37"/>
  <c r="DA6" i="38"/>
  <c r="DC216" i="36"/>
  <c r="DR3" i="37"/>
  <c r="DX14" i="36"/>
  <c r="DO3" i="37"/>
  <c r="DO14" i="37"/>
  <c r="CV64" i="37"/>
  <c r="CX216" i="36"/>
  <c r="DV3" i="38"/>
  <c r="DC89" i="40"/>
  <c r="DD179" i="37"/>
  <c r="DJ14" i="38"/>
  <c r="AP74" i="40"/>
  <c r="DK3" i="38"/>
  <c r="BS3" i="40"/>
  <c r="DN3" i="40"/>
  <c r="CI3" i="40"/>
  <c r="DV3" i="40"/>
  <c r="CY44" i="40"/>
  <c r="AN59" i="40"/>
  <c r="AT74" i="40"/>
  <c r="AR89" i="40"/>
  <c r="AL89" i="40"/>
  <c r="CX244" i="38"/>
  <c r="AJ14" i="40"/>
  <c r="AL59" i="40"/>
  <c r="AT89" i="40"/>
  <c r="AJ119" i="40"/>
  <c r="AU194" i="40"/>
  <c r="BI3" i="40"/>
  <c r="AJ29" i="40"/>
  <c r="AX29" i="40"/>
  <c r="AV89" i="40"/>
  <c r="AJ179" i="40"/>
  <c r="AL194" i="40"/>
  <c r="AM184" i="40"/>
  <c r="CX184" i="40" s="1"/>
  <c r="CX194" i="40" s="1"/>
  <c r="DC199" i="38"/>
  <c r="BK3" i="40"/>
  <c r="BN14" i="40"/>
  <c r="AL74" i="40"/>
  <c r="AX119" i="40"/>
  <c r="DE299" i="38"/>
  <c r="BY3" i="40"/>
  <c r="AZ14" i="40"/>
  <c r="AR29" i="40"/>
  <c r="AZ44" i="40"/>
  <c r="AY64" i="40"/>
  <c r="DD64" i="40" s="1"/>
  <c r="AX104" i="40"/>
  <c r="CV284" i="38"/>
  <c r="AZ59" i="40"/>
  <c r="AR164" i="40"/>
  <c r="AX179" i="40"/>
  <c r="AV194" i="40"/>
  <c r="AZ209" i="40"/>
  <c r="AY169" i="40"/>
  <c r="DD169" i="40" s="1"/>
  <c r="DD179" i="40" s="1"/>
  <c r="AN194" i="40"/>
  <c r="AW184" i="40"/>
  <c r="AN254" i="40"/>
  <c r="AX269" i="40"/>
  <c r="AX299" i="40"/>
  <c r="AR149" i="40"/>
  <c r="AT164" i="40"/>
  <c r="AP254" i="40"/>
  <c r="AP269" i="40"/>
  <c r="AV314" i="40"/>
  <c r="AU154" i="40"/>
  <c r="DB154" i="40" s="1"/>
  <c r="AP194" i="40"/>
  <c r="AY184" i="40"/>
  <c r="DD184" i="40" s="1"/>
  <c r="AT224" i="40"/>
  <c r="AH269" i="40"/>
  <c r="AQ259" i="40"/>
  <c r="AW304" i="40"/>
  <c r="DC304" i="40" s="1"/>
  <c r="AJ149" i="40"/>
  <c r="AJ164" i="40"/>
  <c r="AV164" i="40"/>
  <c r="AH194" i="40"/>
  <c r="CZ194" i="40"/>
  <c r="AZ194" i="40"/>
  <c r="DE239" i="40"/>
  <c r="AK139" i="40"/>
  <c r="CW139" i="40" s="1"/>
  <c r="AL164" i="40"/>
  <c r="AW154" i="40"/>
  <c r="AU169" i="40"/>
  <c r="AI184" i="40"/>
  <c r="CV184" i="40" s="1"/>
  <c r="CV194" i="40" s="1"/>
  <c r="AK199" i="40"/>
  <c r="CW199" i="40" s="1"/>
  <c r="AL224" i="40"/>
  <c r="AV179" i="40"/>
  <c r="AT194" i="40"/>
  <c r="AL209" i="40"/>
  <c r="AZ224" i="40"/>
  <c r="AX254" i="40"/>
  <c r="DR4" i="36"/>
  <c r="DR14" i="36" s="1"/>
  <c r="DJ4" i="36"/>
  <c r="DJ14" i="36" s="1"/>
  <c r="DA19" i="36"/>
  <c r="CY64" i="36"/>
  <c r="DN4" i="36"/>
  <c r="DF4" i="36"/>
  <c r="DF14" i="36" s="1"/>
  <c r="DH14" i="36"/>
  <c r="DV4" i="36"/>
  <c r="DI3" i="36"/>
  <c r="DY3" i="36"/>
  <c r="CY14" i="37"/>
  <c r="DJ3" i="36"/>
  <c r="CZ64" i="36"/>
  <c r="DC230" i="36"/>
  <c r="DC239" i="36" s="1"/>
  <c r="CY261" i="36"/>
  <c r="DG14" i="37"/>
  <c r="CY89" i="36"/>
  <c r="CV170" i="36"/>
  <c r="DC19" i="37"/>
  <c r="DN3" i="36"/>
  <c r="CW19" i="36"/>
  <c r="CW29" i="36" s="1"/>
  <c r="CZ109" i="36"/>
  <c r="CZ119" i="36" s="1"/>
  <c r="CZ124" i="36"/>
  <c r="DR3" i="36"/>
  <c r="DE29" i="36"/>
  <c r="CX119" i="36"/>
  <c r="DD154" i="36"/>
  <c r="DD164" i="36" s="1"/>
  <c r="DB216" i="36"/>
  <c r="CZ64" i="37"/>
  <c r="CZ74" i="37" s="1"/>
  <c r="DF3" i="36"/>
  <c r="DV3" i="36"/>
  <c r="DC66" i="36"/>
  <c r="CW245" i="36"/>
  <c r="DJ3" i="37"/>
  <c r="CZ274" i="37"/>
  <c r="DE124" i="36"/>
  <c r="CX94" i="37"/>
  <c r="CX104" i="37" s="1"/>
  <c r="CV184" i="37"/>
  <c r="DW3" i="37"/>
  <c r="DA19" i="37"/>
  <c r="CZ79" i="37"/>
  <c r="CY22" i="37"/>
  <c r="CY29" i="37" s="1"/>
  <c r="CV74" i="37"/>
  <c r="CW134" i="37"/>
  <c r="DE134" i="37"/>
  <c r="DG3" i="37"/>
  <c r="CW19" i="37"/>
  <c r="CW119" i="37"/>
  <c r="DE119" i="37"/>
  <c r="CY261" i="37"/>
  <c r="CY269" i="37" s="1"/>
  <c r="DN3" i="38"/>
  <c r="DC5" i="38"/>
  <c r="CY80" i="38"/>
  <c r="DA124" i="37"/>
  <c r="DA134" i="37" s="1"/>
  <c r="DA139" i="37"/>
  <c r="DA149" i="37" s="1"/>
  <c r="DE139" i="37"/>
  <c r="DE149" i="37" s="1"/>
  <c r="DA184" i="37"/>
  <c r="CZ254" i="37"/>
  <c r="CZ209" i="37"/>
  <c r="CV199" i="37"/>
  <c r="DQ3" i="38"/>
  <c r="DC139" i="37"/>
  <c r="DC149" i="37" s="1"/>
  <c r="DB199" i="37"/>
  <c r="DB209" i="37" s="1"/>
  <c r="DC289" i="37"/>
  <c r="DV14" i="38"/>
  <c r="CW64" i="38"/>
  <c r="CW74" i="38" s="1"/>
  <c r="DC199" i="37"/>
  <c r="DC209" i="37" s="1"/>
  <c r="DO3" i="38"/>
  <c r="DC109" i="38"/>
  <c r="CW154" i="38"/>
  <c r="DE155" i="38"/>
  <c r="DB79" i="38"/>
  <c r="DB89" i="38" s="1"/>
  <c r="CX124" i="38"/>
  <c r="CY79" i="38"/>
  <c r="DC79" i="38"/>
  <c r="CW129" i="38"/>
  <c r="DG3" i="38"/>
  <c r="DW3" i="38"/>
  <c r="CZ21" i="38"/>
  <c r="CX49" i="38"/>
  <c r="DB184" i="38"/>
  <c r="DB194" i="38" s="1"/>
  <c r="DA164" i="38"/>
  <c r="CZ19" i="38"/>
  <c r="CX109" i="38"/>
  <c r="DA169" i="38"/>
  <c r="CY199" i="38"/>
  <c r="DE224" i="38"/>
  <c r="DC274" i="38"/>
  <c r="CX289" i="38"/>
  <c r="BF14" i="40"/>
  <c r="CD14" i="40"/>
  <c r="BM3" i="40"/>
  <c r="CO3" i="40"/>
  <c r="DF3" i="40"/>
  <c r="AZ29" i="40"/>
  <c r="DA21" i="40"/>
  <c r="DC34" i="40"/>
  <c r="AW44" i="40"/>
  <c r="DG3" i="40"/>
  <c r="AR14" i="40"/>
  <c r="BA4" i="40"/>
  <c r="AN44" i="40"/>
  <c r="AX44" i="40"/>
  <c r="CZ49" i="40"/>
  <c r="AQ59" i="40"/>
  <c r="CV94" i="40"/>
  <c r="CV104" i="40" s="1"/>
  <c r="AI104" i="40"/>
  <c r="CV119" i="40"/>
  <c r="BU3" i="40"/>
  <c r="BV14" i="40"/>
  <c r="AS29" i="40"/>
  <c r="AH29" i="40"/>
  <c r="AO44" i="40"/>
  <c r="AK4" i="40"/>
  <c r="CW4" i="40" s="1"/>
  <c r="CW14" i="40" s="1"/>
  <c r="AT14" i="40"/>
  <c r="AK19" i="40"/>
  <c r="CW19" i="40" s="1"/>
  <c r="CW29" i="40" s="1"/>
  <c r="AT29" i="40"/>
  <c r="BA36" i="40"/>
  <c r="DE36" i="40" s="1"/>
  <c r="AH59" i="40"/>
  <c r="AI49" i="40"/>
  <c r="AV59" i="40"/>
  <c r="CV74" i="40"/>
  <c r="AK79" i="40"/>
  <c r="AJ89" i="40"/>
  <c r="AM104" i="40"/>
  <c r="CX94" i="40"/>
  <c r="CX104" i="40" s="1"/>
  <c r="CA3" i="40"/>
  <c r="AV14" i="40"/>
  <c r="AU19" i="40"/>
  <c r="AR44" i="40"/>
  <c r="AW59" i="40"/>
  <c r="AM89" i="40"/>
  <c r="CX79" i="40"/>
  <c r="CX89" i="40" s="1"/>
  <c r="CC3" i="40"/>
  <c r="AN14" i="40"/>
  <c r="AW14" i="40"/>
  <c r="AV29" i="40"/>
  <c r="AJ44" i="40"/>
  <c r="DA35" i="40"/>
  <c r="AO79" i="40"/>
  <c r="AO89" i="40" s="1"/>
  <c r="AN89" i="40"/>
  <c r="DH14" i="40"/>
  <c r="AU34" i="40"/>
  <c r="AT44" i="40"/>
  <c r="CK3" i="40"/>
  <c r="DO4" i="40"/>
  <c r="DO14" i="40" s="1"/>
  <c r="AP29" i="40"/>
  <c r="AY19" i="40"/>
  <c r="DD19" i="40" s="1"/>
  <c r="DD29" i="40" s="1"/>
  <c r="AL44" i="40"/>
  <c r="AP44" i="40"/>
  <c r="AO49" i="40"/>
  <c r="AO59" i="40" s="1"/>
  <c r="AX59" i="40"/>
  <c r="AQ65" i="40"/>
  <c r="CZ65" i="40" s="1"/>
  <c r="AH104" i="40"/>
  <c r="AZ119" i="40"/>
  <c r="AP134" i="40"/>
  <c r="AZ149" i="40"/>
  <c r="CZ149" i="40"/>
  <c r="DD209" i="40"/>
  <c r="AH44" i="40"/>
  <c r="AP59" i="40"/>
  <c r="AY49" i="40"/>
  <c r="AT59" i="40"/>
  <c r="AH74" i="40"/>
  <c r="AQ134" i="40"/>
  <c r="DE149" i="40"/>
  <c r="AL104" i="40"/>
  <c r="AR59" i="40"/>
  <c r="AR74" i="40"/>
  <c r="AY94" i="40"/>
  <c r="AY104" i="40" s="1"/>
  <c r="AN104" i="40"/>
  <c r="AK109" i="40"/>
  <c r="CW109" i="40" s="1"/>
  <c r="CW119" i="40" s="1"/>
  <c r="AI124" i="40"/>
  <c r="CV124" i="40" s="1"/>
  <c r="AJ59" i="40"/>
  <c r="DA64" i="40"/>
  <c r="AZ89" i="40"/>
  <c r="AQ94" i="40"/>
  <c r="AQ104" i="40" s="1"/>
  <c r="AV119" i="40"/>
  <c r="AV134" i="40"/>
  <c r="AN134" i="40"/>
  <c r="CX44" i="40"/>
  <c r="AV44" i="40"/>
  <c r="AJ74" i="40"/>
  <c r="AT104" i="40"/>
  <c r="AX134" i="40"/>
  <c r="AP119" i="40"/>
  <c r="AY109" i="40"/>
  <c r="DD109" i="40" s="1"/>
  <c r="DD119" i="40" s="1"/>
  <c r="AY124" i="40"/>
  <c r="DD124" i="40" s="1"/>
  <c r="DD134" i="40" s="1"/>
  <c r="AO194" i="40"/>
  <c r="AW194" i="40"/>
  <c r="AJ194" i="40"/>
  <c r="BA199" i="40"/>
  <c r="DE199" i="40" s="1"/>
  <c r="DE209" i="40" s="1"/>
  <c r="AM214" i="40"/>
  <c r="AV239" i="40"/>
  <c r="AW230" i="40"/>
  <c r="DC230" i="40" s="1"/>
  <c r="DD284" i="40"/>
  <c r="AP149" i="40"/>
  <c r="AK154" i="40"/>
  <c r="AK164" i="40" s="1"/>
  <c r="AZ164" i="40"/>
  <c r="AQ169" i="40"/>
  <c r="CZ169" i="40" s="1"/>
  <c r="AZ179" i="40"/>
  <c r="AT209" i="40"/>
  <c r="AR209" i="40"/>
  <c r="AN224" i="40"/>
  <c r="AW214" i="40"/>
  <c r="DC214" i="40" s="1"/>
  <c r="AP239" i="40"/>
  <c r="AQ229" i="40"/>
  <c r="AQ239" i="40" s="1"/>
  <c r="AH209" i="40"/>
  <c r="AO224" i="40"/>
  <c r="AN239" i="40"/>
  <c r="AO230" i="40"/>
  <c r="CY230" i="40" s="1"/>
  <c r="AL254" i="40"/>
  <c r="AM244" i="40"/>
  <c r="AH149" i="40"/>
  <c r="AM154" i="40"/>
  <c r="AM164" i="40" s="1"/>
  <c r="AR194" i="40"/>
  <c r="AM199" i="40"/>
  <c r="AH239" i="40"/>
  <c r="AI229" i="40"/>
  <c r="AI139" i="40"/>
  <c r="DA139" i="40"/>
  <c r="AL179" i="40"/>
  <c r="BA184" i="40"/>
  <c r="BA194" i="40" s="1"/>
  <c r="AN209" i="40"/>
  <c r="AR224" i="40"/>
  <c r="BA214" i="40"/>
  <c r="DE214" i="40" s="1"/>
  <c r="DE224" i="40" s="1"/>
  <c r="AU229" i="40"/>
  <c r="DB229" i="40" s="1"/>
  <c r="DB239" i="40" s="1"/>
  <c r="AT239" i="40"/>
  <c r="AW269" i="40"/>
  <c r="AO154" i="40"/>
  <c r="AX164" i="40"/>
  <c r="AN179" i="40"/>
  <c r="AX209" i="40"/>
  <c r="AJ224" i="40"/>
  <c r="AO269" i="40"/>
  <c r="AP164" i="40"/>
  <c r="AY209" i="40"/>
  <c r="CY214" i="40"/>
  <c r="AM229" i="40"/>
  <c r="CX229" i="40" s="1"/>
  <c r="AL239" i="40"/>
  <c r="AT254" i="40"/>
  <c r="AU244" i="40"/>
  <c r="AX149" i="40"/>
  <c r="AH164" i="40"/>
  <c r="DB184" i="40"/>
  <c r="DB194" i="40" s="1"/>
  <c r="AU214" i="40"/>
  <c r="DB214" i="40" s="1"/>
  <c r="AX239" i="40"/>
  <c r="AY229" i="40"/>
  <c r="AV254" i="40"/>
  <c r="AT314" i="40"/>
  <c r="AJ239" i="40"/>
  <c r="AR239" i="40"/>
  <c r="AZ239" i="40"/>
  <c r="AN299" i="40"/>
  <c r="AU314" i="40"/>
  <c r="AK239" i="40"/>
  <c r="AS239" i="40"/>
  <c r="BA239" i="40"/>
  <c r="AO244" i="40"/>
  <c r="AP299" i="40"/>
  <c r="AJ299" i="40"/>
  <c r="AQ244" i="40"/>
  <c r="CZ244" i="40" s="1"/>
  <c r="CZ254" i="40" s="1"/>
  <c r="AY244" i="40"/>
  <c r="AY254" i="40" s="1"/>
  <c r="AL269" i="40"/>
  <c r="AT269" i="40"/>
  <c r="AO284" i="40"/>
  <c r="DB304" i="40"/>
  <c r="DB314" i="40" s="1"/>
  <c r="CW229" i="40"/>
  <c r="CW239" i="40" s="1"/>
  <c r="AJ254" i="40"/>
  <c r="AR254" i="40"/>
  <c r="AZ254" i="40"/>
  <c r="AM259" i="40"/>
  <c r="CX259" i="40" s="1"/>
  <c r="CX269" i="40" s="1"/>
  <c r="AU259" i="40"/>
  <c r="AH284" i="40"/>
  <c r="AP284" i="40"/>
  <c r="AH299" i="40"/>
  <c r="AK244" i="40"/>
  <c r="CW244" i="40" s="1"/>
  <c r="AS254" i="40"/>
  <c r="BA244" i="40"/>
  <c r="DE244" i="40" s="1"/>
  <c r="AN269" i="40"/>
  <c r="AV269" i="40"/>
  <c r="AI274" i="40"/>
  <c r="CV274" i="40" s="1"/>
  <c r="CV284" i="40" s="1"/>
  <c r="AV299" i="40"/>
  <c r="AM194" i="40"/>
  <c r="AL29" i="40"/>
  <c r="CX29" i="40"/>
  <c r="AM29" i="40"/>
  <c r="AL14" i="40"/>
  <c r="AM14" i="40" s="1"/>
  <c r="CV4" i="36"/>
  <c r="CV14" i="36" s="1"/>
  <c r="CZ29" i="40"/>
  <c r="CZ14" i="40"/>
  <c r="BT14" i="40"/>
  <c r="DN4" i="40"/>
  <c r="DN14" i="40" s="1"/>
  <c r="CJ14" i="40"/>
  <c r="DV4" i="40"/>
  <c r="CV14" i="40"/>
  <c r="BL14" i="40"/>
  <c r="DJ4" i="40"/>
  <c r="DJ14" i="40" s="1"/>
  <c r="BD14" i="40"/>
  <c r="DF4" i="40"/>
  <c r="DF14" i="40" s="1"/>
  <c r="DT14" i="40"/>
  <c r="CB14" i="40"/>
  <c r="DR4" i="40"/>
  <c r="DR14" i="40" s="1"/>
  <c r="DA4" i="40"/>
  <c r="DA14" i="40" s="1"/>
  <c r="AS14" i="40"/>
  <c r="BA14" i="40"/>
  <c r="DE4" i="40"/>
  <c r="DE14" i="40" s="1"/>
  <c r="DY4" i="40"/>
  <c r="CP14" i="40"/>
  <c r="DP14" i="40"/>
  <c r="BG3" i="40"/>
  <c r="BW3" i="40"/>
  <c r="CM3" i="40"/>
  <c r="DM3" i="40"/>
  <c r="DU3" i="40"/>
  <c r="DC4" i="40"/>
  <c r="DC14" i="40" s="1"/>
  <c r="CZ74" i="40"/>
  <c r="AZ74" i="40"/>
  <c r="AM4" i="40"/>
  <c r="AU4" i="40"/>
  <c r="DG4" i="40"/>
  <c r="DG14" i="40" s="1"/>
  <c r="CX49" i="40"/>
  <c r="CX59" i="40" s="1"/>
  <c r="AM59" i="40"/>
  <c r="CY119" i="40"/>
  <c r="AL149" i="40"/>
  <c r="AM139" i="40"/>
  <c r="DI4" i="40"/>
  <c r="DI14" i="40" s="1"/>
  <c r="BJ14" i="40"/>
  <c r="CH14" i="40"/>
  <c r="DU4" i="40"/>
  <c r="DU14" i="40" s="1"/>
  <c r="BO3" i="40"/>
  <c r="CE3" i="40"/>
  <c r="DS4" i="40"/>
  <c r="DS14" i="40" s="1"/>
  <c r="AU74" i="40"/>
  <c r="DB64" i="40"/>
  <c r="DB74" i="40" s="1"/>
  <c r="DC94" i="40"/>
  <c r="DC104" i="40" s="1"/>
  <c r="AW104" i="40"/>
  <c r="BR14" i="40"/>
  <c r="DM4" i="40"/>
  <c r="DM14" i="40" s="1"/>
  <c r="DD14" i="40"/>
  <c r="AU89" i="40"/>
  <c r="DB79" i="40"/>
  <c r="DB89" i="40" s="1"/>
  <c r="AO14" i="40"/>
  <c r="CL14" i="40"/>
  <c r="DW4" i="40"/>
  <c r="DW14" i="40" s="1"/>
  <c r="CY4" i="40"/>
  <c r="CY14" i="40" s="1"/>
  <c r="DE34" i="40"/>
  <c r="DE44" i="40" s="1"/>
  <c r="DD74" i="40"/>
  <c r="AH14" i="40"/>
  <c r="AP14" i="40"/>
  <c r="AX14" i="40"/>
  <c r="DK4" i="40"/>
  <c r="DK14" i="40" s="1"/>
  <c r="AQ29" i="40"/>
  <c r="AS44" i="40"/>
  <c r="DA34" i="40"/>
  <c r="DA44" i="40" s="1"/>
  <c r="DQ4" i="40"/>
  <c r="DQ14" i="40" s="1"/>
  <c r="BZ14" i="40"/>
  <c r="DC44" i="40"/>
  <c r="DB49" i="40"/>
  <c r="DB59" i="40" s="1"/>
  <c r="AU59" i="40"/>
  <c r="AI14" i="40"/>
  <c r="AQ14" i="40"/>
  <c r="AY14" i="40"/>
  <c r="BH14" i="40"/>
  <c r="BP14" i="40"/>
  <c r="BX14" i="40"/>
  <c r="CF14" i="40"/>
  <c r="CN14" i="40"/>
  <c r="DL4" i="40"/>
  <c r="DL14" i="40" s="1"/>
  <c r="DX4" i="40"/>
  <c r="DX14" i="40" s="1"/>
  <c r="CV19" i="40"/>
  <c r="CV29" i="40" s="1"/>
  <c r="AI29" i="40"/>
  <c r="DE29" i="40"/>
  <c r="CW34" i="40"/>
  <c r="CW44" i="40" s="1"/>
  <c r="AK44" i="40"/>
  <c r="CZ59" i="40"/>
  <c r="DC49" i="40"/>
  <c r="DC59" i="40" s="1"/>
  <c r="AK64" i="40"/>
  <c r="AK89" i="40"/>
  <c r="CW79" i="40"/>
  <c r="CW89" i="40" s="1"/>
  <c r="CZ94" i="40"/>
  <c r="CZ104" i="40" s="1"/>
  <c r="AW119" i="40"/>
  <c r="AN119" i="40"/>
  <c r="DA19" i="40"/>
  <c r="DA29" i="40" s="1"/>
  <c r="CX74" i="40"/>
  <c r="AV74" i="40"/>
  <c r="AW64" i="40"/>
  <c r="AM74" i="40"/>
  <c r="AO104" i="40"/>
  <c r="CY94" i="40"/>
  <c r="CY104" i="40" s="1"/>
  <c r="DD94" i="40"/>
  <c r="DD104" i="40" s="1"/>
  <c r="AN149" i="40"/>
  <c r="AO139" i="40"/>
  <c r="AY149" i="40"/>
  <c r="DD139" i="40"/>
  <c r="DD149" i="40" s="1"/>
  <c r="DC169" i="40"/>
  <c r="DC179" i="40" s="1"/>
  <c r="AW179" i="40"/>
  <c r="AN74" i="40"/>
  <c r="AO64" i="40"/>
  <c r="CZ119" i="40"/>
  <c r="AK29" i="40"/>
  <c r="BA29" i="40"/>
  <c r="AM44" i="40"/>
  <c r="AY74" i="40"/>
  <c r="AX89" i="40"/>
  <c r="AY79" i="40"/>
  <c r="AZ104" i="40"/>
  <c r="BA94" i="40"/>
  <c r="BA119" i="40"/>
  <c r="DE109" i="40"/>
  <c r="DE119" i="40" s="1"/>
  <c r="AQ74" i="40"/>
  <c r="AP89" i="40"/>
  <c r="AQ79" i="40"/>
  <c r="AR104" i="40"/>
  <c r="AS119" i="40"/>
  <c r="DA109" i="40"/>
  <c r="DA119" i="40" s="1"/>
  <c r="AI74" i="40"/>
  <c r="BA74" i="40"/>
  <c r="DE64" i="40"/>
  <c r="DE74" i="40" s="1"/>
  <c r="AH89" i="40"/>
  <c r="AI79" i="40"/>
  <c r="BA89" i="40"/>
  <c r="DE79" i="40"/>
  <c r="DE89" i="40" s="1"/>
  <c r="AW89" i="40"/>
  <c r="AJ104" i="40"/>
  <c r="AK94" i="40"/>
  <c r="AK119" i="40"/>
  <c r="AT119" i="40"/>
  <c r="AU109" i="40"/>
  <c r="AO19" i="40"/>
  <c r="AW19" i="40"/>
  <c r="AI34" i="40"/>
  <c r="AQ34" i="40"/>
  <c r="AY34" i="40"/>
  <c r="AK49" i="40"/>
  <c r="BA49" i="40"/>
  <c r="AS89" i="40"/>
  <c r="DA79" i="40"/>
  <c r="DA89" i="40" s="1"/>
  <c r="AU104" i="40"/>
  <c r="DB94" i="40"/>
  <c r="DB104" i="40" s="1"/>
  <c r="AM119" i="40"/>
  <c r="CX109" i="40"/>
  <c r="CX119" i="40" s="1"/>
  <c r="DC119" i="40"/>
  <c r="AL119" i="40"/>
  <c r="AO134" i="40"/>
  <c r="CY124" i="40"/>
  <c r="CY134" i="40" s="1"/>
  <c r="AR119" i="40"/>
  <c r="AI119" i="40"/>
  <c r="AY119" i="40"/>
  <c r="AL134" i="40"/>
  <c r="AM124" i="40"/>
  <c r="AW134" i="40"/>
  <c r="DC124" i="40"/>
  <c r="DC134" i="40" s="1"/>
  <c r="AV149" i="40"/>
  <c r="AW139" i="40"/>
  <c r="AO164" i="40"/>
  <c r="CY154" i="40"/>
  <c r="CY164" i="40" s="1"/>
  <c r="AO119" i="40"/>
  <c r="AZ134" i="40"/>
  <c r="BA124" i="40"/>
  <c r="AI134" i="40"/>
  <c r="AS164" i="40"/>
  <c r="DA154" i="40"/>
  <c r="DA164" i="40" s="1"/>
  <c r="AQ119" i="40"/>
  <c r="AQ149" i="40"/>
  <c r="DB164" i="40"/>
  <c r="AR134" i="40"/>
  <c r="CZ179" i="40"/>
  <c r="AH119" i="40"/>
  <c r="CV134" i="40"/>
  <c r="AT134" i="40"/>
  <c r="AU124" i="40"/>
  <c r="CZ134" i="40"/>
  <c r="AI149" i="40"/>
  <c r="CV139" i="40"/>
  <c r="CV149" i="40" s="1"/>
  <c r="DA149" i="40"/>
  <c r="CW149" i="40"/>
  <c r="AJ134" i="40"/>
  <c r="AK124" i="40"/>
  <c r="AT149" i="40"/>
  <c r="AU139" i="40"/>
  <c r="DC154" i="40"/>
  <c r="DC164" i="40" s="1"/>
  <c r="AW164" i="40"/>
  <c r="AM179" i="40"/>
  <c r="DD194" i="40"/>
  <c r="AI209" i="40"/>
  <c r="AO179" i="40"/>
  <c r="CY169" i="40"/>
  <c r="CY179" i="40" s="1"/>
  <c r="CW184" i="40"/>
  <c r="CW194" i="40" s="1"/>
  <c r="AK194" i="40"/>
  <c r="AS194" i="40"/>
  <c r="DA184" i="40"/>
  <c r="DA194" i="40" s="1"/>
  <c r="DE184" i="40"/>
  <c r="DE194" i="40" s="1"/>
  <c r="CW209" i="40"/>
  <c r="DB224" i="40"/>
  <c r="BA164" i="40"/>
  <c r="DE154" i="40"/>
  <c r="DE164" i="40" s="1"/>
  <c r="AY179" i="40"/>
  <c r="DB209" i="40"/>
  <c r="CV209" i="40"/>
  <c r="AM224" i="40"/>
  <c r="CX214" i="40"/>
  <c r="CX224" i="40" s="1"/>
  <c r="AQ179" i="40"/>
  <c r="AM209" i="40"/>
  <c r="CX199" i="40"/>
  <c r="CX209" i="40" s="1"/>
  <c r="AP209" i="40"/>
  <c r="AQ204" i="40"/>
  <c r="CZ204" i="40" s="1"/>
  <c r="AM284" i="40"/>
  <c r="AI179" i="40"/>
  <c r="AW209" i="40"/>
  <c r="AU209" i="40"/>
  <c r="AZ269" i="40"/>
  <c r="AK149" i="40"/>
  <c r="AS149" i="40"/>
  <c r="BA149" i="40"/>
  <c r="AU164" i="40"/>
  <c r="CV179" i="40"/>
  <c r="AU179" i="40"/>
  <c r="DB169" i="40"/>
  <c r="DB179" i="40" s="1"/>
  <c r="CX179" i="40"/>
  <c r="AQ209" i="40"/>
  <c r="AI194" i="40"/>
  <c r="AQ194" i="40"/>
  <c r="AY194" i="40"/>
  <c r="DC199" i="40"/>
  <c r="DC209" i="40" s="1"/>
  <c r="DA205" i="40"/>
  <c r="DA209" i="40" s="1"/>
  <c r="AU224" i="40"/>
  <c r="CY224" i="40"/>
  <c r="AS224" i="40"/>
  <c r="CX239" i="40"/>
  <c r="AM239" i="40"/>
  <c r="DC284" i="40"/>
  <c r="DC184" i="40"/>
  <c r="DC194" i="40" s="1"/>
  <c r="AV209" i="40"/>
  <c r="DC224" i="40"/>
  <c r="DC244" i="40"/>
  <c r="DC254" i="40" s="1"/>
  <c r="AW254" i="40"/>
  <c r="CV259" i="40"/>
  <c r="CV269" i="40" s="1"/>
  <c r="AI269" i="40"/>
  <c r="AQ269" i="40"/>
  <c r="CZ259" i="40"/>
  <c r="CZ269" i="40" s="1"/>
  <c r="DD259" i="40"/>
  <c r="DD269" i="40" s="1"/>
  <c r="AY269" i="40"/>
  <c r="AI154" i="40"/>
  <c r="AQ154" i="40"/>
  <c r="AY154" i="40"/>
  <c r="AK169" i="40"/>
  <c r="BA169" i="40"/>
  <c r="AO199" i="40"/>
  <c r="AX224" i="40"/>
  <c r="AY214" i="40"/>
  <c r="AH254" i="40"/>
  <c r="AJ269" i="40"/>
  <c r="AR269" i="40"/>
  <c r="DA299" i="40"/>
  <c r="CW292" i="40"/>
  <c r="CW299" i="40" s="1"/>
  <c r="AK299" i="40"/>
  <c r="AP224" i="40"/>
  <c r="AQ214" i="40"/>
  <c r="CV244" i="40"/>
  <c r="CV254" i="40" s="1"/>
  <c r="AI254" i="40"/>
  <c r="AQ254" i="40"/>
  <c r="DD244" i="40"/>
  <c r="DD254" i="40" s="1"/>
  <c r="CW259" i="40"/>
  <c r="CW269" i="40" s="1"/>
  <c r="AK269" i="40"/>
  <c r="AS269" i="40"/>
  <c r="DE259" i="40"/>
  <c r="DE269" i="40" s="1"/>
  <c r="BA269" i="40"/>
  <c r="AT299" i="40"/>
  <c r="AU289" i="40"/>
  <c r="CZ199" i="40"/>
  <c r="AH224" i="40"/>
  <c r="AI214" i="40"/>
  <c r="BA224" i="40"/>
  <c r="AK284" i="40"/>
  <c r="CW274" i="40"/>
  <c r="CW284" i="40" s="1"/>
  <c r="DA274" i="40"/>
  <c r="DA284" i="40" s="1"/>
  <c r="AS284" i="40"/>
  <c r="DE274" i="40"/>
  <c r="DE284" i="40" s="1"/>
  <c r="BA284" i="40"/>
  <c r="CY184" i="40"/>
  <c r="CY194" i="40" s="1"/>
  <c r="DA224" i="40"/>
  <c r="DA259" i="40"/>
  <c r="DA269" i="40" s="1"/>
  <c r="AK209" i="40"/>
  <c r="BA209" i="40"/>
  <c r="AK224" i="40"/>
  <c r="CW214" i="40"/>
  <c r="CW224" i="40" s="1"/>
  <c r="CX284" i="40"/>
  <c r="AU284" i="40"/>
  <c r="DB274" i="40"/>
  <c r="DB284" i="40" s="1"/>
  <c r="AL284" i="40"/>
  <c r="AT284" i="40"/>
  <c r="AX284" i="40"/>
  <c r="AZ299" i="40"/>
  <c r="AW224" i="40"/>
  <c r="CW254" i="40"/>
  <c r="DE254" i="40"/>
  <c r="CY284" i="40"/>
  <c r="AW284" i="40"/>
  <c r="AY284" i="40"/>
  <c r="CZ284" i="40"/>
  <c r="AR299" i="40"/>
  <c r="AO239" i="40"/>
  <c r="CY229" i="40"/>
  <c r="DC229" i="40"/>
  <c r="DC239" i="40" s="1"/>
  <c r="AW239" i="40"/>
  <c r="AS299" i="40"/>
  <c r="DA244" i="40"/>
  <c r="DA254" i="40" s="1"/>
  <c r="DC259" i="40"/>
  <c r="DC269" i="40" s="1"/>
  <c r="AN284" i="40"/>
  <c r="AV284" i="40"/>
  <c r="AQ284" i="40"/>
  <c r="DC314" i="40"/>
  <c r="DA229" i="40"/>
  <c r="DA239" i="40" s="1"/>
  <c r="AK254" i="40"/>
  <c r="BA254" i="40"/>
  <c r="AL299" i="40"/>
  <c r="AM289" i="40"/>
  <c r="DE299" i="40"/>
  <c r="CY259" i="40"/>
  <c r="CY269" i="40" s="1"/>
  <c r="AJ284" i="40"/>
  <c r="AR284" i="40"/>
  <c r="AZ284" i="40"/>
  <c r="BA299" i="40"/>
  <c r="AS304" i="40"/>
  <c r="AR314" i="40"/>
  <c r="AO289" i="40"/>
  <c r="AW289" i="40"/>
  <c r="AN314" i="40"/>
  <c r="DD304" i="40"/>
  <c r="DD314" i="40" s="1"/>
  <c r="AY314" i="40"/>
  <c r="AP314" i="40"/>
  <c r="AO304" i="40"/>
  <c r="BA304" i="40"/>
  <c r="AZ314" i="40"/>
  <c r="AW314" i="40"/>
  <c r="AI289" i="40"/>
  <c r="AQ289" i="40"/>
  <c r="AY289" i="40"/>
  <c r="CZ304" i="40"/>
  <c r="CZ314" i="40" s="1"/>
  <c r="AQ314" i="40"/>
  <c r="AX314" i="40"/>
  <c r="DN14" i="38"/>
  <c r="DD29" i="38"/>
  <c r="DF14" i="38"/>
  <c r="DK14" i="38"/>
  <c r="CY44" i="38"/>
  <c r="DE4" i="38"/>
  <c r="DE14" i="38" s="1"/>
  <c r="DP4" i="38"/>
  <c r="DP14" i="38" s="1"/>
  <c r="DU4" i="38"/>
  <c r="DU14" i="38" s="1"/>
  <c r="CZ34" i="38"/>
  <c r="CZ44" i="38" s="1"/>
  <c r="DE44" i="38"/>
  <c r="DL3" i="38"/>
  <c r="DT3" i="38"/>
  <c r="CY4" i="38"/>
  <c r="CY14" i="38" s="1"/>
  <c r="DO4" i="38"/>
  <c r="DO14" i="38" s="1"/>
  <c r="DA4" i="38"/>
  <c r="DL4" i="38"/>
  <c r="DL14" i="38" s="1"/>
  <c r="DQ4" i="38"/>
  <c r="DQ14" i="38" s="1"/>
  <c r="DR4" i="38"/>
  <c r="DR14" i="38" s="1"/>
  <c r="CV19" i="38"/>
  <c r="CV29" i="38" s="1"/>
  <c r="DB49" i="38"/>
  <c r="DB59" i="38" s="1"/>
  <c r="DC14" i="38"/>
  <c r="DS14" i="38"/>
  <c r="CW4" i="38"/>
  <c r="CW14" i="38" s="1"/>
  <c r="DH4" i="38"/>
  <c r="DH14" i="38" s="1"/>
  <c r="DM4" i="38"/>
  <c r="DM14" i="38" s="1"/>
  <c r="DX4" i="38"/>
  <c r="DX14" i="38" s="1"/>
  <c r="DY14" i="38"/>
  <c r="DB19" i="38"/>
  <c r="DB29" i="38" s="1"/>
  <c r="DD49" i="38"/>
  <c r="DD59" i="38" s="1"/>
  <c r="DH3" i="38"/>
  <c r="DP3" i="38"/>
  <c r="DX3" i="38"/>
  <c r="DG4" i="38"/>
  <c r="DG14" i="38" s="1"/>
  <c r="DW4" i="38"/>
  <c r="DW14" i="38" s="1"/>
  <c r="DI4" i="38"/>
  <c r="DI14" i="38" s="1"/>
  <c r="DT4" i="38"/>
  <c r="DT14" i="38" s="1"/>
  <c r="DY4" i="38"/>
  <c r="CX19" i="38"/>
  <c r="CX29" i="38" s="1"/>
  <c r="DE69" i="38"/>
  <c r="DE74" i="38" s="1"/>
  <c r="DC64" i="38"/>
  <c r="DC74" i="38" s="1"/>
  <c r="CY89" i="38"/>
  <c r="CZ79" i="38"/>
  <c r="CZ89" i="38" s="1"/>
  <c r="CX134" i="38"/>
  <c r="DA34" i="38"/>
  <c r="DA44" i="38" s="1"/>
  <c r="CZ94" i="38"/>
  <c r="CZ104" i="38" s="1"/>
  <c r="CX119" i="38"/>
  <c r="CZ134" i="38"/>
  <c r="DD79" i="38"/>
  <c r="DD89" i="38" s="1"/>
  <c r="CV104" i="38"/>
  <c r="CZ51" i="38"/>
  <c r="CZ59" i="38" s="1"/>
  <c r="DC80" i="38"/>
  <c r="DC89" i="38" s="1"/>
  <c r="DA94" i="38"/>
  <c r="DA104" i="38" s="1"/>
  <c r="DD119" i="38"/>
  <c r="CW94" i="38"/>
  <c r="CW104" i="38" s="1"/>
  <c r="DB94" i="38"/>
  <c r="DB104" i="38" s="1"/>
  <c r="CV134" i="38"/>
  <c r="CW34" i="38"/>
  <c r="CW44" i="38" s="1"/>
  <c r="CV119" i="38"/>
  <c r="CZ119" i="38"/>
  <c r="CX59" i="38"/>
  <c r="CV79" i="38"/>
  <c r="CV89" i="38" s="1"/>
  <c r="CX94" i="38"/>
  <c r="CX104" i="38" s="1"/>
  <c r="DC40" i="38"/>
  <c r="DC44" i="38" s="1"/>
  <c r="CX79" i="38"/>
  <c r="CX89" i="38" s="1"/>
  <c r="DD94" i="38"/>
  <c r="DD104" i="38" s="1"/>
  <c r="CY139" i="38"/>
  <c r="CY149" i="38" s="1"/>
  <c r="DC139" i="38"/>
  <c r="DC149" i="38" s="1"/>
  <c r="DD140" i="38"/>
  <c r="DB139" i="38"/>
  <c r="DB149" i="38" s="1"/>
  <c r="CW164" i="38"/>
  <c r="CX179" i="38"/>
  <c r="DD139" i="38"/>
  <c r="CY109" i="38"/>
  <c r="CY119" i="38" s="1"/>
  <c r="CY124" i="38"/>
  <c r="CY134" i="38" s="1"/>
  <c r="DC124" i="38"/>
  <c r="DC134" i="38" s="1"/>
  <c r="CZ140" i="38"/>
  <c r="CZ149" i="38" s="1"/>
  <c r="CW89" i="38"/>
  <c r="DA89" i="38"/>
  <c r="DE89" i="38"/>
  <c r="DB124" i="38"/>
  <c r="DB134" i="38" s="1"/>
  <c r="CW139" i="38"/>
  <c r="CW149" i="38" s="1"/>
  <c r="DA139" i="38"/>
  <c r="DA149" i="38" s="1"/>
  <c r="DE139" i="38"/>
  <c r="DE149" i="38" s="1"/>
  <c r="DB109" i="38"/>
  <c r="DB119" i="38" s="1"/>
  <c r="DD124" i="38"/>
  <c r="DD134" i="38" s="1"/>
  <c r="DC119" i="38"/>
  <c r="CV139" i="38"/>
  <c r="CV149" i="38" s="1"/>
  <c r="CV169" i="38"/>
  <c r="CV179" i="38" s="1"/>
  <c r="CW109" i="38"/>
  <c r="CW119" i="38" s="1"/>
  <c r="DA109" i="38"/>
  <c r="DA119" i="38" s="1"/>
  <c r="DE109" i="38"/>
  <c r="DE119" i="38" s="1"/>
  <c r="CW124" i="38"/>
  <c r="CW134" i="38" s="1"/>
  <c r="DA124" i="38"/>
  <c r="DA134" i="38" s="1"/>
  <c r="DE124" i="38"/>
  <c r="DE134" i="38" s="1"/>
  <c r="CX139" i="38"/>
  <c r="CX149" i="38" s="1"/>
  <c r="DE154" i="38"/>
  <c r="DE164" i="38" s="1"/>
  <c r="CW185" i="38"/>
  <c r="DB169" i="38"/>
  <c r="DB179" i="38" s="1"/>
  <c r="CY179" i="38"/>
  <c r="DE199" i="38"/>
  <c r="DE209" i="38" s="1"/>
  <c r="CZ184" i="38"/>
  <c r="CZ194" i="38" s="1"/>
  <c r="DA179" i="38"/>
  <c r="CW184" i="38"/>
  <c r="DA194" i="38"/>
  <c r="DE184" i="38"/>
  <c r="DE194" i="38" s="1"/>
  <c r="CW199" i="38"/>
  <c r="CW209" i="38" s="1"/>
  <c r="DB199" i="38"/>
  <c r="DB209" i="38" s="1"/>
  <c r="CY209" i="38"/>
  <c r="DC209" i="38"/>
  <c r="CX194" i="38"/>
  <c r="CW214" i="38"/>
  <c r="CW224" i="38" s="1"/>
  <c r="CX229" i="38"/>
  <c r="CX239" i="38" s="1"/>
  <c r="DD229" i="38"/>
  <c r="CW259" i="38"/>
  <c r="CW269" i="38" s="1"/>
  <c r="DB214" i="38"/>
  <c r="DB224" i="38" s="1"/>
  <c r="CZ214" i="38"/>
  <c r="CZ224" i="38" s="1"/>
  <c r="DB254" i="38"/>
  <c r="DC214" i="38"/>
  <c r="DC224" i="38" s="1"/>
  <c r="CZ229" i="38"/>
  <c r="CZ232" i="38"/>
  <c r="DD224" i="38"/>
  <c r="DA222" i="38"/>
  <c r="DD230" i="38"/>
  <c r="CW246" i="38"/>
  <c r="CW254" i="38" s="1"/>
  <c r="DD244" i="38"/>
  <c r="DD254" i="38" s="1"/>
  <c r="DB229" i="38"/>
  <c r="DB239" i="38" s="1"/>
  <c r="DA214" i="38"/>
  <c r="CV224" i="38"/>
  <c r="CV244" i="38"/>
  <c r="CV254" i="38" s="1"/>
  <c r="DC269" i="38"/>
  <c r="CY259" i="38"/>
  <c r="CY269" i="38" s="1"/>
  <c r="DE274" i="38"/>
  <c r="DE284" i="38" s="1"/>
  <c r="DC284" i="38"/>
  <c r="CZ244" i="38"/>
  <c r="CZ254" i="38" s="1"/>
  <c r="DA259" i="38"/>
  <c r="CZ275" i="38"/>
  <c r="DA265" i="38"/>
  <c r="DC295" i="38"/>
  <c r="DC299" i="38" s="1"/>
  <c r="DE259" i="38"/>
  <c r="DE269" i="38" s="1"/>
  <c r="CW274" i="38"/>
  <c r="CW284" i="38" s="1"/>
  <c r="DA290" i="38"/>
  <c r="DD304" i="38"/>
  <c r="DD314" i="38" s="1"/>
  <c r="CX254" i="38"/>
  <c r="CY284" i="38"/>
  <c r="CY289" i="38"/>
  <c r="CY299" i="38" s="1"/>
  <c r="DA289" i="38"/>
  <c r="DC305" i="38"/>
  <c r="DC314" i="38" s="1"/>
  <c r="DA274" i="38"/>
  <c r="DA284" i="38" s="1"/>
  <c r="CX299" i="38"/>
  <c r="DB304" i="38"/>
  <c r="DB314" i="38" s="1"/>
  <c r="CZ274" i="38"/>
  <c r="CZ284" i="38" s="1"/>
  <c r="DB299" i="38"/>
  <c r="CY305" i="38"/>
  <c r="CY314" i="38" s="1"/>
  <c r="CZ304" i="38"/>
  <c r="CZ314" i="38" s="1"/>
  <c r="DM4" i="37"/>
  <c r="DM14" i="37" s="1"/>
  <c r="DU4" i="37"/>
  <c r="DU14" i="37" s="1"/>
  <c r="DI4" i="37"/>
  <c r="DI14" i="37" s="1"/>
  <c r="DQ4" i="37"/>
  <c r="DQ14" i="37" s="1"/>
  <c r="DH4" i="37"/>
  <c r="DH14" i="37" s="1"/>
  <c r="DX4" i="37"/>
  <c r="DX14" i="37" s="1"/>
  <c r="DS14" i="37"/>
  <c r="DC29" i="37"/>
  <c r="DS3" i="37"/>
  <c r="DN4" i="37"/>
  <c r="DN14" i="37" s="1"/>
  <c r="DY4" i="37"/>
  <c r="DW14" i="37"/>
  <c r="DE19" i="37"/>
  <c r="DE29" i="37" s="1"/>
  <c r="DL3" i="37"/>
  <c r="DT3" i="37"/>
  <c r="DU3" i="37"/>
  <c r="DT4" i="37"/>
  <c r="DT14" i="37" s="1"/>
  <c r="DJ4" i="37"/>
  <c r="DJ14" i="37" s="1"/>
  <c r="DK3" i="37"/>
  <c r="DP4" i="37"/>
  <c r="DP14" i="37" s="1"/>
  <c r="DC14" i="37"/>
  <c r="DA20" i="37"/>
  <c r="DA29" i="37" s="1"/>
  <c r="DM3" i="37"/>
  <c r="DF4" i="37"/>
  <c r="DF14" i="37" s="1"/>
  <c r="DV4" i="37"/>
  <c r="DL4" i="37"/>
  <c r="DL14" i="37" s="1"/>
  <c r="DR4" i="37"/>
  <c r="DR14" i="37" s="1"/>
  <c r="CX79" i="37"/>
  <c r="CX89" i="37" s="1"/>
  <c r="CV119" i="37"/>
  <c r="CW29" i="37"/>
  <c r="CZ89" i="37"/>
  <c r="DB34" i="37"/>
  <c r="DB44" i="37" s="1"/>
  <c r="DA64" i="37"/>
  <c r="DB79" i="37"/>
  <c r="DB89" i="37" s="1"/>
  <c r="CY64" i="37"/>
  <c r="CY74" i="37" s="1"/>
  <c r="DE94" i="37"/>
  <c r="DE104" i="37" s="1"/>
  <c r="CX109" i="37"/>
  <c r="CX119" i="37" s="1"/>
  <c r="DB109" i="37"/>
  <c r="DB119" i="37" s="1"/>
  <c r="DA94" i="37"/>
  <c r="DA104" i="37" s="1"/>
  <c r="CZ119" i="37"/>
  <c r="CZ179" i="37"/>
  <c r="DC89" i="37"/>
  <c r="CW94" i="37"/>
  <c r="CW104" i="37" s="1"/>
  <c r="DD119" i="37"/>
  <c r="DB164" i="37"/>
  <c r="DE64" i="37"/>
  <c r="DE74" i="37" s="1"/>
  <c r="DD79" i="37"/>
  <c r="DD89" i="37" s="1"/>
  <c r="CW64" i="37"/>
  <c r="CW74" i="37" s="1"/>
  <c r="CW79" i="37"/>
  <c r="CW89" i="37" s="1"/>
  <c r="DA79" i="37"/>
  <c r="DA89" i="37" s="1"/>
  <c r="DE79" i="37"/>
  <c r="DE89" i="37" s="1"/>
  <c r="DC94" i="37"/>
  <c r="DC104" i="37" s="1"/>
  <c r="CY94" i="37"/>
  <c r="CY104" i="37" s="1"/>
  <c r="DC64" i="37"/>
  <c r="DC74" i="37" s="1"/>
  <c r="CV79" i="37"/>
  <c r="CV89" i="37" s="1"/>
  <c r="DA109" i="37"/>
  <c r="DA119" i="37" s="1"/>
  <c r="DC124" i="37"/>
  <c r="DC134" i="37" s="1"/>
  <c r="CW139" i="37"/>
  <c r="CW149" i="37" s="1"/>
  <c r="CX141" i="37"/>
  <c r="CX149" i="37" s="1"/>
  <c r="DB141" i="37"/>
  <c r="DB149" i="37" s="1"/>
  <c r="CV124" i="37"/>
  <c r="CV134" i="37" s="1"/>
  <c r="DD124" i="37"/>
  <c r="DD134" i="37" s="1"/>
  <c r="CY154" i="37"/>
  <c r="CY164" i="37" s="1"/>
  <c r="CV194" i="37"/>
  <c r="CW186" i="37"/>
  <c r="CY79" i="37"/>
  <c r="CY89" i="37" s="1"/>
  <c r="DC109" i="37"/>
  <c r="DC119" i="37" s="1"/>
  <c r="CY139" i="37"/>
  <c r="CY149" i="37" s="1"/>
  <c r="DE154" i="37"/>
  <c r="DE164" i="37" s="1"/>
  <c r="DA194" i="37"/>
  <c r="CZ139" i="37"/>
  <c r="CZ149" i="37" s="1"/>
  <c r="CW184" i="37"/>
  <c r="DC186" i="37"/>
  <c r="DC194" i="37" s="1"/>
  <c r="CY124" i="37"/>
  <c r="CY134" i="37" s="1"/>
  <c r="DA154" i="37"/>
  <c r="DA164" i="37" s="1"/>
  <c r="CV169" i="37"/>
  <c r="CV179" i="37" s="1"/>
  <c r="CX184" i="37"/>
  <c r="CX194" i="37" s="1"/>
  <c r="DD209" i="37"/>
  <c r="CZ124" i="37"/>
  <c r="CZ134" i="37" s="1"/>
  <c r="DB169" i="37"/>
  <c r="DB179" i="37" s="1"/>
  <c r="CY109" i="37"/>
  <c r="CY119" i="37" s="1"/>
  <c r="DD139" i="37"/>
  <c r="DD149" i="37" s="1"/>
  <c r="CW164" i="37"/>
  <c r="CX169" i="37"/>
  <c r="CX179" i="37" s="1"/>
  <c r="CY184" i="37"/>
  <c r="CY194" i="37" s="1"/>
  <c r="CV209" i="37"/>
  <c r="CV139" i="37"/>
  <c r="CV149" i="37" s="1"/>
  <c r="CX154" i="37"/>
  <c r="CX164" i="37" s="1"/>
  <c r="DB215" i="37"/>
  <c r="DC169" i="37"/>
  <c r="DC179" i="37" s="1"/>
  <c r="DB214" i="37"/>
  <c r="CZ214" i="37"/>
  <c r="CZ224" i="37" s="1"/>
  <c r="DC229" i="37"/>
  <c r="DC239" i="37" s="1"/>
  <c r="CX200" i="37"/>
  <c r="CX209" i="37" s="1"/>
  <c r="CY229" i="37"/>
  <c r="CY239" i="37" s="1"/>
  <c r="DE184" i="37"/>
  <c r="DE194" i="37" s="1"/>
  <c r="CY199" i="37"/>
  <c r="CY209" i="37" s="1"/>
  <c r="DD214" i="37"/>
  <c r="DD224" i="37" s="1"/>
  <c r="CW259" i="37"/>
  <c r="CW269" i="37" s="1"/>
  <c r="CY169" i="37"/>
  <c r="CY179" i="37" s="1"/>
  <c r="DE199" i="37"/>
  <c r="DE209" i="37" s="1"/>
  <c r="DA229" i="37"/>
  <c r="DA239" i="37" s="1"/>
  <c r="DC284" i="37"/>
  <c r="DB244" i="37"/>
  <c r="DB254" i="37" s="1"/>
  <c r="DD245" i="37"/>
  <c r="DD254" i="37" s="1"/>
  <c r="CX274" i="37"/>
  <c r="CX284" i="37" s="1"/>
  <c r="DE259" i="37"/>
  <c r="DE269" i="37" s="1"/>
  <c r="CZ292" i="37"/>
  <c r="CY284" i="37"/>
  <c r="CW289" i="37"/>
  <c r="CW299" i="37" s="1"/>
  <c r="CY299" i="37"/>
  <c r="CZ284" i="37"/>
  <c r="DC299" i="37"/>
  <c r="DA304" i="37"/>
  <c r="DA314" i="37" s="1"/>
  <c r="CZ289" i="37"/>
  <c r="CV289" i="37"/>
  <c r="CV299" i="37" s="1"/>
  <c r="DA289" i="37"/>
  <c r="DA299" i="37" s="1"/>
  <c r="DC307" i="37"/>
  <c r="DD304" i="37"/>
  <c r="DD314" i="37" s="1"/>
  <c r="DE289" i="37"/>
  <c r="DE299" i="37" s="1"/>
  <c r="DB304" i="37"/>
  <c r="DB314" i="37" s="1"/>
  <c r="DC314" i="37"/>
  <c r="CY314" i="37"/>
  <c r="CZ304" i="37"/>
  <c r="CZ314" i="37" s="1"/>
  <c r="DE304" i="37"/>
  <c r="DE314" i="37" s="1"/>
  <c r="DG4" i="36"/>
  <c r="DG14" i="36" s="1"/>
  <c r="DL14" i="36"/>
  <c r="DW4" i="36"/>
  <c r="DW14" i="36" s="1"/>
  <c r="CX10" i="36"/>
  <c r="DS4" i="36"/>
  <c r="DS14" i="36" s="1"/>
  <c r="DI4" i="36"/>
  <c r="DI14" i="36" s="1"/>
  <c r="DY4" i="36"/>
  <c r="DM4" i="36"/>
  <c r="DM14" i="36" s="1"/>
  <c r="DD14" i="36"/>
  <c r="DO4" i="36"/>
  <c r="DO14" i="36" s="1"/>
  <c r="DT14" i="36"/>
  <c r="DE4" i="36"/>
  <c r="DE14" i="36" s="1"/>
  <c r="DU4" i="36"/>
  <c r="DU14" i="36" s="1"/>
  <c r="DK4" i="36"/>
  <c r="DK14" i="36" s="1"/>
  <c r="DA4" i="36"/>
  <c r="DQ4" i="36"/>
  <c r="DQ14" i="36" s="1"/>
  <c r="DN14" i="36"/>
  <c r="DK3" i="36"/>
  <c r="DS3" i="36"/>
  <c r="CX14" i="36"/>
  <c r="DV14" i="36"/>
  <c r="CZ4" i="36"/>
  <c r="CZ14" i="36" s="1"/>
  <c r="DD19" i="36"/>
  <c r="DD29" i="36" s="1"/>
  <c r="CX44" i="36"/>
  <c r="CX59" i="36"/>
  <c r="CY74" i="36"/>
  <c r="DY14" i="36"/>
  <c r="CV19" i="36"/>
  <c r="CV29" i="36" s="1"/>
  <c r="DA29" i="36"/>
  <c r="CY59" i="36"/>
  <c r="DA44" i="36"/>
  <c r="CZ74" i="36"/>
  <c r="DC74" i="36"/>
  <c r="CV109" i="36"/>
  <c r="CV119" i="36" s="1"/>
  <c r="DB49" i="36"/>
  <c r="DB59" i="36" s="1"/>
  <c r="CY94" i="36"/>
  <c r="CY104" i="36" s="1"/>
  <c r="DC59" i="36"/>
  <c r="CV64" i="36"/>
  <c r="CV74" i="36" s="1"/>
  <c r="DE64" i="36"/>
  <c r="DE74" i="36" s="1"/>
  <c r="DA64" i="36"/>
  <c r="CW64" i="36"/>
  <c r="CW74" i="36" s="1"/>
  <c r="DC94" i="36"/>
  <c r="DC104" i="36" s="1"/>
  <c r="DC79" i="36"/>
  <c r="DC89" i="36" s="1"/>
  <c r="CV79" i="36"/>
  <c r="CV89" i="36" s="1"/>
  <c r="DD79" i="36"/>
  <c r="DD89" i="36" s="1"/>
  <c r="DE94" i="36"/>
  <c r="DE104" i="36" s="1"/>
  <c r="DA94" i="36"/>
  <c r="DA104" i="36" s="1"/>
  <c r="CZ134" i="36"/>
  <c r="CX79" i="36"/>
  <c r="CX89" i="36" s="1"/>
  <c r="CW94" i="36"/>
  <c r="CW104" i="36" s="1"/>
  <c r="CX94" i="36"/>
  <c r="CX104" i="36" s="1"/>
  <c r="DE134" i="36"/>
  <c r="DB104" i="36"/>
  <c r="DA124" i="36"/>
  <c r="DA134" i="36" s="1"/>
  <c r="CZ79" i="36"/>
  <c r="CZ89" i="36" s="1"/>
  <c r="DD109" i="36"/>
  <c r="DD119" i="36" s="1"/>
  <c r="CW124" i="36"/>
  <c r="CW134" i="36" s="1"/>
  <c r="CV139" i="36"/>
  <c r="CV149" i="36" s="1"/>
  <c r="DC124" i="36"/>
  <c r="DC134" i="36" s="1"/>
  <c r="CY149" i="36"/>
  <c r="CV179" i="36"/>
  <c r="DB109" i="36"/>
  <c r="DB119" i="36" s="1"/>
  <c r="CV124" i="36"/>
  <c r="CV134" i="36" s="1"/>
  <c r="DD124" i="36"/>
  <c r="DD134" i="36" s="1"/>
  <c r="CZ139" i="36"/>
  <c r="CZ149" i="36" s="1"/>
  <c r="DA169" i="36"/>
  <c r="DC109" i="36"/>
  <c r="DC119" i="36" s="1"/>
  <c r="DE179" i="36"/>
  <c r="CY124" i="36"/>
  <c r="CY134" i="36" s="1"/>
  <c r="DD139" i="36"/>
  <c r="DD149" i="36" s="1"/>
  <c r="DA170" i="36"/>
  <c r="CY109" i="36"/>
  <c r="CY119" i="36" s="1"/>
  <c r="CZ154" i="36"/>
  <c r="CZ164" i="36" s="1"/>
  <c r="DA199" i="36"/>
  <c r="DA209" i="36" s="1"/>
  <c r="CX179" i="36"/>
  <c r="DB199" i="36"/>
  <c r="DB209" i="36" s="1"/>
  <c r="CZ239" i="36"/>
  <c r="CV209" i="36"/>
  <c r="CY184" i="36"/>
  <c r="CY194" i="36" s="1"/>
  <c r="CX224" i="36"/>
  <c r="DE199" i="36"/>
  <c r="DE209" i="36" s="1"/>
  <c r="CW244" i="36"/>
  <c r="CW254" i="36" s="1"/>
  <c r="DD229" i="36"/>
  <c r="DD239" i="36" s="1"/>
  <c r="DB214" i="36"/>
  <c r="DB224" i="36" s="1"/>
  <c r="CY214" i="36"/>
  <c r="CY224" i="36" s="1"/>
  <c r="CX269" i="36"/>
  <c r="CV239" i="36"/>
  <c r="DE244" i="36"/>
  <c r="DC224" i="36"/>
  <c r="CY269" i="36"/>
  <c r="DA244" i="36"/>
  <c r="DA254" i="36" s="1"/>
  <c r="CZ199" i="36"/>
  <c r="CZ209" i="36" s="1"/>
  <c r="CV244" i="36"/>
  <c r="CV254" i="36" s="1"/>
  <c r="DD244" i="36"/>
  <c r="DD254" i="36" s="1"/>
  <c r="CZ274" i="36"/>
  <c r="CZ284" i="36" s="1"/>
  <c r="CV274" i="36"/>
  <c r="CV284" i="36" s="1"/>
  <c r="CW289" i="36"/>
  <c r="CW299" i="36" s="1"/>
  <c r="DE253" i="36"/>
  <c r="DB259" i="36"/>
  <c r="DB269" i="36" s="1"/>
  <c r="DD276" i="36"/>
  <c r="DD284" i="36" s="1"/>
  <c r="CZ244" i="36"/>
  <c r="CZ254" i="36" s="1"/>
  <c r="CY229" i="36"/>
  <c r="CY239" i="36" s="1"/>
  <c r="DC269" i="36"/>
  <c r="CY284" i="36"/>
  <c r="DA289" i="36"/>
  <c r="DA299" i="36" s="1"/>
  <c r="DC274" i="36"/>
  <c r="DC284" i="36" s="1"/>
  <c r="DD304" i="36"/>
  <c r="DD314" i="36" s="1"/>
  <c r="CZ304" i="36"/>
  <c r="CZ314" i="36" s="1"/>
  <c r="DB304" i="36"/>
  <c r="DB314" i="36" s="1"/>
  <c r="U27" i="25"/>
  <c r="T27" i="25"/>
  <c r="S27" i="25"/>
  <c r="R27" i="25"/>
  <c r="Q27" i="25"/>
  <c r="P27" i="25"/>
  <c r="O27" i="25"/>
  <c r="N27" i="25"/>
  <c r="M27" i="25"/>
  <c r="L27" i="25"/>
  <c r="K27" i="25"/>
  <c r="J27" i="25"/>
  <c r="I27" i="25"/>
  <c r="H27" i="25"/>
  <c r="G27" i="25"/>
  <c r="F27" i="25"/>
  <c r="E27" i="25"/>
  <c r="D27" i="25"/>
  <c r="C27" i="25"/>
  <c r="B27" i="25"/>
  <c r="AH290" i="24"/>
  <c r="AH291" i="24"/>
  <c r="AH292" i="24"/>
  <c r="AI292" i="24" s="1"/>
  <c r="AH293" i="24"/>
  <c r="AI293" i="24" s="1"/>
  <c r="AH294" i="24"/>
  <c r="AI294" i="24" s="1"/>
  <c r="AH295" i="24"/>
  <c r="AH296" i="24"/>
  <c r="AI296" i="24" s="1"/>
  <c r="AH297" i="24"/>
  <c r="AI297" i="24" s="1"/>
  <c r="AH298" i="24"/>
  <c r="AI298" i="24" s="1"/>
  <c r="AH289" i="24"/>
  <c r="AZ290" i="24"/>
  <c r="BA290" i="24" s="1"/>
  <c r="AZ291" i="24"/>
  <c r="BA291" i="24" s="1"/>
  <c r="AZ292" i="24"/>
  <c r="BA292" i="24" s="1"/>
  <c r="AZ293" i="24"/>
  <c r="BA293" i="24" s="1"/>
  <c r="AZ294" i="24"/>
  <c r="BA294" i="24" s="1"/>
  <c r="AZ295" i="24"/>
  <c r="AZ296" i="24"/>
  <c r="BA296" i="24" s="1"/>
  <c r="AZ297" i="24"/>
  <c r="BA297" i="24" s="1"/>
  <c r="AZ298" i="24"/>
  <c r="AZ289" i="24"/>
  <c r="AX290" i="24"/>
  <c r="AY290" i="24" s="1"/>
  <c r="AX291" i="24"/>
  <c r="AX292" i="24"/>
  <c r="AY292" i="24" s="1"/>
  <c r="AX293" i="24"/>
  <c r="AY293" i="24" s="1"/>
  <c r="AX294" i="24"/>
  <c r="AY294" i="24" s="1"/>
  <c r="AX295" i="24"/>
  <c r="AX296" i="24"/>
  <c r="AY296" i="24" s="1"/>
  <c r="AX297" i="24"/>
  <c r="AY297" i="24" s="1"/>
  <c r="AX298" i="24"/>
  <c r="AY298" i="24" s="1"/>
  <c r="AX289" i="24"/>
  <c r="AY289" i="24" s="1"/>
  <c r="AV290" i="24"/>
  <c r="AW290" i="24" s="1"/>
  <c r="AV291" i="24"/>
  <c r="AV292" i="24"/>
  <c r="AW292" i="24" s="1"/>
  <c r="AV293" i="24"/>
  <c r="AV294" i="24"/>
  <c r="AW294" i="24" s="1"/>
  <c r="AV295" i="24"/>
  <c r="AW295" i="24" s="1"/>
  <c r="AV296" i="24"/>
  <c r="AW296" i="24" s="1"/>
  <c r="AV297" i="24"/>
  <c r="AW297" i="24" s="1"/>
  <c r="AV298" i="24"/>
  <c r="AW298" i="24" s="1"/>
  <c r="AV289" i="24"/>
  <c r="AT290" i="24"/>
  <c r="AU290" i="24" s="1"/>
  <c r="AT291" i="24"/>
  <c r="AT292" i="24"/>
  <c r="AT293" i="24"/>
  <c r="AU293" i="24" s="1"/>
  <c r="AT294" i="24"/>
  <c r="AU294" i="24" s="1"/>
  <c r="AT295" i="24"/>
  <c r="AT296" i="24"/>
  <c r="AU296" i="24" s="1"/>
  <c r="AT297" i="24"/>
  <c r="AU297" i="24" s="1"/>
  <c r="AT298" i="24"/>
  <c r="AU298" i="24" s="1"/>
  <c r="AT289" i="24"/>
  <c r="AR290" i="24"/>
  <c r="AR291" i="24"/>
  <c r="AR292" i="24"/>
  <c r="AR293" i="24"/>
  <c r="AR294" i="24"/>
  <c r="AR295" i="24"/>
  <c r="AR296" i="24"/>
  <c r="AR297" i="24"/>
  <c r="AR298" i="24"/>
  <c r="AR289" i="24"/>
  <c r="AP290" i="24"/>
  <c r="AP291" i="24"/>
  <c r="AP292" i="24"/>
  <c r="AP293" i="24"/>
  <c r="AP294" i="24"/>
  <c r="AP295" i="24"/>
  <c r="AP296" i="24"/>
  <c r="AP297" i="24"/>
  <c r="AP298" i="24"/>
  <c r="AP289" i="24"/>
  <c r="AN290" i="24"/>
  <c r="AN291" i="24"/>
  <c r="AO291" i="24" s="1"/>
  <c r="AN292" i="24"/>
  <c r="AO292" i="24" s="1"/>
  <c r="AN293" i="24"/>
  <c r="AN294" i="24"/>
  <c r="AO294" i="24" s="1"/>
  <c r="AN295" i="24"/>
  <c r="AN296" i="24"/>
  <c r="AO296" i="24" s="1"/>
  <c r="AN297" i="24"/>
  <c r="AO297" i="24" s="1"/>
  <c r="AN298" i="24"/>
  <c r="AO298" i="24" s="1"/>
  <c r="AN289" i="24"/>
  <c r="AO289" i="24" s="1"/>
  <c r="AL290" i="24"/>
  <c r="AM290" i="24" s="1"/>
  <c r="AL291" i="24"/>
  <c r="AL292" i="24"/>
  <c r="AL293" i="24"/>
  <c r="AL294" i="24"/>
  <c r="AM294" i="24" s="1"/>
  <c r="AL295" i="24"/>
  <c r="AM295" i="24" s="1"/>
  <c r="AL296" i="24"/>
  <c r="AM296" i="24" s="1"/>
  <c r="AL297" i="24"/>
  <c r="AM297" i="24" s="1"/>
  <c r="AL298" i="24"/>
  <c r="AM298" i="24" s="1"/>
  <c r="AL289" i="24"/>
  <c r="AJ290" i="24"/>
  <c r="AK290" i="24" s="1"/>
  <c r="AJ291" i="24"/>
  <c r="AK291" i="24" s="1"/>
  <c r="AJ292" i="24"/>
  <c r="AK292" i="24" s="1"/>
  <c r="AJ293" i="24"/>
  <c r="AJ294" i="24"/>
  <c r="AK294" i="24" s="1"/>
  <c r="AJ295" i="24"/>
  <c r="AK295" i="24" s="1"/>
  <c r="AJ296" i="24"/>
  <c r="AK296" i="24" s="1"/>
  <c r="AJ297" i="24"/>
  <c r="AJ298" i="24"/>
  <c r="AK298" i="24" s="1"/>
  <c r="AJ289" i="24"/>
  <c r="AK289" i="24" s="1"/>
  <c r="BA298" i="24"/>
  <c r="AK297" i="24"/>
  <c r="BA295" i="24"/>
  <c r="AY295" i="24"/>
  <c r="AU295" i="24"/>
  <c r="AO295" i="24"/>
  <c r="AI295" i="24"/>
  <c r="AW293" i="24"/>
  <c r="AO293" i="24"/>
  <c r="AM293" i="24"/>
  <c r="AK293" i="24"/>
  <c r="AU292" i="24"/>
  <c r="AM292" i="24"/>
  <c r="AY291" i="24"/>
  <c r="AW291" i="24"/>
  <c r="AU291" i="24"/>
  <c r="AM291" i="24"/>
  <c r="AI291" i="24"/>
  <c r="AO290" i="24"/>
  <c r="AI290" i="24"/>
  <c r="BA289" i="24"/>
  <c r="AW289" i="24"/>
  <c r="AU289" i="24"/>
  <c r="AM289" i="24"/>
  <c r="AI289" i="24"/>
  <c r="DE303" i="24"/>
  <c r="DD303" i="24"/>
  <c r="DC303" i="24"/>
  <c r="DB303" i="24"/>
  <c r="DA303" i="24"/>
  <c r="CZ303" i="24"/>
  <c r="CY303" i="24"/>
  <c r="AZ303" i="24"/>
  <c r="AX303" i="24"/>
  <c r="AV303" i="24"/>
  <c r="AT303" i="24"/>
  <c r="AR303" i="24"/>
  <c r="AP303" i="24"/>
  <c r="AN303" i="24"/>
  <c r="L303" i="24"/>
  <c r="K303" i="24"/>
  <c r="J303" i="24"/>
  <c r="I303" i="24"/>
  <c r="H303" i="24"/>
  <c r="G303" i="24"/>
  <c r="F303" i="24"/>
  <c r="DE288" i="24"/>
  <c r="DD288" i="24"/>
  <c r="DC288" i="24"/>
  <c r="DB288" i="24"/>
  <c r="DA288" i="24"/>
  <c r="CZ288" i="24"/>
  <c r="CY288" i="24"/>
  <c r="AZ288" i="24"/>
  <c r="AX288" i="24"/>
  <c r="AV288" i="24"/>
  <c r="AT288" i="24"/>
  <c r="AR288" i="24"/>
  <c r="AP288" i="24"/>
  <c r="AN288" i="24"/>
  <c r="L288" i="24"/>
  <c r="K288" i="24"/>
  <c r="J288" i="24"/>
  <c r="I288" i="24"/>
  <c r="H288" i="24"/>
  <c r="G288" i="24"/>
  <c r="F288" i="24"/>
  <c r="DE273" i="24"/>
  <c r="DD273" i="24"/>
  <c r="DC273" i="24"/>
  <c r="DB273" i="24"/>
  <c r="DA273" i="24"/>
  <c r="CZ273" i="24"/>
  <c r="CY273" i="24"/>
  <c r="AZ273" i="24"/>
  <c r="AX273" i="24"/>
  <c r="AV273" i="24"/>
  <c r="AT273" i="24"/>
  <c r="AR273" i="24"/>
  <c r="AP273" i="24"/>
  <c r="AN273" i="24"/>
  <c r="L273" i="24"/>
  <c r="K273" i="24"/>
  <c r="J273" i="24"/>
  <c r="I273" i="24"/>
  <c r="H273" i="24"/>
  <c r="G273" i="24"/>
  <c r="F273" i="24"/>
  <c r="DE258" i="24"/>
  <c r="DD258" i="24"/>
  <c r="DC258" i="24"/>
  <c r="DB258" i="24"/>
  <c r="DA258" i="24"/>
  <c r="CZ258" i="24"/>
  <c r="CY258" i="24"/>
  <c r="AZ258" i="24"/>
  <c r="AX258" i="24"/>
  <c r="AV258" i="24"/>
  <c r="AT258" i="24"/>
  <c r="AR258" i="24"/>
  <c r="AP258" i="24"/>
  <c r="AN258" i="24"/>
  <c r="L258" i="24"/>
  <c r="K258" i="24"/>
  <c r="J258" i="24"/>
  <c r="I258" i="24"/>
  <c r="H258" i="24"/>
  <c r="G258" i="24"/>
  <c r="F258" i="24"/>
  <c r="DE243" i="24"/>
  <c r="DD243" i="24"/>
  <c r="DC243" i="24"/>
  <c r="DB243" i="24"/>
  <c r="DA243" i="24"/>
  <c r="CZ243" i="24"/>
  <c r="CY243" i="24"/>
  <c r="AZ243" i="24"/>
  <c r="AX243" i="24"/>
  <c r="AV243" i="24"/>
  <c r="AT243" i="24"/>
  <c r="AR243" i="24"/>
  <c r="AP243" i="24"/>
  <c r="AN243" i="24"/>
  <c r="L243" i="24"/>
  <c r="K243" i="24"/>
  <c r="J243" i="24"/>
  <c r="I243" i="24"/>
  <c r="H243" i="24"/>
  <c r="G243" i="24"/>
  <c r="F243" i="24"/>
  <c r="DE228" i="24"/>
  <c r="DD228" i="24"/>
  <c r="DC228" i="24"/>
  <c r="DB228" i="24"/>
  <c r="DA228" i="24"/>
  <c r="CZ228" i="24"/>
  <c r="CY228" i="24"/>
  <c r="AZ228" i="24"/>
  <c r="AX228" i="24"/>
  <c r="AV228" i="24"/>
  <c r="AT228" i="24"/>
  <c r="AR228" i="24"/>
  <c r="AP228" i="24"/>
  <c r="AN228" i="24"/>
  <c r="L228" i="24"/>
  <c r="K228" i="24"/>
  <c r="J228" i="24"/>
  <c r="I228" i="24"/>
  <c r="H228" i="24"/>
  <c r="G228" i="24"/>
  <c r="F228" i="24"/>
  <c r="DE213" i="24"/>
  <c r="DD213" i="24"/>
  <c r="DC213" i="24"/>
  <c r="DB213" i="24"/>
  <c r="DA213" i="24"/>
  <c r="CZ213" i="24"/>
  <c r="CY213" i="24"/>
  <c r="AZ213" i="24"/>
  <c r="AX213" i="24"/>
  <c r="AV213" i="24"/>
  <c r="AT213" i="24"/>
  <c r="AR213" i="24"/>
  <c r="AP213" i="24"/>
  <c r="AN213" i="24"/>
  <c r="L213" i="24"/>
  <c r="K213" i="24"/>
  <c r="J213" i="24"/>
  <c r="I213" i="24"/>
  <c r="H213" i="24"/>
  <c r="G213" i="24"/>
  <c r="F213" i="24"/>
  <c r="DE198" i="24"/>
  <c r="DD198" i="24"/>
  <c r="DC198" i="24"/>
  <c r="DB198" i="24"/>
  <c r="DA198" i="24"/>
  <c r="CZ198" i="24"/>
  <c r="CY198" i="24"/>
  <c r="AZ198" i="24"/>
  <c r="AX198" i="24"/>
  <c r="AV198" i="24"/>
  <c r="AT198" i="24"/>
  <c r="AR198" i="24"/>
  <c r="AP198" i="24"/>
  <c r="AN198" i="24"/>
  <c r="L198" i="24"/>
  <c r="K198" i="24"/>
  <c r="J198" i="24"/>
  <c r="I198" i="24"/>
  <c r="H198" i="24"/>
  <c r="G198" i="24"/>
  <c r="F198" i="24"/>
  <c r="DE183" i="24"/>
  <c r="DD183" i="24"/>
  <c r="DC183" i="24"/>
  <c r="DB183" i="24"/>
  <c r="DA183" i="24"/>
  <c r="CZ183" i="24"/>
  <c r="CY183" i="24"/>
  <c r="AZ183" i="24"/>
  <c r="AX183" i="24"/>
  <c r="AV183" i="24"/>
  <c r="AT183" i="24"/>
  <c r="AR183" i="24"/>
  <c r="AP183" i="24"/>
  <c r="AN183" i="24"/>
  <c r="L183" i="24"/>
  <c r="K183" i="24"/>
  <c r="J183" i="24"/>
  <c r="I183" i="24"/>
  <c r="H183" i="24"/>
  <c r="G183" i="24"/>
  <c r="F183" i="24"/>
  <c r="DE168" i="24"/>
  <c r="DD168" i="24"/>
  <c r="DC168" i="24"/>
  <c r="DB168" i="24"/>
  <c r="DA168" i="24"/>
  <c r="CZ168" i="24"/>
  <c r="CY168" i="24"/>
  <c r="AZ168" i="24"/>
  <c r="AX168" i="24"/>
  <c r="AV168" i="24"/>
  <c r="AT168" i="24"/>
  <c r="AR168" i="24"/>
  <c r="AP168" i="24"/>
  <c r="AN168" i="24"/>
  <c r="L168" i="24"/>
  <c r="K168" i="24"/>
  <c r="J168" i="24"/>
  <c r="I168" i="24"/>
  <c r="H168" i="24"/>
  <c r="G168" i="24"/>
  <c r="F168" i="24"/>
  <c r="DE153" i="24"/>
  <c r="DD153" i="24"/>
  <c r="DC153" i="24"/>
  <c r="DB153" i="24"/>
  <c r="DA153" i="24"/>
  <c r="CZ153" i="24"/>
  <c r="CY153" i="24"/>
  <c r="AZ153" i="24"/>
  <c r="AX153" i="24"/>
  <c r="AV153" i="24"/>
  <c r="AT153" i="24"/>
  <c r="AR153" i="24"/>
  <c r="AP153" i="24"/>
  <c r="AN153" i="24"/>
  <c r="L153" i="24"/>
  <c r="K153" i="24"/>
  <c r="J153" i="24"/>
  <c r="I153" i="24"/>
  <c r="H153" i="24"/>
  <c r="G153" i="24"/>
  <c r="F153" i="24"/>
  <c r="DE138" i="24"/>
  <c r="DD138" i="24"/>
  <c r="DC138" i="24"/>
  <c r="DB138" i="24"/>
  <c r="DA138" i="24"/>
  <c r="CZ138" i="24"/>
  <c r="CY138" i="24"/>
  <c r="AZ138" i="24"/>
  <c r="AX138" i="24"/>
  <c r="AV138" i="24"/>
  <c r="AT138" i="24"/>
  <c r="AR138" i="24"/>
  <c r="AP138" i="24"/>
  <c r="AN138" i="24"/>
  <c r="L138" i="24"/>
  <c r="K138" i="24"/>
  <c r="J138" i="24"/>
  <c r="I138" i="24"/>
  <c r="H138" i="24"/>
  <c r="G138" i="24"/>
  <c r="F138" i="24"/>
  <c r="DE123" i="24"/>
  <c r="DD123" i="24"/>
  <c r="DC123" i="24"/>
  <c r="DB123" i="24"/>
  <c r="DA123" i="24"/>
  <c r="CZ123" i="24"/>
  <c r="CY123" i="24"/>
  <c r="AZ123" i="24"/>
  <c r="AX123" i="24"/>
  <c r="AV123" i="24"/>
  <c r="AT123" i="24"/>
  <c r="AR123" i="24"/>
  <c r="AP123" i="24"/>
  <c r="AN123" i="24"/>
  <c r="L123" i="24"/>
  <c r="K123" i="24"/>
  <c r="J123" i="24"/>
  <c r="I123" i="24"/>
  <c r="H123" i="24"/>
  <c r="G123" i="24"/>
  <c r="F123" i="24"/>
  <c r="DE108" i="24"/>
  <c r="DD108" i="24"/>
  <c r="DC108" i="24"/>
  <c r="DB108" i="24"/>
  <c r="DA108" i="24"/>
  <c r="CZ108" i="24"/>
  <c r="CY108" i="24"/>
  <c r="AZ108" i="24"/>
  <c r="AX108" i="24"/>
  <c r="AV108" i="24"/>
  <c r="AT108" i="24"/>
  <c r="AR108" i="24"/>
  <c r="AP108" i="24"/>
  <c r="AN108" i="24"/>
  <c r="L108" i="24"/>
  <c r="K108" i="24"/>
  <c r="J108" i="24"/>
  <c r="I108" i="24"/>
  <c r="H108" i="24"/>
  <c r="G108" i="24"/>
  <c r="F108" i="24"/>
  <c r="DE93" i="24"/>
  <c r="DD93" i="24"/>
  <c r="DC93" i="24"/>
  <c r="DB93" i="24"/>
  <c r="DA93" i="24"/>
  <c r="CZ93" i="24"/>
  <c r="CY93" i="24"/>
  <c r="AZ93" i="24"/>
  <c r="AX93" i="24"/>
  <c r="AV93" i="24"/>
  <c r="AT93" i="24"/>
  <c r="AR93" i="24"/>
  <c r="AP93" i="24"/>
  <c r="AN93" i="24"/>
  <c r="L93" i="24"/>
  <c r="K93" i="24"/>
  <c r="J93" i="24"/>
  <c r="I93" i="24"/>
  <c r="H93" i="24"/>
  <c r="G93" i="24"/>
  <c r="F93" i="24"/>
  <c r="DE78" i="24"/>
  <c r="DD78" i="24"/>
  <c r="DC78" i="24"/>
  <c r="DB78" i="24"/>
  <c r="DA78" i="24"/>
  <c r="CZ78" i="24"/>
  <c r="CY78" i="24"/>
  <c r="AZ78" i="24"/>
  <c r="AX78" i="24"/>
  <c r="AV78" i="24"/>
  <c r="AT78" i="24"/>
  <c r="AR78" i="24"/>
  <c r="AP78" i="24"/>
  <c r="AN78" i="24"/>
  <c r="L78" i="24"/>
  <c r="K78" i="24"/>
  <c r="J78" i="24"/>
  <c r="I78" i="24"/>
  <c r="H78" i="24"/>
  <c r="G78" i="24"/>
  <c r="F78" i="24"/>
  <c r="DE63" i="24"/>
  <c r="DD63" i="24"/>
  <c r="DC63" i="24"/>
  <c r="DB63" i="24"/>
  <c r="DA63" i="24"/>
  <c r="CZ63" i="24"/>
  <c r="CY63" i="24"/>
  <c r="AZ63" i="24"/>
  <c r="AX63" i="24"/>
  <c r="AV63" i="24"/>
  <c r="AT63" i="24"/>
  <c r="AR63" i="24"/>
  <c r="AP63" i="24"/>
  <c r="AN63" i="24"/>
  <c r="L63" i="24"/>
  <c r="K63" i="24"/>
  <c r="J63" i="24"/>
  <c r="I63" i="24"/>
  <c r="H63" i="24"/>
  <c r="G63" i="24"/>
  <c r="F63" i="24"/>
  <c r="DE48" i="24"/>
  <c r="DD48" i="24"/>
  <c r="DC48" i="24"/>
  <c r="DB48" i="24"/>
  <c r="DA48" i="24"/>
  <c r="CZ48" i="24"/>
  <c r="CY48" i="24"/>
  <c r="AZ48" i="24"/>
  <c r="AX48" i="24"/>
  <c r="AV48" i="24"/>
  <c r="AT48" i="24"/>
  <c r="AR48" i="24"/>
  <c r="AP48" i="24"/>
  <c r="AN48" i="24"/>
  <c r="L48" i="24"/>
  <c r="K48" i="24"/>
  <c r="J48" i="24"/>
  <c r="I48" i="24"/>
  <c r="H48" i="24"/>
  <c r="G48" i="24"/>
  <c r="F48" i="24"/>
  <c r="DE33" i="24"/>
  <c r="DD33" i="24"/>
  <c r="DC33" i="24"/>
  <c r="DB33" i="24"/>
  <c r="DA33" i="24"/>
  <c r="CZ33" i="24"/>
  <c r="CY33" i="24"/>
  <c r="AZ33" i="24"/>
  <c r="AX33" i="24"/>
  <c r="AV33" i="24"/>
  <c r="AT33" i="24"/>
  <c r="AR33" i="24"/>
  <c r="AP33" i="24"/>
  <c r="AN33" i="24"/>
  <c r="L33" i="24"/>
  <c r="K33" i="24"/>
  <c r="J33" i="24"/>
  <c r="I33" i="24"/>
  <c r="H33" i="24"/>
  <c r="G33" i="24"/>
  <c r="F33" i="24"/>
  <c r="DE18" i="24"/>
  <c r="DD18" i="24"/>
  <c r="DC18" i="24"/>
  <c r="DB18" i="24"/>
  <c r="DA18" i="24"/>
  <c r="CZ18" i="24"/>
  <c r="CY18" i="24"/>
  <c r="AZ18" i="24"/>
  <c r="AX18" i="24"/>
  <c r="AV18" i="24"/>
  <c r="AT18" i="24"/>
  <c r="AR18" i="24"/>
  <c r="AP18" i="24"/>
  <c r="AN18" i="24"/>
  <c r="L18" i="24"/>
  <c r="K18" i="24"/>
  <c r="J18" i="24"/>
  <c r="I18" i="24"/>
  <c r="H18" i="24"/>
  <c r="G18" i="24"/>
  <c r="F18" i="24"/>
  <c r="DE3" i="24"/>
  <c r="DD3" i="24"/>
  <c r="DC3" i="24"/>
  <c r="DB3" i="24"/>
  <c r="DA3" i="24"/>
  <c r="CZ3" i="24"/>
  <c r="CY3" i="24"/>
  <c r="AZ3" i="24"/>
  <c r="AX3" i="24"/>
  <c r="AV3" i="24"/>
  <c r="AT3" i="24"/>
  <c r="AR3" i="24"/>
  <c r="AP3" i="24"/>
  <c r="AN3" i="24"/>
  <c r="L3" i="24"/>
  <c r="K3" i="24"/>
  <c r="J3" i="24"/>
  <c r="I3" i="24"/>
  <c r="H3" i="24"/>
  <c r="G3" i="24"/>
  <c r="F3" i="24"/>
  <c r="CI5" i="24"/>
  <c r="CJ5" i="24" s="1"/>
  <c r="CZ29" i="38" l="1"/>
  <c r="DA74" i="40"/>
  <c r="DA74" i="36"/>
  <c r="DA74" i="37"/>
  <c r="DA14" i="36"/>
  <c r="DA14" i="38"/>
  <c r="DD149" i="38"/>
  <c r="AI284" i="40"/>
  <c r="CW154" i="40"/>
  <c r="CW164" i="40" s="1"/>
  <c r="AY134" i="40"/>
  <c r="DA224" i="38"/>
  <c r="AK14" i="40"/>
  <c r="AY29" i="40"/>
  <c r="CZ209" i="40"/>
  <c r="CZ299" i="37"/>
  <c r="CY49" i="40"/>
  <c r="CY59" i="40" s="1"/>
  <c r="AU269" i="40"/>
  <c r="DB259" i="40"/>
  <c r="DB269" i="40" s="1"/>
  <c r="CY244" i="40"/>
  <c r="CY254" i="40" s="1"/>
  <c r="AO254" i="40"/>
  <c r="AY239" i="40"/>
  <c r="DD229" i="40"/>
  <c r="DD239" i="40" s="1"/>
  <c r="AI239" i="40"/>
  <c r="CV229" i="40"/>
  <c r="CV239" i="40" s="1"/>
  <c r="DB94" i="37"/>
  <c r="DB104" i="37" s="1"/>
  <c r="CW194" i="37"/>
  <c r="AS74" i="40"/>
  <c r="CY79" i="40"/>
  <c r="CY89" i="40" s="1"/>
  <c r="AU44" i="40"/>
  <c r="DB34" i="40"/>
  <c r="DB44" i="40" s="1"/>
  <c r="DB19" i="40"/>
  <c r="DB29" i="40" s="1"/>
  <c r="AU29" i="40"/>
  <c r="CW154" i="36"/>
  <c r="CW164" i="36" s="1"/>
  <c r="DB34" i="36"/>
  <c r="DB44" i="36" s="1"/>
  <c r="DB224" i="37"/>
  <c r="DA269" i="38"/>
  <c r="CZ229" i="40"/>
  <c r="CZ239" i="40" s="1"/>
  <c r="AU239" i="40"/>
  <c r="DC184" i="36"/>
  <c r="DC194" i="36" s="1"/>
  <c r="DD64" i="37"/>
  <c r="DD74" i="37" s="1"/>
  <c r="DA299" i="38"/>
  <c r="CY239" i="40"/>
  <c r="BA44" i="40"/>
  <c r="CX124" i="37"/>
  <c r="CX134" i="37" s="1"/>
  <c r="DB124" i="37"/>
  <c r="DB134" i="37" s="1"/>
  <c r="AM269" i="40"/>
  <c r="CX154" i="40"/>
  <c r="CX164" i="40" s="1"/>
  <c r="DD49" i="40"/>
  <c r="DD59" i="40" s="1"/>
  <c r="AY59" i="40"/>
  <c r="DB4" i="36"/>
  <c r="DB14" i="36" s="1"/>
  <c r="AU254" i="40"/>
  <c r="DB244" i="40"/>
  <c r="DB254" i="40" s="1"/>
  <c r="AM254" i="40"/>
  <c r="CX244" i="40"/>
  <c r="CX254" i="40" s="1"/>
  <c r="AI59" i="40"/>
  <c r="CV49" i="40"/>
  <c r="CV59" i="40" s="1"/>
  <c r="DB79" i="36"/>
  <c r="DB89" i="36" s="1"/>
  <c r="AK74" i="40"/>
  <c r="CW64" i="40"/>
  <c r="CW74" i="40" s="1"/>
  <c r="AO299" i="40"/>
  <c r="CY289" i="40"/>
  <c r="CY299" i="40" s="1"/>
  <c r="AI224" i="40"/>
  <c r="CV214" i="40"/>
  <c r="CV224" i="40" s="1"/>
  <c r="DA49" i="40"/>
  <c r="DA59" i="40" s="1"/>
  <c r="AS59" i="40"/>
  <c r="AI89" i="40"/>
  <c r="CV79" i="40"/>
  <c r="CV89" i="40" s="1"/>
  <c r="AO149" i="40"/>
  <c r="CY139" i="40"/>
  <c r="CY149" i="40" s="1"/>
  <c r="AW74" i="40"/>
  <c r="DC64" i="40"/>
  <c r="DC74" i="40" s="1"/>
  <c r="AU14" i="40"/>
  <c r="DB4" i="40"/>
  <c r="DB14" i="40" s="1"/>
  <c r="CX4" i="40"/>
  <c r="CX14" i="40" s="1"/>
  <c r="CZ289" i="40"/>
  <c r="CZ299" i="40" s="1"/>
  <c r="AQ299" i="40"/>
  <c r="DD34" i="40"/>
  <c r="DD44" i="40" s="1"/>
  <c r="AY44" i="40"/>
  <c r="AO74" i="40"/>
  <c r="CY64" i="40"/>
  <c r="CY74" i="40" s="1"/>
  <c r="AM149" i="40"/>
  <c r="CX139" i="40"/>
  <c r="CX149" i="40" s="1"/>
  <c r="DV14" i="40"/>
  <c r="DY14" i="40"/>
  <c r="DD289" i="40"/>
  <c r="DD299" i="40" s="1"/>
  <c r="AY299" i="40"/>
  <c r="DE169" i="40"/>
  <c r="DE179" i="40" s="1"/>
  <c r="BA179" i="40"/>
  <c r="CV289" i="40"/>
  <c r="CV299" i="40" s="1"/>
  <c r="AI299" i="40"/>
  <c r="BA314" i="40"/>
  <c r="DE304" i="40"/>
  <c r="DE314" i="40" s="1"/>
  <c r="AS209" i="40"/>
  <c r="AU299" i="40"/>
  <c r="DB289" i="40"/>
  <c r="DB299" i="40" s="1"/>
  <c r="AS179" i="40"/>
  <c r="DA169" i="40"/>
  <c r="DA179" i="40" s="1"/>
  <c r="AW149" i="40"/>
  <c r="DC139" i="40"/>
  <c r="DC149" i="40" s="1"/>
  <c r="CZ34" i="40"/>
  <c r="CZ44" i="40" s="1"/>
  <c r="AQ44" i="40"/>
  <c r="CW94" i="40"/>
  <c r="CW104" i="40" s="1"/>
  <c r="AK104" i="40"/>
  <c r="CW49" i="40"/>
  <c r="CW59" i="40" s="1"/>
  <c r="AK59" i="40"/>
  <c r="AQ89" i="40"/>
  <c r="CZ79" i="40"/>
  <c r="CZ89" i="40" s="1"/>
  <c r="CY304" i="40"/>
  <c r="CY314" i="40" s="1"/>
  <c r="AO314" i="40"/>
  <c r="CW169" i="40"/>
  <c r="CW179" i="40" s="1"/>
  <c r="AK179" i="40"/>
  <c r="CV34" i="40"/>
  <c r="CV44" i="40" s="1"/>
  <c r="AI44" i="40"/>
  <c r="AU134" i="40"/>
  <c r="DB124" i="40"/>
  <c r="DB134" i="40" s="1"/>
  <c r="AS314" i="40"/>
  <c r="DA304" i="40"/>
  <c r="DA314" i="40" s="1"/>
  <c r="AY164" i="40"/>
  <c r="DD154" i="40"/>
  <c r="DD164" i="40" s="1"/>
  <c r="AU149" i="40"/>
  <c r="DB139" i="40"/>
  <c r="DB149" i="40" s="1"/>
  <c r="DC19" i="40"/>
  <c r="DC29" i="40" s="1"/>
  <c r="AW29" i="40"/>
  <c r="CX289" i="40"/>
  <c r="CX299" i="40" s="1"/>
  <c r="AM299" i="40"/>
  <c r="AQ164" i="40"/>
  <c r="CZ154" i="40"/>
  <c r="CZ164" i="40" s="1"/>
  <c r="AS134" i="40"/>
  <c r="DA124" i="40"/>
  <c r="DA134" i="40" s="1"/>
  <c r="DE124" i="40"/>
  <c r="DE134" i="40" s="1"/>
  <c r="BA134" i="40"/>
  <c r="AO29" i="40"/>
  <c r="CY19" i="40"/>
  <c r="CY29" i="40" s="1"/>
  <c r="AO209" i="40"/>
  <c r="CY199" i="40"/>
  <c r="CY209" i="40" s="1"/>
  <c r="AY89" i="40"/>
  <c r="DD79" i="40"/>
  <c r="DD89" i="40" s="1"/>
  <c r="AW299" i="40"/>
  <c r="DC289" i="40"/>
  <c r="DC299" i="40" s="1"/>
  <c r="AQ224" i="40"/>
  <c r="CZ214" i="40"/>
  <c r="CZ224" i="40" s="1"/>
  <c r="AY224" i="40"/>
  <c r="DD214" i="40"/>
  <c r="DD224" i="40" s="1"/>
  <c r="AI164" i="40"/>
  <c r="CV154" i="40"/>
  <c r="CV164" i="40" s="1"/>
  <c r="CW124" i="40"/>
  <c r="CW134" i="40" s="1"/>
  <c r="AK134" i="40"/>
  <c r="AM134" i="40"/>
  <c r="CX124" i="40"/>
  <c r="CX134" i="40" s="1"/>
  <c r="DE49" i="40"/>
  <c r="DE59" i="40" s="1"/>
  <c r="BA59" i="40"/>
  <c r="AU119" i="40"/>
  <c r="DB109" i="40"/>
  <c r="DB119" i="40" s="1"/>
  <c r="AS104" i="40"/>
  <c r="DA94" i="40"/>
  <c r="DA104" i="40" s="1"/>
  <c r="DE94" i="40"/>
  <c r="DE104" i="40" s="1"/>
  <c r="BA104" i="40"/>
  <c r="DD289" i="38"/>
  <c r="DD299" i="38" s="1"/>
  <c r="DB259" i="38"/>
  <c r="DB269" i="38" s="1"/>
  <c r="CZ259" i="38"/>
  <c r="CZ269" i="38" s="1"/>
  <c r="CW229" i="38"/>
  <c r="CW239" i="38" s="1"/>
  <c r="DA229" i="38"/>
  <c r="DA239" i="38" s="1"/>
  <c r="CX154" i="38"/>
  <c r="CX164" i="38" s="1"/>
  <c r="CW169" i="38"/>
  <c r="CW179" i="38" s="1"/>
  <c r="DD184" i="38"/>
  <c r="DD194" i="38" s="1"/>
  <c r="CY49" i="38"/>
  <c r="CY59" i="38" s="1"/>
  <c r="DC49" i="38"/>
  <c r="DC59" i="38" s="1"/>
  <c r="DB64" i="38"/>
  <c r="DB74" i="38" s="1"/>
  <c r="DA19" i="38"/>
  <c r="DA29" i="38" s="1"/>
  <c r="DA64" i="38"/>
  <c r="DA74" i="38" s="1"/>
  <c r="CX4" i="38"/>
  <c r="CX14" i="38" s="1"/>
  <c r="CZ289" i="38"/>
  <c r="CZ299" i="38" s="1"/>
  <c r="DE244" i="38"/>
  <c r="DE254" i="38" s="1"/>
  <c r="CY214" i="38"/>
  <c r="CY224" i="38" s="1"/>
  <c r="CZ199" i="38"/>
  <c r="CZ209" i="38" s="1"/>
  <c r="CY184" i="38"/>
  <c r="CY194" i="38" s="1"/>
  <c r="DE94" i="38"/>
  <c r="DE104" i="38" s="1"/>
  <c r="DC94" i="38"/>
  <c r="DC104" i="38" s="1"/>
  <c r="CX64" i="38"/>
  <c r="CX74" i="38" s="1"/>
  <c r="CW19" i="38"/>
  <c r="CW29" i="38" s="1"/>
  <c r="CV64" i="38"/>
  <c r="CV74" i="38" s="1"/>
  <c r="DD4" i="38"/>
  <c r="DD14" i="38" s="1"/>
  <c r="DB4" i="38"/>
  <c r="DB14" i="38" s="1"/>
  <c r="CX259" i="38"/>
  <c r="CX269" i="38" s="1"/>
  <c r="CV199" i="38"/>
  <c r="CV209" i="38" s="1"/>
  <c r="DA199" i="38"/>
  <c r="DA209" i="38" s="1"/>
  <c r="DB154" i="38"/>
  <c r="DB164" i="38" s="1"/>
  <c r="CV154" i="38"/>
  <c r="CV164" i="38" s="1"/>
  <c r="CY94" i="38"/>
  <c r="CY104" i="38" s="1"/>
  <c r="DA49" i="38"/>
  <c r="DA59" i="38" s="1"/>
  <c r="DD34" i="38"/>
  <c r="DD44" i="38" s="1"/>
  <c r="CY244" i="38"/>
  <c r="CY254" i="38" s="1"/>
  <c r="CV184" i="38"/>
  <c r="CV194" i="38" s="1"/>
  <c r="CX214" i="38"/>
  <c r="CX224" i="38" s="1"/>
  <c r="DD239" i="38"/>
  <c r="DE169" i="38"/>
  <c r="DE179" i="38" s="1"/>
  <c r="CZ169" i="38"/>
  <c r="CZ179" i="38" s="1"/>
  <c r="CW49" i="38"/>
  <c r="CW59" i="38" s="1"/>
  <c r="CV34" i="38"/>
  <c r="CV44" i="38" s="1"/>
  <c r="DA304" i="38"/>
  <c r="DA314" i="38" s="1"/>
  <c r="CX274" i="38"/>
  <c r="CX284" i="38" s="1"/>
  <c r="DB274" i="38"/>
  <c r="DB284" i="38" s="1"/>
  <c r="CY229" i="38"/>
  <c r="CY239" i="38" s="1"/>
  <c r="DD199" i="38"/>
  <c r="DD209" i="38" s="1"/>
  <c r="CY154" i="38"/>
  <c r="CY164" i="38" s="1"/>
  <c r="CV49" i="38"/>
  <c r="CV59" i="38" s="1"/>
  <c r="CZ64" i="38"/>
  <c r="CZ74" i="38" s="1"/>
  <c r="DC19" i="38"/>
  <c r="DC29" i="38" s="1"/>
  <c r="CZ4" i="38"/>
  <c r="CZ14" i="38" s="1"/>
  <c r="DE304" i="38"/>
  <c r="DE314" i="38" s="1"/>
  <c r="DD154" i="38"/>
  <c r="DD164" i="38" s="1"/>
  <c r="DD169" i="38"/>
  <c r="DD179" i="38" s="1"/>
  <c r="CZ154" i="38"/>
  <c r="CZ164" i="38" s="1"/>
  <c r="DB34" i="38"/>
  <c r="DB44" i="38" s="1"/>
  <c r="CY19" i="38"/>
  <c r="CY29" i="38" s="1"/>
  <c r="CW289" i="38"/>
  <c r="CW299" i="38" s="1"/>
  <c r="CV260" i="38"/>
  <c r="CV269" i="38" s="1"/>
  <c r="DD274" i="38"/>
  <c r="DD284" i="38" s="1"/>
  <c r="DC244" i="38"/>
  <c r="DC254" i="38" s="1"/>
  <c r="DE229" i="38"/>
  <c r="DE239" i="38" s="1"/>
  <c r="DA244" i="38"/>
  <c r="DA254" i="38" s="1"/>
  <c r="CV229" i="38"/>
  <c r="CV239" i="38" s="1"/>
  <c r="CZ239" i="38"/>
  <c r="CW194" i="38"/>
  <c r="DD64" i="38"/>
  <c r="DD74" i="38" s="1"/>
  <c r="CX34" i="38"/>
  <c r="CX44" i="38" s="1"/>
  <c r="CY64" i="38"/>
  <c r="CY74" i="38" s="1"/>
  <c r="CV4" i="38"/>
  <c r="CV14" i="38" s="1"/>
  <c r="CV289" i="38"/>
  <c r="CV299" i="38" s="1"/>
  <c r="DD259" i="38"/>
  <c r="DD269" i="38" s="1"/>
  <c r="DC184" i="38"/>
  <c r="DC194" i="38" s="1"/>
  <c r="DC154" i="38"/>
  <c r="DC164" i="38" s="1"/>
  <c r="DC169" i="38"/>
  <c r="DC179" i="38" s="1"/>
  <c r="CX199" i="38"/>
  <c r="CX209" i="38" s="1"/>
  <c r="DE19" i="38"/>
  <c r="DE29" i="38" s="1"/>
  <c r="DE49" i="38"/>
  <c r="DE59" i="38" s="1"/>
  <c r="CZ49" i="37"/>
  <c r="CZ59" i="37" s="1"/>
  <c r="DC49" i="37"/>
  <c r="DC59" i="37" s="1"/>
  <c r="CY244" i="37"/>
  <c r="CY254" i="37" s="1"/>
  <c r="CX244" i="37"/>
  <c r="CX254" i="37" s="1"/>
  <c r="CW199" i="37"/>
  <c r="CW209" i="37" s="1"/>
  <c r="CW244" i="37"/>
  <c r="CW254" i="37" s="1"/>
  <c r="CZ259" i="37"/>
  <c r="CZ269" i="37" s="1"/>
  <c r="DC259" i="37"/>
  <c r="DC269" i="37" s="1"/>
  <c r="DC214" i="37"/>
  <c r="DC224" i="37" s="1"/>
  <c r="CZ154" i="37"/>
  <c r="CZ164" i="37" s="1"/>
  <c r="DD184" i="37"/>
  <c r="DD194" i="37" s="1"/>
  <c r="CV34" i="37"/>
  <c r="CV44" i="37" s="1"/>
  <c r="DD49" i="37"/>
  <c r="DD59" i="37" s="1"/>
  <c r="DB19" i="37"/>
  <c r="DB29" i="37" s="1"/>
  <c r="CV4" i="37"/>
  <c r="CV14" i="37" s="1"/>
  <c r="CZ229" i="37"/>
  <c r="CZ239" i="37" s="1"/>
  <c r="CZ184" i="37"/>
  <c r="CZ194" i="37" s="1"/>
  <c r="DD94" i="37"/>
  <c r="DD104" i="37" s="1"/>
  <c r="CY49" i="37"/>
  <c r="CY59" i="37" s="1"/>
  <c r="CV229" i="37"/>
  <c r="CV239" i="37" s="1"/>
  <c r="DB229" i="37"/>
  <c r="DB239" i="37" s="1"/>
  <c r="DD274" i="37"/>
  <c r="DD284" i="37" s="1"/>
  <c r="CV274" i="37"/>
  <c r="CV284" i="37" s="1"/>
  <c r="CZ94" i="37"/>
  <c r="CZ104" i="37" s="1"/>
  <c r="DE49" i="37"/>
  <c r="DE59" i="37" s="1"/>
  <c r="CX19" i="37"/>
  <c r="CX29" i="37" s="1"/>
  <c r="DB4" i="37"/>
  <c r="DB14" i="37" s="1"/>
  <c r="DD229" i="37"/>
  <c r="DD239" i="37" s="1"/>
  <c r="CV154" i="37"/>
  <c r="CV164" i="37" s="1"/>
  <c r="CW34" i="37"/>
  <c r="CW44" i="37" s="1"/>
  <c r="DB259" i="37"/>
  <c r="DB269" i="37" s="1"/>
  <c r="CW229" i="37"/>
  <c r="CW239" i="37" s="1"/>
  <c r="CY34" i="37"/>
  <c r="CY44" i="37" s="1"/>
  <c r="DV14" i="37"/>
  <c r="DY14" i="37"/>
  <c r="DE274" i="37"/>
  <c r="DE284" i="37" s="1"/>
  <c r="DD259" i="37"/>
  <c r="DD269" i="37" s="1"/>
  <c r="DD289" i="37"/>
  <c r="DD299" i="37" s="1"/>
  <c r="CX229" i="37"/>
  <c r="CX239" i="37" s="1"/>
  <c r="CV214" i="37"/>
  <c r="CV224" i="37" s="1"/>
  <c r="DE169" i="37"/>
  <c r="DE179" i="37" s="1"/>
  <c r="DA214" i="37"/>
  <c r="DA224" i="37" s="1"/>
  <c r="CV94" i="37"/>
  <c r="CV104" i="37" s="1"/>
  <c r="DB49" i="37"/>
  <c r="DB59" i="37" s="1"/>
  <c r="DA49" i="37"/>
  <c r="DA59" i="37" s="1"/>
  <c r="CX4" i="37"/>
  <c r="CX14" i="37" s="1"/>
  <c r="CW214" i="37"/>
  <c r="CW224" i="37" s="1"/>
  <c r="CV49" i="37"/>
  <c r="CV59" i="37" s="1"/>
  <c r="DA274" i="37"/>
  <c r="DA284" i="37" s="1"/>
  <c r="DB274" i="37"/>
  <c r="DB284" i="37" s="1"/>
  <c r="CX214" i="37"/>
  <c r="CX224" i="37" s="1"/>
  <c r="DA169" i="37"/>
  <c r="DA179" i="37" s="1"/>
  <c r="DB184" i="37"/>
  <c r="DB194" i="37" s="1"/>
  <c r="DB64" i="37"/>
  <c r="DB74" i="37" s="1"/>
  <c r="CX49" i="37"/>
  <c r="CX59" i="37" s="1"/>
  <c r="CW49" i="37"/>
  <c r="CW59" i="37" s="1"/>
  <c r="CZ19" i="37"/>
  <c r="CZ29" i="37" s="1"/>
  <c r="DA34" i="37"/>
  <c r="DA44" i="37" s="1"/>
  <c r="CV19" i="37"/>
  <c r="CV29" i="37" s="1"/>
  <c r="DE34" i="37"/>
  <c r="DE44" i="37" s="1"/>
  <c r="DC244" i="37"/>
  <c r="DC254" i="37" s="1"/>
  <c r="CW274" i="37"/>
  <c r="CW284" i="37" s="1"/>
  <c r="DE244" i="37"/>
  <c r="DE254" i="37" s="1"/>
  <c r="CX289" i="37"/>
  <c r="CX299" i="37" s="1"/>
  <c r="DA259" i="37"/>
  <c r="DA269" i="37" s="1"/>
  <c r="DE214" i="37"/>
  <c r="DE224" i="37" s="1"/>
  <c r="CV244" i="37"/>
  <c r="CV254" i="37" s="1"/>
  <c r="CW169" i="37"/>
  <c r="CW179" i="37" s="1"/>
  <c r="CX64" i="37"/>
  <c r="CX74" i="37" s="1"/>
  <c r="DD34" i="37"/>
  <c r="DD44" i="37" s="1"/>
  <c r="DE4" i="37"/>
  <c r="DE14" i="37" s="1"/>
  <c r="DD4" i="37"/>
  <c r="DD14" i="37" s="1"/>
  <c r="DA244" i="37"/>
  <c r="DA254" i="37" s="1"/>
  <c r="CX259" i="37"/>
  <c r="CX269" i="37" s="1"/>
  <c r="CV259" i="37"/>
  <c r="CV269" i="37" s="1"/>
  <c r="DB289" i="37"/>
  <c r="DB299" i="37" s="1"/>
  <c r="CY214" i="37"/>
  <c r="CY224" i="37" s="1"/>
  <c r="DE229" i="37"/>
  <c r="DE239" i="37" s="1"/>
  <c r="DD154" i="37"/>
  <c r="DD164" i="37" s="1"/>
  <c r="DA199" i="37"/>
  <c r="DA209" i="37" s="1"/>
  <c r="DC154" i="37"/>
  <c r="DC164" i="37" s="1"/>
  <c r="CZ34" i="37"/>
  <c r="CZ44" i="37" s="1"/>
  <c r="DC34" i="37"/>
  <c r="DC44" i="37" s="1"/>
  <c r="DD19" i="37"/>
  <c r="DD29" i="37" s="1"/>
  <c r="CX34" i="37"/>
  <c r="CX44" i="37" s="1"/>
  <c r="DA4" i="37"/>
  <c r="DA14" i="37" s="1"/>
  <c r="CZ4" i="37"/>
  <c r="CZ14" i="37" s="1"/>
  <c r="CW4" i="37"/>
  <c r="CW14" i="37" s="1"/>
  <c r="DA109" i="36"/>
  <c r="DA119" i="36" s="1"/>
  <c r="DA304" i="36"/>
  <c r="DA314" i="36" s="1"/>
  <c r="CX289" i="36"/>
  <c r="CX299" i="36" s="1"/>
  <c r="DD259" i="36"/>
  <c r="DD269" i="36" s="1"/>
  <c r="DB274" i="36"/>
  <c r="DB284" i="36" s="1"/>
  <c r="CW214" i="36"/>
  <c r="CW224" i="36" s="1"/>
  <c r="CX244" i="36"/>
  <c r="CX254" i="36" s="1"/>
  <c r="DE154" i="36"/>
  <c r="DE164" i="36" s="1"/>
  <c r="CX64" i="36"/>
  <c r="CX74" i="36" s="1"/>
  <c r="CW79" i="36"/>
  <c r="CW89" i="36" s="1"/>
  <c r="CV34" i="36"/>
  <c r="CV44" i="36" s="1"/>
  <c r="CY34" i="36"/>
  <c r="CY44" i="36" s="1"/>
  <c r="DC4" i="36"/>
  <c r="DC14" i="36" s="1"/>
  <c r="CW259" i="36"/>
  <c r="CW269" i="36" s="1"/>
  <c r="DA274" i="36"/>
  <c r="DA284" i="36" s="1"/>
  <c r="DB244" i="36"/>
  <c r="DB254" i="36" s="1"/>
  <c r="DC199" i="36"/>
  <c r="DC209" i="36" s="1"/>
  <c r="CZ214" i="36"/>
  <c r="CZ224" i="36" s="1"/>
  <c r="CV184" i="36"/>
  <c r="CV194" i="36" s="1"/>
  <c r="CW199" i="36"/>
  <c r="CW209" i="36" s="1"/>
  <c r="DD169" i="36"/>
  <c r="DD179" i="36" s="1"/>
  <c r="DA179" i="36"/>
  <c r="DA154" i="36"/>
  <c r="DA164" i="36" s="1"/>
  <c r="DD64" i="36"/>
  <c r="DD74" i="36" s="1"/>
  <c r="CY4" i="36"/>
  <c r="CY14" i="36" s="1"/>
  <c r="CY19" i="36"/>
  <c r="CY29" i="36" s="1"/>
  <c r="DE289" i="36"/>
  <c r="DE299" i="36" s="1"/>
  <c r="DC304" i="36"/>
  <c r="DC314" i="36" s="1"/>
  <c r="CV289" i="36"/>
  <c r="CV299" i="36" s="1"/>
  <c r="DC244" i="36"/>
  <c r="DC254" i="36" s="1"/>
  <c r="CY199" i="36"/>
  <c r="CY209" i="36" s="1"/>
  <c r="CX199" i="36"/>
  <c r="CX209" i="36" s="1"/>
  <c r="DE229" i="36"/>
  <c r="DE239" i="36" s="1"/>
  <c r="DD184" i="36"/>
  <c r="DD194" i="36" s="1"/>
  <c r="DB124" i="36"/>
  <c r="DB134" i="36" s="1"/>
  <c r="CW139" i="36"/>
  <c r="CW149" i="36" s="1"/>
  <c r="DD94" i="36"/>
  <c r="DD104" i="36" s="1"/>
  <c r="CV49" i="36"/>
  <c r="CV59" i="36" s="1"/>
  <c r="DE34" i="36"/>
  <c r="DE44" i="36" s="1"/>
  <c r="CZ289" i="36"/>
  <c r="CZ299" i="36" s="1"/>
  <c r="CY244" i="36"/>
  <c r="CY254" i="36" s="1"/>
  <c r="CX229" i="36"/>
  <c r="CX239" i="36" s="1"/>
  <c r="DE254" i="36"/>
  <c r="DA229" i="36"/>
  <c r="DA239" i="36" s="1"/>
  <c r="DE184" i="36"/>
  <c r="DE194" i="36" s="1"/>
  <c r="DA139" i="36"/>
  <c r="DA149" i="36" s="1"/>
  <c r="CX124" i="36"/>
  <c r="CX134" i="36" s="1"/>
  <c r="CV154" i="36"/>
  <c r="CV164" i="36" s="1"/>
  <c r="DE49" i="36"/>
  <c r="DE59" i="36" s="1"/>
  <c r="DC34" i="36"/>
  <c r="DC44" i="36" s="1"/>
  <c r="DE259" i="36"/>
  <c r="DE269" i="36" s="1"/>
  <c r="DD289" i="36"/>
  <c r="DD299" i="36" s="1"/>
  <c r="CZ259" i="36"/>
  <c r="CZ269" i="36" s="1"/>
  <c r="DE214" i="36"/>
  <c r="DE224" i="36" s="1"/>
  <c r="DA214" i="36"/>
  <c r="DA224" i="36" s="1"/>
  <c r="DB154" i="36"/>
  <c r="DB164" i="36" s="1"/>
  <c r="CZ184" i="36"/>
  <c r="CZ194" i="36" s="1"/>
  <c r="DC169" i="36"/>
  <c r="DC179" i="36" s="1"/>
  <c r="CX184" i="36"/>
  <c r="CX194" i="36" s="1"/>
  <c r="CY154" i="36"/>
  <c r="CY164" i="36" s="1"/>
  <c r="DC154" i="36"/>
  <c r="DC164" i="36" s="1"/>
  <c r="DB139" i="36"/>
  <c r="DB149" i="36" s="1"/>
  <c r="DA49" i="36"/>
  <c r="DA59" i="36" s="1"/>
  <c r="CZ19" i="36"/>
  <c r="CZ29" i="36" s="1"/>
  <c r="DA259" i="36"/>
  <c r="DA269" i="36" s="1"/>
  <c r="DA184" i="36"/>
  <c r="DA194" i="36" s="1"/>
  <c r="CY304" i="36"/>
  <c r="CY314" i="36" s="1"/>
  <c r="CX274" i="36"/>
  <c r="CX284" i="36" s="1"/>
  <c r="CW274" i="36"/>
  <c r="CW284" i="36" s="1"/>
  <c r="DD214" i="36"/>
  <c r="DD224" i="36" s="1"/>
  <c r="CW229" i="36"/>
  <c r="CW239" i="36" s="1"/>
  <c r="DB229" i="36"/>
  <c r="DB239" i="36" s="1"/>
  <c r="CW184" i="36"/>
  <c r="CW194" i="36" s="1"/>
  <c r="DB169" i="36"/>
  <c r="DB179" i="36" s="1"/>
  <c r="CW169" i="36"/>
  <c r="CW179" i="36" s="1"/>
  <c r="DC139" i="36"/>
  <c r="DC149" i="36" s="1"/>
  <c r="DE109" i="36"/>
  <c r="DE119" i="36" s="1"/>
  <c r="CW49" i="36"/>
  <c r="CW59" i="36" s="1"/>
  <c r="CW34" i="36"/>
  <c r="CW44" i="36" s="1"/>
  <c r="DB19" i="36"/>
  <c r="DB29" i="36" s="1"/>
  <c r="CZ49" i="36"/>
  <c r="CZ59" i="36" s="1"/>
  <c r="CW4" i="36"/>
  <c r="CW14" i="36" s="1"/>
  <c r="CX19" i="36"/>
  <c r="CX29" i="36" s="1"/>
  <c r="CV214" i="36"/>
  <c r="CV224" i="36" s="1"/>
  <c r="CY169" i="36"/>
  <c r="CY179" i="36" s="1"/>
  <c r="CZ94" i="36"/>
  <c r="CZ104" i="36" s="1"/>
  <c r="DE79" i="36"/>
  <c r="DE89" i="36" s="1"/>
  <c r="DD34" i="36"/>
  <c r="DD44" i="36" s="1"/>
  <c r="DC19" i="36"/>
  <c r="DC29" i="36" s="1"/>
  <c r="DD49" i="36"/>
  <c r="DD59" i="36" s="1"/>
  <c r="DE304" i="36"/>
  <c r="DE314" i="36" s="1"/>
  <c r="DE274" i="36"/>
  <c r="DE284" i="36" s="1"/>
  <c r="DB289" i="36"/>
  <c r="DB299" i="36" s="1"/>
  <c r="CY289" i="36"/>
  <c r="CY299" i="36" s="1"/>
  <c r="DC289" i="36"/>
  <c r="DC299" i="36" s="1"/>
  <c r="CV259" i="36"/>
  <c r="CV269" i="36" s="1"/>
  <c r="DD199" i="36"/>
  <c r="DD209" i="36" s="1"/>
  <c r="DB184" i="36"/>
  <c r="DB194" i="36" s="1"/>
  <c r="CZ169" i="36"/>
  <c r="CZ179" i="36" s="1"/>
  <c r="DE139" i="36"/>
  <c r="DE149" i="36" s="1"/>
  <c r="CX154" i="36"/>
  <c r="CX164" i="36" s="1"/>
  <c r="CX139" i="36"/>
  <c r="CX149" i="36" s="1"/>
  <c r="CW109" i="36"/>
  <c r="CW119" i="36" s="1"/>
  <c r="DB64" i="36"/>
  <c r="DB74" i="36" s="1"/>
  <c r="CV94" i="36"/>
  <c r="CV104" i="36" s="1"/>
  <c r="DA79" i="36"/>
  <c r="DA89" i="36" s="1"/>
  <c r="CZ34" i="36"/>
  <c r="CZ44" i="36" s="1"/>
  <c r="U79" i="10"/>
  <c r="S79" i="10"/>
  <c r="Q79" i="10"/>
  <c r="O79" i="10"/>
  <c r="M79" i="10"/>
  <c r="K79" i="10"/>
  <c r="I79" i="10"/>
  <c r="U64" i="10"/>
  <c r="S64" i="10"/>
  <c r="Q64" i="10"/>
  <c r="O64" i="10"/>
  <c r="M64" i="10"/>
  <c r="K64" i="10"/>
  <c r="I64" i="10"/>
  <c r="O49" i="10"/>
  <c r="M49" i="10"/>
  <c r="K49" i="10"/>
  <c r="I49" i="10"/>
  <c r="Q49" i="10"/>
  <c r="S49" i="10"/>
  <c r="U49" i="10"/>
  <c r="U34" i="10"/>
  <c r="S34" i="10"/>
  <c r="Q34" i="10"/>
  <c r="O34" i="10"/>
  <c r="M34" i="10"/>
  <c r="K34" i="10"/>
  <c r="I34" i="10"/>
  <c r="A35" i="25" l="1"/>
  <c r="K35" i="25" s="1"/>
  <c r="A36" i="25"/>
  <c r="K36" i="25" s="1"/>
  <c r="A37" i="25"/>
  <c r="K37" i="25" s="1"/>
  <c r="A38" i="25"/>
  <c r="K38" i="25" s="1"/>
  <c r="K39" i="25"/>
  <c r="A40" i="25"/>
  <c r="K40" i="25" s="1"/>
  <c r="A41" i="25"/>
  <c r="K41" i="25" s="1"/>
  <c r="AZ305" i="24"/>
  <c r="BA305" i="24" s="1"/>
  <c r="AZ306" i="24"/>
  <c r="BA306" i="24" s="1"/>
  <c r="AZ307" i="24"/>
  <c r="BA307" i="24" s="1"/>
  <c r="AZ308" i="24"/>
  <c r="BA308" i="24" s="1"/>
  <c r="AZ309" i="24"/>
  <c r="BA309" i="24" s="1"/>
  <c r="AZ310" i="24"/>
  <c r="BA310" i="24" s="1"/>
  <c r="AZ311" i="24"/>
  <c r="BA311" i="24" s="1"/>
  <c r="AZ312" i="24"/>
  <c r="BA312" i="24" s="1"/>
  <c r="AZ313" i="24"/>
  <c r="BA313" i="24" s="1"/>
  <c r="AZ304" i="24"/>
  <c r="BA304" i="24" s="1"/>
  <c r="AX305" i="24"/>
  <c r="AY305" i="24" s="1"/>
  <c r="AX306" i="24"/>
  <c r="AY306" i="24" s="1"/>
  <c r="AX307" i="24"/>
  <c r="AY307" i="24" s="1"/>
  <c r="AX308" i="24"/>
  <c r="AY308" i="24" s="1"/>
  <c r="AX309" i="24"/>
  <c r="AY309" i="24" s="1"/>
  <c r="AX310" i="24"/>
  <c r="AY310" i="24" s="1"/>
  <c r="AX311" i="24"/>
  <c r="AY311" i="24" s="1"/>
  <c r="AX312" i="24"/>
  <c r="AY312" i="24" s="1"/>
  <c r="AX313" i="24"/>
  <c r="AY313" i="24" s="1"/>
  <c r="AX304" i="24"/>
  <c r="AY304" i="24" s="1"/>
  <c r="AV305" i="24"/>
  <c r="AW305" i="24" s="1"/>
  <c r="AV306" i="24"/>
  <c r="AW306" i="24" s="1"/>
  <c r="AV307" i="24"/>
  <c r="AW307" i="24" s="1"/>
  <c r="AV308" i="24"/>
  <c r="AW308" i="24" s="1"/>
  <c r="AV309" i="24"/>
  <c r="AW309" i="24" s="1"/>
  <c r="AV310" i="24"/>
  <c r="AW310" i="24" s="1"/>
  <c r="AV311" i="24"/>
  <c r="AW311" i="24" s="1"/>
  <c r="AV312" i="24"/>
  <c r="AW312" i="24" s="1"/>
  <c r="AV313" i="24"/>
  <c r="AW313" i="24" s="1"/>
  <c r="AV304" i="24"/>
  <c r="AW304" i="24" s="1"/>
  <c r="AT305" i="24"/>
  <c r="AU305" i="24" s="1"/>
  <c r="AT306" i="24"/>
  <c r="AU306" i="24" s="1"/>
  <c r="AT307" i="24"/>
  <c r="AU307" i="24" s="1"/>
  <c r="AT308" i="24"/>
  <c r="AU308" i="24" s="1"/>
  <c r="AT309" i="24"/>
  <c r="AU309" i="24" s="1"/>
  <c r="AT310" i="24"/>
  <c r="AU310" i="24" s="1"/>
  <c r="AT311" i="24"/>
  <c r="AU311" i="24" s="1"/>
  <c r="AT312" i="24"/>
  <c r="AU312" i="24" s="1"/>
  <c r="AT313" i="24"/>
  <c r="AU313" i="24" s="1"/>
  <c r="AT304" i="24"/>
  <c r="AU304" i="24" s="1"/>
  <c r="AR305" i="24"/>
  <c r="AS305" i="24" s="1"/>
  <c r="AR306" i="24"/>
  <c r="AS306" i="24" s="1"/>
  <c r="AR307" i="24"/>
  <c r="AS307" i="24" s="1"/>
  <c r="AR308" i="24"/>
  <c r="AS308" i="24" s="1"/>
  <c r="AR309" i="24"/>
  <c r="AS309" i="24" s="1"/>
  <c r="AR310" i="24"/>
  <c r="AS310" i="24" s="1"/>
  <c r="AR311" i="24"/>
  <c r="AS311" i="24" s="1"/>
  <c r="AR312" i="24"/>
  <c r="AS312" i="24" s="1"/>
  <c r="AR313" i="24"/>
  <c r="AS313" i="24" s="1"/>
  <c r="AR304" i="24"/>
  <c r="AS304" i="24" s="1"/>
  <c r="AP305" i="24"/>
  <c r="AQ305" i="24" s="1"/>
  <c r="AP306" i="24"/>
  <c r="AQ306" i="24" s="1"/>
  <c r="AP307" i="24"/>
  <c r="AQ307" i="24" s="1"/>
  <c r="AP308" i="24"/>
  <c r="AP309" i="24"/>
  <c r="AP310" i="24"/>
  <c r="AP311" i="24"/>
  <c r="AP312" i="24"/>
  <c r="AP313" i="24"/>
  <c r="AP304" i="24"/>
  <c r="AN305" i="24"/>
  <c r="AO305" i="24" s="1"/>
  <c r="AN306" i="24"/>
  <c r="AO306" i="24" s="1"/>
  <c r="AN307" i="24"/>
  <c r="AO307" i="24" s="1"/>
  <c r="AN308" i="24"/>
  <c r="AO308" i="24" s="1"/>
  <c r="AN309" i="24"/>
  <c r="AO309" i="24" s="1"/>
  <c r="AN310" i="24"/>
  <c r="AO310" i="24" s="1"/>
  <c r="AN311" i="24"/>
  <c r="AO311" i="24" s="1"/>
  <c r="AN312" i="24"/>
  <c r="AO312" i="24" s="1"/>
  <c r="AN313" i="24"/>
  <c r="AO313" i="24" s="1"/>
  <c r="AN304" i="24"/>
  <c r="AO304" i="24" s="1"/>
  <c r="C302" i="24"/>
  <c r="L314" i="24" l="1"/>
  <c r="L41" i="25" s="1"/>
  <c r="K314" i="24"/>
  <c r="L40" i="25" s="1"/>
  <c r="J314" i="24"/>
  <c r="L39" i="25" s="1"/>
  <c r="I314" i="24"/>
  <c r="L38" i="25" s="1"/>
  <c r="H314" i="24"/>
  <c r="L37" i="25" s="1"/>
  <c r="G314" i="24"/>
  <c r="L36" i="25" s="1"/>
  <c r="F314" i="24"/>
  <c r="L35" i="25" s="1"/>
  <c r="CU313" i="24"/>
  <c r="B313" i="24"/>
  <c r="CU312" i="24"/>
  <c r="B312" i="24"/>
  <c r="CU311" i="24"/>
  <c r="B311" i="24"/>
  <c r="CU310" i="24"/>
  <c r="B310" i="24"/>
  <c r="CU309" i="24"/>
  <c r="B309" i="24"/>
  <c r="CU308" i="24"/>
  <c r="B308" i="24"/>
  <c r="CU307" i="24"/>
  <c r="B307" i="24"/>
  <c r="CU306" i="24"/>
  <c r="B306" i="24"/>
  <c r="CU305" i="24"/>
  <c r="B305" i="24"/>
  <c r="CU304" i="24"/>
  <c r="AX314" i="24"/>
  <c r="AV314" i="24"/>
  <c r="AT314" i="24"/>
  <c r="AP314" i="24"/>
  <c r="AN314" i="24"/>
  <c r="B304" i="24"/>
  <c r="AZ314" i="24" l="1"/>
  <c r="AR314" i="24"/>
  <c r="F29" i="25" l="1"/>
  <c r="D31" i="25"/>
  <c r="H31" i="25"/>
  <c r="L30" i="25"/>
  <c r="J31" i="25"/>
  <c r="J29" i="25"/>
  <c r="H30" i="25"/>
  <c r="O31" i="25"/>
  <c r="M31" i="25"/>
  <c r="G31" i="25"/>
  <c r="E31" i="25"/>
  <c r="C31" i="25"/>
  <c r="O29" i="25"/>
  <c r="L29" i="25"/>
  <c r="N29" i="25"/>
  <c r="H29" i="25"/>
  <c r="I29" i="25"/>
  <c r="E29" i="25"/>
  <c r="C29" i="25"/>
  <c r="N30" i="25"/>
  <c r="J30" i="25"/>
  <c r="E30" i="25"/>
  <c r="G30" i="25"/>
  <c r="D30" i="25"/>
  <c r="C30" i="25"/>
  <c r="D29" i="25" l="1"/>
  <c r="F30" i="25"/>
  <c r="O30" i="25"/>
  <c r="F31" i="25"/>
  <c r="S31" i="25"/>
  <c r="Q29" i="25"/>
  <c r="Q31" i="25"/>
  <c r="T30" i="25"/>
  <c r="T29" i="25"/>
  <c r="T31" i="25"/>
  <c r="U30" i="25"/>
  <c r="U29" i="25"/>
  <c r="U31" i="25"/>
  <c r="K31" i="25"/>
  <c r="I31" i="25"/>
  <c r="N31" i="25"/>
  <c r="K29" i="25"/>
  <c r="S29" i="25"/>
  <c r="G29" i="25"/>
  <c r="M29" i="25"/>
  <c r="Q30" i="25"/>
  <c r="K30" i="25"/>
  <c r="S30" i="25"/>
  <c r="I30" i="25"/>
  <c r="M30" i="25"/>
  <c r="L299" i="24"/>
  <c r="K299" i="24"/>
  <c r="J299" i="24"/>
  <c r="I299" i="24"/>
  <c r="H299" i="24"/>
  <c r="G299" i="24"/>
  <c r="F299" i="24"/>
  <c r="E299" i="24"/>
  <c r="D299" i="24"/>
  <c r="C299" i="24"/>
  <c r="CU298" i="24"/>
  <c r="B298" i="24"/>
  <c r="CU297" i="24"/>
  <c r="B297" i="24"/>
  <c r="CU296" i="24"/>
  <c r="B296" i="24"/>
  <c r="CU295" i="24"/>
  <c r="B295" i="24"/>
  <c r="CU294" i="24"/>
  <c r="B294" i="24"/>
  <c r="CU293" i="24"/>
  <c r="B293" i="24"/>
  <c r="CU292" i="24"/>
  <c r="B292" i="24"/>
  <c r="CU291" i="24"/>
  <c r="B291" i="24"/>
  <c r="CU290" i="24"/>
  <c r="B290" i="24"/>
  <c r="CU289" i="24"/>
  <c r="B289" i="24"/>
  <c r="C287" i="24"/>
  <c r="L284" i="24"/>
  <c r="K284" i="24"/>
  <c r="J284" i="24"/>
  <c r="I284" i="24"/>
  <c r="H284" i="24"/>
  <c r="G284" i="24"/>
  <c r="F284" i="24"/>
  <c r="E284" i="24"/>
  <c r="D284" i="24"/>
  <c r="C284" i="24"/>
  <c r="CU283" i="24"/>
  <c r="AZ283" i="24"/>
  <c r="BA283" i="24" s="1"/>
  <c r="AX283" i="24"/>
  <c r="AY283" i="24" s="1"/>
  <c r="AV283" i="24"/>
  <c r="AW283" i="24" s="1"/>
  <c r="AT283" i="24"/>
  <c r="AU283" i="24" s="1"/>
  <c r="AR283" i="24"/>
  <c r="AP283" i="24"/>
  <c r="AN283" i="24"/>
  <c r="AO283" i="24" s="1"/>
  <c r="AL283" i="24"/>
  <c r="AM283" i="24" s="1"/>
  <c r="AJ283" i="24"/>
  <c r="AK283" i="24" s="1"/>
  <c r="AH283" i="24"/>
  <c r="AI283" i="24" s="1"/>
  <c r="B283" i="24"/>
  <c r="CU282" i="24"/>
  <c r="AZ282" i="24"/>
  <c r="BA282" i="24" s="1"/>
  <c r="AX282" i="24"/>
  <c r="AY282" i="24" s="1"/>
  <c r="AV282" i="24"/>
  <c r="AW282" i="24" s="1"/>
  <c r="AT282" i="24"/>
  <c r="AU282" i="24" s="1"/>
  <c r="AR282" i="24"/>
  <c r="AP282" i="24"/>
  <c r="AN282" i="24"/>
  <c r="AO282" i="24" s="1"/>
  <c r="AL282" i="24"/>
  <c r="AM282" i="24" s="1"/>
  <c r="AJ282" i="24"/>
  <c r="AK282" i="24" s="1"/>
  <c r="AH282" i="24"/>
  <c r="AI282" i="24" s="1"/>
  <c r="B282" i="24"/>
  <c r="CU281" i="24"/>
  <c r="AZ281" i="24"/>
  <c r="BA281" i="24" s="1"/>
  <c r="AX281" i="24"/>
  <c r="AY281" i="24" s="1"/>
  <c r="AV281" i="24"/>
  <c r="AW281" i="24" s="1"/>
  <c r="AT281" i="24"/>
  <c r="AU281" i="24" s="1"/>
  <c r="AR281" i="24"/>
  <c r="AP281" i="24"/>
  <c r="AN281" i="24"/>
  <c r="AO281" i="24" s="1"/>
  <c r="AL281" i="24"/>
  <c r="AM281" i="24" s="1"/>
  <c r="AJ281" i="24"/>
  <c r="AK281" i="24" s="1"/>
  <c r="AH281" i="24"/>
  <c r="AI281" i="24" s="1"/>
  <c r="B281" i="24"/>
  <c r="CU280" i="24"/>
  <c r="AZ280" i="24"/>
  <c r="BA280" i="24" s="1"/>
  <c r="AX280" i="24"/>
  <c r="AY280" i="24" s="1"/>
  <c r="AV280" i="24"/>
  <c r="AW280" i="24" s="1"/>
  <c r="AT280" i="24"/>
  <c r="AU280" i="24" s="1"/>
  <c r="AR280" i="24"/>
  <c r="AP280" i="24"/>
  <c r="AN280" i="24"/>
  <c r="AO280" i="24" s="1"/>
  <c r="AL280" i="24"/>
  <c r="AM280" i="24" s="1"/>
  <c r="AJ280" i="24"/>
  <c r="AK280" i="24" s="1"/>
  <c r="AH280" i="24"/>
  <c r="AI280" i="24" s="1"/>
  <c r="B280" i="24"/>
  <c r="CU279" i="24"/>
  <c r="AZ279" i="24"/>
  <c r="BA279" i="24" s="1"/>
  <c r="AX279" i="24"/>
  <c r="AY279" i="24" s="1"/>
  <c r="AV279" i="24"/>
  <c r="AW279" i="24" s="1"/>
  <c r="AT279" i="24"/>
  <c r="AU279" i="24" s="1"/>
  <c r="AR279" i="24"/>
  <c r="AP279" i="24"/>
  <c r="AN279" i="24"/>
  <c r="AO279" i="24" s="1"/>
  <c r="AL279" i="24"/>
  <c r="AM279" i="24" s="1"/>
  <c r="AJ279" i="24"/>
  <c r="AK279" i="24" s="1"/>
  <c r="AH279" i="24"/>
  <c r="AI279" i="24" s="1"/>
  <c r="B279" i="24"/>
  <c r="CU278" i="24"/>
  <c r="AZ278" i="24"/>
  <c r="BA278" i="24" s="1"/>
  <c r="AX278" i="24"/>
  <c r="AY278" i="24" s="1"/>
  <c r="AV278" i="24"/>
  <c r="AW278" i="24" s="1"/>
  <c r="AT278" i="24"/>
  <c r="AU278" i="24" s="1"/>
  <c r="AR278" i="24"/>
  <c r="AP278" i="24"/>
  <c r="AN278" i="24"/>
  <c r="AO278" i="24" s="1"/>
  <c r="AL278" i="24"/>
  <c r="AM278" i="24" s="1"/>
  <c r="AJ278" i="24"/>
  <c r="AK278" i="24" s="1"/>
  <c r="AH278" i="24"/>
  <c r="AI278" i="24" s="1"/>
  <c r="B278" i="24"/>
  <c r="CU277" i="24"/>
  <c r="AZ277" i="24"/>
  <c r="BA277" i="24" s="1"/>
  <c r="AX277" i="24"/>
  <c r="AY277" i="24" s="1"/>
  <c r="AV277" i="24"/>
  <c r="AW277" i="24" s="1"/>
  <c r="AT277" i="24"/>
  <c r="AU277" i="24" s="1"/>
  <c r="AR277" i="24"/>
  <c r="AP277" i="24"/>
  <c r="AN277" i="24"/>
  <c r="AO277" i="24" s="1"/>
  <c r="AL277" i="24"/>
  <c r="AM277" i="24" s="1"/>
  <c r="AJ277" i="24"/>
  <c r="AK277" i="24" s="1"/>
  <c r="AH277" i="24"/>
  <c r="AI277" i="24" s="1"/>
  <c r="B277" i="24"/>
  <c r="CU276" i="24"/>
  <c r="AZ276" i="24"/>
  <c r="BA276" i="24" s="1"/>
  <c r="AX276" i="24"/>
  <c r="AY276" i="24" s="1"/>
  <c r="AV276" i="24"/>
  <c r="AW276" i="24" s="1"/>
  <c r="AT276" i="24"/>
  <c r="AU276" i="24" s="1"/>
  <c r="AR276" i="24"/>
  <c r="AP276" i="24"/>
  <c r="AN276" i="24"/>
  <c r="AO276" i="24" s="1"/>
  <c r="AL276" i="24"/>
  <c r="AM276" i="24" s="1"/>
  <c r="AJ276" i="24"/>
  <c r="AK276" i="24" s="1"/>
  <c r="AH276" i="24"/>
  <c r="AI276" i="24" s="1"/>
  <c r="B276" i="24"/>
  <c r="CU275" i="24"/>
  <c r="AZ275" i="24"/>
  <c r="BA275" i="24" s="1"/>
  <c r="AX275" i="24"/>
  <c r="AY275" i="24" s="1"/>
  <c r="AV275" i="24"/>
  <c r="AW275" i="24" s="1"/>
  <c r="AT275" i="24"/>
  <c r="AU275" i="24" s="1"/>
  <c r="AR275" i="24"/>
  <c r="AP275" i="24"/>
  <c r="AN275" i="24"/>
  <c r="AO275" i="24" s="1"/>
  <c r="AL275" i="24"/>
  <c r="AM275" i="24" s="1"/>
  <c r="AJ275" i="24"/>
  <c r="AK275" i="24" s="1"/>
  <c r="AH275" i="24"/>
  <c r="AI275" i="24" s="1"/>
  <c r="B275" i="24"/>
  <c r="CU274" i="24"/>
  <c r="AZ274" i="24"/>
  <c r="BA274" i="24" s="1"/>
  <c r="AX274" i="24"/>
  <c r="AY274" i="24" s="1"/>
  <c r="AV274" i="24"/>
  <c r="AW274" i="24" s="1"/>
  <c r="AT274" i="24"/>
  <c r="AR274" i="24"/>
  <c r="AP274" i="24"/>
  <c r="AN274" i="24"/>
  <c r="AO274" i="24" s="1"/>
  <c r="AL274" i="24"/>
  <c r="AM274" i="24" s="1"/>
  <c r="AJ274" i="24"/>
  <c r="AH274" i="24"/>
  <c r="AI274" i="24" s="1"/>
  <c r="B274" i="24"/>
  <c r="C272" i="24"/>
  <c r="L269" i="24"/>
  <c r="K269" i="24"/>
  <c r="J269" i="24"/>
  <c r="I269" i="24"/>
  <c r="H269" i="24"/>
  <c r="G269" i="24"/>
  <c r="F269" i="24"/>
  <c r="E269" i="24"/>
  <c r="D269" i="24"/>
  <c r="C269" i="24"/>
  <c r="CU268" i="24"/>
  <c r="AZ268" i="24"/>
  <c r="BA268" i="24" s="1"/>
  <c r="AX268" i="24"/>
  <c r="AY268" i="24" s="1"/>
  <c r="AV268" i="24"/>
  <c r="AW268" i="24" s="1"/>
  <c r="AT268" i="24"/>
  <c r="AU268" i="24" s="1"/>
  <c r="AR268" i="24"/>
  <c r="AP268" i="24"/>
  <c r="AN268" i="24"/>
  <c r="AO268" i="24" s="1"/>
  <c r="AL268" i="24"/>
  <c r="AM268" i="24" s="1"/>
  <c r="AJ268" i="24"/>
  <c r="AK268" i="24" s="1"/>
  <c r="AH268" i="24"/>
  <c r="AI268" i="24" s="1"/>
  <c r="B268" i="24"/>
  <c r="CU267" i="24"/>
  <c r="AZ267" i="24"/>
  <c r="BA267" i="24" s="1"/>
  <c r="AX267" i="24"/>
  <c r="AY267" i="24" s="1"/>
  <c r="AV267" i="24"/>
  <c r="AW267" i="24" s="1"/>
  <c r="AT267" i="24"/>
  <c r="AU267" i="24" s="1"/>
  <c r="AR267" i="24"/>
  <c r="AP267" i="24"/>
  <c r="AN267" i="24"/>
  <c r="AO267" i="24" s="1"/>
  <c r="AL267" i="24"/>
  <c r="AM267" i="24" s="1"/>
  <c r="AJ267" i="24"/>
  <c r="AK267" i="24" s="1"/>
  <c r="AH267" i="24"/>
  <c r="AI267" i="24" s="1"/>
  <c r="B267" i="24"/>
  <c r="CU266" i="24"/>
  <c r="AZ266" i="24"/>
  <c r="BA266" i="24" s="1"/>
  <c r="AX266" i="24"/>
  <c r="AY266" i="24" s="1"/>
  <c r="AV266" i="24"/>
  <c r="AW266" i="24" s="1"/>
  <c r="AT266" i="24"/>
  <c r="AU266" i="24" s="1"/>
  <c r="AR266" i="24"/>
  <c r="AP266" i="24"/>
  <c r="AN266" i="24"/>
  <c r="AO266" i="24" s="1"/>
  <c r="AL266" i="24"/>
  <c r="AM266" i="24" s="1"/>
  <c r="AJ266" i="24"/>
  <c r="AK266" i="24" s="1"/>
  <c r="AH266" i="24"/>
  <c r="AI266" i="24" s="1"/>
  <c r="B266" i="24"/>
  <c r="CU265" i="24"/>
  <c r="AZ265" i="24"/>
  <c r="BA265" i="24" s="1"/>
  <c r="AX265" i="24"/>
  <c r="AY265" i="24" s="1"/>
  <c r="AV265" i="24"/>
  <c r="AW265" i="24" s="1"/>
  <c r="AT265" i="24"/>
  <c r="AU265" i="24" s="1"/>
  <c r="AR265" i="24"/>
  <c r="AP265" i="24"/>
  <c r="AN265" i="24"/>
  <c r="AO265" i="24" s="1"/>
  <c r="AL265" i="24"/>
  <c r="AM265" i="24" s="1"/>
  <c r="AJ265" i="24"/>
  <c r="AK265" i="24" s="1"/>
  <c r="AH265" i="24"/>
  <c r="AI265" i="24" s="1"/>
  <c r="B265" i="24"/>
  <c r="CU264" i="24"/>
  <c r="AZ264" i="24"/>
  <c r="BA264" i="24" s="1"/>
  <c r="AX264" i="24"/>
  <c r="AY264" i="24" s="1"/>
  <c r="AV264" i="24"/>
  <c r="AW264" i="24" s="1"/>
  <c r="AT264" i="24"/>
  <c r="AU264" i="24" s="1"/>
  <c r="AR264" i="24"/>
  <c r="AP264" i="24"/>
  <c r="AN264" i="24"/>
  <c r="AO264" i="24" s="1"/>
  <c r="AL264" i="24"/>
  <c r="AM264" i="24" s="1"/>
  <c r="AJ264" i="24"/>
  <c r="AK264" i="24" s="1"/>
  <c r="AH264" i="24"/>
  <c r="AI264" i="24" s="1"/>
  <c r="B264" i="24"/>
  <c r="CU263" i="24"/>
  <c r="AZ263" i="24"/>
  <c r="BA263" i="24" s="1"/>
  <c r="AX263" i="24"/>
  <c r="AY263" i="24" s="1"/>
  <c r="AV263" i="24"/>
  <c r="AW263" i="24" s="1"/>
  <c r="AT263" i="24"/>
  <c r="AU263" i="24" s="1"/>
  <c r="AR263" i="24"/>
  <c r="AP263" i="24"/>
  <c r="AN263" i="24"/>
  <c r="AO263" i="24" s="1"/>
  <c r="AL263" i="24"/>
  <c r="AM263" i="24" s="1"/>
  <c r="AJ263" i="24"/>
  <c r="AK263" i="24" s="1"/>
  <c r="AH263" i="24"/>
  <c r="AI263" i="24" s="1"/>
  <c r="B263" i="24"/>
  <c r="CU262" i="24"/>
  <c r="AZ262" i="24"/>
  <c r="BA262" i="24" s="1"/>
  <c r="AX262" i="24"/>
  <c r="AY262" i="24" s="1"/>
  <c r="AV262" i="24"/>
  <c r="AW262" i="24" s="1"/>
  <c r="AT262" i="24"/>
  <c r="AU262" i="24" s="1"/>
  <c r="AR262" i="24"/>
  <c r="AP262" i="24"/>
  <c r="AN262" i="24"/>
  <c r="AO262" i="24" s="1"/>
  <c r="AL262" i="24"/>
  <c r="AM262" i="24" s="1"/>
  <c r="AJ262" i="24"/>
  <c r="AK262" i="24" s="1"/>
  <c r="AH262" i="24"/>
  <c r="AI262" i="24" s="1"/>
  <c r="B262" i="24"/>
  <c r="CU261" i="24"/>
  <c r="AZ261" i="24"/>
  <c r="BA261" i="24" s="1"/>
  <c r="AX261" i="24"/>
  <c r="AY261" i="24" s="1"/>
  <c r="AV261" i="24"/>
  <c r="AW261" i="24" s="1"/>
  <c r="AT261" i="24"/>
  <c r="AU261" i="24" s="1"/>
  <c r="AR261" i="24"/>
  <c r="AP261" i="24"/>
  <c r="AN261" i="24"/>
  <c r="AO261" i="24" s="1"/>
  <c r="AL261" i="24"/>
  <c r="AM261" i="24" s="1"/>
  <c r="AJ261" i="24"/>
  <c r="AK261" i="24" s="1"/>
  <c r="AH261" i="24"/>
  <c r="AI261" i="24" s="1"/>
  <c r="B261" i="24"/>
  <c r="CU260" i="24"/>
  <c r="AZ260" i="24"/>
  <c r="BA260" i="24" s="1"/>
  <c r="AX260" i="24"/>
  <c r="AY260" i="24" s="1"/>
  <c r="AV260" i="24"/>
  <c r="AW260" i="24" s="1"/>
  <c r="AT260" i="24"/>
  <c r="AU260" i="24" s="1"/>
  <c r="AR260" i="24"/>
  <c r="AP260" i="24"/>
  <c r="AN260" i="24"/>
  <c r="AO260" i="24" s="1"/>
  <c r="AL260" i="24"/>
  <c r="AM260" i="24" s="1"/>
  <c r="AJ260" i="24"/>
  <c r="AK260" i="24" s="1"/>
  <c r="AH260" i="24"/>
  <c r="AI260" i="24" s="1"/>
  <c r="B260" i="24"/>
  <c r="CU259" i="24"/>
  <c r="AZ259" i="24"/>
  <c r="BA259" i="24" s="1"/>
  <c r="AX259" i="24"/>
  <c r="AY259" i="24" s="1"/>
  <c r="AV259" i="24"/>
  <c r="AW259" i="24" s="1"/>
  <c r="AT259" i="24"/>
  <c r="AU259" i="24" s="1"/>
  <c r="AR259" i="24"/>
  <c r="AP259" i="24"/>
  <c r="AN259" i="24"/>
  <c r="AO259" i="24" s="1"/>
  <c r="AL259" i="24"/>
  <c r="AM259" i="24" s="1"/>
  <c r="AJ259" i="24"/>
  <c r="AK259" i="24" s="1"/>
  <c r="AH259" i="24"/>
  <c r="AI259" i="24" s="1"/>
  <c r="B259" i="24"/>
  <c r="C257" i="24"/>
  <c r="L254" i="24"/>
  <c r="K254" i="24"/>
  <c r="J254" i="24"/>
  <c r="I254" i="24"/>
  <c r="H254" i="24"/>
  <c r="G254" i="24"/>
  <c r="F254" i="24"/>
  <c r="E254" i="24"/>
  <c r="D254" i="24"/>
  <c r="C254" i="24"/>
  <c r="CU253" i="24"/>
  <c r="AZ253" i="24"/>
  <c r="BA253" i="24" s="1"/>
  <c r="AX253" i="24"/>
  <c r="AY253" i="24" s="1"/>
  <c r="AV253" i="24"/>
  <c r="AW253" i="24" s="1"/>
  <c r="AT253" i="24"/>
  <c r="AU253" i="24" s="1"/>
  <c r="AR253" i="24"/>
  <c r="AP253" i="24"/>
  <c r="AN253" i="24"/>
  <c r="AO253" i="24" s="1"/>
  <c r="AL253" i="24"/>
  <c r="AM253" i="24" s="1"/>
  <c r="AJ253" i="24"/>
  <c r="AK253" i="24" s="1"/>
  <c r="AH253" i="24"/>
  <c r="AI253" i="24" s="1"/>
  <c r="B253" i="24"/>
  <c r="CU252" i="24"/>
  <c r="AZ252" i="24"/>
  <c r="BA252" i="24" s="1"/>
  <c r="AX252" i="24"/>
  <c r="AY252" i="24" s="1"/>
  <c r="AV252" i="24"/>
  <c r="AW252" i="24" s="1"/>
  <c r="AT252" i="24"/>
  <c r="AU252" i="24" s="1"/>
  <c r="AR252" i="24"/>
  <c r="AP252" i="24"/>
  <c r="AN252" i="24"/>
  <c r="AO252" i="24" s="1"/>
  <c r="AL252" i="24"/>
  <c r="AM252" i="24" s="1"/>
  <c r="AJ252" i="24"/>
  <c r="AK252" i="24" s="1"/>
  <c r="AH252" i="24"/>
  <c r="AI252" i="24" s="1"/>
  <c r="B252" i="24"/>
  <c r="CU251" i="24"/>
  <c r="AZ251" i="24"/>
  <c r="BA251" i="24" s="1"/>
  <c r="AX251" i="24"/>
  <c r="AY251" i="24" s="1"/>
  <c r="AV251" i="24"/>
  <c r="AW251" i="24" s="1"/>
  <c r="AT251" i="24"/>
  <c r="AU251" i="24" s="1"/>
  <c r="AR251" i="24"/>
  <c r="AP251" i="24"/>
  <c r="AN251" i="24"/>
  <c r="AO251" i="24" s="1"/>
  <c r="AL251" i="24"/>
  <c r="AM251" i="24" s="1"/>
  <c r="AJ251" i="24"/>
  <c r="AK251" i="24" s="1"/>
  <c r="AH251" i="24"/>
  <c r="AI251" i="24" s="1"/>
  <c r="B251" i="24"/>
  <c r="CU250" i="24"/>
  <c r="AZ250" i="24"/>
  <c r="BA250" i="24" s="1"/>
  <c r="AX250" i="24"/>
  <c r="AY250" i="24" s="1"/>
  <c r="AV250" i="24"/>
  <c r="AW250" i="24" s="1"/>
  <c r="AT250" i="24"/>
  <c r="AU250" i="24" s="1"/>
  <c r="AR250" i="24"/>
  <c r="AP250" i="24"/>
  <c r="AN250" i="24"/>
  <c r="AO250" i="24" s="1"/>
  <c r="AL250" i="24"/>
  <c r="AM250" i="24" s="1"/>
  <c r="AJ250" i="24"/>
  <c r="AK250" i="24" s="1"/>
  <c r="AH250" i="24"/>
  <c r="AI250" i="24" s="1"/>
  <c r="B250" i="24"/>
  <c r="CU249" i="24"/>
  <c r="AZ249" i="24"/>
  <c r="BA249" i="24" s="1"/>
  <c r="AX249" i="24"/>
  <c r="AY249" i="24" s="1"/>
  <c r="AV249" i="24"/>
  <c r="AW249" i="24" s="1"/>
  <c r="AT249" i="24"/>
  <c r="AU249" i="24" s="1"/>
  <c r="AR249" i="24"/>
  <c r="AP249" i="24"/>
  <c r="AN249" i="24"/>
  <c r="AO249" i="24" s="1"/>
  <c r="AL249" i="24"/>
  <c r="AM249" i="24" s="1"/>
  <c r="AJ249" i="24"/>
  <c r="AK249" i="24" s="1"/>
  <c r="AH249" i="24"/>
  <c r="AI249" i="24" s="1"/>
  <c r="B249" i="24"/>
  <c r="CU248" i="24"/>
  <c r="AZ248" i="24"/>
  <c r="BA248" i="24" s="1"/>
  <c r="AX248" i="24"/>
  <c r="AY248" i="24" s="1"/>
  <c r="AV248" i="24"/>
  <c r="AW248" i="24" s="1"/>
  <c r="AT248" i="24"/>
  <c r="AU248" i="24" s="1"/>
  <c r="AR248" i="24"/>
  <c r="AP248" i="24"/>
  <c r="AN248" i="24"/>
  <c r="AO248" i="24" s="1"/>
  <c r="AL248" i="24"/>
  <c r="AM248" i="24" s="1"/>
  <c r="AJ248" i="24"/>
  <c r="AK248" i="24" s="1"/>
  <c r="AH248" i="24"/>
  <c r="AI248" i="24" s="1"/>
  <c r="B248" i="24"/>
  <c r="CU247" i="24"/>
  <c r="AZ247" i="24"/>
  <c r="BA247" i="24" s="1"/>
  <c r="AX247" i="24"/>
  <c r="AY247" i="24" s="1"/>
  <c r="AV247" i="24"/>
  <c r="AW247" i="24" s="1"/>
  <c r="AT247" i="24"/>
  <c r="AU247" i="24" s="1"/>
  <c r="AR247" i="24"/>
  <c r="AP247" i="24"/>
  <c r="AN247" i="24"/>
  <c r="AO247" i="24" s="1"/>
  <c r="AL247" i="24"/>
  <c r="AM247" i="24" s="1"/>
  <c r="AJ247" i="24"/>
  <c r="AK247" i="24" s="1"/>
  <c r="AH247" i="24"/>
  <c r="AI247" i="24" s="1"/>
  <c r="B247" i="24"/>
  <c r="CU246" i="24"/>
  <c r="AZ246" i="24"/>
  <c r="BA246" i="24" s="1"/>
  <c r="AX246" i="24"/>
  <c r="AY246" i="24" s="1"/>
  <c r="AV246" i="24"/>
  <c r="AW246" i="24" s="1"/>
  <c r="AT246" i="24"/>
  <c r="AU246" i="24" s="1"/>
  <c r="AR246" i="24"/>
  <c r="AP246" i="24"/>
  <c r="AN246" i="24"/>
  <c r="AO246" i="24" s="1"/>
  <c r="AL246" i="24"/>
  <c r="AM246" i="24" s="1"/>
  <c r="AJ246" i="24"/>
  <c r="AK246" i="24" s="1"/>
  <c r="AH246" i="24"/>
  <c r="AI246" i="24" s="1"/>
  <c r="B246" i="24"/>
  <c r="CU245" i="24"/>
  <c r="AZ245" i="24"/>
  <c r="BA245" i="24" s="1"/>
  <c r="AX245" i="24"/>
  <c r="AY245" i="24" s="1"/>
  <c r="AV245" i="24"/>
  <c r="AW245" i="24" s="1"/>
  <c r="AT245" i="24"/>
  <c r="AU245" i="24" s="1"/>
  <c r="AR245" i="24"/>
  <c r="AP245" i="24"/>
  <c r="AN245" i="24"/>
  <c r="AO245" i="24" s="1"/>
  <c r="AL245" i="24"/>
  <c r="AM245" i="24" s="1"/>
  <c r="AJ245" i="24"/>
  <c r="AK245" i="24" s="1"/>
  <c r="AH245" i="24"/>
  <c r="AI245" i="24" s="1"/>
  <c r="B245" i="24"/>
  <c r="CU244" i="24"/>
  <c r="AZ244" i="24"/>
  <c r="BA244" i="24" s="1"/>
  <c r="AX244" i="24"/>
  <c r="AY244" i="24" s="1"/>
  <c r="AV244" i="24"/>
  <c r="AW244" i="24" s="1"/>
  <c r="AT244" i="24"/>
  <c r="AU244" i="24" s="1"/>
  <c r="AR244" i="24"/>
  <c r="AP244" i="24"/>
  <c r="AN244" i="24"/>
  <c r="AO244" i="24" s="1"/>
  <c r="AL244" i="24"/>
  <c r="AM244" i="24" s="1"/>
  <c r="AJ244" i="24"/>
  <c r="AK244" i="24" s="1"/>
  <c r="AH244" i="24"/>
  <c r="AI244" i="24" s="1"/>
  <c r="B244" i="24"/>
  <c r="C242" i="24"/>
  <c r="L239" i="24"/>
  <c r="K239" i="24"/>
  <c r="J239" i="24"/>
  <c r="I239" i="24"/>
  <c r="H239" i="24"/>
  <c r="G239" i="24"/>
  <c r="F239" i="24"/>
  <c r="E239" i="24"/>
  <c r="D239" i="24"/>
  <c r="C239" i="24"/>
  <c r="CU238" i="24"/>
  <c r="AZ238" i="24"/>
  <c r="BA238" i="24" s="1"/>
  <c r="AX238" i="24"/>
  <c r="AY238" i="24" s="1"/>
  <c r="AV238" i="24"/>
  <c r="AW238" i="24" s="1"/>
  <c r="AT238" i="24"/>
  <c r="AU238" i="24" s="1"/>
  <c r="AR238" i="24"/>
  <c r="AP238" i="24"/>
  <c r="AN238" i="24"/>
  <c r="AO238" i="24" s="1"/>
  <c r="AL238" i="24"/>
  <c r="AM238" i="24" s="1"/>
  <c r="AJ238" i="24"/>
  <c r="AK238" i="24" s="1"/>
  <c r="AH238" i="24"/>
  <c r="AI238" i="24" s="1"/>
  <c r="B238" i="24"/>
  <c r="CU237" i="24"/>
  <c r="AZ237" i="24"/>
  <c r="BA237" i="24" s="1"/>
  <c r="AX237" i="24"/>
  <c r="AY237" i="24" s="1"/>
  <c r="AV237" i="24"/>
  <c r="AW237" i="24" s="1"/>
  <c r="AT237" i="24"/>
  <c r="AU237" i="24" s="1"/>
  <c r="AR237" i="24"/>
  <c r="AP237" i="24"/>
  <c r="AN237" i="24"/>
  <c r="AO237" i="24" s="1"/>
  <c r="AL237" i="24"/>
  <c r="AM237" i="24" s="1"/>
  <c r="AJ237" i="24"/>
  <c r="AK237" i="24" s="1"/>
  <c r="AH237" i="24"/>
  <c r="AI237" i="24" s="1"/>
  <c r="B237" i="24"/>
  <c r="CU236" i="24"/>
  <c r="AZ236" i="24"/>
  <c r="BA236" i="24" s="1"/>
  <c r="AX236" i="24"/>
  <c r="AY236" i="24" s="1"/>
  <c r="AV236" i="24"/>
  <c r="AW236" i="24" s="1"/>
  <c r="AT236" i="24"/>
  <c r="AU236" i="24" s="1"/>
  <c r="AR236" i="24"/>
  <c r="AP236" i="24"/>
  <c r="AN236" i="24"/>
  <c r="AO236" i="24" s="1"/>
  <c r="AL236" i="24"/>
  <c r="AM236" i="24" s="1"/>
  <c r="AJ236" i="24"/>
  <c r="AK236" i="24" s="1"/>
  <c r="AH236" i="24"/>
  <c r="AI236" i="24" s="1"/>
  <c r="B236" i="24"/>
  <c r="CU235" i="24"/>
  <c r="AZ235" i="24"/>
  <c r="BA235" i="24" s="1"/>
  <c r="AX235" i="24"/>
  <c r="AY235" i="24" s="1"/>
  <c r="AV235" i="24"/>
  <c r="AW235" i="24" s="1"/>
  <c r="AT235" i="24"/>
  <c r="AU235" i="24" s="1"/>
  <c r="AR235" i="24"/>
  <c r="AP235" i="24"/>
  <c r="AN235" i="24"/>
  <c r="AO235" i="24" s="1"/>
  <c r="AL235" i="24"/>
  <c r="AM235" i="24" s="1"/>
  <c r="AJ235" i="24"/>
  <c r="AK235" i="24" s="1"/>
  <c r="AH235" i="24"/>
  <c r="AI235" i="24" s="1"/>
  <c r="B235" i="24"/>
  <c r="CU234" i="24"/>
  <c r="AZ234" i="24"/>
  <c r="BA234" i="24" s="1"/>
  <c r="AX234" i="24"/>
  <c r="AY234" i="24" s="1"/>
  <c r="AV234" i="24"/>
  <c r="AW234" i="24" s="1"/>
  <c r="AT234" i="24"/>
  <c r="AU234" i="24" s="1"/>
  <c r="AR234" i="24"/>
  <c r="AP234" i="24"/>
  <c r="AN234" i="24"/>
  <c r="AO234" i="24" s="1"/>
  <c r="AL234" i="24"/>
  <c r="AM234" i="24" s="1"/>
  <c r="AJ234" i="24"/>
  <c r="AK234" i="24" s="1"/>
  <c r="AH234" i="24"/>
  <c r="AI234" i="24" s="1"/>
  <c r="B234" i="24"/>
  <c r="CU233" i="24"/>
  <c r="AZ233" i="24"/>
  <c r="BA233" i="24" s="1"/>
  <c r="AX233" i="24"/>
  <c r="AY233" i="24" s="1"/>
  <c r="AV233" i="24"/>
  <c r="AW233" i="24" s="1"/>
  <c r="AT233" i="24"/>
  <c r="AU233" i="24" s="1"/>
  <c r="AR233" i="24"/>
  <c r="AP233" i="24"/>
  <c r="AN233" i="24"/>
  <c r="AO233" i="24" s="1"/>
  <c r="AL233" i="24"/>
  <c r="AM233" i="24" s="1"/>
  <c r="AJ233" i="24"/>
  <c r="AK233" i="24" s="1"/>
  <c r="AH233" i="24"/>
  <c r="AI233" i="24" s="1"/>
  <c r="B233" i="24"/>
  <c r="CU232" i="24"/>
  <c r="AZ232" i="24"/>
  <c r="BA232" i="24" s="1"/>
  <c r="AX232" i="24"/>
  <c r="AY232" i="24" s="1"/>
  <c r="AV232" i="24"/>
  <c r="AW232" i="24" s="1"/>
  <c r="AT232" i="24"/>
  <c r="AU232" i="24" s="1"/>
  <c r="AR232" i="24"/>
  <c r="AP232" i="24"/>
  <c r="AN232" i="24"/>
  <c r="AO232" i="24" s="1"/>
  <c r="AL232" i="24"/>
  <c r="AM232" i="24" s="1"/>
  <c r="AJ232" i="24"/>
  <c r="AK232" i="24" s="1"/>
  <c r="AH232" i="24"/>
  <c r="AI232" i="24" s="1"/>
  <c r="B232" i="24"/>
  <c r="CU231" i="24"/>
  <c r="AZ231" i="24"/>
  <c r="BA231" i="24" s="1"/>
  <c r="AX231" i="24"/>
  <c r="AY231" i="24" s="1"/>
  <c r="AV231" i="24"/>
  <c r="AW231" i="24" s="1"/>
  <c r="AT231" i="24"/>
  <c r="AU231" i="24" s="1"/>
  <c r="AR231" i="24"/>
  <c r="AP231" i="24"/>
  <c r="AN231" i="24"/>
  <c r="AO231" i="24" s="1"/>
  <c r="AL231" i="24"/>
  <c r="AM231" i="24" s="1"/>
  <c r="AJ231" i="24"/>
  <c r="AK231" i="24" s="1"/>
  <c r="AH231" i="24"/>
  <c r="AI231" i="24" s="1"/>
  <c r="B231" i="24"/>
  <c r="CU230" i="24"/>
  <c r="AZ230" i="24"/>
  <c r="BA230" i="24" s="1"/>
  <c r="AX230" i="24"/>
  <c r="AY230" i="24" s="1"/>
  <c r="AV230" i="24"/>
  <c r="AW230" i="24" s="1"/>
  <c r="AT230" i="24"/>
  <c r="AU230" i="24" s="1"/>
  <c r="AR230" i="24"/>
  <c r="AP230" i="24"/>
  <c r="AN230" i="24"/>
  <c r="AO230" i="24" s="1"/>
  <c r="AL230" i="24"/>
  <c r="AM230" i="24" s="1"/>
  <c r="AJ230" i="24"/>
  <c r="AK230" i="24" s="1"/>
  <c r="AH230" i="24"/>
  <c r="AI230" i="24" s="1"/>
  <c r="B230" i="24"/>
  <c r="CU229" i="24"/>
  <c r="AZ229" i="24"/>
  <c r="BA229" i="24" s="1"/>
  <c r="AX229" i="24"/>
  <c r="AY229" i="24" s="1"/>
  <c r="AV229" i="24"/>
  <c r="AW229" i="24" s="1"/>
  <c r="AT229" i="24"/>
  <c r="AU229" i="24" s="1"/>
  <c r="AR229" i="24"/>
  <c r="AP229" i="24"/>
  <c r="AN229" i="24"/>
  <c r="AO229" i="24" s="1"/>
  <c r="AL229" i="24"/>
  <c r="AM229" i="24" s="1"/>
  <c r="AJ229" i="24"/>
  <c r="AK229" i="24" s="1"/>
  <c r="AH229" i="24"/>
  <c r="AI229" i="24" s="1"/>
  <c r="B229" i="24"/>
  <c r="C227" i="24"/>
  <c r="L224" i="24"/>
  <c r="K224" i="24"/>
  <c r="J224" i="24"/>
  <c r="I224" i="24"/>
  <c r="H224" i="24"/>
  <c r="G224" i="24"/>
  <c r="F224" i="24"/>
  <c r="E224" i="24"/>
  <c r="D224" i="24"/>
  <c r="C224" i="24"/>
  <c r="CU223" i="24"/>
  <c r="AZ223" i="24"/>
  <c r="BA223" i="24" s="1"/>
  <c r="AX223" i="24"/>
  <c r="AY223" i="24" s="1"/>
  <c r="AV223" i="24"/>
  <c r="AW223" i="24" s="1"/>
  <c r="AT223" i="24"/>
  <c r="AU223" i="24" s="1"/>
  <c r="AR223" i="24"/>
  <c r="AP223" i="24"/>
  <c r="AN223" i="24"/>
  <c r="AO223" i="24" s="1"/>
  <c r="AL223" i="24"/>
  <c r="AM223" i="24" s="1"/>
  <c r="AJ223" i="24"/>
  <c r="AK223" i="24" s="1"/>
  <c r="AH223" i="24"/>
  <c r="AI223" i="24" s="1"/>
  <c r="B223" i="24"/>
  <c r="CU222" i="24"/>
  <c r="AZ222" i="24"/>
  <c r="BA222" i="24" s="1"/>
  <c r="AX222" i="24"/>
  <c r="AY222" i="24" s="1"/>
  <c r="AV222" i="24"/>
  <c r="AW222" i="24" s="1"/>
  <c r="AT222" i="24"/>
  <c r="AU222" i="24" s="1"/>
  <c r="AR222" i="24"/>
  <c r="AP222" i="24"/>
  <c r="AN222" i="24"/>
  <c r="AO222" i="24" s="1"/>
  <c r="AL222" i="24"/>
  <c r="AM222" i="24" s="1"/>
  <c r="AJ222" i="24"/>
  <c r="AK222" i="24" s="1"/>
  <c r="AH222" i="24"/>
  <c r="AI222" i="24" s="1"/>
  <c r="B222" i="24"/>
  <c r="CU221" i="24"/>
  <c r="AZ221" i="24"/>
  <c r="BA221" i="24" s="1"/>
  <c r="AX221" i="24"/>
  <c r="AY221" i="24" s="1"/>
  <c r="AV221" i="24"/>
  <c r="AW221" i="24" s="1"/>
  <c r="AT221" i="24"/>
  <c r="AU221" i="24" s="1"/>
  <c r="AR221" i="24"/>
  <c r="AP221" i="24"/>
  <c r="AN221" i="24"/>
  <c r="AO221" i="24" s="1"/>
  <c r="AL221" i="24"/>
  <c r="AM221" i="24" s="1"/>
  <c r="AJ221" i="24"/>
  <c r="AK221" i="24" s="1"/>
  <c r="AH221" i="24"/>
  <c r="AI221" i="24" s="1"/>
  <c r="B221" i="24"/>
  <c r="CU220" i="24"/>
  <c r="AZ220" i="24"/>
  <c r="BA220" i="24" s="1"/>
  <c r="AX220" i="24"/>
  <c r="AY220" i="24" s="1"/>
  <c r="AV220" i="24"/>
  <c r="AW220" i="24" s="1"/>
  <c r="AT220" i="24"/>
  <c r="AU220" i="24" s="1"/>
  <c r="AR220" i="24"/>
  <c r="AP220" i="24"/>
  <c r="AN220" i="24"/>
  <c r="AO220" i="24" s="1"/>
  <c r="AL220" i="24"/>
  <c r="AM220" i="24" s="1"/>
  <c r="AJ220" i="24"/>
  <c r="AK220" i="24" s="1"/>
  <c r="AH220" i="24"/>
  <c r="AI220" i="24" s="1"/>
  <c r="B220" i="24"/>
  <c r="CU219" i="24"/>
  <c r="AZ219" i="24"/>
  <c r="BA219" i="24" s="1"/>
  <c r="AX219" i="24"/>
  <c r="AY219" i="24" s="1"/>
  <c r="AV219" i="24"/>
  <c r="AW219" i="24" s="1"/>
  <c r="AT219" i="24"/>
  <c r="AU219" i="24" s="1"/>
  <c r="AR219" i="24"/>
  <c r="AN219" i="24"/>
  <c r="AO219" i="24" s="1"/>
  <c r="AL219" i="24"/>
  <c r="AM219" i="24" s="1"/>
  <c r="AJ219" i="24"/>
  <c r="AK219" i="24" s="1"/>
  <c r="AH219" i="24"/>
  <c r="AI219" i="24" s="1"/>
  <c r="B219" i="24"/>
  <c r="CU218" i="24"/>
  <c r="AZ218" i="24"/>
  <c r="BA218" i="24" s="1"/>
  <c r="AX218" i="24"/>
  <c r="AY218" i="24" s="1"/>
  <c r="AV218" i="24"/>
  <c r="AW218" i="24" s="1"/>
  <c r="AT218" i="24"/>
  <c r="AU218" i="24" s="1"/>
  <c r="AR218" i="24"/>
  <c r="AP218" i="24"/>
  <c r="AN218" i="24"/>
  <c r="AO218" i="24" s="1"/>
  <c r="AL218" i="24"/>
  <c r="AM218" i="24" s="1"/>
  <c r="AJ218" i="24"/>
  <c r="AK218" i="24" s="1"/>
  <c r="AH218" i="24"/>
  <c r="AI218" i="24" s="1"/>
  <c r="B218" i="24"/>
  <c r="CU217" i="24"/>
  <c r="AZ217" i="24"/>
  <c r="BA217" i="24" s="1"/>
  <c r="AX217" i="24"/>
  <c r="AY217" i="24" s="1"/>
  <c r="AV217" i="24"/>
  <c r="AW217" i="24" s="1"/>
  <c r="AT217" i="24"/>
  <c r="AU217" i="24" s="1"/>
  <c r="AR217" i="24"/>
  <c r="AP217" i="24"/>
  <c r="AN217" i="24"/>
  <c r="AO217" i="24" s="1"/>
  <c r="AL217" i="24"/>
  <c r="AM217" i="24" s="1"/>
  <c r="AJ217" i="24"/>
  <c r="AK217" i="24" s="1"/>
  <c r="AH217" i="24"/>
  <c r="AI217" i="24" s="1"/>
  <c r="B217" i="24"/>
  <c r="CU216" i="24"/>
  <c r="AZ216" i="24"/>
  <c r="BA216" i="24" s="1"/>
  <c r="AX216" i="24"/>
  <c r="AY216" i="24" s="1"/>
  <c r="AV216" i="24"/>
  <c r="AW216" i="24" s="1"/>
  <c r="AT216" i="24"/>
  <c r="AU216" i="24" s="1"/>
  <c r="AR216" i="24"/>
  <c r="AP216" i="24"/>
  <c r="AN216" i="24"/>
  <c r="AO216" i="24" s="1"/>
  <c r="AL216" i="24"/>
  <c r="AM216" i="24" s="1"/>
  <c r="AJ216" i="24"/>
  <c r="AK216" i="24" s="1"/>
  <c r="AH216" i="24"/>
  <c r="AI216" i="24" s="1"/>
  <c r="B216" i="24"/>
  <c r="CU215" i="24"/>
  <c r="AZ215" i="24"/>
  <c r="BA215" i="24" s="1"/>
  <c r="AX215" i="24"/>
  <c r="AY215" i="24" s="1"/>
  <c r="AV215" i="24"/>
  <c r="AW215" i="24" s="1"/>
  <c r="AT215" i="24"/>
  <c r="AU215" i="24" s="1"/>
  <c r="AR215" i="24"/>
  <c r="AP215" i="24"/>
  <c r="AN215" i="24"/>
  <c r="AO215" i="24" s="1"/>
  <c r="AL215" i="24"/>
  <c r="AM215" i="24" s="1"/>
  <c r="AJ215" i="24"/>
  <c r="AK215" i="24" s="1"/>
  <c r="AH215" i="24"/>
  <c r="AI215" i="24" s="1"/>
  <c r="B215" i="24"/>
  <c r="CU214" i="24"/>
  <c r="AZ214" i="24"/>
  <c r="BA214" i="24" s="1"/>
  <c r="AX214" i="24"/>
  <c r="AY214" i="24" s="1"/>
  <c r="AV214" i="24"/>
  <c r="AW214" i="24" s="1"/>
  <c r="AT214" i="24"/>
  <c r="AR214" i="24"/>
  <c r="AP214" i="24"/>
  <c r="AN214" i="24"/>
  <c r="AO214" i="24" s="1"/>
  <c r="AL214" i="24"/>
  <c r="AM214" i="24" s="1"/>
  <c r="AJ214" i="24"/>
  <c r="AK214" i="24" s="1"/>
  <c r="AH214" i="24"/>
  <c r="AI214" i="24" s="1"/>
  <c r="B214" i="24"/>
  <c r="C212" i="24"/>
  <c r="L209" i="24"/>
  <c r="K209" i="24"/>
  <c r="J209" i="24"/>
  <c r="I209" i="24"/>
  <c r="H209" i="24"/>
  <c r="G209" i="24"/>
  <c r="F209" i="24"/>
  <c r="E209" i="24"/>
  <c r="D209" i="24"/>
  <c r="C209" i="24"/>
  <c r="CU208" i="24"/>
  <c r="AZ208" i="24"/>
  <c r="AX208" i="24"/>
  <c r="AV208" i="24"/>
  <c r="AT208" i="24"/>
  <c r="AR208" i="24"/>
  <c r="AP208" i="24"/>
  <c r="AN208" i="24"/>
  <c r="AL208" i="24"/>
  <c r="AJ208" i="24"/>
  <c r="AH208" i="24"/>
  <c r="AI208" i="24" s="1"/>
  <c r="B208" i="24"/>
  <c r="CU207" i="24"/>
  <c r="AZ207" i="24"/>
  <c r="AX207" i="24"/>
  <c r="AV207" i="24"/>
  <c r="AT207" i="24"/>
  <c r="AR207" i="24"/>
  <c r="AP207" i="24"/>
  <c r="AN207" i="24"/>
  <c r="AL207" i="24"/>
  <c r="AJ207" i="24"/>
  <c r="AH207" i="24"/>
  <c r="AI207" i="24" s="1"/>
  <c r="B207" i="24"/>
  <c r="CU206" i="24"/>
  <c r="AZ206" i="24"/>
  <c r="AX206" i="24"/>
  <c r="AV206" i="24"/>
  <c r="AT206" i="24"/>
  <c r="AR206" i="24"/>
  <c r="AP206" i="24"/>
  <c r="AN206" i="24"/>
  <c r="AL206" i="24"/>
  <c r="AJ206" i="24"/>
  <c r="AH206" i="24"/>
  <c r="AI206" i="24" s="1"/>
  <c r="B206" i="24"/>
  <c r="CU205" i="24"/>
  <c r="AZ205" i="24"/>
  <c r="AX205" i="24"/>
  <c r="AV205" i="24"/>
  <c r="AT205" i="24"/>
  <c r="AR205" i="24"/>
  <c r="AP205" i="24"/>
  <c r="AN205" i="24"/>
  <c r="AL205" i="24"/>
  <c r="AJ205" i="24"/>
  <c r="AH205" i="24"/>
  <c r="AI205" i="24" s="1"/>
  <c r="B205" i="24"/>
  <c r="CU204" i="24"/>
  <c r="AZ204" i="24"/>
  <c r="AX204" i="24"/>
  <c r="AV204" i="24"/>
  <c r="AT204" i="24"/>
  <c r="AR204" i="24"/>
  <c r="AP204" i="24"/>
  <c r="AN204" i="24"/>
  <c r="AL204" i="24"/>
  <c r="AJ204" i="24"/>
  <c r="AH204" i="24"/>
  <c r="AI204" i="24" s="1"/>
  <c r="B204" i="24"/>
  <c r="CU203" i="24"/>
  <c r="AZ203" i="24"/>
  <c r="AX203" i="24"/>
  <c r="AV203" i="24"/>
  <c r="AT203" i="24"/>
  <c r="AR203" i="24"/>
  <c r="AP203" i="24"/>
  <c r="AN203" i="24"/>
  <c r="AL203" i="24"/>
  <c r="AJ203" i="24"/>
  <c r="AH203" i="24"/>
  <c r="AI203" i="24" s="1"/>
  <c r="B203" i="24"/>
  <c r="CU202" i="24"/>
  <c r="AZ202" i="24"/>
  <c r="AX202" i="24"/>
  <c r="AV202" i="24"/>
  <c r="AT202" i="24"/>
  <c r="AR202" i="24"/>
  <c r="AP202" i="24"/>
  <c r="AN202" i="24"/>
  <c r="AL202" i="24"/>
  <c r="AJ202" i="24"/>
  <c r="AH202" i="24"/>
  <c r="AI202" i="24" s="1"/>
  <c r="B202" i="24"/>
  <c r="CU201" i="24"/>
  <c r="AZ201" i="24"/>
  <c r="AX201" i="24"/>
  <c r="AV201" i="24"/>
  <c r="AT201" i="24"/>
  <c r="AR201" i="24"/>
  <c r="AP201" i="24"/>
  <c r="AN201" i="24"/>
  <c r="AL201" i="24"/>
  <c r="AJ201" i="24"/>
  <c r="AH201" i="24"/>
  <c r="AI201" i="24" s="1"/>
  <c r="B201" i="24"/>
  <c r="CU200" i="24"/>
  <c r="AZ200" i="24"/>
  <c r="AX200" i="24"/>
  <c r="AV200" i="24"/>
  <c r="AT200" i="24"/>
  <c r="AR200" i="24"/>
  <c r="AP200" i="24"/>
  <c r="AN200" i="24"/>
  <c r="AL200" i="24"/>
  <c r="AJ200" i="24"/>
  <c r="AH200" i="24"/>
  <c r="AI200" i="24" s="1"/>
  <c r="B200" i="24"/>
  <c r="CU199" i="24"/>
  <c r="AZ199" i="24"/>
  <c r="AX199" i="24"/>
  <c r="AV199" i="24"/>
  <c r="AT199" i="24"/>
  <c r="AR199" i="24"/>
  <c r="AP199" i="24"/>
  <c r="AN199" i="24"/>
  <c r="AL199" i="24"/>
  <c r="AJ199" i="24"/>
  <c r="AH199" i="24"/>
  <c r="AI199" i="24" s="1"/>
  <c r="B199" i="24"/>
  <c r="C197" i="24"/>
  <c r="L194" i="24"/>
  <c r="K194" i="24"/>
  <c r="J194" i="24"/>
  <c r="I194" i="24"/>
  <c r="H194" i="24"/>
  <c r="G194" i="24"/>
  <c r="F194" i="24"/>
  <c r="E194" i="24"/>
  <c r="D194" i="24"/>
  <c r="C194" i="24"/>
  <c r="CU193" i="24"/>
  <c r="AZ193" i="24"/>
  <c r="AX193" i="24"/>
  <c r="AV193" i="24"/>
  <c r="AT193" i="24"/>
  <c r="AR193" i="24"/>
  <c r="AP193" i="24"/>
  <c r="AN193" i="24"/>
  <c r="AL193" i="24"/>
  <c r="AJ193" i="24"/>
  <c r="AH193" i="24"/>
  <c r="AI193" i="24" s="1"/>
  <c r="B193" i="24"/>
  <c r="CU192" i="24"/>
  <c r="AZ192" i="24"/>
  <c r="AX192" i="24"/>
  <c r="AV192" i="24"/>
  <c r="AT192" i="24"/>
  <c r="AR192" i="24"/>
  <c r="AP192" i="24"/>
  <c r="AN192" i="24"/>
  <c r="AL192" i="24"/>
  <c r="AJ192" i="24"/>
  <c r="AH192" i="24"/>
  <c r="AI192" i="24" s="1"/>
  <c r="B192" i="24"/>
  <c r="CU191" i="24"/>
  <c r="AZ191" i="24"/>
  <c r="AX191" i="24"/>
  <c r="AV191" i="24"/>
  <c r="AT191" i="24"/>
  <c r="AR191" i="24"/>
  <c r="AP191" i="24"/>
  <c r="AN191" i="24"/>
  <c r="AL191" i="24"/>
  <c r="AJ191" i="24"/>
  <c r="AH191" i="24"/>
  <c r="AI191" i="24" s="1"/>
  <c r="B191" i="24"/>
  <c r="CU190" i="24"/>
  <c r="AZ190" i="24"/>
  <c r="AX190" i="24"/>
  <c r="AV190" i="24"/>
  <c r="AT190" i="24"/>
  <c r="AR190" i="24"/>
  <c r="AP190" i="24"/>
  <c r="AN190" i="24"/>
  <c r="AL190" i="24"/>
  <c r="AJ190" i="24"/>
  <c r="AH190" i="24"/>
  <c r="AI190" i="24" s="1"/>
  <c r="B190" i="24"/>
  <c r="CU189" i="24"/>
  <c r="AZ189" i="24"/>
  <c r="AX189" i="24"/>
  <c r="AV189" i="24"/>
  <c r="AT189" i="24"/>
  <c r="AR189" i="24"/>
  <c r="AP189" i="24"/>
  <c r="AN189" i="24"/>
  <c r="AL189" i="24"/>
  <c r="AJ189" i="24"/>
  <c r="AH189" i="24"/>
  <c r="AI189" i="24" s="1"/>
  <c r="B189" i="24"/>
  <c r="CU188" i="24"/>
  <c r="AZ188" i="24"/>
  <c r="AX188" i="24"/>
  <c r="AV188" i="24"/>
  <c r="AT188" i="24"/>
  <c r="AR188" i="24"/>
  <c r="AP188" i="24"/>
  <c r="AN188" i="24"/>
  <c r="AL188" i="24"/>
  <c r="AJ188" i="24"/>
  <c r="AH188" i="24"/>
  <c r="AI188" i="24" s="1"/>
  <c r="B188" i="24"/>
  <c r="CU187" i="24"/>
  <c r="AZ187" i="24"/>
  <c r="AX187" i="24"/>
  <c r="AV187" i="24"/>
  <c r="AT187" i="24"/>
  <c r="AR187" i="24"/>
  <c r="AP187" i="24"/>
  <c r="AN187" i="24"/>
  <c r="AL187" i="24"/>
  <c r="AJ187" i="24"/>
  <c r="AH187" i="24"/>
  <c r="AI187" i="24" s="1"/>
  <c r="B187" i="24"/>
  <c r="CU186" i="24"/>
  <c r="AZ186" i="24"/>
  <c r="AX186" i="24"/>
  <c r="AV186" i="24"/>
  <c r="AT186" i="24"/>
  <c r="AR186" i="24"/>
  <c r="AP186" i="24"/>
  <c r="AN186" i="24"/>
  <c r="AL186" i="24"/>
  <c r="AJ186" i="24"/>
  <c r="AH186" i="24"/>
  <c r="AI186" i="24" s="1"/>
  <c r="B186" i="24"/>
  <c r="CU185" i="24"/>
  <c r="AZ185" i="24"/>
  <c r="AX185" i="24"/>
  <c r="AV185" i="24"/>
  <c r="AT185" i="24"/>
  <c r="AR185" i="24"/>
  <c r="AP185" i="24"/>
  <c r="AN185" i="24"/>
  <c r="AL185" i="24"/>
  <c r="AJ185" i="24"/>
  <c r="AH185" i="24"/>
  <c r="AI185" i="24" s="1"/>
  <c r="B185" i="24"/>
  <c r="CU184" i="24"/>
  <c r="AZ184" i="24"/>
  <c r="AX184" i="24"/>
  <c r="AV184" i="24"/>
  <c r="AT184" i="24"/>
  <c r="AR184" i="24"/>
  <c r="AP184" i="24"/>
  <c r="AN184" i="24"/>
  <c r="AL184" i="24"/>
  <c r="AJ184" i="24"/>
  <c r="AH184" i="24"/>
  <c r="AI184" i="24" s="1"/>
  <c r="B184" i="24"/>
  <c r="C182" i="24"/>
  <c r="L179" i="24"/>
  <c r="K179" i="24"/>
  <c r="J179" i="24"/>
  <c r="I179" i="24"/>
  <c r="H179" i="24"/>
  <c r="G179" i="24"/>
  <c r="F179" i="24"/>
  <c r="E179" i="24"/>
  <c r="D179" i="24"/>
  <c r="C179" i="24"/>
  <c r="CU178" i="24"/>
  <c r="AZ178" i="24"/>
  <c r="BA178" i="24" s="1"/>
  <c r="AX178" i="24"/>
  <c r="AY178" i="24" s="1"/>
  <c r="AV178" i="24"/>
  <c r="AW178" i="24" s="1"/>
  <c r="AT178" i="24"/>
  <c r="AU178" i="24" s="1"/>
  <c r="AR178" i="24"/>
  <c r="AP178" i="24"/>
  <c r="AN178" i="24"/>
  <c r="AO178" i="24" s="1"/>
  <c r="AL178" i="24"/>
  <c r="AM178" i="24" s="1"/>
  <c r="AJ178" i="24"/>
  <c r="AK178" i="24" s="1"/>
  <c r="AH178" i="24"/>
  <c r="AI178" i="24" s="1"/>
  <c r="B178" i="24"/>
  <c r="CU177" i="24"/>
  <c r="AZ177" i="24"/>
  <c r="BA177" i="24" s="1"/>
  <c r="AX177" i="24"/>
  <c r="AY177" i="24" s="1"/>
  <c r="AV177" i="24"/>
  <c r="AW177" i="24" s="1"/>
  <c r="AT177" i="24"/>
  <c r="AU177" i="24" s="1"/>
  <c r="AR177" i="24"/>
  <c r="AP177" i="24"/>
  <c r="AN177" i="24"/>
  <c r="AO177" i="24" s="1"/>
  <c r="AL177" i="24"/>
  <c r="AM177" i="24" s="1"/>
  <c r="AJ177" i="24"/>
  <c r="AK177" i="24" s="1"/>
  <c r="AH177" i="24"/>
  <c r="AI177" i="24" s="1"/>
  <c r="B177" i="24"/>
  <c r="CU176" i="24"/>
  <c r="AZ176" i="24"/>
  <c r="BA176" i="24" s="1"/>
  <c r="AX176" i="24"/>
  <c r="AY176" i="24" s="1"/>
  <c r="AV176" i="24"/>
  <c r="AW176" i="24" s="1"/>
  <c r="AT176" i="24"/>
  <c r="AU176" i="24" s="1"/>
  <c r="AR176" i="24"/>
  <c r="AP176" i="24"/>
  <c r="AN176" i="24"/>
  <c r="AO176" i="24" s="1"/>
  <c r="AL176" i="24"/>
  <c r="AM176" i="24" s="1"/>
  <c r="AJ176" i="24"/>
  <c r="AK176" i="24" s="1"/>
  <c r="AH176" i="24"/>
  <c r="AI176" i="24" s="1"/>
  <c r="B176" i="24"/>
  <c r="CU175" i="24"/>
  <c r="AZ175" i="24"/>
  <c r="BA175" i="24" s="1"/>
  <c r="AX175" i="24"/>
  <c r="AY175" i="24" s="1"/>
  <c r="AV175" i="24"/>
  <c r="AW175" i="24" s="1"/>
  <c r="AT175" i="24"/>
  <c r="AU175" i="24" s="1"/>
  <c r="AR175" i="24"/>
  <c r="AP175" i="24"/>
  <c r="AN175" i="24"/>
  <c r="AO175" i="24" s="1"/>
  <c r="AL175" i="24"/>
  <c r="AM175" i="24" s="1"/>
  <c r="AJ175" i="24"/>
  <c r="AK175" i="24" s="1"/>
  <c r="AH175" i="24"/>
  <c r="AI175" i="24" s="1"/>
  <c r="B175" i="24"/>
  <c r="CU174" i="24"/>
  <c r="AZ174" i="24"/>
  <c r="BA174" i="24" s="1"/>
  <c r="AX174" i="24"/>
  <c r="AY174" i="24" s="1"/>
  <c r="AV174" i="24"/>
  <c r="AW174" i="24" s="1"/>
  <c r="AT174" i="24"/>
  <c r="AU174" i="24" s="1"/>
  <c r="AR174" i="24"/>
  <c r="AP174" i="24"/>
  <c r="AN174" i="24"/>
  <c r="AO174" i="24" s="1"/>
  <c r="AL174" i="24"/>
  <c r="AM174" i="24" s="1"/>
  <c r="AJ174" i="24"/>
  <c r="AK174" i="24" s="1"/>
  <c r="AH174" i="24"/>
  <c r="AI174" i="24" s="1"/>
  <c r="B174" i="24"/>
  <c r="CU173" i="24"/>
  <c r="AZ173" i="24"/>
  <c r="BA173" i="24" s="1"/>
  <c r="AX173" i="24"/>
  <c r="AY173" i="24" s="1"/>
  <c r="AV173" i="24"/>
  <c r="AW173" i="24" s="1"/>
  <c r="AT173" i="24"/>
  <c r="AU173" i="24" s="1"/>
  <c r="AR173" i="24"/>
  <c r="AP173" i="24"/>
  <c r="AN173" i="24"/>
  <c r="AO173" i="24" s="1"/>
  <c r="AL173" i="24"/>
  <c r="AM173" i="24" s="1"/>
  <c r="AJ173" i="24"/>
  <c r="AK173" i="24" s="1"/>
  <c r="AH173" i="24"/>
  <c r="AI173" i="24" s="1"/>
  <c r="B173" i="24"/>
  <c r="CU172" i="24"/>
  <c r="AZ172" i="24"/>
  <c r="BA172" i="24" s="1"/>
  <c r="AX172" i="24"/>
  <c r="AY172" i="24" s="1"/>
  <c r="AV172" i="24"/>
  <c r="AW172" i="24" s="1"/>
  <c r="AT172" i="24"/>
  <c r="AU172" i="24" s="1"/>
  <c r="AR172" i="24"/>
  <c r="AP172" i="24"/>
  <c r="AN172" i="24"/>
  <c r="AO172" i="24" s="1"/>
  <c r="AL172" i="24"/>
  <c r="AM172" i="24" s="1"/>
  <c r="AJ172" i="24"/>
  <c r="AK172" i="24" s="1"/>
  <c r="AH172" i="24"/>
  <c r="AI172" i="24" s="1"/>
  <c r="B172" i="24"/>
  <c r="CU171" i="24"/>
  <c r="AZ171" i="24"/>
  <c r="BA171" i="24" s="1"/>
  <c r="AX171" i="24"/>
  <c r="AY171" i="24" s="1"/>
  <c r="AV171" i="24"/>
  <c r="AW171" i="24" s="1"/>
  <c r="AT171" i="24"/>
  <c r="AU171" i="24" s="1"/>
  <c r="AR171" i="24"/>
  <c r="AP171" i="24"/>
  <c r="AN171" i="24"/>
  <c r="AO171" i="24" s="1"/>
  <c r="AL171" i="24"/>
  <c r="AM171" i="24" s="1"/>
  <c r="AJ171" i="24"/>
  <c r="AK171" i="24" s="1"/>
  <c r="AH171" i="24"/>
  <c r="AI171" i="24" s="1"/>
  <c r="B171" i="24"/>
  <c r="CU170" i="24"/>
  <c r="AZ170" i="24"/>
  <c r="BA170" i="24" s="1"/>
  <c r="AX170" i="24"/>
  <c r="AY170" i="24" s="1"/>
  <c r="AV170" i="24"/>
  <c r="AW170" i="24" s="1"/>
  <c r="AT170" i="24"/>
  <c r="AU170" i="24" s="1"/>
  <c r="AR170" i="24"/>
  <c r="AP170" i="24"/>
  <c r="AN170" i="24"/>
  <c r="AO170" i="24" s="1"/>
  <c r="AL170" i="24"/>
  <c r="AM170" i="24" s="1"/>
  <c r="AJ170" i="24"/>
  <c r="AK170" i="24" s="1"/>
  <c r="AH170" i="24"/>
  <c r="AI170" i="24" s="1"/>
  <c r="B170" i="24"/>
  <c r="CU169" i="24"/>
  <c r="AZ169" i="24"/>
  <c r="BA169" i="24" s="1"/>
  <c r="AX169" i="24"/>
  <c r="AY169" i="24" s="1"/>
  <c r="AV169" i="24"/>
  <c r="AT169" i="24"/>
  <c r="AU169" i="24" s="1"/>
  <c r="AR169" i="24"/>
  <c r="AP169" i="24"/>
  <c r="AN169" i="24"/>
  <c r="AO169" i="24" s="1"/>
  <c r="AL169" i="24"/>
  <c r="AM169" i="24" s="1"/>
  <c r="AJ169" i="24"/>
  <c r="AK169" i="24" s="1"/>
  <c r="AH169" i="24"/>
  <c r="AI169" i="24" s="1"/>
  <c r="B169" i="24"/>
  <c r="C167" i="24"/>
  <c r="L164" i="24"/>
  <c r="K164" i="24"/>
  <c r="J164" i="24"/>
  <c r="I164" i="24"/>
  <c r="H164" i="24"/>
  <c r="G164" i="24"/>
  <c r="F164" i="24"/>
  <c r="E164" i="24"/>
  <c r="D164" i="24"/>
  <c r="C164" i="24"/>
  <c r="CU163" i="24"/>
  <c r="AZ163" i="24"/>
  <c r="BA163" i="24" s="1"/>
  <c r="AX163" i="24"/>
  <c r="AY163" i="24" s="1"/>
  <c r="AV163" i="24"/>
  <c r="AW163" i="24" s="1"/>
  <c r="AT163" i="24"/>
  <c r="AU163" i="24" s="1"/>
  <c r="AR163" i="24"/>
  <c r="AP163" i="24"/>
  <c r="AN163" i="24"/>
  <c r="AO163" i="24" s="1"/>
  <c r="AL163" i="24"/>
  <c r="AM163" i="24" s="1"/>
  <c r="AJ163" i="24"/>
  <c r="AK163" i="24" s="1"/>
  <c r="AH163" i="24"/>
  <c r="AI163" i="24" s="1"/>
  <c r="B163" i="24"/>
  <c r="CU162" i="24"/>
  <c r="AZ162" i="24"/>
  <c r="BA162" i="24" s="1"/>
  <c r="AX162" i="24"/>
  <c r="AY162" i="24" s="1"/>
  <c r="AV162" i="24"/>
  <c r="AW162" i="24" s="1"/>
  <c r="AT162" i="24"/>
  <c r="AU162" i="24" s="1"/>
  <c r="AR162" i="24"/>
  <c r="AP162" i="24"/>
  <c r="AN162" i="24"/>
  <c r="AO162" i="24" s="1"/>
  <c r="AL162" i="24"/>
  <c r="AM162" i="24" s="1"/>
  <c r="AJ162" i="24"/>
  <c r="AK162" i="24" s="1"/>
  <c r="AH162" i="24"/>
  <c r="AI162" i="24" s="1"/>
  <c r="B162" i="24"/>
  <c r="CU161" i="24"/>
  <c r="AZ161" i="24"/>
  <c r="BA161" i="24" s="1"/>
  <c r="AX161" i="24"/>
  <c r="AY161" i="24" s="1"/>
  <c r="AV161" i="24"/>
  <c r="AW161" i="24" s="1"/>
  <c r="AT161" i="24"/>
  <c r="AU161" i="24" s="1"/>
  <c r="AR161" i="24"/>
  <c r="AP161" i="24"/>
  <c r="AN161" i="24"/>
  <c r="AO161" i="24" s="1"/>
  <c r="AL161" i="24"/>
  <c r="AM161" i="24" s="1"/>
  <c r="AJ161" i="24"/>
  <c r="AK161" i="24" s="1"/>
  <c r="AH161" i="24"/>
  <c r="AI161" i="24" s="1"/>
  <c r="B161" i="24"/>
  <c r="CU160" i="24"/>
  <c r="AZ160" i="24"/>
  <c r="BA160" i="24" s="1"/>
  <c r="AX160" i="24"/>
  <c r="AY160" i="24" s="1"/>
  <c r="AV160" i="24"/>
  <c r="AW160" i="24" s="1"/>
  <c r="AT160" i="24"/>
  <c r="AU160" i="24" s="1"/>
  <c r="AR160" i="24"/>
  <c r="AP160" i="24"/>
  <c r="AN160" i="24"/>
  <c r="AO160" i="24" s="1"/>
  <c r="AL160" i="24"/>
  <c r="AM160" i="24" s="1"/>
  <c r="AJ160" i="24"/>
  <c r="AK160" i="24" s="1"/>
  <c r="AH160" i="24"/>
  <c r="AI160" i="24" s="1"/>
  <c r="B160" i="24"/>
  <c r="CU159" i="24"/>
  <c r="AZ159" i="24"/>
  <c r="BA159" i="24" s="1"/>
  <c r="AX159" i="24"/>
  <c r="AY159" i="24" s="1"/>
  <c r="AV159" i="24"/>
  <c r="AW159" i="24" s="1"/>
  <c r="AT159" i="24"/>
  <c r="AU159" i="24" s="1"/>
  <c r="AR159" i="24"/>
  <c r="AP159" i="24"/>
  <c r="AN159" i="24"/>
  <c r="AO159" i="24" s="1"/>
  <c r="AL159" i="24"/>
  <c r="AM159" i="24" s="1"/>
  <c r="AJ159" i="24"/>
  <c r="AK159" i="24" s="1"/>
  <c r="AH159" i="24"/>
  <c r="AI159" i="24" s="1"/>
  <c r="B159" i="24"/>
  <c r="CU158" i="24"/>
  <c r="AZ158" i="24"/>
  <c r="BA158" i="24" s="1"/>
  <c r="AX158" i="24"/>
  <c r="AY158" i="24" s="1"/>
  <c r="AV158" i="24"/>
  <c r="AW158" i="24" s="1"/>
  <c r="AT158" i="24"/>
  <c r="AU158" i="24" s="1"/>
  <c r="AR158" i="24"/>
  <c r="AP158" i="24"/>
  <c r="AN158" i="24"/>
  <c r="AO158" i="24" s="1"/>
  <c r="AL158" i="24"/>
  <c r="AM158" i="24" s="1"/>
  <c r="AJ158" i="24"/>
  <c r="AK158" i="24" s="1"/>
  <c r="AH158" i="24"/>
  <c r="AI158" i="24" s="1"/>
  <c r="B158" i="24"/>
  <c r="CU157" i="24"/>
  <c r="AZ157" i="24"/>
  <c r="BA157" i="24" s="1"/>
  <c r="AX157" i="24"/>
  <c r="AY157" i="24" s="1"/>
  <c r="AV157" i="24"/>
  <c r="AW157" i="24" s="1"/>
  <c r="AT157" i="24"/>
  <c r="AU157" i="24" s="1"/>
  <c r="AR157" i="24"/>
  <c r="AP157" i="24"/>
  <c r="AN157" i="24"/>
  <c r="AO157" i="24" s="1"/>
  <c r="AL157" i="24"/>
  <c r="AM157" i="24" s="1"/>
  <c r="AJ157" i="24"/>
  <c r="AK157" i="24" s="1"/>
  <c r="AH157" i="24"/>
  <c r="AI157" i="24" s="1"/>
  <c r="B157" i="24"/>
  <c r="CU156" i="24"/>
  <c r="AZ156" i="24"/>
  <c r="BA156" i="24" s="1"/>
  <c r="AX156" i="24"/>
  <c r="AY156" i="24" s="1"/>
  <c r="AV156" i="24"/>
  <c r="AW156" i="24" s="1"/>
  <c r="AT156" i="24"/>
  <c r="AU156" i="24" s="1"/>
  <c r="AR156" i="24"/>
  <c r="AP156" i="24"/>
  <c r="AN156" i="24"/>
  <c r="AO156" i="24" s="1"/>
  <c r="AL156" i="24"/>
  <c r="AM156" i="24" s="1"/>
  <c r="AJ156" i="24"/>
  <c r="AK156" i="24" s="1"/>
  <c r="AH156" i="24"/>
  <c r="AI156" i="24" s="1"/>
  <c r="B156" i="24"/>
  <c r="CU155" i="24"/>
  <c r="AZ155" i="24"/>
  <c r="BA155" i="24" s="1"/>
  <c r="AX155" i="24"/>
  <c r="AY155" i="24" s="1"/>
  <c r="AV155" i="24"/>
  <c r="AW155" i="24" s="1"/>
  <c r="AT155" i="24"/>
  <c r="AU155" i="24" s="1"/>
  <c r="AR155" i="24"/>
  <c r="AP155" i="24"/>
  <c r="AN155" i="24"/>
  <c r="AO155" i="24" s="1"/>
  <c r="AL155" i="24"/>
  <c r="AM155" i="24" s="1"/>
  <c r="AJ155" i="24"/>
  <c r="AK155" i="24" s="1"/>
  <c r="AH155" i="24"/>
  <c r="AI155" i="24" s="1"/>
  <c r="B155" i="24"/>
  <c r="CU154" i="24"/>
  <c r="AZ154" i="24"/>
  <c r="BA154" i="24" s="1"/>
  <c r="AX154" i="24"/>
  <c r="AY154" i="24" s="1"/>
  <c r="AV154" i="24"/>
  <c r="AT154" i="24"/>
  <c r="AU154" i="24" s="1"/>
  <c r="AR154" i="24"/>
  <c r="AP154" i="24"/>
  <c r="AN154" i="24"/>
  <c r="AO154" i="24" s="1"/>
  <c r="AL154" i="24"/>
  <c r="AM154" i="24" s="1"/>
  <c r="AJ154" i="24"/>
  <c r="AK154" i="24" s="1"/>
  <c r="AH154" i="24"/>
  <c r="AI154" i="24" s="1"/>
  <c r="B154" i="24"/>
  <c r="C152" i="24"/>
  <c r="C137" i="24"/>
  <c r="C122" i="24"/>
  <c r="C107" i="24"/>
  <c r="C92" i="24"/>
  <c r="C77" i="24"/>
  <c r="C62" i="24"/>
  <c r="C47" i="24"/>
  <c r="C32" i="24"/>
  <c r="C17" i="24"/>
  <c r="C2" i="24"/>
  <c r="U38" i="10"/>
  <c r="U53" i="10" s="1"/>
  <c r="U68" i="10" s="1"/>
  <c r="U83" i="10" s="1"/>
  <c r="U98" i="10" s="1"/>
  <c r="U113" i="10" s="1"/>
  <c r="U128" i="10" s="1"/>
  <c r="U143" i="10" s="1"/>
  <c r="U158" i="10" s="1"/>
  <c r="U173" i="10" s="1"/>
  <c r="U188" i="10" s="1"/>
  <c r="U203" i="10" s="1"/>
  <c r="U218" i="10" s="1"/>
  <c r="U233" i="10" s="1"/>
  <c r="U248" i="10" s="1"/>
  <c r="U263" i="10" s="1"/>
  <c r="U278" i="10" s="1"/>
  <c r="U292" i="10" s="1"/>
  <c r="U23" i="10"/>
  <c r="S23" i="10"/>
  <c r="S38" i="10" s="1"/>
  <c r="S53" i="10" s="1"/>
  <c r="S68" i="10" s="1"/>
  <c r="S83" i="10" s="1"/>
  <c r="S98" i="10" s="1"/>
  <c r="S113" i="10" s="1"/>
  <c r="S128" i="10" s="1"/>
  <c r="S143" i="10" s="1"/>
  <c r="S158" i="10" s="1"/>
  <c r="S173" i="10" s="1"/>
  <c r="S188" i="10" s="1"/>
  <c r="S203" i="10" s="1"/>
  <c r="S218" i="10" s="1"/>
  <c r="S233" i="10" s="1"/>
  <c r="S248" i="10" s="1"/>
  <c r="S263" i="10" s="1"/>
  <c r="S278" i="10" s="1"/>
  <c r="S292" i="10" s="1"/>
  <c r="Q23" i="10"/>
  <c r="Q38" i="10" s="1"/>
  <c r="Q53" i="10" s="1"/>
  <c r="Q68" i="10" s="1"/>
  <c r="Q83" i="10" s="1"/>
  <c r="Q98" i="10" s="1"/>
  <c r="Q113" i="10" s="1"/>
  <c r="Q128" i="10" s="1"/>
  <c r="Q143" i="10" s="1"/>
  <c r="Q158" i="10" s="1"/>
  <c r="Q173" i="10" s="1"/>
  <c r="Q188" i="10" s="1"/>
  <c r="Q203" i="10" s="1"/>
  <c r="Q218" i="10" s="1"/>
  <c r="Q233" i="10" s="1"/>
  <c r="Q248" i="10" s="1"/>
  <c r="Q263" i="10" s="1"/>
  <c r="Q278" i="10" s="1"/>
  <c r="Q292" i="10" s="1"/>
  <c r="O23" i="10"/>
  <c r="O38" i="10" s="1"/>
  <c r="O53" i="10" s="1"/>
  <c r="O68" i="10" s="1"/>
  <c r="O83" i="10" s="1"/>
  <c r="O98" i="10" s="1"/>
  <c r="O113" i="10" s="1"/>
  <c r="O128" i="10" s="1"/>
  <c r="O143" i="10" s="1"/>
  <c r="O158" i="10" s="1"/>
  <c r="O173" i="10" s="1"/>
  <c r="O188" i="10" s="1"/>
  <c r="O203" i="10" s="1"/>
  <c r="O218" i="10" s="1"/>
  <c r="O233" i="10" s="1"/>
  <c r="O248" i="10" s="1"/>
  <c r="O263" i="10" s="1"/>
  <c r="O278" i="10" s="1"/>
  <c r="O292" i="10" s="1"/>
  <c r="M292" i="10"/>
  <c r="M278" i="10"/>
  <c r="M263" i="10"/>
  <c r="M248" i="10"/>
  <c r="M233" i="10"/>
  <c r="M218" i="10"/>
  <c r="M203" i="10"/>
  <c r="M188" i="10"/>
  <c r="M173" i="10"/>
  <c r="M158" i="10"/>
  <c r="M143" i="10"/>
  <c r="M128" i="10"/>
  <c r="M113" i="10"/>
  <c r="M98" i="10"/>
  <c r="M83" i="10"/>
  <c r="M68" i="10"/>
  <c r="M53" i="10"/>
  <c r="M38" i="10"/>
  <c r="M23" i="10"/>
  <c r="K292" i="10"/>
  <c r="K278" i="10"/>
  <c r="K263" i="10"/>
  <c r="K248" i="10"/>
  <c r="K233" i="10"/>
  <c r="K218" i="10"/>
  <c r="K203" i="10"/>
  <c r="K188" i="10"/>
  <c r="K173" i="10"/>
  <c r="K158" i="10"/>
  <c r="K143" i="10"/>
  <c r="K128" i="10"/>
  <c r="K113" i="10"/>
  <c r="K98" i="10"/>
  <c r="K83" i="10"/>
  <c r="K68" i="10"/>
  <c r="K53" i="10"/>
  <c r="K38" i="10"/>
  <c r="K23" i="10"/>
  <c r="U303" i="10"/>
  <c r="S303" i="10"/>
  <c r="Q303" i="10"/>
  <c r="O303" i="10"/>
  <c r="M303" i="10"/>
  <c r="K303" i="10"/>
  <c r="I303" i="10"/>
  <c r="G303" i="10"/>
  <c r="E303" i="10"/>
  <c r="C303" i="10"/>
  <c r="U289" i="10"/>
  <c r="S289" i="10"/>
  <c r="Q289" i="10"/>
  <c r="O289" i="10"/>
  <c r="M289" i="10"/>
  <c r="K289" i="10"/>
  <c r="I289" i="10"/>
  <c r="G289" i="10"/>
  <c r="E289" i="10"/>
  <c r="C289" i="10"/>
  <c r="U274" i="10"/>
  <c r="S274" i="10"/>
  <c r="Q274" i="10"/>
  <c r="O274" i="10"/>
  <c r="M274" i="10"/>
  <c r="K274" i="10"/>
  <c r="I274" i="10"/>
  <c r="G274" i="10"/>
  <c r="E274" i="10"/>
  <c r="C274" i="10"/>
  <c r="U259" i="10"/>
  <c r="S259" i="10"/>
  <c r="Q259" i="10"/>
  <c r="O259" i="10"/>
  <c r="M259" i="10"/>
  <c r="K259" i="10"/>
  <c r="I259" i="10"/>
  <c r="G259" i="10"/>
  <c r="E259" i="10"/>
  <c r="C259" i="10"/>
  <c r="U244" i="10"/>
  <c r="S244" i="10"/>
  <c r="Q244" i="10"/>
  <c r="O244" i="10"/>
  <c r="M244" i="10"/>
  <c r="K244" i="10"/>
  <c r="I244" i="10"/>
  <c r="G244" i="10"/>
  <c r="E244" i="10"/>
  <c r="C244" i="10"/>
  <c r="U229" i="10"/>
  <c r="S229" i="10"/>
  <c r="Q229" i="10"/>
  <c r="O229" i="10"/>
  <c r="M229" i="10"/>
  <c r="I229" i="10"/>
  <c r="G229" i="10"/>
  <c r="E229" i="10"/>
  <c r="C229" i="10"/>
  <c r="U214" i="10"/>
  <c r="S214" i="10"/>
  <c r="Q214" i="10"/>
  <c r="O214" i="10"/>
  <c r="M214" i="10"/>
  <c r="K214" i="10"/>
  <c r="I214" i="10"/>
  <c r="G214" i="10"/>
  <c r="E214" i="10"/>
  <c r="C214" i="10"/>
  <c r="U199" i="10"/>
  <c r="S199" i="10"/>
  <c r="Q199" i="10"/>
  <c r="O199" i="10"/>
  <c r="M199" i="10"/>
  <c r="K199" i="10"/>
  <c r="I199" i="10"/>
  <c r="G199" i="10"/>
  <c r="E199" i="10"/>
  <c r="C199" i="10"/>
  <c r="U184" i="10"/>
  <c r="S184" i="10"/>
  <c r="Q184" i="10"/>
  <c r="O184" i="10"/>
  <c r="M184" i="10"/>
  <c r="K184" i="10"/>
  <c r="I184" i="10"/>
  <c r="G184" i="10"/>
  <c r="E184" i="10"/>
  <c r="C184" i="10"/>
  <c r="U169" i="10"/>
  <c r="S169" i="10"/>
  <c r="Q169" i="10"/>
  <c r="O169" i="10"/>
  <c r="M169" i="10"/>
  <c r="K169" i="10"/>
  <c r="I169" i="10"/>
  <c r="G169" i="10"/>
  <c r="E169" i="10"/>
  <c r="C169" i="10"/>
  <c r="AJ284" i="24" l="1"/>
  <c r="AK274" i="24"/>
  <c r="AT284" i="24"/>
  <c r="AU274" i="24"/>
  <c r="AT224" i="24"/>
  <c r="AU214" i="24"/>
  <c r="AV179" i="24"/>
  <c r="AW169" i="24"/>
  <c r="AV164" i="24"/>
  <c r="AW154" i="24"/>
  <c r="AP254" i="24"/>
  <c r="AP269" i="24"/>
  <c r="AL209" i="24"/>
  <c r="AJ239" i="24"/>
  <c r="AV269" i="24"/>
  <c r="AL179" i="24"/>
  <c r="AN179" i="24"/>
  <c r="AP179" i="24"/>
  <c r="AT179" i="24"/>
  <c r="AX179" i="24"/>
  <c r="AJ194" i="24"/>
  <c r="AX194" i="24"/>
  <c r="AX209" i="24"/>
  <c r="AN224" i="24"/>
  <c r="AX224" i="24"/>
  <c r="AL239" i="24"/>
  <c r="AN239" i="24"/>
  <c r="AX239" i="24"/>
  <c r="AT254" i="24"/>
  <c r="AN254" i="24"/>
  <c r="AL254" i="24"/>
  <c r="AN269" i="24"/>
  <c r="AT269" i="24"/>
  <c r="AZ284" i="24"/>
  <c r="AN284" i="24"/>
  <c r="AP284" i="24"/>
  <c r="AV284" i="24"/>
  <c r="AX284" i="24"/>
  <c r="AX299" i="24"/>
  <c r="AV299" i="24"/>
  <c r="AP299" i="24"/>
  <c r="AN299" i="24"/>
  <c r="AL299" i="24"/>
  <c r="AH299" i="24"/>
  <c r="AH284" i="24"/>
  <c r="L31" i="25"/>
  <c r="AL164" i="24"/>
  <c r="AN164" i="24"/>
  <c r="AH179" i="24"/>
  <c r="AZ194" i="24"/>
  <c r="AH254" i="24"/>
  <c r="AH269" i="24"/>
  <c r="AX269" i="24"/>
  <c r="AX164" i="24"/>
  <c r="AZ164" i="24"/>
  <c r="AR179" i="24"/>
  <c r="AN194" i="24"/>
  <c r="AL224" i="24"/>
  <c r="AL194" i="24"/>
  <c r="AP164" i="24"/>
  <c r="AJ179" i="24"/>
  <c r="AP194" i="24"/>
  <c r="AZ179" i="24"/>
  <c r="AR164" i="24"/>
  <c r="AR194" i="24"/>
  <c r="AH224" i="24"/>
  <c r="AV239" i="24"/>
  <c r="AT299" i="24"/>
  <c r="AT194" i="24"/>
  <c r="AJ209" i="24"/>
  <c r="AV254" i="24"/>
  <c r="AR269" i="24"/>
  <c r="AH164" i="24"/>
  <c r="AJ164" i="24"/>
  <c r="AT164" i="24"/>
  <c r="AH194" i="24"/>
  <c r="AV194" i="24"/>
  <c r="AR284" i="24"/>
  <c r="AN209" i="24"/>
  <c r="AZ209" i="24"/>
  <c r="AZ224" i="24"/>
  <c r="AZ239" i="24"/>
  <c r="AX254" i="24"/>
  <c r="AJ269" i="24"/>
  <c r="AZ269" i="24"/>
  <c r="AR224" i="24"/>
  <c r="AL269" i="24"/>
  <c r="AL284" i="24"/>
  <c r="AP209" i="24"/>
  <c r="AJ224" i="24"/>
  <c r="AP239" i="24"/>
  <c r="AR209" i="24"/>
  <c r="AR239" i="24"/>
  <c r="AZ254" i="24"/>
  <c r="AT209" i="24"/>
  <c r="AV224" i="24"/>
  <c r="AT239" i="24"/>
  <c r="AR254" i="24"/>
  <c r="AR299" i="24"/>
  <c r="AH209" i="24"/>
  <c r="AV209" i="24"/>
  <c r="AH239" i="24"/>
  <c r="AJ254" i="24"/>
  <c r="AJ299" i="24"/>
  <c r="AZ299" i="24" l="1"/>
  <c r="T3" i="25"/>
  <c r="J3" i="25"/>
  <c r="B30" i="25" l="1"/>
  <c r="B29" i="25"/>
  <c r="R3" i="25"/>
  <c r="Q3" i="25"/>
  <c r="P3" i="25"/>
  <c r="O3" i="25"/>
  <c r="N3" i="25"/>
  <c r="S3" i="25"/>
  <c r="L3" i="25"/>
  <c r="M3" i="25"/>
  <c r="K3" i="25" l="1"/>
  <c r="I3" i="25" l="1"/>
  <c r="H3" i="25"/>
  <c r="G3" i="25"/>
  <c r="F3" i="25"/>
  <c r="E3" i="25"/>
  <c r="D3" i="25"/>
  <c r="L149" i="24" l="1"/>
  <c r="K149" i="24"/>
  <c r="J149" i="24"/>
  <c r="I149" i="24"/>
  <c r="H149" i="24"/>
  <c r="G149" i="24"/>
  <c r="F149" i="24"/>
  <c r="E149" i="24"/>
  <c r="D149" i="24"/>
  <c r="C149" i="24"/>
  <c r="CU148" i="24"/>
  <c r="AX148" i="24"/>
  <c r="AY148" i="24" s="1"/>
  <c r="AV148" i="24"/>
  <c r="AW148" i="24" s="1"/>
  <c r="AT148" i="24"/>
  <c r="AU148" i="24" s="1"/>
  <c r="AR148" i="24"/>
  <c r="AP148" i="24"/>
  <c r="AN148" i="24"/>
  <c r="AO148" i="24" s="1"/>
  <c r="AL148" i="24"/>
  <c r="AM148" i="24" s="1"/>
  <c r="AJ148" i="24"/>
  <c r="AK148" i="24" s="1"/>
  <c r="AH148" i="24"/>
  <c r="AI148" i="24" s="1"/>
  <c r="B148" i="24"/>
  <c r="CU147" i="24"/>
  <c r="AZ147" i="24"/>
  <c r="BA147" i="24" s="1"/>
  <c r="AX147" i="24"/>
  <c r="AY147" i="24" s="1"/>
  <c r="AV147" i="24"/>
  <c r="AW147" i="24" s="1"/>
  <c r="AT147" i="24"/>
  <c r="AU147" i="24" s="1"/>
  <c r="AR147" i="24"/>
  <c r="AP147" i="24"/>
  <c r="AN147" i="24"/>
  <c r="AO147" i="24" s="1"/>
  <c r="AL147" i="24"/>
  <c r="AM147" i="24" s="1"/>
  <c r="AJ147" i="24"/>
  <c r="AK147" i="24" s="1"/>
  <c r="AH147" i="24"/>
  <c r="AI147" i="24" s="1"/>
  <c r="B147" i="24"/>
  <c r="CU146" i="24"/>
  <c r="AZ146" i="24"/>
  <c r="BA146" i="24" s="1"/>
  <c r="AX146" i="24"/>
  <c r="AY146" i="24" s="1"/>
  <c r="AV146" i="24"/>
  <c r="AW146" i="24" s="1"/>
  <c r="AT146" i="24"/>
  <c r="AU146" i="24" s="1"/>
  <c r="AR146" i="24"/>
  <c r="AP146" i="24"/>
  <c r="AN146" i="24"/>
  <c r="AO146" i="24" s="1"/>
  <c r="AL146" i="24"/>
  <c r="AM146" i="24" s="1"/>
  <c r="AJ146" i="24"/>
  <c r="AK146" i="24" s="1"/>
  <c r="AH146" i="24"/>
  <c r="AI146" i="24" s="1"/>
  <c r="B146" i="24"/>
  <c r="CU145" i="24"/>
  <c r="AZ145" i="24"/>
  <c r="BA145" i="24" s="1"/>
  <c r="AX145" i="24"/>
  <c r="AY145" i="24" s="1"/>
  <c r="AV145" i="24"/>
  <c r="AW145" i="24" s="1"/>
  <c r="AT145" i="24"/>
  <c r="AU145" i="24" s="1"/>
  <c r="AR145" i="24"/>
  <c r="AP145" i="24"/>
  <c r="AN145" i="24"/>
  <c r="AO145" i="24" s="1"/>
  <c r="AL145" i="24"/>
  <c r="AM145" i="24" s="1"/>
  <c r="AJ145" i="24"/>
  <c r="AK145" i="24" s="1"/>
  <c r="AH145" i="24"/>
  <c r="AI145" i="24" s="1"/>
  <c r="B145" i="24"/>
  <c r="CU144" i="24"/>
  <c r="AZ144" i="24"/>
  <c r="BA144" i="24" s="1"/>
  <c r="AX144" i="24"/>
  <c r="AY144" i="24" s="1"/>
  <c r="AV144" i="24"/>
  <c r="AW144" i="24" s="1"/>
  <c r="AT144" i="24"/>
  <c r="AU144" i="24" s="1"/>
  <c r="AR144" i="24"/>
  <c r="AP144" i="24"/>
  <c r="AN144" i="24"/>
  <c r="AO144" i="24" s="1"/>
  <c r="AL144" i="24"/>
  <c r="AM144" i="24" s="1"/>
  <c r="AJ144" i="24"/>
  <c r="AK144" i="24" s="1"/>
  <c r="AH144" i="24"/>
  <c r="AI144" i="24" s="1"/>
  <c r="B144" i="24"/>
  <c r="CU143" i="24"/>
  <c r="AZ143" i="24"/>
  <c r="BA143" i="24" s="1"/>
  <c r="AX143" i="24"/>
  <c r="AY143" i="24" s="1"/>
  <c r="AV143" i="24"/>
  <c r="AW143" i="24" s="1"/>
  <c r="AT143" i="24"/>
  <c r="AU143" i="24" s="1"/>
  <c r="AR143" i="24"/>
  <c r="AP143" i="24"/>
  <c r="AN143" i="24"/>
  <c r="AO143" i="24" s="1"/>
  <c r="AL143" i="24"/>
  <c r="AM143" i="24" s="1"/>
  <c r="AJ143" i="24"/>
  <c r="AK143" i="24" s="1"/>
  <c r="AH143" i="24"/>
  <c r="AI143" i="24" s="1"/>
  <c r="B143" i="24"/>
  <c r="CU142" i="24"/>
  <c r="AZ142" i="24"/>
  <c r="BA142" i="24" s="1"/>
  <c r="AX142" i="24"/>
  <c r="AY142" i="24" s="1"/>
  <c r="AV142" i="24"/>
  <c r="AW142" i="24" s="1"/>
  <c r="AT142" i="24"/>
  <c r="AU142" i="24" s="1"/>
  <c r="AR142" i="24"/>
  <c r="AP142" i="24"/>
  <c r="AN142" i="24"/>
  <c r="AO142" i="24" s="1"/>
  <c r="AL142" i="24"/>
  <c r="AM142" i="24" s="1"/>
  <c r="AJ142" i="24"/>
  <c r="AK142" i="24" s="1"/>
  <c r="AH142" i="24"/>
  <c r="AI142" i="24" s="1"/>
  <c r="B142" i="24"/>
  <c r="CU141" i="24"/>
  <c r="AZ141" i="24"/>
  <c r="BA141" i="24" s="1"/>
  <c r="AX141" i="24"/>
  <c r="AY141" i="24" s="1"/>
  <c r="AV141" i="24"/>
  <c r="AW141" i="24" s="1"/>
  <c r="AT141" i="24"/>
  <c r="AU141" i="24" s="1"/>
  <c r="AR141" i="24"/>
  <c r="AP141" i="24"/>
  <c r="AN141" i="24"/>
  <c r="AO141" i="24" s="1"/>
  <c r="AL141" i="24"/>
  <c r="AM141" i="24" s="1"/>
  <c r="AJ141" i="24"/>
  <c r="AK141" i="24" s="1"/>
  <c r="AH141" i="24"/>
  <c r="AI141" i="24" s="1"/>
  <c r="B141" i="24"/>
  <c r="CU140" i="24"/>
  <c r="AZ140" i="24"/>
  <c r="BA140" i="24" s="1"/>
  <c r="AX140" i="24"/>
  <c r="AY140" i="24" s="1"/>
  <c r="AV140" i="24"/>
  <c r="AW140" i="24" s="1"/>
  <c r="AT140" i="24"/>
  <c r="AU140" i="24" s="1"/>
  <c r="AR140" i="24"/>
  <c r="AP140" i="24"/>
  <c r="AN140" i="24"/>
  <c r="AO140" i="24" s="1"/>
  <c r="AL140" i="24"/>
  <c r="AM140" i="24" s="1"/>
  <c r="AJ140" i="24"/>
  <c r="AK140" i="24" s="1"/>
  <c r="AH140" i="24"/>
  <c r="AI140" i="24" s="1"/>
  <c r="B140" i="24"/>
  <c r="CU139" i="24"/>
  <c r="AZ139" i="24"/>
  <c r="BA139" i="24" s="1"/>
  <c r="AV139" i="24"/>
  <c r="AW139" i="24" s="1"/>
  <c r="AT139" i="24"/>
  <c r="AU139" i="24" s="1"/>
  <c r="AR139" i="24"/>
  <c r="AP139" i="24"/>
  <c r="AN139" i="24"/>
  <c r="AO139" i="24" s="1"/>
  <c r="AL139" i="24"/>
  <c r="AM139" i="24" s="1"/>
  <c r="AJ139" i="24"/>
  <c r="AK139" i="24" s="1"/>
  <c r="AH139" i="24"/>
  <c r="AI139" i="24" s="1"/>
  <c r="B139" i="24"/>
  <c r="L134" i="24"/>
  <c r="K134" i="24"/>
  <c r="J134" i="24"/>
  <c r="I134" i="24"/>
  <c r="H134" i="24"/>
  <c r="G134" i="24"/>
  <c r="F134" i="24"/>
  <c r="E134" i="24"/>
  <c r="D134" i="24"/>
  <c r="C134" i="24"/>
  <c r="CU133" i="24"/>
  <c r="AZ133" i="24"/>
  <c r="BA133" i="24" s="1"/>
  <c r="AX133" i="24"/>
  <c r="AY133" i="24" s="1"/>
  <c r="AV133" i="24"/>
  <c r="AW133" i="24" s="1"/>
  <c r="AT133" i="24"/>
  <c r="AU133" i="24" s="1"/>
  <c r="AR133" i="24"/>
  <c r="AP133" i="24"/>
  <c r="AN133" i="24"/>
  <c r="AO133" i="24" s="1"/>
  <c r="AL133" i="24"/>
  <c r="AM133" i="24" s="1"/>
  <c r="AJ133" i="24"/>
  <c r="AK133" i="24" s="1"/>
  <c r="AH133" i="24"/>
  <c r="AI133" i="24" s="1"/>
  <c r="B133" i="24"/>
  <c r="CU132" i="24"/>
  <c r="AZ132" i="24"/>
  <c r="BA132" i="24" s="1"/>
  <c r="AX132" i="24"/>
  <c r="AY132" i="24" s="1"/>
  <c r="AV132" i="24"/>
  <c r="AW132" i="24" s="1"/>
  <c r="AT132" i="24"/>
  <c r="AU132" i="24" s="1"/>
  <c r="AR132" i="24"/>
  <c r="AP132" i="24"/>
  <c r="AN132" i="24"/>
  <c r="AO132" i="24" s="1"/>
  <c r="AL132" i="24"/>
  <c r="AM132" i="24" s="1"/>
  <c r="AJ132" i="24"/>
  <c r="AK132" i="24" s="1"/>
  <c r="AH132" i="24"/>
  <c r="AI132" i="24" s="1"/>
  <c r="B132" i="24"/>
  <c r="CU131" i="24"/>
  <c r="AZ131" i="24"/>
  <c r="BA131" i="24" s="1"/>
  <c r="AX131" i="24"/>
  <c r="AY131" i="24" s="1"/>
  <c r="AV131" i="24"/>
  <c r="AW131" i="24" s="1"/>
  <c r="AT131" i="24"/>
  <c r="AU131" i="24" s="1"/>
  <c r="AR131" i="24"/>
  <c r="AP131" i="24"/>
  <c r="AN131" i="24"/>
  <c r="AO131" i="24" s="1"/>
  <c r="AL131" i="24"/>
  <c r="AM131" i="24" s="1"/>
  <c r="AJ131" i="24"/>
  <c r="AK131" i="24" s="1"/>
  <c r="AH131" i="24"/>
  <c r="AI131" i="24" s="1"/>
  <c r="B131" i="24"/>
  <c r="CU130" i="24"/>
  <c r="AZ130" i="24"/>
  <c r="BA130" i="24" s="1"/>
  <c r="AX130" i="24"/>
  <c r="AY130" i="24" s="1"/>
  <c r="AV130" i="24"/>
  <c r="AW130" i="24" s="1"/>
  <c r="AT130" i="24"/>
  <c r="AU130" i="24" s="1"/>
  <c r="AR130" i="24"/>
  <c r="AP130" i="24"/>
  <c r="AN130" i="24"/>
  <c r="AO130" i="24" s="1"/>
  <c r="AL130" i="24"/>
  <c r="AM130" i="24" s="1"/>
  <c r="AJ130" i="24"/>
  <c r="AK130" i="24" s="1"/>
  <c r="AH130" i="24"/>
  <c r="AI130" i="24" s="1"/>
  <c r="B130" i="24"/>
  <c r="CU129" i="24"/>
  <c r="AZ129" i="24"/>
  <c r="BA129" i="24" s="1"/>
  <c r="AX129" i="24"/>
  <c r="AY129" i="24" s="1"/>
  <c r="AV129" i="24"/>
  <c r="AW129" i="24" s="1"/>
  <c r="AT129" i="24"/>
  <c r="AU129" i="24" s="1"/>
  <c r="AR129" i="24"/>
  <c r="AP129" i="24"/>
  <c r="AN129" i="24"/>
  <c r="AO129" i="24" s="1"/>
  <c r="AL129" i="24"/>
  <c r="AM129" i="24" s="1"/>
  <c r="AJ129" i="24"/>
  <c r="AK129" i="24" s="1"/>
  <c r="AH129" i="24"/>
  <c r="AI129" i="24" s="1"/>
  <c r="B129" i="24"/>
  <c r="CU128" i="24"/>
  <c r="AZ128" i="24"/>
  <c r="BA128" i="24" s="1"/>
  <c r="AX128" i="24"/>
  <c r="AY128" i="24" s="1"/>
  <c r="AV128" i="24"/>
  <c r="AW128" i="24" s="1"/>
  <c r="AT128" i="24"/>
  <c r="AU128" i="24" s="1"/>
  <c r="AR128" i="24"/>
  <c r="AP128" i="24"/>
  <c r="AN128" i="24"/>
  <c r="AO128" i="24" s="1"/>
  <c r="AL128" i="24"/>
  <c r="AM128" i="24" s="1"/>
  <c r="AJ128" i="24"/>
  <c r="AK128" i="24" s="1"/>
  <c r="AH128" i="24"/>
  <c r="AI128" i="24" s="1"/>
  <c r="B128" i="24"/>
  <c r="CU127" i="24"/>
  <c r="AZ127" i="24"/>
  <c r="BA127" i="24" s="1"/>
  <c r="AX127" i="24"/>
  <c r="AY127" i="24" s="1"/>
  <c r="AV127" i="24"/>
  <c r="AW127" i="24" s="1"/>
  <c r="AT127" i="24"/>
  <c r="AU127" i="24" s="1"/>
  <c r="AR127" i="24"/>
  <c r="AP127" i="24"/>
  <c r="AN127" i="24"/>
  <c r="AO127" i="24" s="1"/>
  <c r="AL127" i="24"/>
  <c r="AM127" i="24" s="1"/>
  <c r="AJ127" i="24"/>
  <c r="AK127" i="24" s="1"/>
  <c r="AH127" i="24"/>
  <c r="AI127" i="24" s="1"/>
  <c r="B127" i="24"/>
  <c r="CU126" i="24"/>
  <c r="AZ126" i="24"/>
  <c r="BA126" i="24" s="1"/>
  <c r="AX126" i="24"/>
  <c r="AY126" i="24" s="1"/>
  <c r="AV126" i="24"/>
  <c r="AW126" i="24" s="1"/>
  <c r="AT126" i="24"/>
  <c r="AU126" i="24" s="1"/>
  <c r="AR126" i="24"/>
  <c r="AP126" i="24"/>
  <c r="AN126" i="24"/>
  <c r="AO126" i="24" s="1"/>
  <c r="AL126" i="24"/>
  <c r="AM126" i="24" s="1"/>
  <c r="AJ126" i="24"/>
  <c r="AK126" i="24" s="1"/>
  <c r="AH126" i="24"/>
  <c r="AI126" i="24" s="1"/>
  <c r="B126" i="24"/>
  <c r="CU125" i="24"/>
  <c r="AZ125" i="24"/>
  <c r="BA125" i="24" s="1"/>
  <c r="AX125" i="24"/>
  <c r="AY125" i="24" s="1"/>
  <c r="AV125" i="24"/>
  <c r="AW125" i="24" s="1"/>
  <c r="AT125" i="24"/>
  <c r="AU125" i="24" s="1"/>
  <c r="AR125" i="24"/>
  <c r="AP125" i="24"/>
  <c r="AN125" i="24"/>
  <c r="AO125" i="24" s="1"/>
  <c r="AL125" i="24"/>
  <c r="AM125" i="24" s="1"/>
  <c r="AJ125" i="24"/>
  <c r="AK125" i="24" s="1"/>
  <c r="AH125" i="24"/>
  <c r="AI125" i="24" s="1"/>
  <c r="B125" i="24"/>
  <c r="CU124" i="24"/>
  <c r="AZ124" i="24"/>
  <c r="BA124" i="24" s="1"/>
  <c r="AX124" i="24"/>
  <c r="AY124" i="24" s="1"/>
  <c r="AV124" i="24"/>
  <c r="AW124" i="24" s="1"/>
  <c r="AT124" i="24"/>
  <c r="AU124" i="24" s="1"/>
  <c r="AR124" i="24"/>
  <c r="AP124" i="24"/>
  <c r="AN124" i="24"/>
  <c r="AO124" i="24" s="1"/>
  <c r="AL124" i="24"/>
  <c r="AM124" i="24" s="1"/>
  <c r="AJ124" i="24"/>
  <c r="AK124" i="24" s="1"/>
  <c r="AH124" i="24"/>
  <c r="AI124" i="24" s="1"/>
  <c r="B124" i="24"/>
  <c r="L119" i="24"/>
  <c r="K119" i="24"/>
  <c r="J119" i="24"/>
  <c r="I119" i="24"/>
  <c r="H119" i="24"/>
  <c r="G119" i="24"/>
  <c r="F119" i="24"/>
  <c r="E119" i="24"/>
  <c r="D119" i="24"/>
  <c r="C119" i="24"/>
  <c r="CU118" i="24"/>
  <c r="AZ118" i="24"/>
  <c r="BA118" i="24" s="1"/>
  <c r="AX118" i="24"/>
  <c r="AY118" i="24" s="1"/>
  <c r="AV118" i="24"/>
  <c r="AW118" i="24" s="1"/>
  <c r="AT118" i="24"/>
  <c r="AU118" i="24" s="1"/>
  <c r="AR118" i="24"/>
  <c r="AP118" i="24"/>
  <c r="AN118" i="24"/>
  <c r="AO118" i="24" s="1"/>
  <c r="AL118" i="24"/>
  <c r="AM118" i="24" s="1"/>
  <c r="AJ118" i="24"/>
  <c r="AK118" i="24" s="1"/>
  <c r="AH118" i="24"/>
  <c r="AI118" i="24" s="1"/>
  <c r="B118" i="24"/>
  <c r="CU117" i="24"/>
  <c r="AZ117" i="24"/>
  <c r="BA117" i="24" s="1"/>
  <c r="AX117" i="24"/>
  <c r="AY117" i="24" s="1"/>
  <c r="AV117" i="24"/>
  <c r="AW117" i="24" s="1"/>
  <c r="AT117" i="24"/>
  <c r="AU117" i="24" s="1"/>
  <c r="AR117" i="24"/>
  <c r="AP117" i="24"/>
  <c r="AN117" i="24"/>
  <c r="AO117" i="24" s="1"/>
  <c r="AL117" i="24"/>
  <c r="AM117" i="24" s="1"/>
  <c r="AJ117" i="24"/>
  <c r="AK117" i="24" s="1"/>
  <c r="AH117" i="24"/>
  <c r="AI117" i="24" s="1"/>
  <c r="B117" i="24"/>
  <c r="CU116" i="24"/>
  <c r="AZ116" i="24"/>
  <c r="BA116" i="24" s="1"/>
  <c r="AX116" i="24"/>
  <c r="AY116" i="24" s="1"/>
  <c r="AV116" i="24"/>
  <c r="AW116" i="24" s="1"/>
  <c r="AT116" i="24"/>
  <c r="AU116" i="24" s="1"/>
  <c r="AR116" i="24"/>
  <c r="AP116" i="24"/>
  <c r="AN116" i="24"/>
  <c r="AO116" i="24" s="1"/>
  <c r="AL116" i="24"/>
  <c r="AM116" i="24" s="1"/>
  <c r="AJ116" i="24"/>
  <c r="AK116" i="24" s="1"/>
  <c r="AH116" i="24"/>
  <c r="AI116" i="24" s="1"/>
  <c r="B116" i="24"/>
  <c r="CU115" i="24"/>
  <c r="AZ115" i="24"/>
  <c r="BA115" i="24" s="1"/>
  <c r="AX115" i="24"/>
  <c r="AY115" i="24" s="1"/>
  <c r="AV115" i="24"/>
  <c r="AW115" i="24" s="1"/>
  <c r="AT115" i="24"/>
  <c r="AU115" i="24" s="1"/>
  <c r="AR115" i="24"/>
  <c r="AP115" i="24"/>
  <c r="AN115" i="24"/>
  <c r="AO115" i="24" s="1"/>
  <c r="AL115" i="24"/>
  <c r="AM115" i="24" s="1"/>
  <c r="AJ115" i="24"/>
  <c r="AK115" i="24" s="1"/>
  <c r="AH115" i="24"/>
  <c r="AI115" i="24" s="1"/>
  <c r="B115" i="24"/>
  <c r="CU114" i="24"/>
  <c r="AZ114" i="24"/>
  <c r="BA114" i="24" s="1"/>
  <c r="AX114" i="24"/>
  <c r="AY114" i="24" s="1"/>
  <c r="AV114" i="24"/>
  <c r="AW114" i="24" s="1"/>
  <c r="AT114" i="24"/>
  <c r="AU114" i="24" s="1"/>
  <c r="AR114" i="24"/>
  <c r="AP114" i="24"/>
  <c r="AN114" i="24"/>
  <c r="AO114" i="24" s="1"/>
  <c r="AL114" i="24"/>
  <c r="AM114" i="24" s="1"/>
  <c r="AJ114" i="24"/>
  <c r="AK114" i="24" s="1"/>
  <c r="AH114" i="24"/>
  <c r="AI114" i="24" s="1"/>
  <c r="B114" i="24"/>
  <c r="CU113" i="24"/>
  <c r="AZ113" i="24"/>
  <c r="BA113" i="24" s="1"/>
  <c r="AX113" i="24"/>
  <c r="AY113" i="24" s="1"/>
  <c r="AV113" i="24"/>
  <c r="AW113" i="24" s="1"/>
  <c r="AT113" i="24"/>
  <c r="AU113" i="24" s="1"/>
  <c r="AR113" i="24"/>
  <c r="AP113" i="24"/>
  <c r="AN113" i="24"/>
  <c r="AO113" i="24" s="1"/>
  <c r="AL113" i="24"/>
  <c r="AM113" i="24" s="1"/>
  <c r="AJ113" i="24"/>
  <c r="AK113" i="24" s="1"/>
  <c r="AH113" i="24"/>
  <c r="AI113" i="24" s="1"/>
  <c r="B113" i="24"/>
  <c r="CU112" i="24"/>
  <c r="AZ112" i="24"/>
  <c r="BA112" i="24" s="1"/>
  <c r="AX112" i="24"/>
  <c r="AY112" i="24" s="1"/>
  <c r="AV112" i="24"/>
  <c r="AW112" i="24" s="1"/>
  <c r="AT112" i="24"/>
  <c r="AU112" i="24" s="1"/>
  <c r="AR112" i="24"/>
  <c r="AP112" i="24"/>
  <c r="AN112" i="24"/>
  <c r="AO112" i="24" s="1"/>
  <c r="AL112" i="24"/>
  <c r="AM112" i="24" s="1"/>
  <c r="AJ112" i="24"/>
  <c r="AK112" i="24" s="1"/>
  <c r="AH112" i="24"/>
  <c r="AI112" i="24" s="1"/>
  <c r="B112" i="24"/>
  <c r="CU111" i="24"/>
  <c r="AZ111" i="24"/>
  <c r="BA111" i="24" s="1"/>
  <c r="AX111" i="24"/>
  <c r="AY111" i="24" s="1"/>
  <c r="AV111" i="24"/>
  <c r="AW111" i="24" s="1"/>
  <c r="AT111" i="24"/>
  <c r="AU111" i="24" s="1"/>
  <c r="AR111" i="24"/>
  <c r="AP111" i="24"/>
  <c r="AN111" i="24"/>
  <c r="AO111" i="24" s="1"/>
  <c r="AL111" i="24"/>
  <c r="AM111" i="24" s="1"/>
  <c r="AJ111" i="24"/>
  <c r="AK111" i="24" s="1"/>
  <c r="AH111" i="24"/>
  <c r="AI111" i="24" s="1"/>
  <c r="B111" i="24"/>
  <c r="CU110" i="24"/>
  <c r="AZ110" i="24"/>
  <c r="BA110" i="24" s="1"/>
  <c r="AX110" i="24"/>
  <c r="AY110" i="24" s="1"/>
  <c r="AV110" i="24"/>
  <c r="AW110" i="24" s="1"/>
  <c r="AT110" i="24"/>
  <c r="AU110" i="24" s="1"/>
  <c r="AR110" i="24"/>
  <c r="AP110" i="24"/>
  <c r="AN110" i="24"/>
  <c r="AO110" i="24" s="1"/>
  <c r="AL110" i="24"/>
  <c r="AM110" i="24" s="1"/>
  <c r="AJ110" i="24"/>
  <c r="AK110" i="24" s="1"/>
  <c r="AH110" i="24"/>
  <c r="AI110" i="24" s="1"/>
  <c r="B110" i="24"/>
  <c r="CU109" i="24"/>
  <c r="AZ109" i="24"/>
  <c r="BA109" i="24" s="1"/>
  <c r="AX109" i="24"/>
  <c r="AY109" i="24" s="1"/>
  <c r="AV109" i="24"/>
  <c r="AW109" i="24" s="1"/>
  <c r="AT109" i="24"/>
  <c r="AU109" i="24" s="1"/>
  <c r="AR109" i="24"/>
  <c r="AP109" i="24"/>
  <c r="AN109" i="24"/>
  <c r="AO109" i="24" s="1"/>
  <c r="AL109" i="24"/>
  <c r="AM109" i="24" s="1"/>
  <c r="AJ109" i="24"/>
  <c r="AK109" i="24" s="1"/>
  <c r="AH109" i="24"/>
  <c r="AI109" i="24" s="1"/>
  <c r="B109" i="24"/>
  <c r="L104" i="24"/>
  <c r="K104" i="24"/>
  <c r="J104" i="24"/>
  <c r="I104" i="24"/>
  <c r="H104" i="24"/>
  <c r="G104" i="24"/>
  <c r="F104" i="24"/>
  <c r="E104" i="24"/>
  <c r="D104" i="24"/>
  <c r="C104" i="24"/>
  <c r="CU103" i="24"/>
  <c r="AZ103" i="24"/>
  <c r="BA103" i="24" s="1"/>
  <c r="AX103" i="24"/>
  <c r="AY103" i="24" s="1"/>
  <c r="AV103" i="24"/>
  <c r="AW103" i="24" s="1"/>
  <c r="AT103" i="24"/>
  <c r="AU103" i="24" s="1"/>
  <c r="AR103" i="24"/>
  <c r="AP103" i="24"/>
  <c r="AN103" i="24"/>
  <c r="AO103" i="24" s="1"/>
  <c r="AL103" i="24"/>
  <c r="AM103" i="24" s="1"/>
  <c r="AJ103" i="24"/>
  <c r="AK103" i="24" s="1"/>
  <c r="AH103" i="24"/>
  <c r="AI103" i="24" s="1"/>
  <c r="B103" i="24"/>
  <c r="CU102" i="24"/>
  <c r="AZ102" i="24"/>
  <c r="BA102" i="24" s="1"/>
  <c r="AX102" i="24"/>
  <c r="AY102" i="24" s="1"/>
  <c r="AV102" i="24"/>
  <c r="AW102" i="24" s="1"/>
  <c r="AT102" i="24"/>
  <c r="AU102" i="24" s="1"/>
  <c r="AR102" i="24"/>
  <c r="AP102" i="24"/>
  <c r="AN102" i="24"/>
  <c r="AO102" i="24" s="1"/>
  <c r="AL102" i="24"/>
  <c r="AM102" i="24" s="1"/>
  <c r="AJ102" i="24"/>
  <c r="AK102" i="24" s="1"/>
  <c r="AH102" i="24"/>
  <c r="AI102" i="24" s="1"/>
  <c r="B102" i="24"/>
  <c r="CU101" i="24"/>
  <c r="AZ101" i="24"/>
  <c r="BA101" i="24" s="1"/>
  <c r="AX101" i="24"/>
  <c r="AY101" i="24" s="1"/>
  <c r="AV101" i="24"/>
  <c r="AW101" i="24" s="1"/>
  <c r="AT101" i="24"/>
  <c r="AU101" i="24" s="1"/>
  <c r="AR101" i="24"/>
  <c r="AP101" i="24"/>
  <c r="AN101" i="24"/>
  <c r="AO101" i="24" s="1"/>
  <c r="AL101" i="24"/>
  <c r="AM101" i="24" s="1"/>
  <c r="AJ101" i="24"/>
  <c r="AK101" i="24" s="1"/>
  <c r="AH101" i="24"/>
  <c r="AI101" i="24" s="1"/>
  <c r="B101" i="24"/>
  <c r="CU100" i="24"/>
  <c r="AZ100" i="24"/>
  <c r="BA100" i="24" s="1"/>
  <c r="AX100" i="24"/>
  <c r="AY100" i="24" s="1"/>
  <c r="AV100" i="24"/>
  <c r="AW100" i="24" s="1"/>
  <c r="AT100" i="24"/>
  <c r="AU100" i="24" s="1"/>
  <c r="AR100" i="24"/>
  <c r="AP100" i="24"/>
  <c r="AN100" i="24"/>
  <c r="AO100" i="24" s="1"/>
  <c r="AL100" i="24"/>
  <c r="AM100" i="24" s="1"/>
  <c r="AJ100" i="24"/>
  <c r="AK100" i="24" s="1"/>
  <c r="AH100" i="24"/>
  <c r="AI100" i="24" s="1"/>
  <c r="B100" i="24"/>
  <c r="CU99" i="24"/>
  <c r="AZ99" i="24"/>
  <c r="BA99" i="24" s="1"/>
  <c r="AX99" i="24"/>
  <c r="AY99" i="24" s="1"/>
  <c r="AV99" i="24"/>
  <c r="AW99" i="24" s="1"/>
  <c r="AT99" i="24"/>
  <c r="AU99" i="24" s="1"/>
  <c r="AR99" i="24"/>
  <c r="AP99" i="24"/>
  <c r="AN99" i="24"/>
  <c r="AO99" i="24" s="1"/>
  <c r="AL99" i="24"/>
  <c r="AM99" i="24" s="1"/>
  <c r="AJ99" i="24"/>
  <c r="AK99" i="24" s="1"/>
  <c r="AH99" i="24"/>
  <c r="AI99" i="24" s="1"/>
  <c r="B99" i="24"/>
  <c r="CU98" i="24"/>
  <c r="AZ98" i="24"/>
  <c r="BA98" i="24" s="1"/>
  <c r="AX98" i="24"/>
  <c r="AY98" i="24" s="1"/>
  <c r="AV98" i="24"/>
  <c r="AW98" i="24" s="1"/>
  <c r="AT98" i="24"/>
  <c r="AU98" i="24" s="1"/>
  <c r="AR98" i="24"/>
  <c r="AP98" i="24"/>
  <c r="AN98" i="24"/>
  <c r="AO98" i="24" s="1"/>
  <c r="AL98" i="24"/>
  <c r="AM98" i="24" s="1"/>
  <c r="AJ98" i="24"/>
  <c r="AK98" i="24" s="1"/>
  <c r="AH98" i="24"/>
  <c r="AI98" i="24" s="1"/>
  <c r="B98" i="24"/>
  <c r="CU97" i="24"/>
  <c r="AZ97" i="24"/>
  <c r="BA97" i="24" s="1"/>
  <c r="AX97" i="24"/>
  <c r="AY97" i="24" s="1"/>
  <c r="AV97" i="24"/>
  <c r="AW97" i="24" s="1"/>
  <c r="AT97" i="24"/>
  <c r="AU97" i="24" s="1"/>
  <c r="AR97" i="24"/>
  <c r="AP97" i="24"/>
  <c r="AN97" i="24"/>
  <c r="AO97" i="24" s="1"/>
  <c r="AL97" i="24"/>
  <c r="AM97" i="24" s="1"/>
  <c r="AJ97" i="24"/>
  <c r="AK97" i="24" s="1"/>
  <c r="AH97" i="24"/>
  <c r="AI97" i="24" s="1"/>
  <c r="B97" i="24"/>
  <c r="CU96" i="24"/>
  <c r="AZ96" i="24"/>
  <c r="BA96" i="24" s="1"/>
  <c r="AX96" i="24"/>
  <c r="AY96" i="24" s="1"/>
  <c r="AV96" i="24"/>
  <c r="AW96" i="24" s="1"/>
  <c r="AT96" i="24"/>
  <c r="AU96" i="24" s="1"/>
  <c r="AR96" i="24"/>
  <c r="AP96" i="24"/>
  <c r="AN96" i="24"/>
  <c r="AO96" i="24" s="1"/>
  <c r="AL96" i="24"/>
  <c r="AM96" i="24" s="1"/>
  <c r="AJ96" i="24"/>
  <c r="AK96" i="24" s="1"/>
  <c r="AH96" i="24"/>
  <c r="AI96" i="24" s="1"/>
  <c r="B96" i="24"/>
  <c r="CU95" i="24"/>
  <c r="AZ95" i="24"/>
  <c r="BA95" i="24" s="1"/>
  <c r="AX95" i="24"/>
  <c r="AY95" i="24" s="1"/>
  <c r="AV95" i="24"/>
  <c r="AW95" i="24" s="1"/>
  <c r="AT95" i="24"/>
  <c r="AU95" i="24" s="1"/>
  <c r="AR95" i="24"/>
  <c r="AP95" i="24"/>
  <c r="AN95" i="24"/>
  <c r="AO95" i="24" s="1"/>
  <c r="AL95" i="24"/>
  <c r="AM95" i="24" s="1"/>
  <c r="AJ95" i="24"/>
  <c r="AK95" i="24" s="1"/>
  <c r="AH95" i="24"/>
  <c r="AI95" i="24" s="1"/>
  <c r="B95" i="24"/>
  <c r="CU94" i="24"/>
  <c r="AZ94" i="24"/>
  <c r="BA94" i="24" s="1"/>
  <c r="AX94" i="24"/>
  <c r="AY94" i="24" s="1"/>
  <c r="AV94" i="24"/>
  <c r="AW94" i="24" s="1"/>
  <c r="AT94" i="24"/>
  <c r="AU94" i="24" s="1"/>
  <c r="AR94" i="24"/>
  <c r="AP94" i="24"/>
  <c r="AN94" i="24"/>
  <c r="AO94" i="24" s="1"/>
  <c r="AL94" i="24"/>
  <c r="AM94" i="24" s="1"/>
  <c r="AJ94" i="24"/>
  <c r="AK94" i="24" s="1"/>
  <c r="AH94" i="24"/>
  <c r="AI94" i="24" s="1"/>
  <c r="B94" i="24"/>
  <c r="L89" i="24"/>
  <c r="K89" i="24"/>
  <c r="J89" i="24"/>
  <c r="I89" i="24"/>
  <c r="H89" i="24"/>
  <c r="G89" i="24"/>
  <c r="F89" i="24"/>
  <c r="E89" i="24"/>
  <c r="D89" i="24"/>
  <c r="C89" i="24"/>
  <c r="CU88" i="24"/>
  <c r="AZ88" i="24"/>
  <c r="BA88" i="24" s="1"/>
  <c r="AX88" i="24"/>
  <c r="AY88" i="24" s="1"/>
  <c r="AV88" i="24"/>
  <c r="AW88" i="24" s="1"/>
  <c r="AT88" i="24"/>
  <c r="AU88" i="24" s="1"/>
  <c r="AR88" i="24"/>
  <c r="AP88" i="24"/>
  <c r="AN88" i="24"/>
  <c r="AO88" i="24" s="1"/>
  <c r="AL88" i="24"/>
  <c r="AM88" i="24" s="1"/>
  <c r="AJ88" i="24"/>
  <c r="AH88" i="24"/>
  <c r="AI88" i="24" s="1"/>
  <c r="B88" i="24"/>
  <c r="CU87" i="24"/>
  <c r="AZ87" i="24"/>
  <c r="BA87" i="24" s="1"/>
  <c r="AX87" i="24"/>
  <c r="AY87" i="24" s="1"/>
  <c r="AV87" i="24"/>
  <c r="AW87" i="24" s="1"/>
  <c r="AT87" i="24"/>
  <c r="AU87" i="24" s="1"/>
  <c r="AR87" i="24"/>
  <c r="AP87" i="24"/>
  <c r="AN87" i="24"/>
  <c r="AO87" i="24" s="1"/>
  <c r="AL87" i="24"/>
  <c r="AM87" i="24" s="1"/>
  <c r="AJ87" i="24"/>
  <c r="AK87" i="24" s="1"/>
  <c r="AH87" i="24"/>
  <c r="AI87" i="24" s="1"/>
  <c r="B87" i="24"/>
  <c r="CU86" i="24"/>
  <c r="AZ86" i="24"/>
  <c r="BA86" i="24" s="1"/>
  <c r="AX86" i="24"/>
  <c r="AY86" i="24" s="1"/>
  <c r="AV86" i="24"/>
  <c r="AW86" i="24" s="1"/>
  <c r="AT86" i="24"/>
  <c r="AU86" i="24" s="1"/>
  <c r="AR86" i="24"/>
  <c r="AP86" i="24"/>
  <c r="AN86" i="24"/>
  <c r="AO86" i="24" s="1"/>
  <c r="AL86" i="24"/>
  <c r="AM86" i="24" s="1"/>
  <c r="AJ86" i="24"/>
  <c r="AK86" i="24" s="1"/>
  <c r="AH86" i="24"/>
  <c r="AI86" i="24" s="1"/>
  <c r="B86" i="24"/>
  <c r="CU85" i="24"/>
  <c r="AZ85" i="24"/>
  <c r="BA85" i="24" s="1"/>
  <c r="AX85" i="24"/>
  <c r="AY85" i="24" s="1"/>
  <c r="AV85" i="24"/>
  <c r="AW85" i="24" s="1"/>
  <c r="AT85" i="24"/>
  <c r="AU85" i="24" s="1"/>
  <c r="AR85" i="24"/>
  <c r="AP85" i="24"/>
  <c r="AN85" i="24"/>
  <c r="AO85" i="24" s="1"/>
  <c r="AL85" i="24"/>
  <c r="AM85" i="24" s="1"/>
  <c r="AJ85" i="24"/>
  <c r="AK85" i="24" s="1"/>
  <c r="AH85" i="24"/>
  <c r="AI85" i="24" s="1"/>
  <c r="B85" i="24"/>
  <c r="CU84" i="24"/>
  <c r="AZ84" i="24"/>
  <c r="BA84" i="24" s="1"/>
  <c r="AX84" i="24"/>
  <c r="AY84" i="24" s="1"/>
  <c r="AV84" i="24"/>
  <c r="AW84" i="24" s="1"/>
  <c r="AT84" i="24"/>
  <c r="AU84" i="24" s="1"/>
  <c r="AR84" i="24"/>
  <c r="AP84" i="24"/>
  <c r="AN84" i="24"/>
  <c r="AO84" i="24" s="1"/>
  <c r="AL84" i="24"/>
  <c r="AM84" i="24" s="1"/>
  <c r="AJ84" i="24"/>
  <c r="AH84" i="24"/>
  <c r="AI84" i="24" s="1"/>
  <c r="B84" i="24"/>
  <c r="CU83" i="24"/>
  <c r="AZ83" i="24"/>
  <c r="BA83" i="24" s="1"/>
  <c r="AX83" i="24"/>
  <c r="AY83" i="24" s="1"/>
  <c r="AV83" i="24"/>
  <c r="AW83" i="24" s="1"/>
  <c r="AT83" i="24"/>
  <c r="AU83" i="24" s="1"/>
  <c r="AR83" i="24"/>
  <c r="AP83" i="24"/>
  <c r="AN83" i="24"/>
  <c r="AO83" i="24" s="1"/>
  <c r="AL83" i="24"/>
  <c r="AM83" i="24" s="1"/>
  <c r="AJ83" i="24"/>
  <c r="AK83" i="24" s="1"/>
  <c r="AH83" i="24"/>
  <c r="AI83" i="24" s="1"/>
  <c r="B83" i="24"/>
  <c r="CU82" i="24"/>
  <c r="AZ82" i="24"/>
  <c r="BA82" i="24" s="1"/>
  <c r="AX82" i="24"/>
  <c r="AY82" i="24" s="1"/>
  <c r="AV82" i="24"/>
  <c r="AW82" i="24" s="1"/>
  <c r="AT82" i="24"/>
  <c r="AU82" i="24" s="1"/>
  <c r="AR82" i="24"/>
  <c r="AP82" i="24"/>
  <c r="AN82" i="24"/>
  <c r="AO82" i="24" s="1"/>
  <c r="AL82" i="24"/>
  <c r="AM82" i="24" s="1"/>
  <c r="AJ82" i="24"/>
  <c r="AK82" i="24" s="1"/>
  <c r="AH82" i="24"/>
  <c r="AI82" i="24" s="1"/>
  <c r="B82" i="24"/>
  <c r="CU81" i="24"/>
  <c r="AZ81" i="24"/>
  <c r="BA81" i="24" s="1"/>
  <c r="AX81" i="24"/>
  <c r="AY81" i="24" s="1"/>
  <c r="AV81" i="24"/>
  <c r="AW81" i="24" s="1"/>
  <c r="AT81" i="24"/>
  <c r="AU81" i="24" s="1"/>
  <c r="AR81" i="24"/>
  <c r="AP81" i="24"/>
  <c r="AN81" i="24"/>
  <c r="AO81" i="24" s="1"/>
  <c r="AL81" i="24"/>
  <c r="AM81" i="24" s="1"/>
  <c r="AJ81" i="24"/>
  <c r="AK81" i="24" s="1"/>
  <c r="AH81" i="24"/>
  <c r="AI81" i="24" s="1"/>
  <c r="B81" i="24"/>
  <c r="CU80" i="24"/>
  <c r="AZ80" i="24"/>
  <c r="BA80" i="24" s="1"/>
  <c r="AX80" i="24"/>
  <c r="AY80" i="24" s="1"/>
  <c r="AV80" i="24"/>
  <c r="AW80" i="24" s="1"/>
  <c r="AT80" i="24"/>
  <c r="AU80" i="24" s="1"/>
  <c r="AR80" i="24"/>
  <c r="AP80" i="24"/>
  <c r="AN80" i="24"/>
  <c r="AO80" i="24" s="1"/>
  <c r="AL80" i="24"/>
  <c r="AM80" i="24" s="1"/>
  <c r="AJ80" i="24"/>
  <c r="AK80" i="24" s="1"/>
  <c r="B80" i="24"/>
  <c r="CU79" i="24"/>
  <c r="AZ79" i="24"/>
  <c r="BA79" i="24" s="1"/>
  <c r="AX79" i="24"/>
  <c r="AY79" i="24" s="1"/>
  <c r="AV79" i="24"/>
  <c r="AW79" i="24" s="1"/>
  <c r="AT79" i="24"/>
  <c r="AU79" i="24" s="1"/>
  <c r="AR79" i="24"/>
  <c r="AP79" i="24"/>
  <c r="AN79" i="24"/>
  <c r="AO79" i="24" s="1"/>
  <c r="AL79" i="24"/>
  <c r="AM79" i="24" s="1"/>
  <c r="AJ79" i="24"/>
  <c r="AK79" i="24" s="1"/>
  <c r="B79" i="24"/>
  <c r="L74" i="24"/>
  <c r="K74" i="24"/>
  <c r="J74" i="24"/>
  <c r="I74" i="24"/>
  <c r="H74" i="24"/>
  <c r="G74" i="24"/>
  <c r="F74" i="24"/>
  <c r="E74" i="24"/>
  <c r="D74" i="24"/>
  <c r="C74" i="24"/>
  <c r="CU73" i="24"/>
  <c r="AZ73" i="24"/>
  <c r="BA73" i="24" s="1"/>
  <c r="AX73" i="24"/>
  <c r="AY73" i="24" s="1"/>
  <c r="AV73" i="24"/>
  <c r="AW73" i="24" s="1"/>
  <c r="AT73" i="24"/>
  <c r="AU73" i="24" s="1"/>
  <c r="AR73" i="24"/>
  <c r="AP73" i="24"/>
  <c r="AN73" i="24"/>
  <c r="AO73" i="24" s="1"/>
  <c r="AL73" i="24"/>
  <c r="AM73" i="24" s="1"/>
  <c r="AJ73" i="24"/>
  <c r="AK73" i="24" s="1"/>
  <c r="AH73" i="24"/>
  <c r="AI73" i="24" s="1"/>
  <c r="B73" i="24"/>
  <c r="CU72" i="24"/>
  <c r="AZ72" i="24"/>
  <c r="BA72" i="24" s="1"/>
  <c r="AX72" i="24"/>
  <c r="AY72" i="24" s="1"/>
  <c r="AV72" i="24"/>
  <c r="AW72" i="24" s="1"/>
  <c r="AT72" i="24"/>
  <c r="AU72" i="24" s="1"/>
  <c r="AR72" i="24"/>
  <c r="AP72" i="24"/>
  <c r="AN72" i="24"/>
  <c r="AO72" i="24" s="1"/>
  <c r="AL72" i="24"/>
  <c r="AM72" i="24" s="1"/>
  <c r="AJ72" i="24"/>
  <c r="AK72" i="24" s="1"/>
  <c r="AH72" i="24"/>
  <c r="AI72" i="24" s="1"/>
  <c r="B72" i="24"/>
  <c r="CU71" i="24"/>
  <c r="AZ71" i="24"/>
  <c r="BA71" i="24" s="1"/>
  <c r="AX71" i="24"/>
  <c r="AY71" i="24" s="1"/>
  <c r="AV71" i="24"/>
  <c r="AW71" i="24" s="1"/>
  <c r="AT71" i="24"/>
  <c r="AU71" i="24" s="1"/>
  <c r="AR71" i="24"/>
  <c r="AP71" i="24"/>
  <c r="AN71" i="24"/>
  <c r="AO71" i="24" s="1"/>
  <c r="AL71" i="24"/>
  <c r="AM71" i="24" s="1"/>
  <c r="AJ71" i="24"/>
  <c r="AK71" i="24" s="1"/>
  <c r="AH71" i="24"/>
  <c r="AI71" i="24" s="1"/>
  <c r="B71" i="24"/>
  <c r="CU70" i="24"/>
  <c r="AZ70" i="24"/>
  <c r="BA70" i="24" s="1"/>
  <c r="AX70" i="24"/>
  <c r="AY70" i="24" s="1"/>
  <c r="AV70" i="24"/>
  <c r="AW70" i="24" s="1"/>
  <c r="AT70" i="24"/>
  <c r="AU70" i="24" s="1"/>
  <c r="AR70" i="24"/>
  <c r="AP70" i="24"/>
  <c r="AN70" i="24"/>
  <c r="AO70" i="24" s="1"/>
  <c r="AL70" i="24"/>
  <c r="AM70" i="24" s="1"/>
  <c r="AJ70" i="24"/>
  <c r="AK70" i="24" s="1"/>
  <c r="AH70" i="24"/>
  <c r="AI70" i="24" s="1"/>
  <c r="B70" i="24"/>
  <c r="CU69" i="24"/>
  <c r="AZ69" i="24"/>
  <c r="BA69" i="24" s="1"/>
  <c r="AX69" i="24"/>
  <c r="AY69" i="24" s="1"/>
  <c r="AV69" i="24"/>
  <c r="AW69" i="24" s="1"/>
  <c r="AT69" i="24"/>
  <c r="AU69" i="24" s="1"/>
  <c r="AR69" i="24"/>
  <c r="AP69" i="24"/>
  <c r="AN69" i="24"/>
  <c r="AO69" i="24" s="1"/>
  <c r="AL69" i="24"/>
  <c r="AM69" i="24" s="1"/>
  <c r="AJ69" i="24"/>
  <c r="AK69" i="24" s="1"/>
  <c r="AH69" i="24"/>
  <c r="AI69" i="24" s="1"/>
  <c r="B69" i="24"/>
  <c r="CU68" i="24"/>
  <c r="AZ68" i="24"/>
  <c r="BA68" i="24" s="1"/>
  <c r="AX68" i="24"/>
  <c r="AY68" i="24" s="1"/>
  <c r="AV68" i="24"/>
  <c r="AW68" i="24" s="1"/>
  <c r="AT68" i="24"/>
  <c r="AU68" i="24" s="1"/>
  <c r="AR68" i="24"/>
  <c r="AP68" i="24"/>
  <c r="AN68" i="24"/>
  <c r="AO68" i="24" s="1"/>
  <c r="AL68" i="24"/>
  <c r="AM68" i="24" s="1"/>
  <c r="AJ68" i="24"/>
  <c r="AK68" i="24" s="1"/>
  <c r="AH68" i="24"/>
  <c r="AI68" i="24" s="1"/>
  <c r="B68" i="24"/>
  <c r="CU67" i="24"/>
  <c r="AZ67" i="24"/>
  <c r="BA67" i="24" s="1"/>
  <c r="AX67" i="24"/>
  <c r="AY67" i="24" s="1"/>
  <c r="AV67" i="24"/>
  <c r="AW67" i="24" s="1"/>
  <c r="AT67" i="24"/>
  <c r="AU67" i="24" s="1"/>
  <c r="AR67" i="24"/>
  <c r="AS67" i="24" s="1"/>
  <c r="AP67" i="24"/>
  <c r="AQ67" i="24" s="1"/>
  <c r="AN67" i="24"/>
  <c r="AO67" i="24" s="1"/>
  <c r="AL67" i="24"/>
  <c r="AM67" i="24" s="1"/>
  <c r="AJ67" i="24"/>
  <c r="AK67" i="24" s="1"/>
  <c r="AH67" i="24"/>
  <c r="AI67" i="24" s="1"/>
  <c r="B67" i="24"/>
  <c r="CU66" i="24"/>
  <c r="AZ66" i="24"/>
  <c r="BA66" i="24" s="1"/>
  <c r="AX66" i="24"/>
  <c r="AY66" i="24" s="1"/>
  <c r="AV66" i="24"/>
  <c r="AW66" i="24" s="1"/>
  <c r="AT66" i="24"/>
  <c r="AU66" i="24" s="1"/>
  <c r="AR66" i="24"/>
  <c r="AS66" i="24" s="1"/>
  <c r="AP66" i="24"/>
  <c r="AQ66" i="24" s="1"/>
  <c r="AN66" i="24"/>
  <c r="AO66" i="24" s="1"/>
  <c r="AL66" i="24"/>
  <c r="AM66" i="24" s="1"/>
  <c r="AJ66" i="24"/>
  <c r="AK66" i="24" s="1"/>
  <c r="AH66" i="24"/>
  <c r="AI66" i="24" s="1"/>
  <c r="B66" i="24"/>
  <c r="CU65" i="24"/>
  <c r="AZ65" i="24"/>
  <c r="BA65" i="24" s="1"/>
  <c r="AX65" i="24"/>
  <c r="AY65" i="24" s="1"/>
  <c r="AV65" i="24"/>
  <c r="AW65" i="24" s="1"/>
  <c r="AT65" i="24"/>
  <c r="AU65" i="24" s="1"/>
  <c r="AR65" i="24"/>
  <c r="AS65" i="24" s="1"/>
  <c r="AP65" i="24"/>
  <c r="AQ65" i="24" s="1"/>
  <c r="AN65" i="24"/>
  <c r="AO65" i="24" s="1"/>
  <c r="AL65" i="24"/>
  <c r="AM65" i="24" s="1"/>
  <c r="AJ65" i="24"/>
  <c r="AK65" i="24" s="1"/>
  <c r="AH65" i="24"/>
  <c r="AI65" i="24" s="1"/>
  <c r="B65" i="24"/>
  <c r="CU64" i="24"/>
  <c r="AZ64" i="24"/>
  <c r="BA64" i="24" s="1"/>
  <c r="AX64" i="24"/>
  <c r="AY64" i="24" s="1"/>
  <c r="AV64" i="24"/>
  <c r="AW64" i="24" s="1"/>
  <c r="AT64" i="24"/>
  <c r="AU64" i="24" s="1"/>
  <c r="AR64" i="24"/>
  <c r="AP64" i="24"/>
  <c r="AN64" i="24"/>
  <c r="AO64" i="24" s="1"/>
  <c r="AL64" i="24"/>
  <c r="AM64" i="24" s="1"/>
  <c r="AJ64" i="24"/>
  <c r="AK64" i="24" s="1"/>
  <c r="AH64" i="24"/>
  <c r="AI64" i="24" s="1"/>
  <c r="B64" i="24"/>
  <c r="L59" i="24"/>
  <c r="K59" i="24"/>
  <c r="J59" i="24"/>
  <c r="I59" i="24"/>
  <c r="H59" i="24"/>
  <c r="G59" i="24"/>
  <c r="F59" i="24"/>
  <c r="E59" i="24"/>
  <c r="D59" i="24"/>
  <c r="C59" i="24"/>
  <c r="CU58" i="24"/>
  <c r="AZ58" i="24"/>
  <c r="BA58" i="24" s="1"/>
  <c r="AX58" i="24"/>
  <c r="AY58" i="24" s="1"/>
  <c r="AV58" i="24"/>
  <c r="AW58" i="24" s="1"/>
  <c r="AT58" i="24"/>
  <c r="AU58" i="24" s="1"/>
  <c r="AR58" i="24"/>
  <c r="AP58" i="24"/>
  <c r="AN58" i="24"/>
  <c r="AO58" i="24" s="1"/>
  <c r="AL58" i="24"/>
  <c r="AM58" i="24" s="1"/>
  <c r="AJ58" i="24"/>
  <c r="AK58" i="24" s="1"/>
  <c r="AH58" i="24"/>
  <c r="AI58" i="24" s="1"/>
  <c r="B58" i="24"/>
  <c r="CU57" i="24"/>
  <c r="AZ57" i="24"/>
  <c r="BA57" i="24" s="1"/>
  <c r="AX57" i="24"/>
  <c r="AY57" i="24" s="1"/>
  <c r="AV57" i="24"/>
  <c r="AW57" i="24" s="1"/>
  <c r="AT57" i="24"/>
  <c r="AU57" i="24" s="1"/>
  <c r="AR57" i="24"/>
  <c r="AP57" i="24"/>
  <c r="AN57" i="24"/>
  <c r="AO57" i="24" s="1"/>
  <c r="AL57" i="24"/>
  <c r="AM57" i="24" s="1"/>
  <c r="AJ57" i="24"/>
  <c r="AK57" i="24" s="1"/>
  <c r="AH57" i="24"/>
  <c r="AI57" i="24" s="1"/>
  <c r="B57" i="24"/>
  <c r="CU56" i="24"/>
  <c r="AZ56" i="24"/>
  <c r="BA56" i="24" s="1"/>
  <c r="AX56" i="24"/>
  <c r="AY56" i="24" s="1"/>
  <c r="AV56" i="24"/>
  <c r="AW56" i="24" s="1"/>
  <c r="AT56" i="24"/>
  <c r="AU56" i="24" s="1"/>
  <c r="AR56" i="24"/>
  <c r="AP56" i="24"/>
  <c r="AN56" i="24"/>
  <c r="AO56" i="24" s="1"/>
  <c r="AL56" i="24"/>
  <c r="AM56" i="24" s="1"/>
  <c r="AJ56" i="24"/>
  <c r="AK56" i="24" s="1"/>
  <c r="AH56" i="24"/>
  <c r="AI56" i="24" s="1"/>
  <c r="B56" i="24"/>
  <c r="CU55" i="24"/>
  <c r="AZ55" i="24"/>
  <c r="BA55" i="24" s="1"/>
  <c r="AX55" i="24"/>
  <c r="AY55" i="24" s="1"/>
  <c r="AV55" i="24"/>
  <c r="AW55" i="24" s="1"/>
  <c r="AT55" i="24"/>
  <c r="AU55" i="24" s="1"/>
  <c r="AR55" i="24"/>
  <c r="AP55" i="24"/>
  <c r="AN55" i="24"/>
  <c r="AO55" i="24" s="1"/>
  <c r="AL55" i="24"/>
  <c r="AM55" i="24" s="1"/>
  <c r="AJ55" i="24"/>
  <c r="AK55" i="24" s="1"/>
  <c r="AH55" i="24"/>
  <c r="AI55" i="24" s="1"/>
  <c r="B55" i="24"/>
  <c r="CU54" i="24"/>
  <c r="AZ54" i="24"/>
  <c r="BA54" i="24" s="1"/>
  <c r="AX54" i="24"/>
  <c r="AY54" i="24" s="1"/>
  <c r="AV54" i="24"/>
  <c r="AW54" i="24" s="1"/>
  <c r="AT54" i="24"/>
  <c r="AU54" i="24" s="1"/>
  <c r="AR54" i="24"/>
  <c r="AP54" i="24"/>
  <c r="AN54" i="24"/>
  <c r="AO54" i="24" s="1"/>
  <c r="AL54" i="24"/>
  <c r="AM54" i="24" s="1"/>
  <c r="AJ54" i="24"/>
  <c r="AK54" i="24" s="1"/>
  <c r="AH54" i="24"/>
  <c r="AI54" i="24" s="1"/>
  <c r="B54" i="24"/>
  <c r="CU53" i="24"/>
  <c r="AZ53" i="24"/>
  <c r="BA53" i="24" s="1"/>
  <c r="AX53" i="24"/>
  <c r="AY53" i="24" s="1"/>
  <c r="AV53" i="24"/>
  <c r="AW53" i="24" s="1"/>
  <c r="AT53" i="24"/>
  <c r="AU53" i="24" s="1"/>
  <c r="AR53" i="24"/>
  <c r="AP53" i="24"/>
  <c r="AN53" i="24"/>
  <c r="AO53" i="24" s="1"/>
  <c r="AL53" i="24"/>
  <c r="AM53" i="24" s="1"/>
  <c r="AJ53" i="24"/>
  <c r="AK53" i="24" s="1"/>
  <c r="AH53" i="24"/>
  <c r="B53" i="24"/>
  <c r="CU52" i="24"/>
  <c r="AZ52" i="24"/>
  <c r="BA52" i="24" s="1"/>
  <c r="AX52" i="24"/>
  <c r="AY52" i="24" s="1"/>
  <c r="AV52" i="24"/>
  <c r="AW52" i="24" s="1"/>
  <c r="AT52" i="24"/>
  <c r="AU52" i="24" s="1"/>
  <c r="AR52" i="24"/>
  <c r="AP52" i="24"/>
  <c r="AN52" i="24"/>
  <c r="AO52" i="24" s="1"/>
  <c r="AL52" i="24"/>
  <c r="AM52" i="24" s="1"/>
  <c r="AJ52" i="24"/>
  <c r="AK52" i="24" s="1"/>
  <c r="AH52" i="24"/>
  <c r="AI52" i="24" s="1"/>
  <c r="B52" i="24"/>
  <c r="CU51" i="24"/>
  <c r="AZ51" i="24"/>
  <c r="BA51" i="24" s="1"/>
  <c r="AX51" i="24"/>
  <c r="AY51" i="24" s="1"/>
  <c r="AV51" i="24"/>
  <c r="AW51" i="24" s="1"/>
  <c r="AT51" i="24"/>
  <c r="AU51" i="24" s="1"/>
  <c r="AR51" i="24"/>
  <c r="AP51" i="24"/>
  <c r="AN51" i="24"/>
  <c r="AO51" i="24" s="1"/>
  <c r="AL51" i="24"/>
  <c r="AM51" i="24" s="1"/>
  <c r="AJ51" i="24"/>
  <c r="AK51" i="24" s="1"/>
  <c r="AH51" i="24"/>
  <c r="AI51" i="24" s="1"/>
  <c r="B51" i="24"/>
  <c r="CU50" i="24"/>
  <c r="AZ50" i="24"/>
  <c r="BA50" i="24" s="1"/>
  <c r="AX50" i="24"/>
  <c r="AY50" i="24" s="1"/>
  <c r="AV50" i="24"/>
  <c r="AW50" i="24" s="1"/>
  <c r="AT50" i="24"/>
  <c r="AU50" i="24" s="1"/>
  <c r="AR50" i="24"/>
  <c r="AP50" i="24"/>
  <c r="AN50" i="24"/>
  <c r="AO50" i="24" s="1"/>
  <c r="AL50" i="24"/>
  <c r="AM50" i="24" s="1"/>
  <c r="AJ50" i="24"/>
  <c r="AK50" i="24" s="1"/>
  <c r="AH50" i="24"/>
  <c r="B50" i="24"/>
  <c r="CU49" i="24"/>
  <c r="AZ49" i="24"/>
  <c r="BA49" i="24" s="1"/>
  <c r="AX49" i="24"/>
  <c r="AY49" i="24" s="1"/>
  <c r="AV49" i="24"/>
  <c r="AW49" i="24" s="1"/>
  <c r="AT49" i="24"/>
  <c r="AU49" i="24" s="1"/>
  <c r="AR49" i="24"/>
  <c r="AP49" i="24"/>
  <c r="AN49" i="24"/>
  <c r="AO49" i="24" s="1"/>
  <c r="AL49" i="24"/>
  <c r="AM49" i="24" s="1"/>
  <c r="AJ49" i="24"/>
  <c r="AK49" i="24" s="1"/>
  <c r="B49" i="24"/>
  <c r="L44" i="24"/>
  <c r="K44" i="24"/>
  <c r="J44" i="24"/>
  <c r="I44" i="24"/>
  <c r="H44" i="24"/>
  <c r="G44" i="24"/>
  <c r="F44" i="24"/>
  <c r="E44" i="24"/>
  <c r="D44" i="24"/>
  <c r="C44" i="24"/>
  <c r="CU43" i="24"/>
  <c r="AZ43" i="24"/>
  <c r="BA43" i="24" s="1"/>
  <c r="AX43" i="24"/>
  <c r="AY43" i="24" s="1"/>
  <c r="AV43" i="24"/>
  <c r="AW43" i="24" s="1"/>
  <c r="AT43" i="24"/>
  <c r="AU43" i="24" s="1"/>
  <c r="AR43" i="24"/>
  <c r="AP43" i="24"/>
  <c r="AN43" i="24"/>
  <c r="AO43" i="24" s="1"/>
  <c r="AL43" i="24"/>
  <c r="AM43" i="24" s="1"/>
  <c r="AJ43" i="24"/>
  <c r="AK43" i="24" s="1"/>
  <c r="AH43" i="24"/>
  <c r="AI43" i="24" s="1"/>
  <c r="B43" i="24"/>
  <c r="CU42" i="24"/>
  <c r="AZ42" i="24"/>
  <c r="BA42" i="24" s="1"/>
  <c r="AX42" i="24"/>
  <c r="AY42" i="24" s="1"/>
  <c r="AV42" i="24"/>
  <c r="AW42" i="24" s="1"/>
  <c r="AT42" i="24"/>
  <c r="AU42" i="24" s="1"/>
  <c r="AR42" i="24"/>
  <c r="AP42" i="24"/>
  <c r="AN42" i="24"/>
  <c r="AO42" i="24" s="1"/>
  <c r="AL42" i="24"/>
  <c r="AM42" i="24" s="1"/>
  <c r="AJ42" i="24"/>
  <c r="AK42" i="24" s="1"/>
  <c r="AH42" i="24"/>
  <c r="AI42" i="24" s="1"/>
  <c r="B42" i="24"/>
  <c r="CU41" i="24"/>
  <c r="AZ41" i="24"/>
  <c r="BA41" i="24" s="1"/>
  <c r="AX41" i="24"/>
  <c r="AY41" i="24" s="1"/>
  <c r="AV41" i="24"/>
  <c r="AW41" i="24" s="1"/>
  <c r="AT41" i="24"/>
  <c r="AU41" i="24" s="1"/>
  <c r="AR41" i="24"/>
  <c r="AP41" i="24"/>
  <c r="AN41" i="24"/>
  <c r="AO41" i="24" s="1"/>
  <c r="AL41" i="24"/>
  <c r="AM41" i="24" s="1"/>
  <c r="AJ41" i="24"/>
  <c r="AK41" i="24" s="1"/>
  <c r="AH41" i="24"/>
  <c r="AI41" i="24" s="1"/>
  <c r="B41" i="24"/>
  <c r="CU40" i="24"/>
  <c r="AZ40" i="24"/>
  <c r="BA40" i="24" s="1"/>
  <c r="AX40" i="24"/>
  <c r="AY40" i="24" s="1"/>
  <c r="AV40" i="24"/>
  <c r="AW40" i="24" s="1"/>
  <c r="AT40" i="24"/>
  <c r="AU40" i="24" s="1"/>
  <c r="AR40" i="24"/>
  <c r="AP40" i="24"/>
  <c r="AN40" i="24"/>
  <c r="AO40" i="24" s="1"/>
  <c r="AL40" i="24"/>
  <c r="AM40" i="24" s="1"/>
  <c r="AJ40" i="24"/>
  <c r="AK40" i="24" s="1"/>
  <c r="AH40" i="24"/>
  <c r="AI40" i="24" s="1"/>
  <c r="B40" i="24"/>
  <c r="CU39" i="24"/>
  <c r="AZ39" i="24"/>
  <c r="BA39" i="24" s="1"/>
  <c r="AX39" i="24"/>
  <c r="AY39" i="24" s="1"/>
  <c r="AV39" i="24"/>
  <c r="AW39" i="24" s="1"/>
  <c r="AT39" i="24"/>
  <c r="AU39" i="24" s="1"/>
  <c r="AR39" i="24"/>
  <c r="AP39" i="24"/>
  <c r="AN39" i="24"/>
  <c r="AO39" i="24" s="1"/>
  <c r="AL39" i="24"/>
  <c r="AM39" i="24" s="1"/>
  <c r="AJ39" i="24"/>
  <c r="AK39" i="24" s="1"/>
  <c r="AH39" i="24"/>
  <c r="AI39" i="24" s="1"/>
  <c r="B39" i="24"/>
  <c r="CU38" i="24"/>
  <c r="AZ38" i="24"/>
  <c r="BA38" i="24" s="1"/>
  <c r="AX38" i="24"/>
  <c r="AY38" i="24" s="1"/>
  <c r="AV38" i="24"/>
  <c r="AW38" i="24" s="1"/>
  <c r="AT38" i="24"/>
  <c r="AU38" i="24" s="1"/>
  <c r="AR38" i="24"/>
  <c r="AP38" i="24"/>
  <c r="AN38" i="24"/>
  <c r="AO38" i="24" s="1"/>
  <c r="AL38" i="24"/>
  <c r="AM38" i="24" s="1"/>
  <c r="AJ38" i="24"/>
  <c r="AK38" i="24" s="1"/>
  <c r="AH38" i="24"/>
  <c r="AI38" i="24" s="1"/>
  <c r="B38" i="24"/>
  <c r="CU37" i="24"/>
  <c r="AZ37" i="24"/>
  <c r="BA37" i="24" s="1"/>
  <c r="AX37" i="24"/>
  <c r="AY37" i="24" s="1"/>
  <c r="AV37" i="24"/>
  <c r="AW37" i="24" s="1"/>
  <c r="AT37" i="24"/>
  <c r="AU37" i="24" s="1"/>
  <c r="AR37" i="24"/>
  <c r="AP37" i="24"/>
  <c r="AN37" i="24"/>
  <c r="AO37" i="24" s="1"/>
  <c r="AL37" i="24"/>
  <c r="AM37" i="24" s="1"/>
  <c r="AJ37" i="24"/>
  <c r="AK37" i="24" s="1"/>
  <c r="AH37" i="24"/>
  <c r="AI37" i="24" s="1"/>
  <c r="B37" i="24"/>
  <c r="CU36" i="24"/>
  <c r="AZ36" i="24"/>
  <c r="BA36" i="24" s="1"/>
  <c r="AX36" i="24"/>
  <c r="AY36" i="24" s="1"/>
  <c r="AV36" i="24"/>
  <c r="AW36" i="24" s="1"/>
  <c r="AT36" i="24"/>
  <c r="AU36" i="24" s="1"/>
  <c r="AR36" i="24"/>
  <c r="AP36" i="24"/>
  <c r="AN36" i="24"/>
  <c r="AO36" i="24" s="1"/>
  <c r="AL36" i="24"/>
  <c r="AM36" i="24" s="1"/>
  <c r="AJ36" i="24"/>
  <c r="AK36" i="24" s="1"/>
  <c r="AH36" i="24"/>
  <c r="AI36" i="24" s="1"/>
  <c r="B36" i="24"/>
  <c r="CU35" i="24"/>
  <c r="AZ35" i="24"/>
  <c r="BA35" i="24" s="1"/>
  <c r="AX35" i="24"/>
  <c r="AY35" i="24" s="1"/>
  <c r="AV35" i="24"/>
  <c r="AW35" i="24" s="1"/>
  <c r="AT35" i="24"/>
  <c r="AU35" i="24" s="1"/>
  <c r="AR35" i="24"/>
  <c r="AP35" i="24"/>
  <c r="AN35" i="24"/>
  <c r="AO35" i="24" s="1"/>
  <c r="AL35" i="24"/>
  <c r="AM35" i="24" s="1"/>
  <c r="AJ35" i="24"/>
  <c r="AK35" i="24" s="1"/>
  <c r="AH35" i="24"/>
  <c r="AI35" i="24" s="1"/>
  <c r="B35" i="24"/>
  <c r="CU34" i="24"/>
  <c r="AZ34" i="24"/>
  <c r="BA34" i="24" s="1"/>
  <c r="AX34" i="24"/>
  <c r="AY34" i="24" s="1"/>
  <c r="AV34" i="24"/>
  <c r="AW34" i="24" s="1"/>
  <c r="AT34" i="24"/>
  <c r="AU34" i="24" s="1"/>
  <c r="AR34" i="24"/>
  <c r="AP34" i="24"/>
  <c r="AN34" i="24"/>
  <c r="AO34" i="24" s="1"/>
  <c r="AL34" i="24"/>
  <c r="AM34" i="24" s="1"/>
  <c r="AJ34" i="24"/>
  <c r="AK34" i="24" s="1"/>
  <c r="AH34" i="24"/>
  <c r="AI34" i="24" s="1"/>
  <c r="B34" i="24"/>
  <c r="CU19" i="24"/>
  <c r="AZ19" i="24"/>
  <c r="BA19" i="24" s="1"/>
  <c r="AX19" i="24"/>
  <c r="AY19" i="24" s="1"/>
  <c r="AV19" i="24"/>
  <c r="AW19" i="24" s="1"/>
  <c r="AT19" i="24"/>
  <c r="AU19" i="24" s="1"/>
  <c r="AR19" i="24"/>
  <c r="AP19" i="24"/>
  <c r="AN19" i="24"/>
  <c r="AO19" i="24" s="1"/>
  <c r="AL19" i="24"/>
  <c r="AM19" i="24" s="1"/>
  <c r="AJ19" i="24"/>
  <c r="AK19" i="24" s="1"/>
  <c r="AH19" i="24"/>
  <c r="AI19" i="24" s="1"/>
  <c r="AF14" i="24"/>
  <c r="B78" i="25" s="1"/>
  <c r="AE14" i="24"/>
  <c r="B77" i="25" s="1"/>
  <c r="AD14" i="24"/>
  <c r="B76" i="25" s="1"/>
  <c r="AC14" i="24"/>
  <c r="B75" i="25" s="1"/>
  <c r="AB14" i="24"/>
  <c r="B74" i="25" s="1"/>
  <c r="AA14" i="24"/>
  <c r="B73" i="25" s="1"/>
  <c r="Z14" i="24"/>
  <c r="B72" i="25" s="1"/>
  <c r="Y14" i="24"/>
  <c r="B71" i="25" s="1"/>
  <c r="X14" i="24"/>
  <c r="B70" i="25" s="1"/>
  <c r="W14" i="24"/>
  <c r="B69" i="25" s="1"/>
  <c r="V14" i="24"/>
  <c r="B68" i="25" s="1"/>
  <c r="U14" i="24"/>
  <c r="B67" i="25" s="1"/>
  <c r="T14" i="24"/>
  <c r="B66" i="25" s="1"/>
  <c r="S14" i="24"/>
  <c r="B65" i="25" s="1"/>
  <c r="R14" i="24"/>
  <c r="B64" i="25" s="1"/>
  <c r="Q14" i="24"/>
  <c r="B63" i="25" s="1"/>
  <c r="P14" i="24"/>
  <c r="B62" i="25" s="1"/>
  <c r="O14" i="24"/>
  <c r="B61" i="25" s="1"/>
  <c r="N14" i="24"/>
  <c r="B60" i="25" s="1"/>
  <c r="M14" i="24"/>
  <c r="B59" i="25" s="1"/>
  <c r="L14" i="24"/>
  <c r="B41" i="25" s="1"/>
  <c r="K14" i="24"/>
  <c r="B40" i="25" s="1"/>
  <c r="J14" i="24"/>
  <c r="B39" i="25" s="1"/>
  <c r="I14" i="24"/>
  <c r="B38" i="25" s="1"/>
  <c r="H14" i="24"/>
  <c r="B37" i="25" s="1"/>
  <c r="G14" i="24"/>
  <c r="B36" i="25" s="1"/>
  <c r="F14" i="24"/>
  <c r="B35" i="25" s="1"/>
  <c r="CU13" i="24"/>
  <c r="CO13" i="24"/>
  <c r="CP13" i="24" s="1"/>
  <c r="DY13" i="24" s="1"/>
  <c r="CM13" i="24"/>
  <c r="CN13" i="24" s="1"/>
  <c r="DX13" i="24" s="1"/>
  <c r="CK13" i="24"/>
  <c r="CL13" i="24" s="1"/>
  <c r="DW13" i="24" s="1"/>
  <c r="CI13" i="24"/>
  <c r="CJ13" i="24" s="1"/>
  <c r="CG13" i="24"/>
  <c r="CH13" i="24" s="1"/>
  <c r="DU13" i="24" s="1"/>
  <c r="CE13" i="24"/>
  <c r="CC13" i="24"/>
  <c r="CA13" i="24"/>
  <c r="BY13" i="24"/>
  <c r="BW13" i="24"/>
  <c r="BU13" i="24"/>
  <c r="BS13" i="24"/>
  <c r="BQ13" i="24"/>
  <c r="BO13" i="24"/>
  <c r="BM13" i="24"/>
  <c r="BK13" i="24"/>
  <c r="BI13" i="24"/>
  <c r="BG13" i="24"/>
  <c r="AZ13" i="24"/>
  <c r="AX13" i="24"/>
  <c r="AV13" i="24"/>
  <c r="AT13" i="24"/>
  <c r="AR13" i="24"/>
  <c r="AP13" i="24"/>
  <c r="AN13" i="24"/>
  <c r="AL13" i="24"/>
  <c r="AM13" i="24" s="1"/>
  <c r="AJ13" i="24"/>
  <c r="AK13" i="24" s="1"/>
  <c r="AH13" i="24"/>
  <c r="CU12" i="24"/>
  <c r="CO12" i="24"/>
  <c r="CP12" i="24" s="1"/>
  <c r="DY12" i="24" s="1"/>
  <c r="CM12" i="24"/>
  <c r="CN12" i="24" s="1"/>
  <c r="DX12" i="24" s="1"/>
  <c r="CK12" i="24"/>
  <c r="CL12" i="24" s="1"/>
  <c r="DW12" i="24" s="1"/>
  <c r="CI12" i="24"/>
  <c r="CJ12" i="24" s="1"/>
  <c r="CG12" i="24"/>
  <c r="CE12" i="24"/>
  <c r="CC12" i="24"/>
  <c r="CA12" i="24"/>
  <c r="BY12" i="24"/>
  <c r="BW12" i="24"/>
  <c r="BU12" i="24"/>
  <c r="BS12" i="24"/>
  <c r="BQ12" i="24"/>
  <c r="BO12" i="24"/>
  <c r="BM12" i="24"/>
  <c r="BK12" i="24"/>
  <c r="BI12" i="24"/>
  <c r="BG12" i="24"/>
  <c r="AZ12" i="24"/>
  <c r="AX12" i="24"/>
  <c r="AV12" i="24"/>
  <c r="AT12" i="24"/>
  <c r="AR12" i="24"/>
  <c r="AP12" i="24"/>
  <c r="AN12" i="24"/>
  <c r="AL12" i="24"/>
  <c r="AM12" i="24" s="1"/>
  <c r="AJ12" i="24"/>
  <c r="AK12" i="24" s="1"/>
  <c r="AH12" i="24"/>
  <c r="CU11" i="24"/>
  <c r="CO11" i="24"/>
  <c r="CP11" i="24" s="1"/>
  <c r="DY11" i="24" s="1"/>
  <c r="CM11" i="24"/>
  <c r="CN11" i="24" s="1"/>
  <c r="DX11" i="24" s="1"/>
  <c r="CK11" i="24"/>
  <c r="CL11" i="24" s="1"/>
  <c r="DW11" i="24" s="1"/>
  <c r="CI11" i="24"/>
  <c r="CJ11" i="24" s="1"/>
  <c r="CG11" i="24"/>
  <c r="CH11" i="24" s="1"/>
  <c r="DU11" i="24" s="1"/>
  <c r="CE11" i="24"/>
  <c r="CC11" i="24"/>
  <c r="CA11" i="24"/>
  <c r="BY11" i="24"/>
  <c r="BW11" i="24"/>
  <c r="BU11" i="24"/>
  <c r="BS11" i="24"/>
  <c r="BQ11" i="24"/>
  <c r="BO11" i="24"/>
  <c r="BM11" i="24"/>
  <c r="BK11" i="24"/>
  <c r="BI11" i="24"/>
  <c r="BG11" i="24"/>
  <c r="AZ11" i="24"/>
  <c r="AX11" i="24"/>
  <c r="AV11" i="24"/>
  <c r="AT11" i="24"/>
  <c r="AR11" i="24"/>
  <c r="AP11" i="24"/>
  <c r="AN11" i="24"/>
  <c r="AL11" i="24"/>
  <c r="AM11" i="24" s="1"/>
  <c r="AJ11" i="24"/>
  <c r="AK11" i="24" s="1"/>
  <c r="AH11" i="24"/>
  <c r="CU10" i="24"/>
  <c r="CO10" i="24"/>
  <c r="CP10" i="24" s="1"/>
  <c r="DY10" i="24" s="1"/>
  <c r="CM10" i="24"/>
  <c r="CN10" i="24" s="1"/>
  <c r="DX10" i="24" s="1"/>
  <c r="CK10" i="24"/>
  <c r="CL10" i="24" s="1"/>
  <c r="DW10" i="24" s="1"/>
  <c r="CI10" i="24"/>
  <c r="CG10" i="24"/>
  <c r="CH10" i="24" s="1"/>
  <c r="DU10" i="24" s="1"/>
  <c r="CE10" i="24"/>
  <c r="CC10" i="24"/>
  <c r="CA10" i="24"/>
  <c r="BY10" i="24"/>
  <c r="BW10" i="24"/>
  <c r="BU10" i="24"/>
  <c r="BS10" i="24"/>
  <c r="BQ10" i="24"/>
  <c r="BO10" i="24"/>
  <c r="BM10" i="24"/>
  <c r="BK10" i="24"/>
  <c r="BI10" i="24"/>
  <c r="BG10" i="24"/>
  <c r="AZ10" i="24"/>
  <c r="AX10" i="24"/>
  <c r="AV10" i="24"/>
  <c r="AT10" i="24"/>
  <c r="AR10" i="24"/>
  <c r="AP10" i="24"/>
  <c r="AN10" i="24"/>
  <c r="AL10" i="24"/>
  <c r="AM10" i="24" s="1"/>
  <c r="AJ10" i="24"/>
  <c r="AK10" i="24" s="1"/>
  <c r="AH10" i="24"/>
  <c r="CU9" i="24"/>
  <c r="CO9" i="24"/>
  <c r="CP9" i="24" s="1"/>
  <c r="DY9" i="24" s="1"/>
  <c r="CM9" i="24"/>
  <c r="CN9" i="24" s="1"/>
  <c r="DX9" i="24" s="1"/>
  <c r="CK9" i="24"/>
  <c r="CL9" i="24" s="1"/>
  <c r="DW9" i="24" s="1"/>
  <c r="CI9" i="24"/>
  <c r="CJ9" i="24" s="1"/>
  <c r="CG9" i="24"/>
  <c r="CH9" i="24" s="1"/>
  <c r="DU9" i="24" s="1"/>
  <c r="CE9" i="24"/>
  <c r="CC9" i="24"/>
  <c r="CA9" i="24"/>
  <c r="BY9" i="24"/>
  <c r="BW9" i="24"/>
  <c r="BU9" i="24"/>
  <c r="BS9" i="24"/>
  <c r="BQ9" i="24"/>
  <c r="BO9" i="24"/>
  <c r="BM9" i="24"/>
  <c r="BK9" i="24"/>
  <c r="BI9" i="24"/>
  <c r="BG9" i="24"/>
  <c r="AZ9" i="24"/>
  <c r="AX9" i="24"/>
  <c r="AV9" i="24"/>
  <c r="AT9" i="24"/>
  <c r="AR9" i="24"/>
  <c r="AP9" i="24"/>
  <c r="AN9" i="24"/>
  <c r="AL9" i="24"/>
  <c r="AM9" i="24" s="1"/>
  <c r="AJ9" i="24"/>
  <c r="AK9" i="24" s="1"/>
  <c r="AH9" i="24"/>
  <c r="CU8" i="24"/>
  <c r="CO8" i="24"/>
  <c r="CP8" i="24" s="1"/>
  <c r="DY8" i="24" s="1"/>
  <c r="CM8" i="24"/>
  <c r="CN8" i="24" s="1"/>
  <c r="DX8" i="24" s="1"/>
  <c r="CK8" i="24"/>
  <c r="CL8" i="24" s="1"/>
  <c r="DW8" i="24" s="1"/>
  <c r="CI8" i="24"/>
  <c r="CJ8" i="24" s="1"/>
  <c r="CG8" i="24"/>
  <c r="CE8" i="24"/>
  <c r="CF8" i="24" s="1"/>
  <c r="CC8" i="24"/>
  <c r="CD8" i="24" s="1"/>
  <c r="CA8" i="24"/>
  <c r="CB8" i="24" s="1"/>
  <c r="BY8" i="24"/>
  <c r="BZ8" i="24" s="1"/>
  <c r="BW8" i="24"/>
  <c r="BX8" i="24" s="1"/>
  <c r="BU8" i="24"/>
  <c r="BV8" i="24" s="1"/>
  <c r="BS8" i="24"/>
  <c r="BT8" i="24" s="1"/>
  <c r="BQ8" i="24"/>
  <c r="BR8" i="24" s="1"/>
  <c r="BO8" i="24"/>
  <c r="BP8" i="24" s="1"/>
  <c r="BM8" i="24"/>
  <c r="BN8" i="24" s="1"/>
  <c r="BK8" i="24"/>
  <c r="BL8" i="24" s="1"/>
  <c r="BI8" i="24"/>
  <c r="BJ8" i="24" s="1"/>
  <c r="BG8" i="24"/>
  <c r="BH8" i="24" s="1"/>
  <c r="BF8" i="24"/>
  <c r="BD8" i="24"/>
  <c r="AZ8" i="24"/>
  <c r="AX8" i="24"/>
  <c r="AV8" i="24"/>
  <c r="AT8" i="24"/>
  <c r="AR8" i="24"/>
  <c r="AP8" i="24"/>
  <c r="AN8" i="24"/>
  <c r="AL8" i="24"/>
  <c r="AM8" i="24" s="1"/>
  <c r="AJ8" i="24"/>
  <c r="AK8" i="24" s="1"/>
  <c r="AH8" i="24"/>
  <c r="AI8" i="24" s="1"/>
  <c r="CU7" i="24"/>
  <c r="CO7" i="24"/>
  <c r="CP7" i="24" s="1"/>
  <c r="DY7" i="24" s="1"/>
  <c r="CM7" i="24"/>
  <c r="CN7" i="24" s="1"/>
  <c r="DX7" i="24" s="1"/>
  <c r="CK7" i="24"/>
  <c r="CL7" i="24" s="1"/>
  <c r="DW7" i="24" s="1"/>
  <c r="CI7" i="24"/>
  <c r="CJ7" i="24" s="1"/>
  <c r="CG7" i="24"/>
  <c r="CH7" i="24" s="1"/>
  <c r="DU7" i="24" s="1"/>
  <c r="CE7" i="24"/>
  <c r="CC7" i="24"/>
  <c r="CA7" i="24"/>
  <c r="BY7" i="24"/>
  <c r="BW7" i="24"/>
  <c r="BU7" i="24"/>
  <c r="BS7" i="24"/>
  <c r="BQ7" i="24"/>
  <c r="BO7" i="24"/>
  <c r="BM7" i="24"/>
  <c r="BK7" i="24"/>
  <c r="BI7" i="24"/>
  <c r="BG7" i="24"/>
  <c r="AZ7" i="24"/>
  <c r="AX7" i="24"/>
  <c r="AV7" i="24"/>
  <c r="AT7" i="24"/>
  <c r="AR7" i="24"/>
  <c r="AP7" i="24"/>
  <c r="AN7" i="24"/>
  <c r="AL7" i="24"/>
  <c r="AM7" i="24" s="1"/>
  <c r="AJ7" i="24"/>
  <c r="AK7" i="24" s="1"/>
  <c r="AH7" i="24"/>
  <c r="L29" i="24"/>
  <c r="K29" i="24"/>
  <c r="J29" i="24"/>
  <c r="I29" i="24"/>
  <c r="H29" i="24"/>
  <c r="G29" i="24"/>
  <c r="F29" i="24"/>
  <c r="E29" i="24"/>
  <c r="D29" i="24"/>
  <c r="C29" i="24"/>
  <c r="CU28" i="24"/>
  <c r="AZ28" i="24"/>
  <c r="BA28" i="24" s="1"/>
  <c r="AX28" i="24"/>
  <c r="AY28" i="24" s="1"/>
  <c r="AV28" i="24"/>
  <c r="AT28" i="24"/>
  <c r="AR28" i="24"/>
  <c r="AP28" i="24"/>
  <c r="AN28" i="24"/>
  <c r="AL28" i="24"/>
  <c r="AM28" i="24" s="1"/>
  <c r="AJ28" i="24"/>
  <c r="AH28" i="24"/>
  <c r="AI28" i="24" s="1"/>
  <c r="B28" i="24"/>
  <c r="CU27" i="24"/>
  <c r="AZ27" i="24"/>
  <c r="BA27" i="24" s="1"/>
  <c r="AX27" i="24"/>
  <c r="AV27" i="24"/>
  <c r="AW27" i="24" s="1"/>
  <c r="AT27" i="24"/>
  <c r="AU27" i="24" s="1"/>
  <c r="AR27" i="24"/>
  <c r="AP27" i="24"/>
  <c r="AN27" i="24"/>
  <c r="AO27" i="24" s="1"/>
  <c r="AL27" i="24"/>
  <c r="AM27" i="24" s="1"/>
  <c r="AJ27" i="24"/>
  <c r="AK27" i="24" s="1"/>
  <c r="AH27" i="24"/>
  <c r="B27" i="24"/>
  <c r="CU26" i="24"/>
  <c r="AZ26" i="24"/>
  <c r="AX26" i="24"/>
  <c r="AY26" i="24" s="1"/>
  <c r="AV26" i="24"/>
  <c r="AT26" i="24"/>
  <c r="AR26" i="24"/>
  <c r="AP26" i="24"/>
  <c r="AN26" i="24"/>
  <c r="AL26" i="24"/>
  <c r="AJ26" i="24"/>
  <c r="AH26" i="24"/>
  <c r="AI26" i="24" s="1"/>
  <c r="B26" i="24"/>
  <c r="CU25" i="24"/>
  <c r="AZ25" i="24"/>
  <c r="BA25" i="24" s="1"/>
  <c r="AX25" i="24"/>
  <c r="AY25" i="24" s="1"/>
  <c r="AV25" i="24"/>
  <c r="AW25" i="24" s="1"/>
  <c r="AT25" i="24"/>
  <c r="AU25" i="24" s="1"/>
  <c r="AR25" i="24"/>
  <c r="AP25" i="24"/>
  <c r="AN25" i="24"/>
  <c r="AL25" i="24"/>
  <c r="AJ25" i="24"/>
  <c r="AK25" i="24" s="1"/>
  <c r="AH25" i="24"/>
  <c r="B25" i="24"/>
  <c r="CU24" i="24"/>
  <c r="AZ24" i="24"/>
  <c r="BA24" i="24" s="1"/>
  <c r="AX24" i="24"/>
  <c r="AY24" i="24" s="1"/>
  <c r="AV24" i="24"/>
  <c r="AW24" i="24" s="1"/>
  <c r="AT24" i="24"/>
  <c r="AU24" i="24" s="1"/>
  <c r="AR24" i="24"/>
  <c r="AP24" i="24"/>
  <c r="AN24" i="24"/>
  <c r="AL24" i="24"/>
  <c r="AJ24" i="24"/>
  <c r="AH24" i="24"/>
  <c r="AI24" i="24" s="1"/>
  <c r="B24" i="24"/>
  <c r="CU23" i="24"/>
  <c r="AZ23" i="24"/>
  <c r="AX23" i="24"/>
  <c r="AV23" i="24"/>
  <c r="AT23" i="24"/>
  <c r="AR23" i="24"/>
  <c r="AP23" i="24"/>
  <c r="AN23" i="24"/>
  <c r="AL23" i="24"/>
  <c r="AJ23" i="24"/>
  <c r="AH23" i="24"/>
  <c r="B23" i="24"/>
  <c r="CU22" i="24"/>
  <c r="AZ22" i="24"/>
  <c r="BA22" i="24" s="1"/>
  <c r="AX22" i="24"/>
  <c r="AY22" i="24" s="1"/>
  <c r="AV22" i="24"/>
  <c r="AT22" i="24"/>
  <c r="AU22" i="24" s="1"/>
  <c r="AR22" i="24"/>
  <c r="AP22" i="24"/>
  <c r="AN22" i="24"/>
  <c r="AL22" i="24"/>
  <c r="AJ22" i="24"/>
  <c r="AH22" i="24"/>
  <c r="AI22" i="24" s="1"/>
  <c r="B22" i="24"/>
  <c r="CU21" i="24"/>
  <c r="AZ21" i="24"/>
  <c r="BA21" i="24" s="1"/>
  <c r="AX21" i="24"/>
  <c r="AY21" i="24" s="1"/>
  <c r="AV21" i="24"/>
  <c r="AW21" i="24" s="1"/>
  <c r="AT21" i="24"/>
  <c r="AU21" i="24" s="1"/>
  <c r="AR21" i="24"/>
  <c r="AP21" i="24"/>
  <c r="AN21" i="24"/>
  <c r="AO21" i="24" s="1"/>
  <c r="AL21" i="24"/>
  <c r="AM21" i="24" s="1"/>
  <c r="AJ21" i="24"/>
  <c r="AK21" i="24" s="1"/>
  <c r="AH21" i="24"/>
  <c r="B21" i="24"/>
  <c r="CU20" i="24"/>
  <c r="AZ20" i="24"/>
  <c r="BA20" i="24" s="1"/>
  <c r="AX20" i="24"/>
  <c r="AY20" i="24" s="1"/>
  <c r="AV20" i="24"/>
  <c r="AW20" i="24" s="1"/>
  <c r="AT20" i="24"/>
  <c r="AU20" i="24" s="1"/>
  <c r="AR20" i="24"/>
  <c r="AP20" i="24"/>
  <c r="AN20" i="24"/>
  <c r="AO20" i="24" s="1"/>
  <c r="AL20" i="24"/>
  <c r="AM20" i="24" s="1"/>
  <c r="AJ20" i="24"/>
  <c r="AK20" i="24" s="1"/>
  <c r="AH20" i="24"/>
  <c r="AI20" i="24" s="1"/>
  <c r="B20" i="24"/>
  <c r="B19" i="24"/>
  <c r="CO4" i="24"/>
  <c r="CP4" i="24" s="1"/>
  <c r="DY4" i="24" s="1"/>
  <c r="CO5" i="24"/>
  <c r="CP5" i="24" s="1"/>
  <c r="DY5" i="24" s="1"/>
  <c r="CO6" i="24"/>
  <c r="CP6" i="24" s="1"/>
  <c r="DY6" i="24" s="1"/>
  <c r="CM4" i="24"/>
  <c r="CN4" i="24" s="1"/>
  <c r="DX4" i="24" s="1"/>
  <c r="CM5" i="24"/>
  <c r="CN5" i="24" s="1"/>
  <c r="DX5" i="24" s="1"/>
  <c r="CM6" i="24"/>
  <c r="CN6" i="24" s="1"/>
  <c r="DX6" i="24" s="1"/>
  <c r="CK4" i="24"/>
  <c r="CL4" i="24" s="1"/>
  <c r="DW4" i="24" s="1"/>
  <c r="CK5" i="24"/>
  <c r="CL5" i="24" s="1"/>
  <c r="DW5" i="24" s="1"/>
  <c r="CK6" i="24"/>
  <c r="CL6" i="24" s="1"/>
  <c r="DW6" i="24" s="1"/>
  <c r="CI4" i="24"/>
  <c r="CJ4" i="24" s="1"/>
  <c r="DV4" i="24" s="1"/>
  <c r="CI6" i="24"/>
  <c r="CG4" i="24"/>
  <c r="CH4" i="24" s="1"/>
  <c r="CG5" i="24"/>
  <c r="CG6" i="24"/>
  <c r="CE4" i="24"/>
  <c r="CF4" i="24" s="1"/>
  <c r="CE5" i="24"/>
  <c r="CE6" i="24"/>
  <c r="CC4" i="24"/>
  <c r="CD4" i="24" s="1"/>
  <c r="CC5" i="24"/>
  <c r="CC6" i="24"/>
  <c r="CA4" i="24"/>
  <c r="CB4" i="24" s="1"/>
  <c r="CA5" i="24"/>
  <c r="CA6" i="24"/>
  <c r="BY4" i="24"/>
  <c r="BZ4" i="24" s="1"/>
  <c r="BY5" i="24"/>
  <c r="BY6" i="24"/>
  <c r="BW4" i="24"/>
  <c r="BX4" i="24" s="1"/>
  <c r="BW5" i="24"/>
  <c r="BW6" i="24"/>
  <c r="BU4" i="24"/>
  <c r="BV4" i="24" s="1"/>
  <c r="BU5" i="24"/>
  <c r="BU6" i="24"/>
  <c r="BS4" i="24"/>
  <c r="BT4" i="24" s="1"/>
  <c r="BS5" i="24"/>
  <c r="BS6" i="24"/>
  <c r="BQ4" i="24"/>
  <c r="BR4" i="24" s="1"/>
  <c r="BQ5" i="24"/>
  <c r="BQ6" i="24"/>
  <c r="BO4" i="24"/>
  <c r="BP4" i="24" s="1"/>
  <c r="BO5" i="24"/>
  <c r="BO6" i="24"/>
  <c r="BM4" i="24"/>
  <c r="BN4" i="24" s="1"/>
  <c r="BM5" i="24"/>
  <c r="BM6" i="24"/>
  <c r="BK4" i="24"/>
  <c r="BL4" i="24" s="1"/>
  <c r="BK5" i="24"/>
  <c r="BK6" i="24"/>
  <c r="BI4" i="24"/>
  <c r="BJ4" i="24" s="1"/>
  <c r="BI5" i="24"/>
  <c r="BI6" i="24"/>
  <c r="BG4" i="24"/>
  <c r="BH4" i="24" s="1"/>
  <c r="BG5" i="24"/>
  <c r="BG6" i="24"/>
  <c r="BF4" i="24"/>
  <c r="BD4" i="24"/>
  <c r="AK84" i="24" l="1"/>
  <c r="CW84" i="24" s="1"/>
  <c r="AK88" i="24"/>
  <c r="CW88" i="24" s="1"/>
  <c r="CZ42" i="24"/>
  <c r="AO24" i="24"/>
  <c r="CY24" i="24" s="1"/>
  <c r="AY23" i="24"/>
  <c r="DD23" i="24" s="1"/>
  <c r="AY27" i="24"/>
  <c r="DD27" i="24" s="1"/>
  <c r="AK23" i="24"/>
  <c r="CW23" i="24" s="1"/>
  <c r="BA23" i="24"/>
  <c r="DE23" i="24" s="1"/>
  <c r="DA24" i="24"/>
  <c r="DA26" i="24"/>
  <c r="DA28" i="24"/>
  <c r="AO22" i="24"/>
  <c r="CY22" i="24" s="1"/>
  <c r="AW23" i="24"/>
  <c r="DC23" i="24" s="1"/>
  <c r="AO26" i="24"/>
  <c r="CY26" i="24" s="1"/>
  <c r="AM23" i="24"/>
  <c r="CX23" i="24" s="1"/>
  <c r="AM25" i="24"/>
  <c r="CX25" i="24" s="1"/>
  <c r="AU26" i="24"/>
  <c r="DB26" i="24" s="1"/>
  <c r="AU28" i="24"/>
  <c r="DB28" i="24" s="1"/>
  <c r="AO25" i="24"/>
  <c r="CY25" i="24" s="1"/>
  <c r="AO23" i="24"/>
  <c r="CY23" i="24" s="1"/>
  <c r="AW28" i="24"/>
  <c r="DC28" i="24" s="1"/>
  <c r="CZ23" i="24"/>
  <c r="CZ25" i="24"/>
  <c r="CZ27" i="24"/>
  <c r="AW26" i="24"/>
  <c r="DC26" i="24" s="1"/>
  <c r="AK22" i="24"/>
  <c r="CW22" i="24" s="1"/>
  <c r="DA23" i="24"/>
  <c r="AK24" i="24"/>
  <c r="CW24" i="24" s="1"/>
  <c r="DA25" i="24"/>
  <c r="AK26" i="24"/>
  <c r="CW26" i="24" s="1"/>
  <c r="BA26" i="24"/>
  <c r="DE26" i="24" s="1"/>
  <c r="AK28" i="24"/>
  <c r="CW28" i="24" s="1"/>
  <c r="AW22" i="24"/>
  <c r="DC22" i="24" s="1"/>
  <c r="AM22" i="24"/>
  <c r="CX22" i="24" s="1"/>
  <c r="AU23" i="24"/>
  <c r="DB23" i="24" s="1"/>
  <c r="AM24" i="24"/>
  <c r="CX24" i="24" s="1"/>
  <c r="AM26" i="24"/>
  <c r="CX26" i="24" s="1"/>
  <c r="AO28" i="24"/>
  <c r="CY28" i="24" s="1"/>
  <c r="CW188" i="24"/>
  <c r="AK203" i="24"/>
  <c r="CW203" i="24" s="1"/>
  <c r="CW8" i="24"/>
  <c r="B50" i="25" s="1"/>
  <c r="BA8" i="24"/>
  <c r="BA203" i="24"/>
  <c r="CH8" i="24"/>
  <c r="DU8" i="24" s="1"/>
  <c r="CX188" i="24"/>
  <c r="AM203" i="24"/>
  <c r="CX203" i="24" s="1"/>
  <c r="DW14" i="24"/>
  <c r="AO203" i="24"/>
  <c r="CY203" i="24" s="1"/>
  <c r="AO8" i="24"/>
  <c r="CY8" i="24" s="1"/>
  <c r="CZ8" i="24"/>
  <c r="CZ188" i="24"/>
  <c r="DA203" i="24"/>
  <c r="AU203" i="24"/>
  <c r="AU8" i="24"/>
  <c r="DD188" i="24"/>
  <c r="AY203" i="24"/>
  <c r="DD203" i="24" s="1"/>
  <c r="AY8" i="24"/>
  <c r="DD8" i="24" s="1"/>
  <c r="AW203" i="24"/>
  <c r="AW8" i="24"/>
  <c r="CW82" i="24"/>
  <c r="CW86" i="24"/>
  <c r="CV128" i="24"/>
  <c r="CV130" i="24"/>
  <c r="CV132" i="24"/>
  <c r="CW143" i="24"/>
  <c r="CW145" i="24"/>
  <c r="CV175" i="24"/>
  <c r="CV235" i="24"/>
  <c r="CV265" i="24"/>
  <c r="CV295" i="24"/>
  <c r="CV205" i="24"/>
  <c r="CV160" i="24"/>
  <c r="CV190" i="24"/>
  <c r="CV250" i="24"/>
  <c r="CV280" i="24"/>
  <c r="CV220" i="24"/>
  <c r="CW67" i="24"/>
  <c r="CW69" i="24"/>
  <c r="CW73" i="24"/>
  <c r="CV113" i="24"/>
  <c r="CV115" i="24"/>
  <c r="CV117" i="24"/>
  <c r="CW128" i="24"/>
  <c r="CW130" i="24"/>
  <c r="DC25" i="24"/>
  <c r="DE56" i="24"/>
  <c r="DB68" i="24"/>
  <c r="CY82" i="24"/>
  <c r="CY84" i="24"/>
  <c r="CY86" i="24"/>
  <c r="CY88" i="24"/>
  <c r="CV98" i="24"/>
  <c r="CV100" i="24"/>
  <c r="CV102" i="24"/>
  <c r="CY143" i="24"/>
  <c r="CY145" i="24"/>
  <c r="CH12" i="24"/>
  <c r="DU12" i="24" s="1"/>
  <c r="CV219" i="24"/>
  <c r="CV204" i="24"/>
  <c r="CV234" i="24"/>
  <c r="CV159" i="24"/>
  <c r="CV279" i="24"/>
  <c r="CV294" i="24"/>
  <c r="CV174" i="24"/>
  <c r="CV189" i="24"/>
  <c r="CV249" i="24"/>
  <c r="CV264" i="24"/>
  <c r="DD25" i="24"/>
  <c r="CV263" i="24"/>
  <c r="CV293" i="24"/>
  <c r="CV173" i="24"/>
  <c r="CV188" i="24"/>
  <c r="CV248" i="24"/>
  <c r="CV278" i="24"/>
  <c r="CV218" i="24"/>
  <c r="CV203" i="24"/>
  <c r="CV233" i="24"/>
  <c r="CV158" i="24"/>
  <c r="CJ10" i="24"/>
  <c r="DE41" i="24"/>
  <c r="CY67" i="24"/>
  <c r="CY69" i="24"/>
  <c r="CV85" i="24"/>
  <c r="CV142" i="24"/>
  <c r="CV144" i="24"/>
  <c r="CV146" i="24"/>
  <c r="CV148" i="24"/>
  <c r="CV251" i="24"/>
  <c r="CV296" i="24"/>
  <c r="CV161" i="24"/>
  <c r="CV206" i="24"/>
  <c r="CV236" i="24"/>
  <c r="CV176" i="24"/>
  <c r="CV281" i="24"/>
  <c r="CV191" i="24"/>
  <c r="CV221" i="24"/>
  <c r="CV266" i="24"/>
  <c r="DA22" i="24"/>
  <c r="CW25" i="24"/>
  <c r="DE25" i="24"/>
  <c r="DE27" i="24"/>
  <c r="CV232" i="24"/>
  <c r="CV157" i="24"/>
  <c r="CV262" i="24"/>
  <c r="CV277" i="24"/>
  <c r="CV202" i="24"/>
  <c r="CV217" i="24"/>
  <c r="CV172" i="24"/>
  <c r="CV187" i="24"/>
  <c r="CV247" i="24"/>
  <c r="CV292" i="24"/>
  <c r="DB38" i="24"/>
  <c r="CX43" i="24"/>
  <c r="CV127" i="24"/>
  <c r="CV129" i="24"/>
  <c r="CV131" i="24"/>
  <c r="CV133" i="24"/>
  <c r="DB22" i="24"/>
  <c r="DB24" i="24"/>
  <c r="CV112" i="24"/>
  <c r="CV114" i="24"/>
  <c r="CV116" i="24"/>
  <c r="CV118" i="24"/>
  <c r="CV163" i="24"/>
  <c r="CV298" i="24"/>
  <c r="CV208" i="24"/>
  <c r="CV238" i="24"/>
  <c r="CV268" i="24"/>
  <c r="CV253" i="24"/>
  <c r="CV283" i="24"/>
  <c r="CV178" i="24"/>
  <c r="CV193" i="24"/>
  <c r="CV223" i="24"/>
  <c r="CZ37" i="24"/>
  <c r="DD38" i="24"/>
  <c r="DD40" i="24"/>
  <c r="DD42" i="24"/>
  <c r="CX68" i="24"/>
  <c r="CX70" i="24"/>
  <c r="CV97" i="24"/>
  <c r="DD97" i="24"/>
  <c r="CV99" i="24"/>
  <c r="DD99" i="24"/>
  <c r="CV101" i="24"/>
  <c r="DD101" i="24"/>
  <c r="CV103" i="24"/>
  <c r="CJ6" i="24"/>
  <c r="CH6" i="24"/>
  <c r="DU6" i="24" s="1"/>
  <c r="DC24" i="24"/>
  <c r="CH5" i="24"/>
  <c r="DU5" i="24" s="1"/>
  <c r="DD22" i="24"/>
  <c r="DD24" i="24"/>
  <c r="DD26" i="24"/>
  <c r="CV252" i="24"/>
  <c r="CV267" i="24"/>
  <c r="CV222" i="24"/>
  <c r="CV237" i="24"/>
  <c r="CV162" i="24"/>
  <c r="CV297" i="24"/>
  <c r="CV207" i="24"/>
  <c r="CV177" i="24"/>
  <c r="CV192" i="24"/>
  <c r="CV282" i="24"/>
  <c r="DE42" i="24"/>
  <c r="CV82" i="24"/>
  <c r="CV143" i="24"/>
  <c r="CV145" i="24"/>
  <c r="CV147" i="24"/>
  <c r="DV9" i="24"/>
  <c r="CF11" i="24"/>
  <c r="CF13" i="24"/>
  <c r="CF12" i="24"/>
  <c r="CD10" i="24"/>
  <c r="DS10" i="24" s="1"/>
  <c r="CD9" i="24"/>
  <c r="DS9" i="24" s="1"/>
  <c r="DS8" i="24"/>
  <c r="CD7" i="24"/>
  <c r="DS7" i="24" s="1"/>
  <c r="CD13" i="24"/>
  <c r="DS13" i="24" s="1"/>
  <c r="CD12" i="24"/>
  <c r="DS12" i="24" s="1"/>
  <c r="CD11" i="24"/>
  <c r="DS11" i="24" s="1"/>
  <c r="CB9" i="24"/>
  <c r="DR9" i="24" s="1"/>
  <c r="DR8" i="24"/>
  <c r="CB7" i="24"/>
  <c r="CB13" i="24"/>
  <c r="DR13" i="24" s="1"/>
  <c r="CB12" i="24"/>
  <c r="DR12" i="24" s="1"/>
  <c r="CB11" i="24"/>
  <c r="DR11" i="24" s="1"/>
  <c r="CB10" i="24"/>
  <c r="DR10" i="24" s="1"/>
  <c r="BZ7" i="24"/>
  <c r="DQ8" i="24"/>
  <c r="BZ12" i="24"/>
  <c r="DQ12" i="24" s="1"/>
  <c r="BZ13" i="24"/>
  <c r="DQ13" i="24" s="1"/>
  <c r="BZ11" i="24"/>
  <c r="DQ11" i="24" s="1"/>
  <c r="BZ10" i="24"/>
  <c r="DQ10" i="24" s="1"/>
  <c r="BZ9" i="24"/>
  <c r="DQ9" i="24" s="1"/>
  <c r="BX13" i="24"/>
  <c r="DP13" i="24" s="1"/>
  <c r="BX12" i="24"/>
  <c r="DP12" i="24" s="1"/>
  <c r="BX11" i="24"/>
  <c r="DP11" i="24" s="1"/>
  <c r="BX10" i="24"/>
  <c r="DP10" i="24" s="1"/>
  <c r="BX7" i="24"/>
  <c r="BX9" i="24"/>
  <c r="DP9" i="24" s="1"/>
  <c r="DP8" i="24"/>
  <c r="CW161" i="24"/>
  <c r="AK206" i="24"/>
  <c r="CW206" i="24" s="1"/>
  <c r="CW296" i="24"/>
  <c r="CW176" i="24"/>
  <c r="CW236" i="24"/>
  <c r="CW266" i="24"/>
  <c r="CW281" i="24"/>
  <c r="CW191" i="24"/>
  <c r="CW221" i="24"/>
  <c r="CW251" i="24"/>
  <c r="CW160" i="24"/>
  <c r="CW175" i="24"/>
  <c r="AK205" i="24"/>
  <c r="CW205" i="24" s="1"/>
  <c r="CW190" i="24"/>
  <c r="CW280" i="24"/>
  <c r="CW250" i="24"/>
  <c r="CW220" i="24"/>
  <c r="CW265" i="24"/>
  <c r="CW295" i="24"/>
  <c r="CW235" i="24"/>
  <c r="CW52" i="24"/>
  <c r="CW54" i="24"/>
  <c r="CW56" i="24"/>
  <c r="CW58" i="24"/>
  <c r="CW113" i="24"/>
  <c r="CW115" i="24"/>
  <c r="CW117" i="24"/>
  <c r="CW234" i="24"/>
  <c r="CW279" i="24"/>
  <c r="CW159" i="24"/>
  <c r="CW189" i="24"/>
  <c r="CW219" i="24"/>
  <c r="CW174" i="24"/>
  <c r="CW264" i="24"/>
  <c r="CW249" i="24"/>
  <c r="AK204" i="24"/>
  <c r="CW204" i="24" s="1"/>
  <c r="CW294" i="24"/>
  <c r="CW37" i="24"/>
  <c r="CW39" i="24"/>
  <c r="CW41" i="24"/>
  <c r="CW43" i="24"/>
  <c r="CW98" i="24"/>
  <c r="CW100" i="24"/>
  <c r="CW102" i="24"/>
  <c r="CW71" i="24"/>
  <c r="CW263" i="24"/>
  <c r="CW293" i="24"/>
  <c r="CW233" i="24"/>
  <c r="CW173" i="24"/>
  <c r="CW278" i="24"/>
  <c r="CW248" i="24"/>
  <c r="CW158" i="24"/>
  <c r="CW218" i="24"/>
  <c r="CW83" i="24"/>
  <c r="CW85" i="24"/>
  <c r="CW87" i="24"/>
  <c r="CW142" i="24"/>
  <c r="CW144" i="24"/>
  <c r="CW146" i="24"/>
  <c r="CW148" i="24"/>
  <c r="CW147" i="24"/>
  <c r="CW172" i="24"/>
  <c r="CW277" i="24"/>
  <c r="CW187" i="24"/>
  <c r="CW217" i="24"/>
  <c r="CW262" i="24"/>
  <c r="AK202" i="24"/>
  <c r="CW202" i="24" s="1"/>
  <c r="CW247" i="24"/>
  <c r="CW292" i="24"/>
  <c r="CW157" i="24"/>
  <c r="CW232" i="24"/>
  <c r="CW68" i="24"/>
  <c r="CW70" i="24"/>
  <c r="CW72" i="24"/>
  <c r="CW127" i="24"/>
  <c r="CW129" i="24"/>
  <c r="CW131" i="24"/>
  <c r="CW133" i="24"/>
  <c r="CW53" i="24"/>
  <c r="CW55" i="24"/>
  <c r="CW57" i="24"/>
  <c r="CW112" i="24"/>
  <c r="CW114" i="24"/>
  <c r="CW116" i="24"/>
  <c r="CW118" i="24"/>
  <c r="CW162" i="24"/>
  <c r="CW267" i="24"/>
  <c r="CW297" i="24"/>
  <c r="CW237" i="24"/>
  <c r="CW177" i="24"/>
  <c r="AK207" i="24"/>
  <c r="CW207" i="24" s="1"/>
  <c r="CW282" i="24"/>
  <c r="CW222" i="24"/>
  <c r="CW252" i="24"/>
  <c r="CW192" i="24"/>
  <c r="CW132" i="24"/>
  <c r="CW193" i="24"/>
  <c r="AK208" i="24"/>
  <c r="CW208" i="24" s="1"/>
  <c r="CW178" i="24"/>
  <c r="CW238" i="24"/>
  <c r="CW253" i="24"/>
  <c r="CW283" i="24"/>
  <c r="CW223" i="24"/>
  <c r="CW163" i="24"/>
  <c r="CW268" i="24"/>
  <c r="CW298" i="24"/>
  <c r="CW38" i="24"/>
  <c r="CW40" i="24"/>
  <c r="CW42" i="24"/>
  <c r="CW97" i="24"/>
  <c r="CW99" i="24"/>
  <c r="CW101" i="24"/>
  <c r="CW103" i="24"/>
  <c r="DE22" i="24"/>
  <c r="DE24" i="24"/>
  <c r="DE28" i="24"/>
  <c r="DE282" i="24"/>
  <c r="DE162" i="24"/>
  <c r="DE222" i="24"/>
  <c r="BA207" i="24"/>
  <c r="DE207" i="24" s="1"/>
  <c r="DE267" i="24"/>
  <c r="DE297" i="24"/>
  <c r="DE177" i="24"/>
  <c r="DE192" i="24"/>
  <c r="DE252" i="24"/>
  <c r="DE237" i="24"/>
  <c r="DE82" i="24"/>
  <c r="DE84" i="24"/>
  <c r="DE86" i="24"/>
  <c r="DE88" i="24"/>
  <c r="DE143" i="24"/>
  <c r="DE145" i="24"/>
  <c r="DE147" i="24"/>
  <c r="DE191" i="24"/>
  <c r="DE176" i="24"/>
  <c r="DE251" i="24"/>
  <c r="DE221" i="24"/>
  <c r="DE266" i="24"/>
  <c r="DE296" i="24"/>
  <c r="DE236" i="24"/>
  <c r="BA206" i="24"/>
  <c r="DE206" i="24" s="1"/>
  <c r="DE161" i="24"/>
  <c r="DE281" i="24"/>
  <c r="DE67" i="24"/>
  <c r="DE69" i="24"/>
  <c r="DE71" i="24"/>
  <c r="DE73" i="24"/>
  <c r="DE128" i="24"/>
  <c r="DE130" i="24"/>
  <c r="DE132" i="24"/>
  <c r="DE280" i="24"/>
  <c r="DE160" i="24"/>
  <c r="DE190" i="24"/>
  <c r="BA205" i="24"/>
  <c r="DE205" i="24" s="1"/>
  <c r="DE265" i="24"/>
  <c r="DE250" i="24"/>
  <c r="DE295" i="24"/>
  <c r="DE175" i="24"/>
  <c r="DE235" i="24"/>
  <c r="DE220" i="24"/>
  <c r="DE52" i="24"/>
  <c r="DE54" i="24"/>
  <c r="DE58" i="24"/>
  <c r="DE113" i="24"/>
  <c r="DE115" i="24"/>
  <c r="DE117" i="24"/>
  <c r="DE264" i="24"/>
  <c r="DE189" i="24"/>
  <c r="DE159" i="24"/>
  <c r="DE249" i="24"/>
  <c r="DE219" i="24"/>
  <c r="DE234" i="24"/>
  <c r="DE294" i="24"/>
  <c r="BA204" i="24"/>
  <c r="DE204" i="24" s="1"/>
  <c r="DE174" i="24"/>
  <c r="DE279" i="24"/>
  <c r="DE37" i="24"/>
  <c r="DE39" i="24"/>
  <c r="DE43" i="24"/>
  <c r="DE98" i="24"/>
  <c r="DE100" i="24"/>
  <c r="DE102" i="24"/>
  <c r="DE158" i="24"/>
  <c r="DE263" i="24"/>
  <c r="DE278" i="24"/>
  <c r="DE188" i="24"/>
  <c r="DE248" i="24"/>
  <c r="DE293" i="24"/>
  <c r="DE173" i="24"/>
  <c r="DE203" i="24"/>
  <c r="DE233" i="24"/>
  <c r="DE218" i="24"/>
  <c r="DE83" i="24"/>
  <c r="DE85" i="24"/>
  <c r="DE87" i="24"/>
  <c r="DE142" i="24"/>
  <c r="DE144" i="24"/>
  <c r="DE146" i="24"/>
  <c r="DE307" i="24"/>
  <c r="DE187" i="24"/>
  <c r="DE217" i="24"/>
  <c r="DE172" i="24"/>
  <c r="BA202" i="24"/>
  <c r="DE202" i="24" s="1"/>
  <c r="DE292" i="24"/>
  <c r="DE232" i="24"/>
  <c r="DE262" i="24"/>
  <c r="DE277" i="24"/>
  <c r="DE157" i="24"/>
  <c r="DE247" i="24"/>
  <c r="DE68" i="24"/>
  <c r="DE70" i="24"/>
  <c r="DE72" i="24"/>
  <c r="DE127" i="24"/>
  <c r="DE129" i="24"/>
  <c r="DE131" i="24"/>
  <c r="DE133" i="24"/>
  <c r="DE53" i="24"/>
  <c r="DE55" i="24"/>
  <c r="DE57" i="24"/>
  <c r="DE112" i="24"/>
  <c r="DE114" i="24"/>
  <c r="DE116" i="24"/>
  <c r="DE118" i="24"/>
  <c r="DE253" i="24"/>
  <c r="DE283" i="24"/>
  <c r="DE223" i="24"/>
  <c r="DE193" i="24"/>
  <c r="DE268" i="24"/>
  <c r="DE163" i="24"/>
  <c r="DE238" i="24"/>
  <c r="BA208" i="24"/>
  <c r="DE208" i="24" s="1"/>
  <c r="DE178" i="24"/>
  <c r="DE298" i="24"/>
  <c r="DE38" i="24"/>
  <c r="DE40" i="24"/>
  <c r="DE97" i="24"/>
  <c r="DE99" i="24"/>
  <c r="DE101" i="24"/>
  <c r="DE103" i="24"/>
  <c r="DD176" i="24"/>
  <c r="DD161" i="24"/>
  <c r="DD296" i="24"/>
  <c r="DD191" i="24"/>
  <c r="DD281" i="24"/>
  <c r="DD236" i="24"/>
  <c r="DD221" i="24"/>
  <c r="DD266" i="24"/>
  <c r="DD251" i="24"/>
  <c r="AY206" i="24"/>
  <c r="DD206" i="24" s="1"/>
  <c r="DD67" i="24"/>
  <c r="DD69" i="24"/>
  <c r="DD71" i="24"/>
  <c r="DD73" i="24"/>
  <c r="DD128" i="24"/>
  <c r="DD130" i="24"/>
  <c r="DD132" i="24"/>
  <c r="DD103" i="24"/>
  <c r="DD250" i="24"/>
  <c r="DD280" i="24"/>
  <c r="DD220" i="24"/>
  <c r="DD190" i="24"/>
  <c r="DD175" i="24"/>
  <c r="DD265" i="24"/>
  <c r="AY205" i="24"/>
  <c r="DD205" i="24" s="1"/>
  <c r="DD295" i="24"/>
  <c r="DD160" i="24"/>
  <c r="DD235" i="24"/>
  <c r="DD52" i="24"/>
  <c r="DD54" i="24"/>
  <c r="DD56" i="24"/>
  <c r="DD58" i="24"/>
  <c r="DD113" i="24"/>
  <c r="DD115" i="24"/>
  <c r="DD117" i="24"/>
  <c r="DD294" i="24"/>
  <c r="DD249" i="24"/>
  <c r="DD279" i="24"/>
  <c r="DD234" i="24"/>
  <c r="DD174" i="24"/>
  <c r="DD159" i="24"/>
  <c r="DD264" i="24"/>
  <c r="DD189" i="24"/>
  <c r="AY204" i="24"/>
  <c r="DD204" i="24" s="1"/>
  <c r="DD219" i="24"/>
  <c r="DD37" i="24"/>
  <c r="DD39" i="24"/>
  <c r="DD41" i="24"/>
  <c r="DD43" i="24"/>
  <c r="DD98" i="24"/>
  <c r="DD100" i="24"/>
  <c r="DD102" i="24"/>
  <c r="DD293" i="24"/>
  <c r="DD158" i="24"/>
  <c r="DD173" i="24"/>
  <c r="DD263" i="24"/>
  <c r="DD278" i="24"/>
  <c r="DD218" i="24"/>
  <c r="DD248" i="24"/>
  <c r="DD233" i="24"/>
  <c r="DD83" i="24"/>
  <c r="DD85" i="24"/>
  <c r="DD87" i="24"/>
  <c r="DD142" i="24"/>
  <c r="DD144" i="24"/>
  <c r="DD146" i="24"/>
  <c r="DD148" i="24"/>
  <c r="DD262" i="24"/>
  <c r="DD232" i="24"/>
  <c r="AY202" i="24"/>
  <c r="DD202" i="24" s="1"/>
  <c r="DD217" i="24"/>
  <c r="DD187" i="24"/>
  <c r="DD157" i="24"/>
  <c r="DD292" i="24"/>
  <c r="DD247" i="24"/>
  <c r="DD172" i="24"/>
  <c r="DD277" i="24"/>
  <c r="DD68" i="24"/>
  <c r="DD70" i="24"/>
  <c r="DD72" i="24"/>
  <c r="DD127" i="24"/>
  <c r="DD129" i="24"/>
  <c r="DD131" i="24"/>
  <c r="DD133" i="24"/>
  <c r="DD53" i="24"/>
  <c r="DD55" i="24"/>
  <c r="DD57" i="24"/>
  <c r="DD112" i="24"/>
  <c r="DD114" i="24"/>
  <c r="DD116" i="24"/>
  <c r="DD118" i="24"/>
  <c r="DD283" i="24"/>
  <c r="DD253" i="24"/>
  <c r="DD268" i="24"/>
  <c r="AY208" i="24"/>
  <c r="DD208" i="24" s="1"/>
  <c r="DD223" i="24"/>
  <c r="DD193" i="24"/>
  <c r="DD178" i="24"/>
  <c r="DD163" i="24"/>
  <c r="DD238" i="24"/>
  <c r="DD298" i="24"/>
  <c r="DD28" i="24"/>
  <c r="DD267" i="24"/>
  <c r="DD192" i="24"/>
  <c r="AY207" i="24"/>
  <c r="DD207" i="24" s="1"/>
  <c r="DD297" i="24"/>
  <c r="DD177" i="24"/>
  <c r="DD282" i="24"/>
  <c r="DD162" i="24"/>
  <c r="DD237" i="24"/>
  <c r="DD252" i="24"/>
  <c r="DD222" i="24"/>
  <c r="DD82" i="24"/>
  <c r="DD84" i="24"/>
  <c r="DD86" i="24"/>
  <c r="DD88" i="24"/>
  <c r="DD143" i="24"/>
  <c r="DD145" i="24"/>
  <c r="DD147" i="24"/>
  <c r="DC265" i="24"/>
  <c r="DC190" i="24"/>
  <c r="DC295" i="24"/>
  <c r="DC160" i="24"/>
  <c r="DC235" i="24"/>
  <c r="DC280" i="24"/>
  <c r="DC175" i="24"/>
  <c r="AW205" i="24"/>
  <c r="DC205" i="24" s="1"/>
  <c r="DC220" i="24"/>
  <c r="DC250" i="24"/>
  <c r="DC52" i="24"/>
  <c r="DC54" i="24"/>
  <c r="DC56" i="24"/>
  <c r="DC58" i="24"/>
  <c r="DC113" i="24"/>
  <c r="DC115" i="24"/>
  <c r="DC117" i="24"/>
  <c r="DC234" i="24"/>
  <c r="DC219" i="24"/>
  <c r="DC264" i="24"/>
  <c r="DC159" i="24"/>
  <c r="DC279" i="24"/>
  <c r="AW204" i="24"/>
  <c r="DC204" i="24" s="1"/>
  <c r="DC174" i="24"/>
  <c r="DC189" i="24"/>
  <c r="DC249" i="24"/>
  <c r="DC294" i="24"/>
  <c r="DC37" i="24"/>
  <c r="DC39" i="24"/>
  <c r="DC41" i="24"/>
  <c r="DC43" i="24"/>
  <c r="DC98" i="24"/>
  <c r="DC100" i="24"/>
  <c r="DC102" i="24"/>
  <c r="DC27" i="24"/>
  <c r="DC218" i="24"/>
  <c r="DC263" i="24"/>
  <c r="DC278" i="24"/>
  <c r="DC158" i="24"/>
  <c r="DC173" i="24"/>
  <c r="DC203" i="24"/>
  <c r="DC188" i="24"/>
  <c r="DC248" i="24"/>
  <c r="DC293" i="24"/>
  <c r="DC233" i="24"/>
  <c r="DC83" i="24"/>
  <c r="DC85" i="24"/>
  <c r="DC87" i="24"/>
  <c r="DC142" i="24"/>
  <c r="DC144" i="24"/>
  <c r="DC146" i="24"/>
  <c r="DC148" i="24"/>
  <c r="DC307" i="24"/>
  <c r="DC262" i="24"/>
  <c r="DC172" i="24"/>
  <c r="DC277" i="24"/>
  <c r="AW202" i="24"/>
  <c r="DC202" i="24" s="1"/>
  <c r="DC187" i="24"/>
  <c r="DC157" i="24"/>
  <c r="DC217" i="24"/>
  <c r="DC232" i="24"/>
  <c r="DC247" i="24"/>
  <c r="DC292" i="24"/>
  <c r="DC68" i="24"/>
  <c r="DC70" i="24"/>
  <c r="DC72" i="24"/>
  <c r="DC127" i="24"/>
  <c r="DC129" i="24"/>
  <c r="DC131" i="24"/>
  <c r="DC133" i="24"/>
  <c r="DC53" i="24"/>
  <c r="DC55" i="24"/>
  <c r="DC57" i="24"/>
  <c r="DC112" i="24"/>
  <c r="DC114" i="24"/>
  <c r="DC116" i="24"/>
  <c r="DC118" i="24"/>
  <c r="DC178" i="24"/>
  <c r="DC223" i="24"/>
  <c r="DC253" i="24"/>
  <c r="DC193" i="24"/>
  <c r="DC163" i="24"/>
  <c r="DC238" i="24"/>
  <c r="DC283" i="24"/>
  <c r="AW208" i="24"/>
  <c r="DC208" i="24" s="1"/>
  <c r="DC268" i="24"/>
  <c r="DC298" i="24"/>
  <c r="DC38" i="24"/>
  <c r="DC40" i="24"/>
  <c r="DC42" i="24"/>
  <c r="DC97" i="24"/>
  <c r="DC99" i="24"/>
  <c r="DC103" i="24"/>
  <c r="DC267" i="24"/>
  <c r="DC177" i="24"/>
  <c r="DC297" i="24"/>
  <c r="DC162" i="24"/>
  <c r="DC192" i="24"/>
  <c r="DC237" i="24"/>
  <c r="DC282" i="24"/>
  <c r="DC222" i="24"/>
  <c r="AW207" i="24"/>
  <c r="DC207" i="24" s="1"/>
  <c r="DC252" i="24"/>
  <c r="DC82" i="24"/>
  <c r="DC84" i="24"/>
  <c r="DC86" i="24"/>
  <c r="DC88" i="24"/>
  <c r="DC143" i="24"/>
  <c r="DC145" i="24"/>
  <c r="DC147" i="24"/>
  <c r="DC266" i="24"/>
  <c r="DC296" i="24"/>
  <c r="DC191" i="24"/>
  <c r="DC161" i="24"/>
  <c r="DC236" i="24"/>
  <c r="DC281" i="24"/>
  <c r="AW206" i="24"/>
  <c r="DC206" i="24" s="1"/>
  <c r="DC176" i="24"/>
  <c r="DC221" i="24"/>
  <c r="DC251" i="24"/>
  <c r="DC67" i="24"/>
  <c r="DC69" i="24"/>
  <c r="DC71" i="24"/>
  <c r="DC73" i="24"/>
  <c r="DC128" i="24"/>
  <c r="DC130" i="24"/>
  <c r="DC132" i="24"/>
  <c r="DB189" i="24"/>
  <c r="DB279" i="24"/>
  <c r="DB264" i="24"/>
  <c r="DB219" i="24"/>
  <c r="DB174" i="24"/>
  <c r="DB159" i="24"/>
  <c r="AU204" i="24"/>
  <c r="DB204" i="24" s="1"/>
  <c r="DB294" i="24"/>
  <c r="DB234" i="24"/>
  <c r="DB249" i="24"/>
  <c r="DB37" i="24"/>
  <c r="DB39" i="24"/>
  <c r="DB41" i="24"/>
  <c r="DB43" i="24"/>
  <c r="DB98" i="24"/>
  <c r="DB100" i="24"/>
  <c r="DB102" i="24"/>
  <c r="DB25" i="24"/>
  <c r="DB27" i="24"/>
  <c r="DB218" i="24"/>
  <c r="DB263" i="24"/>
  <c r="DB173" i="24"/>
  <c r="DB293" i="24"/>
  <c r="DB233" i="24"/>
  <c r="DB248" i="24"/>
  <c r="DB278" i="24"/>
  <c r="DB158" i="24"/>
  <c r="DB188" i="24"/>
  <c r="DB203" i="24"/>
  <c r="DB83" i="24"/>
  <c r="DB85" i="24"/>
  <c r="DB87" i="24"/>
  <c r="DB142" i="24"/>
  <c r="DB144" i="24"/>
  <c r="DB146" i="24"/>
  <c r="DB148" i="24"/>
  <c r="DB262" i="24"/>
  <c r="AU202" i="24"/>
  <c r="DB202" i="24" s="1"/>
  <c r="DB292" i="24"/>
  <c r="DB232" i="24"/>
  <c r="DB187" i="24"/>
  <c r="DB172" i="24"/>
  <c r="DB217" i="24"/>
  <c r="DB247" i="24"/>
  <c r="DB157" i="24"/>
  <c r="DB277" i="24"/>
  <c r="DB70" i="24"/>
  <c r="DB72" i="24"/>
  <c r="DB127" i="24"/>
  <c r="DB129" i="24"/>
  <c r="DB131" i="24"/>
  <c r="DB133" i="24"/>
  <c r="DB53" i="24"/>
  <c r="DB55" i="24"/>
  <c r="DB57" i="24"/>
  <c r="DB112" i="24"/>
  <c r="DB114" i="24"/>
  <c r="DB116" i="24"/>
  <c r="DB118" i="24"/>
  <c r="DB163" i="24"/>
  <c r="DB178" i="24"/>
  <c r="DB253" i="24"/>
  <c r="DB268" i="24"/>
  <c r="DB283" i="24"/>
  <c r="DB193" i="24"/>
  <c r="AU208" i="24"/>
  <c r="DB208" i="24" s="1"/>
  <c r="DB223" i="24"/>
  <c r="DB238" i="24"/>
  <c r="DB298" i="24"/>
  <c r="DB40" i="24"/>
  <c r="DB42" i="24"/>
  <c r="DB97" i="24"/>
  <c r="DB99" i="24"/>
  <c r="DB101" i="24"/>
  <c r="DB103" i="24"/>
  <c r="DB252" i="24"/>
  <c r="DB162" i="24"/>
  <c r="DB192" i="24"/>
  <c r="AU207" i="24"/>
  <c r="DB207" i="24" s="1"/>
  <c r="DB282" i="24"/>
  <c r="DB267" i="24"/>
  <c r="DB177" i="24"/>
  <c r="DB222" i="24"/>
  <c r="DB237" i="24"/>
  <c r="DB297" i="24"/>
  <c r="DB82" i="24"/>
  <c r="DB84" i="24"/>
  <c r="DB86" i="24"/>
  <c r="DB88" i="24"/>
  <c r="DB143" i="24"/>
  <c r="DB145" i="24"/>
  <c r="DB147" i="24"/>
  <c r="DB176" i="24"/>
  <c r="DB281" i="24"/>
  <c r="DB251" i="24"/>
  <c r="DB191" i="24"/>
  <c r="DB296" i="24"/>
  <c r="DB161" i="24"/>
  <c r="DB221" i="24"/>
  <c r="AU206" i="24"/>
  <c r="DB206" i="24" s="1"/>
  <c r="DB266" i="24"/>
  <c r="DB236" i="24"/>
  <c r="DB67" i="24"/>
  <c r="DB69" i="24"/>
  <c r="DB71" i="24"/>
  <c r="DB73" i="24"/>
  <c r="DB128" i="24"/>
  <c r="DB130" i="24"/>
  <c r="DB132" i="24"/>
  <c r="DB265" i="24"/>
  <c r="DB190" i="24"/>
  <c r="DB175" i="24"/>
  <c r="DB235" i="24"/>
  <c r="DB280" i="24"/>
  <c r="AU205" i="24"/>
  <c r="DB205" i="24" s="1"/>
  <c r="DB295" i="24"/>
  <c r="DB160" i="24"/>
  <c r="DB250" i="24"/>
  <c r="DB220" i="24"/>
  <c r="DB52" i="24"/>
  <c r="DB54" i="24"/>
  <c r="DB56" i="24"/>
  <c r="DB58" i="24"/>
  <c r="DB113" i="24"/>
  <c r="DB115" i="24"/>
  <c r="DB117" i="24"/>
  <c r="DA27" i="24"/>
  <c r="DA263" i="24"/>
  <c r="DA158" i="24"/>
  <c r="DA233" i="24"/>
  <c r="DA293" i="24"/>
  <c r="DA278" i="24"/>
  <c r="DA218" i="24"/>
  <c r="DA173" i="24"/>
  <c r="DA248" i="24"/>
  <c r="DA188" i="24"/>
  <c r="DA83" i="24"/>
  <c r="DA85" i="24"/>
  <c r="DA87" i="24"/>
  <c r="DA142" i="24"/>
  <c r="DA144" i="24"/>
  <c r="DA146" i="24"/>
  <c r="DA148" i="24"/>
  <c r="DA307" i="24"/>
  <c r="DA232" i="24"/>
  <c r="DA217" i="24"/>
  <c r="DA277" i="24"/>
  <c r="DA247" i="24"/>
  <c r="DA157" i="24"/>
  <c r="DA187" i="24"/>
  <c r="DA292" i="24"/>
  <c r="DA202" i="24"/>
  <c r="DA262" i="24"/>
  <c r="DA172" i="24"/>
  <c r="DA68" i="24"/>
  <c r="DA70" i="24"/>
  <c r="DA72" i="24"/>
  <c r="DA127" i="24"/>
  <c r="DA129" i="24"/>
  <c r="DA131" i="24"/>
  <c r="DA133" i="24"/>
  <c r="DA53" i="24"/>
  <c r="DA55" i="24"/>
  <c r="DA57" i="24"/>
  <c r="DA112" i="24"/>
  <c r="DA114" i="24"/>
  <c r="DA116" i="24"/>
  <c r="DA118" i="24"/>
  <c r="DA193" i="24"/>
  <c r="DA268" i="24"/>
  <c r="DA163" i="24"/>
  <c r="DA298" i="24"/>
  <c r="DA208" i="24"/>
  <c r="DA223" i="24"/>
  <c r="DA238" i="24"/>
  <c r="DA178" i="24"/>
  <c r="DA283" i="24"/>
  <c r="DA253" i="24"/>
  <c r="DA38" i="24"/>
  <c r="DA40" i="24"/>
  <c r="DA42" i="24"/>
  <c r="DA97" i="24"/>
  <c r="DA99" i="24"/>
  <c r="DA101" i="24"/>
  <c r="DA103" i="24"/>
  <c r="DA237" i="24"/>
  <c r="DA252" i="24"/>
  <c r="DA222" i="24"/>
  <c r="DA177" i="24"/>
  <c r="DA282" i="24"/>
  <c r="DA162" i="24"/>
  <c r="DA297" i="24"/>
  <c r="DA207" i="24"/>
  <c r="DA192" i="24"/>
  <c r="DA267" i="24"/>
  <c r="DA82" i="24"/>
  <c r="DA84" i="24"/>
  <c r="DA86" i="24"/>
  <c r="DA88" i="24"/>
  <c r="DA143" i="24"/>
  <c r="DA145" i="24"/>
  <c r="DA147" i="24"/>
  <c r="DA191" i="24"/>
  <c r="DA266" i="24"/>
  <c r="DA296" i="24"/>
  <c r="DA206" i="24"/>
  <c r="DA251" i="24"/>
  <c r="DA236" i="24"/>
  <c r="DA176" i="24"/>
  <c r="DA281" i="24"/>
  <c r="DA221" i="24"/>
  <c r="DA161" i="24"/>
  <c r="DA67" i="24"/>
  <c r="DA69" i="24"/>
  <c r="DA71" i="24"/>
  <c r="DA73" i="24"/>
  <c r="DA128" i="24"/>
  <c r="DA130" i="24"/>
  <c r="DA132" i="24"/>
  <c r="DA265" i="24"/>
  <c r="DA220" i="24"/>
  <c r="DA205" i="24"/>
  <c r="DA250" i="24"/>
  <c r="DA280" i="24"/>
  <c r="DA295" i="24"/>
  <c r="DA160" i="24"/>
  <c r="DA175" i="24"/>
  <c r="DA190" i="24"/>
  <c r="DA235" i="24"/>
  <c r="DA52" i="24"/>
  <c r="DA54" i="24"/>
  <c r="DA56" i="24"/>
  <c r="DA58" i="24"/>
  <c r="DA113" i="24"/>
  <c r="DA115" i="24"/>
  <c r="DA117" i="24"/>
  <c r="DA204" i="24"/>
  <c r="DA234" i="24"/>
  <c r="DA174" i="24"/>
  <c r="DA279" i="24"/>
  <c r="DA249" i="24"/>
  <c r="DA264" i="24"/>
  <c r="DA189" i="24"/>
  <c r="DA159" i="24"/>
  <c r="DA294" i="24"/>
  <c r="DA219" i="24"/>
  <c r="DA37" i="24"/>
  <c r="DA39" i="24"/>
  <c r="DA41" i="24"/>
  <c r="DA43" i="24"/>
  <c r="DA98" i="24"/>
  <c r="DA100" i="24"/>
  <c r="DA102" i="24"/>
  <c r="CZ247" i="24"/>
  <c r="CZ262" i="24"/>
  <c r="CZ292" i="24"/>
  <c r="CZ232" i="24"/>
  <c r="CZ217" i="24"/>
  <c r="CZ172" i="24"/>
  <c r="CZ277" i="24"/>
  <c r="CZ187" i="24"/>
  <c r="CZ157" i="24"/>
  <c r="CZ202" i="24"/>
  <c r="CZ68" i="24"/>
  <c r="CZ70" i="24"/>
  <c r="CZ72" i="24"/>
  <c r="CZ127" i="24"/>
  <c r="CZ129" i="24"/>
  <c r="CZ131" i="24"/>
  <c r="CZ133" i="24"/>
  <c r="CZ53" i="24"/>
  <c r="CZ55" i="24"/>
  <c r="CZ57" i="24"/>
  <c r="CZ112" i="24"/>
  <c r="CZ114" i="24"/>
  <c r="CZ116" i="24"/>
  <c r="CZ118" i="24"/>
  <c r="CZ178" i="24"/>
  <c r="CZ283" i="24"/>
  <c r="CZ223" i="24"/>
  <c r="CZ163" i="24"/>
  <c r="CZ208" i="24"/>
  <c r="CZ238" i="24"/>
  <c r="CZ253" i="24"/>
  <c r="CZ193" i="24"/>
  <c r="CZ268" i="24"/>
  <c r="CZ298" i="24"/>
  <c r="CZ38" i="24"/>
  <c r="CZ40" i="24"/>
  <c r="CZ97" i="24"/>
  <c r="CZ99" i="24"/>
  <c r="CZ101" i="24"/>
  <c r="CZ103" i="24"/>
  <c r="CZ24" i="24"/>
  <c r="CZ26" i="24"/>
  <c r="CZ28" i="24"/>
  <c r="CZ177" i="24"/>
  <c r="CZ297" i="24"/>
  <c r="CZ267" i="24"/>
  <c r="CZ222" i="24"/>
  <c r="CZ252" i="24"/>
  <c r="CZ192" i="24"/>
  <c r="CZ162" i="24"/>
  <c r="CZ237" i="24"/>
  <c r="CZ282" i="24"/>
  <c r="CZ207" i="24"/>
  <c r="CZ82" i="24"/>
  <c r="CZ84" i="24"/>
  <c r="CZ86" i="24"/>
  <c r="CZ88" i="24"/>
  <c r="CZ143" i="24"/>
  <c r="CZ145" i="24"/>
  <c r="CZ147" i="24"/>
  <c r="CZ176" i="24"/>
  <c r="CZ161" i="24"/>
  <c r="CZ206" i="24"/>
  <c r="CZ251" i="24"/>
  <c r="CZ221" i="24"/>
  <c r="CZ296" i="24"/>
  <c r="CZ236" i="24"/>
  <c r="CZ266" i="24"/>
  <c r="CZ281" i="24"/>
  <c r="CZ191" i="24"/>
  <c r="CZ67" i="24"/>
  <c r="CZ69" i="24"/>
  <c r="CZ71" i="24"/>
  <c r="CZ73" i="24"/>
  <c r="CZ128" i="24"/>
  <c r="CZ130" i="24"/>
  <c r="CZ132" i="24"/>
  <c r="CZ190" i="24"/>
  <c r="CZ160" i="24"/>
  <c r="CZ250" i="24"/>
  <c r="CZ235" i="24"/>
  <c r="CZ205" i="24"/>
  <c r="CZ295" i="24"/>
  <c r="CZ280" i="24"/>
  <c r="CZ265" i="24"/>
  <c r="CZ220" i="24"/>
  <c r="CZ175" i="24"/>
  <c r="CZ52" i="24"/>
  <c r="CZ54" i="24"/>
  <c r="CZ56" i="24"/>
  <c r="CZ58" i="24"/>
  <c r="CZ113" i="24"/>
  <c r="CZ115" i="24"/>
  <c r="CZ117" i="24"/>
  <c r="CZ204" i="24"/>
  <c r="CZ264" i="24"/>
  <c r="CZ249" i="24"/>
  <c r="CZ294" i="24"/>
  <c r="CZ189" i="24"/>
  <c r="CZ159" i="24"/>
  <c r="CZ279" i="24"/>
  <c r="CZ174" i="24"/>
  <c r="CZ234" i="24"/>
  <c r="CZ39" i="24"/>
  <c r="CZ41" i="24"/>
  <c r="CZ43" i="24"/>
  <c r="CZ98" i="24"/>
  <c r="CZ100" i="24"/>
  <c r="CZ102" i="24"/>
  <c r="CZ173" i="24"/>
  <c r="CZ248" i="24"/>
  <c r="CZ218" i="24"/>
  <c r="CZ263" i="24"/>
  <c r="CZ293" i="24"/>
  <c r="CZ278" i="24"/>
  <c r="CZ233" i="24"/>
  <c r="CZ158" i="24"/>
  <c r="CZ203" i="24"/>
  <c r="CZ83" i="24"/>
  <c r="CZ85" i="24"/>
  <c r="CZ87" i="24"/>
  <c r="CZ142" i="24"/>
  <c r="CZ144" i="24"/>
  <c r="CZ146" i="24"/>
  <c r="CZ148" i="24"/>
  <c r="CY71" i="24"/>
  <c r="CY73" i="24"/>
  <c r="CY128" i="24"/>
  <c r="CY130" i="24"/>
  <c r="CY132" i="24"/>
  <c r="CY251" i="24"/>
  <c r="AO206" i="24"/>
  <c r="CY206" i="24" s="1"/>
  <c r="CY296" i="24"/>
  <c r="CY161" i="24"/>
  <c r="CY236" i="24"/>
  <c r="CY176" i="24"/>
  <c r="CY191" i="24"/>
  <c r="CY221" i="24"/>
  <c r="CY266" i="24"/>
  <c r="CY281" i="24"/>
  <c r="CY265" i="24"/>
  <c r="CY175" i="24"/>
  <c r="CY190" i="24"/>
  <c r="CY160" i="24"/>
  <c r="CY280" i="24"/>
  <c r="AO205" i="24"/>
  <c r="CY205" i="24" s="1"/>
  <c r="CY295" i="24"/>
  <c r="CY250" i="24"/>
  <c r="CY220" i="24"/>
  <c r="CY235" i="24"/>
  <c r="CY52" i="24"/>
  <c r="CY54" i="24"/>
  <c r="CY56" i="24"/>
  <c r="CY58" i="24"/>
  <c r="CY113" i="24"/>
  <c r="CY115" i="24"/>
  <c r="CY117" i="24"/>
  <c r="CY174" i="24"/>
  <c r="CY234" i="24"/>
  <c r="CY264" i="24"/>
  <c r="AO204" i="24"/>
  <c r="CY204" i="24" s="1"/>
  <c r="CY249" i="24"/>
  <c r="CY219" i="24"/>
  <c r="CY159" i="24"/>
  <c r="CY279" i="24"/>
  <c r="CY294" i="24"/>
  <c r="CY189" i="24"/>
  <c r="CY37" i="24"/>
  <c r="CY39" i="24"/>
  <c r="CY41" i="24"/>
  <c r="CY43" i="24"/>
  <c r="CY98" i="24"/>
  <c r="CY100" i="24"/>
  <c r="CY102" i="24"/>
  <c r="CY83" i="24"/>
  <c r="CY85" i="24"/>
  <c r="CY87" i="24"/>
  <c r="CY142" i="24"/>
  <c r="CY144" i="24"/>
  <c r="CY146" i="24"/>
  <c r="CY148" i="24"/>
  <c r="CY222" i="24"/>
  <c r="CY237" i="24"/>
  <c r="CY177" i="24"/>
  <c r="AO207" i="24"/>
  <c r="CY207" i="24" s="1"/>
  <c r="CY162" i="24"/>
  <c r="CY192" i="24"/>
  <c r="CY297" i="24"/>
  <c r="CY282" i="24"/>
  <c r="CY252" i="24"/>
  <c r="CY267" i="24"/>
  <c r="CY147" i="24"/>
  <c r="CY27" i="24"/>
  <c r="CY307" i="24"/>
  <c r="CY157" i="24"/>
  <c r="CY262" i="24"/>
  <c r="CY292" i="24"/>
  <c r="CY172" i="24"/>
  <c r="CY277" i="24"/>
  <c r="CY187" i="24"/>
  <c r="AO202" i="24"/>
  <c r="CY202" i="24" s="1"/>
  <c r="CY217" i="24"/>
  <c r="CY247" i="24"/>
  <c r="CY232" i="24"/>
  <c r="CY68" i="24"/>
  <c r="CY70" i="24"/>
  <c r="CY72" i="24"/>
  <c r="CY127" i="24"/>
  <c r="CY129" i="24"/>
  <c r="CY131" i="24"/>
  <c r="CY133" i="24"/>
  <c r="CY248" i="24"/>
  <c r="CY263" i="24"/>
  <c r="CY278" i="24"/>
  <c r="CY173" i="24"/>
  <c r="CY293" i="24"/>
  <c r="CY218" i="24"/>
  <c r="CY188" i="24"/>
  <c r="CY158" i="24"/>
  <c r="CY233" i="24"/>
  <c r="CY53" i="24"/>
  <c r="CY55" i="24"/>
  <c r="CY57" i="24"/>
  <c r="CY112" i="24"/>
  <c r="CY114" i="24"/>
  <c r="CY116" i="24"/>
  <c r="CY118" i="24"/>
  <c r="CY298" i="24"/>
  <c r="CY178" i="24"/>
  <c r="AO208" i="24"/>
  <c r="CY208" i="24" s="1"/>
  <c r="CY163" i="24"/>
  <c r="CY283" i="24"/>
  <c r="CY223" i="24"/>
  <c r="CY253" i="24"/>
  <c r="CY238" i="24"/>
  <c r="CY268" i="24"/>
  <c r="CY193" i="24"/>
  <c r="CY38" i="24"/>
  <c r="CY40" i="24"/>
  <c r="CY42" i="24"/>
  <c r="CY97" i="24"/>
  <c r="CY99" i="24"/>
  <c r="CY103" i="24"/>
  <c r="CX220" i="24"/>
  <c r="CX265" i="24"/>
  <c r="CX160" i="24"/>
  <c r="CX190" i="24"/>
  <c r="CX175" i="24"/>
  <c r="CX295" i="24"/>
  <c r="AM205" i="24"/>
  <c r="CX205" i="24" s="1"/>
  <c r="CX280" i="24"/>
  <c r="CX235" i="24"/>
  <c r="CX250" i="24"/>
  <c r="CX52" i="24"/>
  <c r="CX54" i="24"/>
  <c r="CX56" i="24"/>
  <c r="CX58" i="24"/>
  <c r="CX113" i="24"/>
  <c r="CX115" i="24"/>
  <c r="CX117" i="24"/>
  <c r="CX294" i="24"/>
  <c r="AM204" i="24"/>
  <c r="CX204" i="24" s="1"/>
  <c r="CX174" i="24"/>
  <c r="CX189" i="24"/>
  <c r="CX264" i="24"/>
  <c r="CX234" i="24"/>
  <c r="CX279" i="24"/>
  <c r="CX249" i="24"/>
  <c r="CX219" i="24"/>
  <c r="CX159" i="24"/>
  <c r="CX37" i="24"/>
  <c r="CX39" i="24"/>
  <c r="CX41" i="24"/>
  <c r="CX98" i="24"/>
  <c r="CX100" i="24"/>
  <c r="CX102" i="24"/>
  <c r="CX27" i="24"/>
  <c r="CX263" i="24"/>
  <c r="CX173" i="24"/>
  <c r="CX293" i="24"/>
  <c r="CX158" i="24"/>
  <c r="CX248" i="24"/>
  <c r="CX278" i="24"/>
  <c r="CX233" i="24"/>
  <c r="CX218" i="24"/>
  <c r="CX83" i="24"/>
  <c r="CX85" i="24"/>
  <c r="CX87" i="24"/>
  <c r="CX142" i="24"/>
  <c r="CX144" i="24"/>
  <c r="CX146" i="24"/>
  <c r="CX148" i="24"/>
  <c r="CX72" i="24"/>
  <c r="CX127" i="24"/>
  <c r="CX129" i="24"/>
  <c r="CX131" i="24"/>
  <c r="CX133" i="24"/>
  <c r="CX53" i="24"/>
  <c r="CX55" i="24"/>
  <c r="CX57" i="24"/>
  <c r="CX112" i="24"/>
  <c r="CX114" i="24"/>
  <c r="CX116" i="24"/>
  <c r="CX118" i="24"/>
  <c r="CX157" i="24"/>
  <c r="CX232" i="24"/>
  <c r="CX262" i="24"/>
  <c r="CX172" i="24"/>
  <c r="AM202" i="24"/>
  <c r="CX202" i="24" s="1"/>
  <c r="CX247" i="24"/>
  <c r="CX277" i="24"/>
  <c r="CX187" i="24"/>
  <c r="CX292" i="24"/>
  <c r="CX217" i="24"/>
  <c r="CX223" i="24"/>
  <c r="CX283" i="24"/>
  <c r="CX178" i="24"/>
  <c r="CX253" i="24"/>
  <c r="CX238" i="24"/>
  <c r="CX163" i="24"/>
  <c r="CX193" i="24"/>
  <c r="AM208" i="24"/>
  <c r="CX208" i="24" s="1"/>
  <c r="CX268" i="24"/>
  <c r="CX298" i="24"/>
  <c r="CX38" i="24"/>
  <c r="CX40" i="24"/>
  <c r="CX42" i="24"/>
  <c r="CX97" i="24"/>
  <c r="CX99" i="24"/>
  <c r="CX101" i="24"/>
  <c r="CX103" i="24"/>
  <c r="CX222" i="24"/>
  <c r="CX282" i="24"/>
  <c r="CX237" i="24"/>
  <c r="CX267" i="24"/>
  <c r="CX177" i="24"/>
  <c r="CX162" i="24"/>
  <c r="AM207" i="24"/>
  <c r="CX207" i="24" s="1"/>
  <c r="CX192" i="24"/>
  <c r="CX252" i="24"/>
  <c r="CX297" i="24"/>
  <c r="CX82" i="24"/>
  <c r="CX84" i="24"/>
  <c r="CX86" i="24"/>
  <c r="CX88" i="24"/>
  <c r="CX143" i="24"/>
  <c r="CX145" i="24"/>
  <c r="CX147" i="24"/>
  <c r="CX266" i="24"/>
  <c r="CX221" i="24"/>
  <c r="AM206" i="24"/>
  <c r="CX206" i="24" s="1"/>
  <c r="CX251" i="24"/>
  <c r="CX176" i="24"/>
  <c r="CX236" i="24"/>
  <c r="CX161" i="24"/>
  <c r="CX191" i="24"/>
  <c r="CX281" i="24"/>
  <c r="CX296" i="24"/>
  <c r="CX67" i="24"/>
  <c r="CX69" i="24"/>
  <c r="CX71" i="24"/>
  <c r="CX73" i="24"/>
  <c r="CX128" i="24"/>
  <c r="CX130" i="24"/>
  <c r="CX132" i="24"/>
  <c r="AI53" i="24"/>
  <c r="CV53" i="24" s="1"/>
  <c r="AI50" i="24"/>
  <c r="CV50" i="24" s="1"/>
  <c r="AI25" i="24"/>
  <c r="CV25" i="24" s="1"/>
  <c r="AI21" i="24"/>
  <c r="CV21" i="24" s="1"/>
  <c r="AI23" i="24"/>
  <c r="CV23" i="24" s="1"/>
  <c r="AI27" i="24"/>
  <c r="CV27" i="24" s="1"/>
  <c r="BV13" i="24"/>
  <c r="DO13" i="24" s="1"/>
  <c r="BV12" i="24"/>
  <c r="DO12" i="24" s="1"/>
  <c r="BV11" i="24"/>
  <c r="DO11" i="24" s="1"/>
  <c r="BV10" i="24"/>
  <c r="DO10" i="24" s="1"/>
  <c r="BV9" i="24"/>
  <c r="DO9" i="24" s="1"/>
  <c r="DO8" i="24"/>
  <c r="BV7" i="24"/>
  <c r="DO7" i="24" s="1"/>
  <c r="BT7" i="24"/>
  <c r="DN7" i="24" s="1"/>
  <c r="BT13" i="24"/>
  <c r="DN13" i="24" s="1"/>
  <c r="BT12" i="24"/>
  <c r="DN12" i="24" s="1"/>
  <c r="BT11" i="24"/>
  <c r="DN11" i="24" s="1"/>
  <c r="BT10" i="24"/>
  <c r="DN10" i="24" s="1"/>
  <c r="BT9" i="24"/>
  <c r="DN9" i="24" s="1"/>
  <c r="DN8" i="24"/>
  <c r="BR12" i="24"/>
  <c r="DM12" i="24" s="1"/>
  <c r="BR11" i="24"/>
  <c r="DM11" i="24" s="1"/>
  <c r="BR10" i="24"/>
  <c r="DM10" i="24" s="1"/>
  <c r="BR9" i="24"/>
  <c r="DM9" i="24" s="1"/>
  <c r="DM8" i="24"/>
  <c r="BR7" i="24"/>
  <c r="DM7" i="24" s="1"/>
  <c r="BR13" i="24"/>
  <c r="DM13" i="24" s="1"/>
  <c r="DL8" i="24"/>
  <c r="BP13" i="24"/>
  <c r="DL13" i="24" s="1"/>
  <c r="BP12" i="24"/>
  <c r="DL12" i="24" s="1"/>
  <c r="BN10" i="24"/>
  <c r="DK10" i="24" s="1"/>
  <c r="BN9" i="24"/>
  <c r="DK9" i="24" s="1"/>
  <c r="DK8" i="24"/>
  <c r="BN7" i="24"/>
  <c r="BN13" i="24"/>
  <c r="DK13" i="24" s="1"/>
  <c r="BN12" i="24"/>
  <c r="DK12" i="24" s="1"/>
  <c r="BN11" i="24"/>
  <c r="DK11" i="24" s="1"/>
  <c r="BL9" i="24"/>
  <c r="DJ9" i="24" s="1"/>
  <c r="DJ8" i="24"/>
  <c r="BL7" i="24"/>
  <c r="BL13" i="24"/>
  <c r="DJ13" i="24" s="1"/>
  <c r="BL12" i="24"/>
  <c r="DJ12" i="24" s="1"/>
  <c r="BL11" i="24"/>
  <c r="DJ11" i="24" s="1"/>
  <c r="BL10" i="24"/>
  <c r="DJ10" i="24" s="1"/>
  <c r="BJ13" i="24"/>
  <c r="DI13" i="24" s="1"/>
  <c r="BJ7" i="24"/>
  <c r="BJ12" i="24"/>
  <c r="DI12" i="24" s="1"/>
  <c r="BJ11" i="24"/>
  <c r="DI11" i="24" s="1"/>
  <c r="DI8" i="24"/>
  <c r="BJ10" i="24"/>
  <c r="DI10" i="24" s="1"/>
  <c r="BJ9" i="24"/>
  <c r="DI9" i="24" s="1"/>
  <c r="BH7" i="24"/>
  <c r="DH7" i="24" s="1"/>
  <c r="BH13" i="24"/>
  <c r="DH13" i="24" s="1"/>
  <c r="BH12" i="24"/>
  <c r="DH12" i="24" s="1"/>
  <c r="BH11" i="24"/>
  <c r="DH11" i="24" s="1"/>
  <c r="BH10" i="24"/>
  <c r="DH10" i="24" s="1"/>
  <c r="BH9" i="24"/>
  <c r="DH9" i="24" s="1"/>
  <c r="DH8" i="24"/>
  <c r="BF13" i="24"/>
  <c r="DG13" i="24" s="1"/>
  <c r="BF12" i="24"/>
  <c r="DG12" i="24" s="1"/>
  <c r="BF11" i="24"/>
  <c r="DG11" i="24" s="1"/>
  <c r="BF10" i="24"/>
  <c r="DG10" i="24" s="1"/>
  <c r="BF9" i="24"/>
  <c r="DG9" i="24" s="1"/>
  <c r="DG8" i="24"/>
  <c r="BF7" i="24"/>
  <c r="DG7" i="24" s="1"/>
  <c r="BD13" i="24"/>
  <c r="DF13" i="24" s="1"/>
  <c r="BD10" i="24"/>
  <c r="DF10" i="24" s="1"/>
  <c r="BD9" i="24"/>
  <c r="DF9" i="24" s="1"/>
  <c r="BD12" i="24"/>
  <c r="DF12" i="24" s="1"/>
  <c r="BD11" i="24"/>
  <c r="DF11" i="24" s="1"/>
  <c r="BD7" i="24"/>
  <c r="DF7" i="24" s="1"/>
  <c r="DF8" i="24"/>
  <c r="BA13" i="24"/>
  <c r="DE13" i="24" s="1"/>
  <c r="DE313" i="24"/>
  <c r="BA12" i="24"/>
  <c r="DE12" i="24" s="1"/>
  <c r="DE312" i="24"/>
  <c r="BA11" i="24"/>
  <c r="DE11" i="24" s="1"/>
  <c r="DE311" i="24"/>
  <c r="BA10" i="24"/>
  <c r="DE10" i="24" s="1"/>
  <c r="DE310" i="24"/>
  <c r="BA9" i="24"/>
  <c r="DE9" i="24" s="1"/>
  <c r="DE309" i="24"/>
  <c r="DE8" i="24"/>
  <c r="DE308" i="24"/>
  <c r="AY11" i="24"/>
  <c r="DD11" i="24" s="1"/>
  <c r="DD311" i="24"/>
  <c r="AY10" i="24"/>
  <c r="DD10" i="24" s="1"/>
  <c r="DD310" i="24"/>
  <c r="AY9" i="24"/>
  <c r="DD9" i="24" s="1"/>
  <c r="DD309" i="24"/>
  <c r="DD308" i="24"/>
  <c r="AY7" i="24"/>
  <c r="DD7" i="24" s="1"/>
  <c r="DD307" i="24"/>
  <c r="AY13" i="24"/>
  <c r="DD13" i="24" s="1"/>
  <c r="DD313" i="24"/>
  <c r="AY12" i="24"/>
  <c r="DD12" i="24" s="1"/>
  <c r="DD312" i="24"/>
  <c r="AW10" i="24"/>
  <c r="DC10" i="24" s="1"/>
  <c r="DC310" i="24"/>
  <c r="AW9" i="24"/>
  <c r="DC9" i="24" s="1"/>
  <c r="DC309" i="24"/>
  <c r="DC8" i="24"/>
  <c r="DC308" i="24"/>
  <c r="AW13" i="24"/>
  <c r="DC13" i="24" s="1"/>
  <c r="DC313" i="24"/>
  <c r="AW12" i="24"/>
  <c r="DC12" i="24" s="1"/>
  <c r="DC312" i="24"/>
  <c r="AW11" i="24"/>
  <c r="DC11" i="24" s="1"/>
  <c r="DC311" i="24"/>
  <c r="DB8" i="24"/>
  <c r="DB308" i="24"/>
  <c r="AU7" i="24"/>
  <c r="DB307" i="24"/>
  <c r="AU13" i="24"/>
  <c r="DB13" i="24" s="1"/>
  <c r="DB313" i="24"/>
  <c r="AU12" i="24"/>
  <c r="DB12" i="24" s="1"/>
  <c r="DB312" i="24"/>
  <c r="AU11" i="24"/>
  <c r="DB11" i="24" s="1"/>
  <c r="DB311" i="24"/>
  <c r="AU9" i="24"/>
  <c r="DB9" i="24" s="1"/>
  <c r="DB309" i="24"/>
  <c r="AU10" i="24"/>
  <c r="DB10" i="24" s="1"/>
  <c r="DB310" i="24"/>
  <c r="DA8" i="24"/>
  <c r="DA308" i="24"/>
  <c r="DA13" i="24"/>
  <c r="DA313" i="24"/>
  <c r="DA12" i="24"/>
  <c r="DA312" i="24"/>
  <c r="DA11" i="24"/>
  <c r="DA311" i="24"/>
  <c r="DA10" i="24"/>
  <c r="DA310" i="24"/>
  <c r="DA9" i="24"/>
  <c r="DA309" i="24"/>
  <c r="CZ308" i="24"/>
  <c r="CZ7" i="24"/>
  <c r="CZ307" i="24"/>
  <c r="CZ13" i="24"/>
  <c r="CZ313" i="24"/>
  <c r="CZ12" i="24"/>
  <c r="CZ312" i="24"/>
  <c r="CZ11" i="24"/>
  <c r="CZ311" i="24"/>
  <c r="CZ10" i="24"/>
  <c r="CZ310" i="24"/>
  <c r="CZ9" i="24"/>
  <c r="CZ309" i="24"/>
  <c r="CY308" i="24"/>
  <c r="AO13" i="24"/>
  <c r="CY13" i="24" s="1"/>
  <c r="CY313" i="24"/>
  <c r="AO12" i="24"/>
  <c r="CY12" i="24" s="1"/>
  <c r="CY312" i="24"/>
  <c r="AO11" i="24"/>
  <c r="CY11" i="24" s="1"/>
  <c r="CY311" i="24"/>
  <c r="AO10" i="24"/>
  <c r="CY10" i="24" s="1"/>
  <c r="CY310" i="24"/>
  <c r="AO9" i="24"/>
  <c r="CY9" i="24" s="1"/>
  <c r="CY309" i="24"/>
  <c r="CX12" i="24"/>
  <c r="C54" i="25" s="1"/>
  <c r="CX11" i="24"/>
  <c r="C53" i="25" s="1"/>
  <c r="CX10" i="24"/>
  <c r="C52" i="25" s="1"/>
  <c r="CX9" i="24"/>
  <c r="C51" i="25" s="1"/>
  <c r="CX13" i="24"/>
  <c r="C55" i="25" s="1"/>
  <c r="CX8" i="24"/>
  <c r="C50" i="25" s="1"/>
  <c r="CX7" i="24"/>
  <c r="C49" i="25" s="1"/>
  <c r="CW13" i="24"/>
  <c r="B55" i="25" s="1"/>
  <c r="CW12" i="24"/>
  <c r="B54" i="25" s="1"/>
  <c r="CW11" i="24"/>
  <c r="B53" i="25" s="1"/>
  <c r="CW10" i="24"/>
  <c r="B52" i="25" s="1"/>
  <c r="CW9" i="24"/>
  <c r="B51" i="25" s="1"/>
  <c r="AI11" i="24"/>
  <c r="CV11" i="24" s="1"/>
  <c r="AI10" i="24"/>
  <c r="CV10" i="24" s="1"/>
  <c r="CV8" i="24"/>
  <c r="AI7" i="24"/>
  <c r="CV7" i="24" s="1"/>
  <c r="AI13" i="24"/>
  <c r="CV13" i="24" s="1"/>
  <c r="AI12" i="24"/>
  <c r="CV12" i="24" s="1"/>
  <c r="CX28" i="24"/>
  <c r="CZ22" i="24"/>
  <c r="CW27" i="24"/>
  <c r="AT44" i="24"/>
  <c r="AZ44" i="24"/>
  <c r="AL29" i="24"/>
  <c r="AM29" i="24" s="1"/>
  <c r="CF7" i="24"/>
  <c r="AR29" i="24"/>
  <c r="AJ104" i="24"/>
  <c r="AV149" i="24"/>
  <c r="DV12" i="24"/>
  <c r="AN89" i="24"/>
  <c r="AH149" i="24"/>
  <c r="BP7" i="24"/>
  <c r="DL7" i="24" s="1"/>
  <c r="AN119" i="24"/>
  <c r="AJ134" i="24"/>
  <c r="AR119" i="24"/>
  <c r="AL59" i="24"/>
  <c r="AM59" i="24" s="1"/>
  <c r="AV89" i="24"/>
  <c r="AP149" i="24"/>
  <c r="AP119" i="24"/>
  <c r="AT149" i="24"/>
  <c r="AR44" i="24"/>
  <c r="AP89" i="24"/>
  <c r="AX74" i="24"/>
  <c r="AR104" i="24"/>
  <c r="AV119" i="24"/>
  <c r="AV134" i="24"/>
  <c r="AX89" i="24"/>
  <c r="AH104" i="24"/>
  <c r="AV104" i="24"/>
  <c r="AL44" i="24"/>
  <c r="AM44" i="24" s="1"/>
  <c r="AP74" i="24"/>
  <c r="AN74" i="24"/>
  <c r="AL104" i="24"/>
  <c r="AX104" i="24"/>
  <c r="AL119" i="24"/>
  <c r="AL134" i="24"/>
  <c r="AZ134" i="24"/>
  <c r="AJ149" i="24"/>
  <c r="AJ29" i="24"/>
  <c r="AK29" i="24" s="1"/>
  <c r="AR74" i="24"/>
  <c r="AV74" i="24"/>
  <c r="AJ89" i="24"/>
  <c r="AT89" i="24"/>
  <c r="AN104" i="24"/>
  <c r="AZ104" i="24"/>
  <c r="AN134" i="24"/>
  <c r="AL149" i="24"/>
  <c r="AP134" i="24"/>
  <c r="AT59" i="24"/>
  <c r="AJ74" i="24"/>
  <c r="AK74" i="24" s="1"/>
  <c r="AT74" i="24"/>
  <c r="AL89" i="24"/>
  <c r="AP104" i="24"/>
  <c r="AX119" i="24"/>
  <c r="AR134" i="24"/>
  <c r="AJ44" i="24"/>
  <c r="AK44" i="24" s="1"/>
  <c r="DV7" i="24"/>
  <c r="BP11" i="24"/>
  <c r="DL11" i="24" s="1"/>
  <c r="AL74" i="24"/>
  <c r="AM74" i="24" s="1"/>
  <c r="AZ89" i="24"/>
  <c r="AT104" i="24"/>
  <c r="AH119" i="24"/>
  <c r="AZ119" i="24"/>
  <c r="AH134" i="24"/>
  <c r="AT134" i="24"/>
  <c r="AR149" i="24"/>
  <c r="AN149" i="24"/>
  <c r="AN59" i="24"/>
  <c r="AZ74" i="24"/>
  <c r="AR89" i="24"/>
  <c r="AJ119" i="24"/>
  <c r="AT119" i="24"/>
  <c r="AX134" i="24"/>
  <c r="CV67" i="24"/>
  <c r="CV68" i="24"/>
  <c r="CV69" i="24"/>
  <c r="CV70" i="24"/>
  <c r="CV71" i="24"/>
  <c r="CV64" i="24"/>
  <c r="CV72" i="24"/>
  <c r="CV65" i="24"/>
  <c r="CV73" i="24"/>
  <c r="CV66" i="24"/>
  <c r="CV56" i="24"/>
  <c r="CV55" i="24"/>
  <c r="CV51" i="24"/>
  <c r="CV52" i="24"/>
  <c r="CV54" i="24"/>
  <c r="CV58" i="24"/>
  <c r="CV57" i="24"/>
  <c r="CV39" i="24"/>
  <c r="CV37" i="24"/>
  <c r="CV36" i="24"/>
  <c r="CV38" i="24"/>
  <c r="CV40" i="24"/>
  <c r="CV43" i="24"/>
  <c r="CV41" i="24"/>
  <c r="CV34" i="24"/>
  <c r="CV35" i="24"/>
  <c r="CV42" i="24"/>
  <c r="CV19" i="24"/>
  <c r="CV87" i="24"/>
  <c r="CV86" i="24"/>
  <c r="CV20" i="24"/>
  <c r="CV24" i="24"/>
  <c r="CV88" i="24"/>
  <c r="CV26" i="24"/>
  <c r="CV22" i="24"/>
  <c r="CV83" i="24"/>
  <c r="AH29" i="24"/>
  <c r="AI29" i="24" s="1"/>
  <c r="CV84" i="24"/>
  <c r="AH74" i="24"/>
  <c r="AI74" i="24" s="1"/>
  <c r="CV28" i="24"/>
  <c r="DC101" i="24"/>
  <c r="CY101" i="24"/>
  <c r="AV59" i="24"/>
  <c r="AZ59" i="24"/>
  <c r="AR59" i="24"/>
  <c r="AJ59" i="24"/>
  <c r="AK59" i="24" s="1"/>
  <c r="AP59" i="24"/>
  <c r="AX59" i="24"/>
  <c r="AN44" i="24"/>
  <c r="AV44" i="24"/>
  <c r="AH44" i="24"/>
  <c r="AI44" i="24" s="1"/>
  <c r="AP44" i="24"/>
  <c r="AX44" i="24"/>
  <c r="DI7" i="24"/>
  <c r="DK7" i="24"/>
  <c r="DQ7" i="24"/>
  <c r="AO7" i="24"/>
  <c r="CY7" i="24" s="1"/>
  <c r="AW7" i="24"/>
  <c r="AI9" i="24"/>
  <c r="CV9" i="24" s="1"/>
  <c r="CF10" i="24"/>
  <c r="BP9" i="24"/>
  <c r="DL9" i="24" s="1"/>
  <c r="DV8" i="24"/>
  <c r="DP7" i="24"/>
  <c r="DV10" i="24"/>
  <c r="CW7" i="24"/>
  <c r="B49" i="25" s="1"/>
  <c r="DA7" i="24"/>
  <c r="BA7" i="24"/>
  <c r="DB7" i="24"/>
  <c r="DJ7" i="24"/>
  <c r="DR7" i="24"/>
  <c r="BP10" i="24"/>
  <c r="DL10" i="24" s="1"/>
  <c r="DV11" i="24"/>
  <c r="CF9" i="24"/>
  <c r="DV13" i="24"/>
  <c r="AP29" i="24"/>
  <c r="AZ29" i="24"/>
  <c r="AX29" i="24"/>
  <c r="AV29" i="24"/>
  <c r="AT29" i="24"/>
  <c r="AN29" i="24"/>
  <c r="AF3" i="24"/>
  <c r="AE3" i="24"/>
  <c r="AD3" i="24"/>
  <c r="AB3" i="24"/>
  <c r="AC3" i="24"/>
  <c r="Z3" i="24"/>
  <c r="AA3" i="24"/>
  <c r="Y3" i="24"/>
  <c r="W3" i="24"/>
  <c r="X3" i="24"/>
  <c r="U3" i="24"/>
  <c r="V3" i="24"/>
  <c r="S3" i="24"/>
  <c r="T3" i="24"/>
  <c r="P3" i="24"/>
  <c r="Q3" i="24"/>
  <c r="DJ3" i="24" s="1"/>
  <c r="R3" i="24"/>
  <c r="O3" i="24"/>
  <c r="N3" i="24"/>
  <c r="M3" i="24"/>
  <c r="Q10" i="25" l="1"/>
  <c r="Q11" i="25" s="1"/>
  <c r="O10" i="25"/>
  <c r="O11" i="25" s="1"/>
  <c r="DT12" i="24"/>
  <c r="DT11" i="24"/>
  <c r="DU4" i="24"/>
  <c r="DU14" i="24" s="1"/>
  <c r="C74" i="25" s="1"/>
  <c r="DT13" i="24"/>
  <c r="DT7" i="24"/>
  <c r="DT4" i="24"/>
  <c r="DT10" i="24"/>
  <c r="DT9" i="24"/>
  <c r="DT8" i="24"/>
  <c r="S5" i="25"/>
  <c r="S6" i="25" s="1"/>
  <c r="S15" i="25"/>
  <c r="S16" i="25" s="1"/>
  <c r="S20" i="25"/>
  <c r="S21" i="25" s="1"/>
  <c r="Q5" i="25"/>
  <c r="Q6" i="25" s="1"/>
  <c r="Q20" i="25"/>
  <c r="Q21" i="25" s="1"/>
  <c r="Q15" i="25"/>
  <c r="Q16" i="25" s="1"/>
  <c r="P5" i="25"/>
  <c r="P6" i="25" s="1"/>
  <c r="P15" i="25"/>
  <c r="P16" i="25" s="1"/>
  <c r="P20" i="25"/>
  <c r="P21" i="25" s="1"/>
  <c r="T5" i="25"/>
  <c r="T6" i="25" s="1"/>
  <c r="T20" i="25"/>
  <c r="T21" i="25" s="1"/>
  <c r="T15" i="25"/>
  <c r="T16" i="25" s="1"/>
  <c r="R5" i="25"/>
  <c r="R6" i="25" s="1"/>
  <c r="R20" i="25"/>
  <c r="R21" i="25" s="1"/>
  <c r="R15" i="25"/>
  <c r="R16" i="25" s="1"/>
  <c r="T10" i="25"/>
  <c r="T11" i="25" s="1"/>
  <c r="R10" i="25"/>
  <c r="N5" i="25"/>
  <c r="N6" i="25" s="1"/>
  <c r="N15" i="25"/>
  <c r="N16" i="25" s="1"/>
  <c r="N20" i="25"/>
  <c r="N21" i="25" s="1"/>
  <c r="P10" i="25"/>
  <c r="N10" i="25"/>
  <c r="O5" i="25"/>
  <c r="O6" i="25" s="1"/>
  <c r="O15" i="25"/>
  <c r="O16" i="25" s="1"/>
  <c r="O20" i="25"/>
  <c r="O21" i="25" s="1"/>
  <c r="S10" i="25"/>
  <c r="S11" i="25" s="1"/>
  <c r="BU3" i="24"/>
  <c r="DO3" i="24"/>
  <c r="CK3" i="24"/>
  <c r="DW3" i="24"/>
  <c r="BY3" i="24"/>
  <c r="DQ3" i="24"/>
  <c r="BM3" i="24"/>
  <c r="DK3" i="24"/>
  <c r="BW3" i="24"/>
  <c r="DP3" i="24"/>
  <c r="CO3" i="24"/>
  <c r="DY3" i="24"/>
  <c r="BS3" i="24"/>
  <c r="DN3" i="24"/>
  <c r="BG3" i="24"/>
  <c r="DH3" i="24"/>
  <c r="CA3" i="24"/>
  <c r="DR3" i="24"/>
  <c r="BK3" i="24"/>
  <c r="BI3" i="24"/>
  <c r="DI3" i="24"/>
  <c r="CE3" i="24"/>
  <c r="DT3" i="24"/>
  <c r="BO3" i="24"/>
  <c r="DL3" i="24"/>
  <c r="BQ3" i="24"/>
  <c r="DM3" i="24"/>
  <c r="CC3" i="24"/>
  <c r="DS3" i="24"/>
  <c r="BC3" i="24"/>
  <c r="DF3" i="24"/>
  <c r="CI3" i="24"/>
  <c r="DV3" i="24"/>
  <c r="CG3" i="24"/>
  <c r="DU3" i="24"/>
  <c r="BE3" i="24"/>
  <c r="DG3" i="24"/>
  <c r="CM3" i="24"/>
  <c r="DX3" i="24"/>
  <c r="CV29" i="24"/>
  <c r="T28" i="25" s="1"/>
  <c r="DE7" i="24"/>
  <c r="DC7" i="24"/>
  <c r="Q154" i="10"/>
  <c r="O154" i="10"/>
  <c r="M154" i="10"/>
  <c r="K154" i="10"/>
  <c r="I154" i="10"/>
  <c r="G154" i="10"/>
  <c r="E154" i="10"/>
  <c r="C154" i="10"/>
  <c r="U139" i="10"/>
  <c r="S139" i="10"/>
  <c r="Q139" i="10"/>
  <c r="O139" i="10"/>
  <c r="M139" i="10"/>
  <c r="K139" i="10"/>
  <c r="I139" i="10"/>
  <c r="G139" i="10"/>
  <c r="E139" i="10"/>
  <c r="C139" i="10"/>
  <c r="U124" i="10"/>
  <c r="S124" i="10"/>
  <c r="Q124" i="10"/>
  <c r="O124" i="10"/>
  <c r="M124" i="10"/>
  <c r="K124" i="10"/>
  <c r="I124" i="10"/>
  <c r="G124" i="10"/>
  <c r="E124" i="10"/>
  <c r="C124" i="10"/>
  <c r="U109" i="10"/>
  <c r="S109" i="10"/>
  <c r="Q109" i="10"/>
  <c r="O109" i="10"/>
  <c r="M109" i="10"/>
  <c r="K109" i="10"/>
  <c r="I109" i="10"/>
  <c r="G109" i="10"/>
  <c r="E109" i="10"/>
  <c r="C109" i="10"/>
  <c r="U94" i="10"/>
  <c r="S94" i="10"/>
  <c r="Q94" i="10"/>
  <c r="O94" i="10"/>
  <c r="M94" i="10"/>
  <c r="K94" i="10"/>
  <c r="I94" i="10"/>
  <c r="G94" i="10"/>
  <c r="E94" i="10"/>
  <c r="G79" i="10"/>
  <c r="E79" i="10"/>
  <c r="C79" i="10"/>
  <c r="G64" i="10"/>
  <c r="E64" i="10"/>
  <c r="G49" i="10"/>
  <c r="E49" i="10"/>
  <c r="C49" i="10"/>
  <c r="G34" i="10"/>
  <c r="E34" i="10"/>
  <c r="C34" i="10"/>
  <c r="BI19" i="10"/>
  <c r="BG19" i="10"/>
  <c r="BE19" i="10"/>
  <c r="BC19" i="10"/>
  <c r="BA19" i="10"/>
  <c r="AY19" i="10"/>
  <c r="AW19" i="10"/>
  <c r="AU19" i="10"/>
  <c r="AS19" i="10"/>
  <c r="AQ19" i="10"/>
  <c r="AO19" i="10"/>
  <c r="AM19" i="10"/>
  <c r="AK19" i="10"/>
  <c r="AI19" i="10"/>
  <c r="AG19" i="10"/>
  <c r="AE19" i="10"/>
  <c r="AC19" i="10"/>
  <c r="AA19" i="10"/>
  <c r="Y19" i="10"/>
  <c r="W19" i="10"/>
  <c r="C19" i="10"/>
  <c r="E19" i="10"/>
  <c r="G19" i="10"/>
  <c r="I19" i="10"/>
  <c r="K19" i="10"/>
  <c r="M19" i="10"/>
  <c r="O19" i="10"/>
  <c r="Q19" i="10"/>
  <c r="BM14" i="40" l="1"/>
  <c r="CC14" i="40"/>
  <c r="BG14" i="40"/>
  <c r="CO14" i="40"/>
  <c r="BO14" i="40"/>
  <c r="CE14" i="40"/>
  <c r="BQ14" i="40"/>
  <c r="CG14" i="40"/>
  <c r="BI14" i="40"/>
  <c r="BC14" i="40"/>
  <c r="BS14" i="40"/>
  <c r="CI14" i="40"/>
  <c r="CM14" i="40"/>
  <c r="BE14" i="40"/>
  <c r="BU14" i="40"/>
  <c r="CK14" i="40"/>
  <c r="BW14" i="40"/>
  <c r="BY14" i="40"/>
  <c r="BK14" i="40"/>
  <c r="CA14" i="40"/>
  <c r="O12" i="25"/>
  <c r="P12" i="25"/>
  <c r="P11" i="25"/>
  <c r="N12" i="25"/>
  <c r="N11" i="25"/>
  <c r="R12" i="25"/>
  <c r="R11" i="25"/>
  <c r="T12" i="25"/>
  <c r="Q12" i="25"/>
  <c r="S12" i="25"/>
  <c r="N7" i="25"/>
  <c r="O22" i="25"/>
  <c r="S7" i="25"/>
  <c r="O17" i="25"/>
  <c r="P17" i="25"/>
  <c r="O7" i="25"/>
  <c r="R17" i="25"/>
  <c r="P7" i="25"/>
  <c r="R22" i="25"/>
  <c r="Q17" i="25"/>
  <c r="R7" i="25"/>
  <c r="Q22" i="25"/>
  <c r="N22" i="25"/>
  <c r="T17" i="25"/>
  <c r="Q7" i="25"/>
  <c r="N17" i="25"/>
  <c r="T22" i="25"/>
  <c r="S22" i="25"/>
  <c r="T7" i="25"/>
  <c r="S17" i="25"/>
  <c r="P22" i="25"/>
  <c r="CC14" i="24"/>
  <c r="BO14" i="24"/>
  <c r="BC14" i="24"/>
  <c r="CI14" i="24"/>
  <c r="BE14" i="24"/>
  <c r="BU14" i="24"/>
  <c r="CK14" i="24"/>
  <c r="CG14" i="24"/>
  <c r="BS14" i="24"/>
  <c r="BG14" i="24"/>
  <c r="BW14" i="24"/>
  <c r="CM14" i="24"/>
  <c r="BI14" i="24"/>
  <c r="BY14" i="24"/>
  <c r="CO14" i="24"/>
  <c r="BK14" i="24"/>
  <c r="CA14" i="24"/>
  <c r="BM14" i="24"/>
  <c r="CE14" i="24"/>
  <c r="BQ14" i="24"/>
  <c r="B7" i="22" l="1"/>
  <c r="B6" i="22"/>
  <c r="B5" i="22"/>
  <c r="A55" i="25" l="1"/>
  <c r="A54" i="25"/>
  <c r="A53" i="25"/>
  <c r="A52" i="25"/>
  <c r="A51" i="25"/>
  <c r="A50" i="25"/>
  <c r="A49" i="25"/>
  <c r="A48" i="25"/>
  <c r="A47" i="25"/>
  <c r="A46" i="25"/>
  <c r="S19" i="10" l="1"/>
  <c r="U19" i="10"/>
  <c r="A78" i="25" l="1"/>
  <c r="A77" i="25"/>
  <c r="A76" i="25"/>
  <c r="A75" i="25"/>
  <c r="A74" i="25"/>
  <c r="A73" i="25"/>
  <c r="A72" i="25"/>
  <c r="A71" i="25"/>
  <c r="A70" i="25"/>
  <c r="A69" i="25"/>
  <c r="A68" i="25"/>
  <c r="A67" i="25"/>
  <c r="A66" i="25"/>
  <c r="A65" i="25"/>
  <c r="A64" i="25"/>
  <c r="A63" i="25"/>
  <c r="A62" i="25"/>
  <c r="A61" i="25"/>
  <c r="A60" i="25"/>
  <c r="E14" i="24" l="1"/>
  <c r="D14" i="24"/>
  <c r="C14" i="24"/>
  <c r="B13" i="24" l="1"/>
  <c r="B12" i="24"/>
  <c r="B11" i="24"/>
  <c r="B10" i="24"/>
  <c r="B9" i="24"/>
  <c r="B8" i="24"/>
  <c r="B7" i="24"/>
  <c r="CU6" i="24"/>
  <c r="CD6" i="24"/>
  <c r="DS6" i="24" s="1"/>
  <c r="CB6" i="24"/>
  <c r="DR6" i="24" s="1"/>
  <c r="BZ6" i="24"/>
  <c r="DQ6" i="24" s="1"/>
  <c r="BX6" i="24"/>
  <c r="DP6" i="24" s="1"/>
  <c r="BV6" i="24"/>
  <c r="DO6" i="24" s="1"/>
  <c r="BT6" i="24"/>
  <c r="DN6" i="24" s="1"/>
  <c r="BR6" i="24"/>
  <c r="DM6" i="24" s="1"/>
  <c r="BN6" i="24"/>
  <c r="DK6" i="24" s="1"/>
  <c r="BL6" i="24"/>
  <c r="DJ6" i="24" s="1"/>
  <c r="BJ6" i="24"/>
  <c r="DI6" i="24" s="1"/>
  <c r="BH6" i="24"/>
  <c r="DH6" i="24" s="1"/>
  <c r="BF6" i="24"/>
  <c r="DG6" i="24" s="1"/>
  <c r="BD6" i="24"/>
  <c r="DF6" i="24" s="1"/>
  <c r="AZ6" i="24"/>
  <c r="AX6" i="24"/>
  <c r="AV6" i="24"/>
  <c r="AT6" i="24"/>
  <c r="AR6" i="24"/>
  <c r="AS6" i="24" s="1"/>
  <c r="AP6" i="24"/>
  <c r="AN6" i="24"/>
  <c r="AL6" i="24"/>
  <c r="AM6" i="24" s="1"/>
  <c r="AJ6" i="24"/>
  <c r="AK6" i="24" s="1"/>
  <c r="AH6" i="24"/>
  <c r="B6" i="24"/>
  <c r="CU5" i="24"/>
  <c r="CD5" i="24"/>
  <c r="DS5" i="24" s="1"/>
  <c r="CB5" i="24"/>
  <c r="DR5" i="24" s="1"/>
  <c r="BZ5" i="24"/>
  <c r="DQ5" i="24" s="1"/>
  <c r="BX5" i="24"/>
  <c r="DP5" i="24" s="1"/>
  <c r="BV5" i="24"/>
  <c r="DO5" i="24" s="1"/>
  <c r="BT5" i="24"/>
  <c r="DN5" i="24" s="1"/>
  <c r="BR5" i="24"/>
  <c r="DM5" i="24" s="1"/>
  <c r="BN5" i="24"/>
  <c r="DK5" i="24" s="1"/>
  <c r="BL5" i="24"/>
  <c r="DJ5" i="24" s="1"/>
  <c r="BJ5" i="24"/>
  <c r="DI5" i="24" s="1"/>
  <c r="BH5" i="24"/>
  <c r="DH5" i="24" s="1"/>
  <c r="BF5" i="24"/>
  <c r="DG5" i="24" s="1"/>
  <c r="BD5" i="24"/>
  <c r="DF5" i="24" s="1"/>
  <c r="AZ5" i="24"/>
  <c r="AX5" i="24"/>
  <c r="AV5" i="24"/>
  <c r="AT5" i="24"/>
  <c r="AR5" i="24"/>
  <c r="AP5" i="24"/>
  <c r="AN5" i="24"/>
  <c r="AL5" i="24"/>
  <c r="AM5" i="24" s="1"/>
  <c r="AJ5" i="24"/>
  <c r="AK5" i="24" s="1"/>
  <c r="AH5" i="24"/>
  <c r="B5" i="24"/>
  <c r="CU4" i="24"/>
  <c r="DS4" i="24"/>
  <c r="DR4" i="24"/>
  <c r="DQ4" i="24"/>
  <c r="DP4" i="24"/>
  <c r="DO4" i="24"/>
  <c r="DN4" i="24"/>
  <c r="DM4" i="24"/>
  <c r="DK4" i="24"/>
  <c r="DJ4" i="24"/>
  <c r="DI4" i="24"/>
  <c r="DH4" i="24"/>
  <c r="DG4" i="24"/>
  <c r="DF4" i="24"/>
  <c r="AZ4" i="24"/>
  <c r="AX4" i="24"/>
  <c r="AV4" i="24"/>
  <c r="AT4" i="24"/>
  <c r="AR4" i="24"/>
  <c r="AP4" i="24"/>
  <c r="AN4" i="24"/>
  <c r="AL4" i="24"/>
  <c r="AJ4" i="24"/>
  <c r="AH4" i="24"/>
  <c r="AI4" i="24" s="1"/>
  <c r="B4" i="24"/>
  <c r="AK199" i="24" l="1"/>
  <c r="AK4" i="24"/>
  <c r="CW4" i="24" s="1"/>
  <c r="B46" i="25" s="1"/>
  <c r="AM4" i="24"/>
  <c r="CX4" i="24" s="1"/>
  <c r="C46" i="25" s="1"/>
  <c r="AM199" i="24"/>
  <c r="AO4" i="24"/>
  <c r="CY4" i="24" s="1"/>
  <c r="AO199" i="24"/>
  <c r="CZ4" i="24"/>
  <c r="BA199" i="24"/>
  <c r="BA4" i="24"/>
  <c r="AU199" i="24"/>
  <c r="AU4" i="24"/>
  <c r="DB4" i="24" s="1"/>
  <c r="AY199" i="24"/>
  <c r="AY4" i="24"/>
  <c r="DD4" i="24" s="1"/>
  <c r="AW199" i="24"/>
  <c r="AW4" i="24"/>
  <c r="DC4" i="24" s="1"/>
  <c r="CV215" i="24"/>
  <c r="CV200" i="24"/>
  <c r="CV260" i="24"/>
  <c r="CV275" i="24"/>
  <c r="CV230" i="24"/>
  <c r="CV170" i="24"/>
  <c r="CV155" i="24"/>
  <c r="CV185" i="24"/>
  <c r="CV245" i="24"/>
  <c r="CV290" i="24"/>
  <c r="CV140" i="24"/>
  <c r="CV125" i="24"/>
  <c r="CV95" i="24"/>
  <c r="CV110" i="24"/>
  <c r="CV291" i="24"/>
  <c r="CV201" i="24"/>
  <c r="CV261" i="24"/>
  <c r="CV156" i="24"/>
  <c r="CV171" i="24"/>
  <c r="CV246" i="24"/>
  <c r="CV276" i="24"/>
  <c r="CV186" i="24"/>
  <c r="CV216" i="24"/>
  <c r="CV231" i="24"/>
  <c r="CV126" i="24"/>
  <c r="CV141" i="24"/>
  <c r="CV111" i="24"/>
  <c r="CV96" i="24"/>
  <c r="CW261" i="24"/>
  <c r="AK201" i="24"/>
  <c r="CW201" i="24" s="1"/>
  <c r="CW171" i="24"/>
  <c r="CW276" i="24"/>
  <c r="CW246" i="24"/>
  <c r="CW156" i="24"/>
  <c r="CW186" i="24"/>
  <c r="CW216" i="24"/>
  <c r="CW291" i="24"/>
  <c r="CW231" i="24"/>
  <c r="CW96" i="24"/>
  <c r="CW81" i="24"/>
  <c r="CW51" i="24"/>
  <c r="CW111" i="24"/>
  <c r="CW36" i="24"/>
  <c r="CW66" i="24"/>
  <c r="CW141" i="24"/>
  <c r="CW126" i="24"/>
  <c r="CW275" i="24"/>
  <c r="CW230" i="24"/>
  <c r="CW155" i="24"/>
  <c r="CW185" i="24"/>
  <c r="CW215" i="24"/>
  <c r="CW245" i="24"/>
  <c r="AK200" i="24"/>
  <c r="CW200" i="24" s="1"/>
  <c r="CW290" i="24"/>
  <c r="CW260" i="24"/>
  <c r="CW170" i="24"/>
  <c r="CW80" i="24"/>
  <c r="CW35" i="24"/>
  <c r="CW125" i="24"/>
  <c r="CW140" i="24"/>
  <c r="CW110" i="24"/>
  <c r="CW65" i="24"/>
  <c r="CW50" i="24"/>
  <c r="CW95" i="24"/>
  <c r="DE246" i="24"/>
  <c r="DE186" i="24"/>
  <c r="BA201" i="24"/>
  <c r="DE201" i="24" s="1"/>
  <c r="DE261" i="24"/>
  <c r="DE156" i="24"/>
  <c r="DE291" i="24"/>
  <c r="DE171" i="24"/>
  <c r="DE231" i="24"/>
  <c r="DE216" i="24"/>
  <c r="DE276" i="24"/>
  <c r="DE21" i="24"/>
  <c r="DE126" i="24"/>
  <c r="DE36" i="24"/>
  <c r="DE66" i="24"/>
  <c r="DE141" i="24"/>
  <c r="DE111" i="24"/>
  <c r="DE81" i="24"/>
  <c r="DE51" i="24"/>
  <c r="DE96" i="24"/>
  <c r="DE170" i="24"/>
  <c r="DE185" i="24"/>
  <c r="DE260" i="24"/>
  <c r="DE290" i="24"/>
  <c r="DE230" i="24"/>
  <c r="BA200" i="24"/>
  <c r="DE200" i="24" s="1"/>
  <c r="DE275" i="24"/>
  <c r="DE155" i="24"/>
  <c r="DE245" i="24"/>
  <c r="DE215" i="24"/>
  <c r="DE20" i="24"/>
  <c r="DE35" i="24"/>
  <c r="DE140" i="24"/>
  <c r="DE110" i="24"/>
  <c r="DE65" i="24"/>
  <c r="DE95" i="24"/>
  <c r="DE80" i="24"/>
  <c r="DE50" i="24"/>
  <c r="DE125" i="24"/>
  <c r="DD261" i="24"/>
  <c r="DD231" i="24"/>
  <c r="AY201" i="24"/>
  <c r="DD201" i="24" s="1"/>
  <c r="DD246" i="24"/>
  <c r="DD186" i="24"/>
  <c r="DD156" i="24"/>
  <c r="DD276" i="24"/>
  <c r="DD291" i="24"/>
  <c r="DD216" i="24"/>
  <c r="DD171" i="24"/>
  <c r="DD126" i="24"/>
  <c r="DD21" i="24"/>
  <c r="DD141" i="24"/>
  <c r="DD66" i="24"/>
  <c r="DD36" i="24"/>
  <c r="DD96" i="24"/>
  <c r="DD81" i="24"/>
  <c r="DD51" i="24"/>
  <c r="DD111" i="24"/>
  <c r="DD185" i="24"/>
  <c r="DD155" i="24"/>
  <c r="DD245" i="24"/>
  <c r="DD275" i="24"/>
  <c r="DD260" i="24"/>
  <c r="DD230" i="24"/>
  <c r="AY200" i="24"/>
  <c r="DD200" i="24" s="1"/>
  <c r="DD215" i="24"/>
  <c r="DD170" i="24"/>
  <c r="DD290" i="24"/>
  <c r="DD140" i="24"/>
  <c r="DD110" i="24"/>
  <c r="DD65" i="24"/>
  <c r="DD80" i="24"/>
  <c r="DD20" i="24"/>
  <c r="DD35" i="24"/>
  <c r="DD125" i="24"/>
  <c r="DD95" i="24"/>
  <c r="DD50" i="24"/>
  <c r="AW200" i="24"/>
  <c r="DC200" i="24" s="1"/>
  <c r="DC170" i="24"/>
  <c r="DC230" i="24"/>
  <c r="DC260" i="24"/>
  <c r="DC275" i="24"/>
  <c r="DC185" i="24"/>
  <c r="DC155" i="24"/>
  <c r="DC215" i="24"/>
  <c r="DC245" i="24"/>
  <c r="DC290" i="24"/>
  <c r="DC20" i="24"/>
  <c r="DC65" i="24"/>
  <c r="DC50" i="24"/>
  <c r="DC140" i="24"/>
  <c r="DC110" i="24"/>
  <c r="DC80" i="24"/>
  <c r="DC35" i="24"/>
  <c r="DC95" i="24"/>
  <c r="DC125" i="24"/>
  <c r="DC171" i="24"/>
  <c r="DC276" i="24"/>
  <c r="DC186" i="24"/>
  <c r="DC156" i="24"/>
  <c r="DC261" i="24"/>
  <c r="AW201" i="24"/>
  <c r="DC201" i="24" s="1"/>
  <c r="DC216" i="24"/>
  <c r="DC246" i="24"/>
  <c r="DC291" i="24"/>
  <c r="DC231" i="24"/>
  <c r="DC111" i="24"/>
  <c r="DC21" i="24"/>
  <c r="DC36" i="24"/>
  <c r="DC66" i="24"/>
  <c r="DC141" i="24"/>
  <c r="DC96" i="24"/>
  <c r="DC81" i="24"/>
  <c r="DC51" i="24"/>
  <c r="DC126" i="24"/>
  <c r="DB246" i="24"/>
  <c r="DB291" i="24"/>
  <c r="DB156" i="24"/>
  <c r="DB276" i="24"/>
  <c r="DB261" i="24"/>
  <c r="AU201" i="24"/>
  <c r="DB201" i="24" s="1"/>
  <c r="DB186" i="24"/>
  <c r="DB231" i="24"/>
  <c r="DB216" i="24"/>
  <c r="DB171" i="24"/>
  <c r="DB96" i="24"/>
  <c r="DB51" i="24"/>
  <c r="DB126" i="24"/>
  <c r="DB81" i="24"/>
  <c r="DB21" i="24"/>
  <c r="DB36" i="24"/>
  <c r="DB141" i="24"/>
  <c r="DB111" i="24"/>
  <c r="DB66" i="24"/>
  <c r="DB215" i="24"/>
  <c r="DB245" i="24"/>
  <c r="DB275" i="24"/>
  <c r="DB230" i="24"/>
  <c r="DB260" i="24"/>
  <c r="DB290" i="24"/>
  <c r="DB170" i="24"/>
  <c r="DB185" i="24"/>
  <c r="AU200" i="24"/>
  <c r="DB200" i="24" s="1"/>
  <c r="DB155" i="24"/>
  <c r="DB95" i="24"/>
  <c r="DB35" i="24"/>
  <c r="DB125" i="24"/>
  <c r="DB65" i="24"/>
  <c r="DB20" i="24"/>
  <c r="DB110" i="24"/>
  <c r="DB140" i="24"/>
  <c r="DB80" i="24"/>
  <c r="DB50" i="24"/>
  <c r="DA304" i="24"/>
  <c r="DA305" i="24"/>
  <c r="DA275" i="24"/>
  <c r="DA155" i="24"/>
  <c r="DA230" i="24"/>
  <c r="DA185" i="24"/>
  <c r="DA290" i="24"/>
  <c r="DA245" i="24"/>
  <c r="DA170" i="24"/>
  <c r="DA260" i="24"/>
  <c r="DA200" i="24"/>
  <c r="DA215" i="24"/>
  <c r="DA140" i="24"/>
  <c r="DA80" i="24"/>
  <c r="DA50" i="24"/>
  <c r="DA95" i="24"/>
  <c r="DA125" i="24"/>
  <c r="DA65" i="24"/>
  <c r="DA35" i="24"/>
  <c r="DA110" i="24"/>
  <c r="DA306" i="24"/>
  <c r="DA156" i="24"/>
  <c r="DA261" i="24"/>
  <c r="DA291" i="24"/>
  <c r="DA276" i="24"/>
  <c r="DA216" i="24"/>
  <c r="DA201" i="24"/>
  <c r="DA231" i="24"/>
  <c r="DA186" i="24"/>
  <c r="DA171" i="24"/>
  <c r="DA246" i="24"/>
  <c r="DA141" i="24"/>
  <c r="DA111" i="24"/>
  <c r="DA66" i="24"/>
  <c r="DA51" i="24"/>
  <c r="DA81" i="24"/>
  <c r="DA126" i="24"/>
  <c r="DA96" i="24"/>
  <c r="DA36" i="24"/>
  <c r="CZ306" i="24"/>
  <c r="CZ216" i="24"/>
  <c r="CZ291" i="24"/>
  <c r="CZ246" i="24"/>
  <c r="CZ261" i="24"/>
  <c r="CZ186" i="24"/>
  <c r="CZ276" i="24"/>
  <c r="CZ231" i="24"/>
  <c r="CZ201" i="24"/>
  <c r="CZ156" i="24"/>
  <c r="CZ171" i="24"/>
  <c r="CZ126" i="24"/>
  <c r="CZ36" i="24"/>
  <c r="CZ66" i="24"/>
  <c r="CZ141" i="24"/>
  <c r="CZ111" i="24"/>
  <c r="CZ51" i="24"/>
  <c r="CZ81" i="24"/>
  <c r="CZ96" i="24"/>
  <c r="CZ305" i="24"/>
  <c r="CZ245" i="24"/>
  <c r="CZ170" i="24"/>
  <c r="CZ275" i="24"/>
  <c r="CZ290" i="24"/>
  <c r="CZ185" i="24"/>
  <c r="CZ155" i="24"/>
  <c r="CZ200" i="24"/>
  <c r="CZ260" i="24"/>
  <c r="CZ215" i="24"/>
  <c r="CZ230" i="24"/>
  <c r="CZ110" i="24"/>
  <c r="CZ65" i="24"/>
  <c r="CZ35" i="24"/>
  <c r="CZ140" i="24"/>
  <c r="CZ95" i="24"/>
  <c r="CZ80" i="24"/>
  <c r="CZ50" i="24"/>
  <c r="CZ125" i="24"/>
  <c r="CY306" i="24"/>
  <c r="CY216" i="24"/>
  <c r="CY156" i="24"/>
  <c r="CY261" i="24"/>
  <c r="CY246" i="24"/>
  <c r="CY276" i="24"/>
  <c r="CY171" i="24"/>
  <c r="CY186" i="24"/>
  <c r="AO201" i="24"/>
  <c r="CY201" i="24" s="1"/>
  <c r="CY231" i="24"/>
  <c r="CY291" i="24"/>
  <c r="CY141" i="24"/>
  <c r="CY111" i="24"/>
  <c r="CY51" i="24"/>
  <c r="CY126" i="24"/>
  <c r="CY81" i="24"/>
  <c r="CY96" i="24"/>
  <c r="CY66" i="24"/>
  <c r="CY36" i="24"/>
  <c r="CY305" i="24"/>
  <c r="CY245" i="24"/>
  <c r="CY215" i="24"/>
  <c r="CY230" i="24"/>
  <c r="CY290" i="24"/>
  <c r="CY155" i="24"/>
  <c r="CY275" i="24"/>
  <c r="AO200" i="24"/>
  <c r="CY200" i="24" s="1"/>
  <c r="CY260" i="24"/>
  <c r="CY185" i="24"/>
  <c r="CY170" i="24"/>
  <c r="CY65" i="24"/>
  <c r="CY140" i="24"/>
  <c r="CY35" i="24"/>
  <c r="CY125" i="24"/>
  <c r="CY95" i="24"/>
  <c r="CY50" i="24"/>
  <c r="CY80" i="24"/>
  <c r="CY110" i="24"/>
  <c r="CX231" i="24"/>
  <c r="CX156" i="24"/>
  <c r="CX171" i="24"/>
  <c r="CX261" i="24"/>
  <c r="CX246" i="24"/>
  <c r="CX276" i="24"/>
  <c r="AM201" i="24"/>
  <c r="CX201" i="24" s="1"/>
  <c r="CX291" i="24"/>
  <c r="CX216" i="24"/>
  <c r="CX186" i="24"/>
  <c r="CX111" i="24"/>
  <c r="CX126" i="24"/>
  <c r="CX96" i="24"/>
  <c r="CX81" i="24"/>
  <c r="CX36" i="24"/>
  <c r="CX141" i="24"/>
  <c r="CX66" i="24"/>
  <c r="CX51" i="24"/>
  <c r="CX215" i="24"/>
  <c r="CX155" i="24"/>
  <c r="CX290" i="24"/>
  <c r="AM200" i="24"/>
  <c r="CX200" i="24" s="1"/>
  <c r="CX185" i="24"/>
  <c r="CX260" i="24"/>
  <c r="CX170" i="24"/>
  <c r="CX230" i="24"/>
  <c r="CX245" i="24"/>
  <c r="CX275" i="24"/>
  <c r="CX110" i="24"/>
  <c r="CX50" i="24"/>
  <c r="CX65" i="24"/>
  <c r="CX35" i="24"/>
  <c r="CX80" i="24"/>
  <c r="CX140" i="24"/>
  <c r="CX125" i="24"/>
  <c r="CX95" i="24"/>
  <c r="BA6" i="24"/>
  <c r="DE6" i="24" s="1"/>
  <c r="DE306" i="24"/>
  <c r="BA5" i="24"/>
  <c r="DE5" i="24" s="1"/>
  <c r="DE305" i="24"/>
  <c r="DE4" i="24"/>
  <c r="AY6" i="24"/>
  <c r="DD6" i="24" s="1"/>
  <c r="DD306" i="24"/>
  <c r="AY5" i="24"/>
  <c r="DD5" i="24" s="1"/>
  <c r="DD305" i="24"/>
  <c r="AW6" i="24"/>
  <c r="DC6" i="24" s="1"/>
  <c r="DC306" i="24"/>
  <c r="AW5" i="24"/>
  <c r="DC5" i="24" s="1"/>
  <c r="DC305" i="24"/>
  <c r="AU6" i="24"/>
  <c r="DB6" i="24" s="1"/>
  <c r="DB306" i="24"/>
  <c r="AU5" i="24"/>
  <c r="DB5" i="24" s="1"/>
  <c r="DB305" i="24"/>
  <c r="CZ304" i="24"/>
  <c r="CW5" i="24"/>
  <c r="B47" i="25" s="1"/>
  <c r="CW20" i="24"/>
  <c r="CW6" i="24"/>
  <c r="B48" i="25" s="1"/>
  <c r="CW21" i="24"/>
  <c r="CX6" i="24"/>
  <c r="C48" i="25" s="1"/>
  <c r="CX21" i="24"/>
  <c r="CX5" i="24"/>
  <c r="C47" i="25" s="1"/>
  <c r="CX20" i="24"/>
  <c r="AO5" i="24"/>
  <c r="CY5" i="24" s="1"/>
  <c r="CY20" i="24"/>
  <c r="AO6" i="24"/>
  <c r="CY6" i="24" s="1"/>
  <c r="CY21" i="24"/>
  <c r="CZ5" i="24"/>
  <c r="CZ20" i="24"/>
  <c r="CZ6" i="24"/>
  <c r="CZ21" i="24"/>
  <c r="DA4" i="24"/>
  <c r="DA5" i="24"/>
  <c r="DA20" i="24"/>
  <c r="DA6" i="24"/>
  <c r="DA21" i="24"/>
  <c r="AZ14" i="24"/>
  <c r="CV4" i="24"/>
  <c r="AI5" i="24"/>
  <c r="CV5" i="24" s="1"/>
  <c r="AX14" i="24"/>
  <c r="AI6" i="24"/>
  <c r="CV6" i="24" s="1"/>
  <c r="CV81" i="24"/>
  <c r="AV14" i="24"/>
  <c r="AT14" i="24"/>
  <c r="AR14" i="24"/>
  <c r="AP14" i="24"/>
  <c r="AN14" i="24"/>
  <c r="AL14" i="24"/>
  <c r="AM14" i="24" s="1"/>
  <c r="AJ14" i="24"/>
  <c r="AK14" i="24" s="1"/>
  <c r="AH14" i="24"/>
  <c r="AI14" i="24" s="1"/>
  <c r="DQ14" i="24"/>
  <c r="C70" i="25" s="1"/>
  <c r="DG14" i="24"/>
  <c r="C60" i="25" s="1"/>
  <c r="DR14" i="24"/>
  <c r="C71" i="25" s="1"/>
  <c r="DX14" i="24"/>
  <c r="DJ14" i="24"/>
  <c r="C63" i="25" s="1"/>
  <c r="DL4" i="24"/>
  <c r="BP5" i="24"/>
  <c r="DL5" i="24" s="1"/>
  <c r="CF5" i="24"/>
  <c r="DV5" i="24"/>
  <c r="BP6" i="24"/>
  <c r="DL6" i="24" s="1"/>
  <c r="CF6" i="24"/>
  <c r="DV6" i="24"/>
  <c r="DV14" i="24" l="1"/>
  <c r="DL14" i="24"/>
  <c r="C65" i="25" s="1"/>
  <c r="C77" i="25"/>
  <c r="C78" i="25"/>
  <c r="DT5" i="24"/>
  <c r="DA314" i="24"/>
  <c r="M37" i="25" s="1"/>
  <c r="CV154" i="24"/>
  <c r="CV164" i="24" s="1"/>
  <c r="K28" i="25" s="1"/>
  <c r="CV94" i="24"/>
  <c r="CV104" i="24" s="1"/>
  <c r="O28" i="25" s="1"/>
  <c r="CV169" i="24"/>
  <c r="CV179" i="24" s="1"/>
  <c r="J28" i="25" s="1"/>
  <c r="CV109" i="24"/>
  <c r="CV119" i="24" s="1"/>
  <c r="N28" i="25" s="1"/>
  <c r="CV244" i="24"/>
  <c r="CV254" i="24" s="1"/>
  <c r="E28" i="25" s="1"/>
  <c r="CV139" i="24"/>
  <c r="CV149" i="24" s="1"/>
  <c r="L28" i="25" s="1"/>
  <c r="CV184" i="24"/>
  <c r="CV194" i="24" s="1"/>
  <c r="I28" i="25" s="1"/>
  <c r="CV124" i="24"/>
  <c r="CV134" i="24" s="1"/>
  <c r="M28" i="25" s="1"/>
  <c r="CV274" i="24"/>
  <c r="CV284" i="24" s="1"/>
  <c r="C28" i="25" s="1"/>
  <c r="CV214" i="24"/>
  <c r="CV224" i="24" s="1"/>
  <c r="G28" i="25" s="1"/>
  <c r="CV199" i="24"/>
  <c r="CV209" i="24" s="1"/>
  <c r="H28" i="25" s="1"/>
  <c r="DT6" i="24"/>
  <c r="CV289" i="24"/>
  <c r="CV299" i="24" s="1"/>
  <c r="B28" i="25" s="1"/>
  <c r="CV259" i="24"/>
  <c r="CV269" i="24" s="1"/>
  <c r="D28" i="25" s="1"/>
  <c r="CV229" i="24"/>
  <c r="CV239" i="24" s="1"/>
  <c r="F28" i="25" s="1"/>
  <c r="CZ314" i="24"/>
  <c r="M36" i="25" s="1"/>
  <c r="CW94" i="24"/>
  <c r="CW104" i="24" s="1"/>
  <c r="CW124" i="24"/>
  <c r="CW134" i="24" s="1"/>
  <c r="CW64" i="24"/>
  <c r="CW74" i="24" s="1"/>
  <c r="CW169" i="24"/>
  <c r="CW179" i="24" s="1"/>
  <c r="CW139" i="24"/>
  <c r="CW149" i="24" s="1"/>
  <c r="CW229" i="24"/>
  <c r="CW239" i="24" s="1"/>
  <c r="CW34" i="24"/>
  <c r="CW44" i="24" s="1"/>
  <c r="CW289" i="24"/>
  <c r="CW299" i="24" s="1"/>
  <c r="CW109" i="24"/>
  <c r="CW119" i="24" s="1"/>
  <c r="CW244" i="24"/>
  <c r="CW254" i="24" s="1"/>
  <c r="CW49" i="24"/>
  <c r="CW59" i="24" s="1"/>
  <c r="CW214" i="24"/>
  <c r="CW224" i="24" s="1"/>
  <c r="CW199" i="24"/>
  <c r="CW209" i="24" s="1"/>
  <c r="CW274" i="24"/>
  <c r="CW284" i="24" s="1"/>
  <c r="CW184" i="24"/>
  <c r="CW194" i="24" s="1"/>
  <c r="CW79" i="24"/>
  <c r="CW89" i="24" s="1"/>
  <c r="CW259" i="24"/>
  <c r="CW269" i="24" s="1"/>
  <c r="CW154" i="24"/>
  <c r="CW164" i="24" s="1"/>
  <c r="DE64" i="24"/>
  <c r="DE74" i="24" s="1"/>
  <c r="DE259" i="24"/>
  <c r="DE269" i="24" s="1"/>
  <c r="DE34" i="24"/>
  <c r="DE44" i="24" s="1"/>
  <c r="DE289" i="24"/>
  <c r="DE299" i="24" s="1"/>
  <c r="DE94" i="24"/>
  <c r="DE104" i="24" s="1"/>
  <c r="DE124" i="24"/>
  <c r="DE134" i="24" s="1"/>
  <c r="DE229" i="24"/>
  <c r="DE239" i="24" s="1"/>
  <c r="DE49" i="24"/>
  <c r="DE59" i="24" s="1"/>
  <c r="BA209" i="24"/>
  <c r="DE199" i="24"/>
  <c r="DE209" i="24" s="1"/>
  <c r="DE154" i="24"/>
  <c r="DE164" i="24" s="1"/>
  <c r="DE79" i="24"/>
  <c r="DE89" i="24" s="1"/>
  <c r="DE244" i="24"/>
  <c r="DE254" i="24" s="1"/>
  <c r="DE184" i="24"/>
  <c r="DE194" i="24" s="1"/>
  <c r="DE19" i="24"/>
  <c r="DE29" i="24" s="1"/>
  <c r="DE274" i="24"/>
  <c r="DE284" i="24" s="1"/>
  <c r="DE109" i="24"/>
  <c r="DE119" i="24" s="1"/>
  <c r="DE214" i="24"/>
  <c r="DE224" i="24" s="1"/>
  <c r="DE139" i="24"/>
  <c r="DE169" i="24"/>
  <c r="DE179" i="24" s="1"/>
  <c r="DD124" i="24"/>
  <c r="DD134" i="24" s="1"/>
  <c r="DD169" i="24"/>
  <c r="DD179" i="24" s="1"/>
  <c r="DD259" i="24"/>
  <c r="DD269" i="24" s="1"/>
  <c r="DD34" i="24"/>
  <c r="DD44" i="24" s="1"/>
  <c r="DD229" i="24"/>
  <c r="DD239" i="24" s="1"/>
  <c r="DD214" i="24"/>
  <c r="DD224" i="24" s="1"/>
  <c r="DD109" i="24"/>
  <c r="DD119" i="24" s="1"/>
  <c r="DD154" i="24"/>
  <c r="DD164" i="24" s="1"/>
  <c r="DD49" i="24"/>
  <c r="DD59" i="24" s="1"/>
  <c r="DD289" i="24"/>
  <c r="DD299" i="24" s="1"/>
  <c r="DD79" i="24"/>
  <c r="DD89" i="24" s="1"/>
  <c r="DD274" i="24"/>
  <c r="DD284" i="24" s="1"/>
  <c r="DD19" i="24"/>
  <c r="DD29" i="24" s="1"/>
  <c r="DD199" i="24"/>
  <c r="DD209" i="24" s="1"/>
  <c r="AY209" i="24"/>
  <c r="DD94" i="24"/>
  <c r="DD104" i="24" s="1"/>
  <c r="DD244" i="24"/>
  <c r="DD254" i="24" s="1"/>
  <c r="DD64" i="24"/>
  <c r="DD74" i="24" s="1"/>
  <c r="DD184" i="24"/>
  <c r="DD194" i="24" s="1"/>
  <c r="DC79" i="24"/>
  <c r="DC89" i="24" s="1"/>
  <c r="DC169" i="24"/>
  <c r="DC179" i="24" s="1"/>
  <c r="DC19" i="24"/>
  <c r="DC29" i="24" s="1"/>
  <c r="DC229" i="24"/>
  <c r="DC239" i="24" s="1"/>
  <c r="DC94" i="24"/>
  <c r="DC104" i="24" s="1"/>
  <c r="DC259" i="24"/>
  <c r="DC269" i="24" s="1"/>
  <c r="DC139" i="24"/>
  <c r="DC149" i="24" s="1"/>
  <c r="DC289" i="24"/>
  <c r="DC299" i="24" s="1"/>
  <c r="DC64" i="24"/>
  <c r="DC74" i="24" s="1"/>
  <c r="DC244" i="24"/>
  <c r="DC254" i="24" s="1"/>
  <c r="DC109" i="24"/>
  <c r="DC119" i="24" s="1"/>
  <c r="DC34" i="24"/>
  <c r="DC44" i="24" s="1"/>
  <c r="DC154" i="24"/>
  <c r="DC164" i="24" s="1"/>
  <c r="DC124" i="24"/>
  <c r="DC134" i="24" s="1"/>
  <c r="DC274" i="24"/>
  <c r="DC284" i="24" s="1"/>
  <c r="DC184" i="24"/>
  <c r="DC194" i="24" s="1"/>
  <c r="DC49" i="24"/>
  <c r="DC59" i="24" s="1"/>
  <c r="DC214" i="24"/>
  <c r="DC224" i="24" s="1"/>
  <c r="DC199" i="24"/>
  <c r="DC209" i="24" s="1"/>
  <c r="AW209" i="24"/>
  <c r="DB109" i="24"/>
  <c r="DB119" i="24" s="1"/>
  <c r="DB229" i="24"/>
  <c r="DB239" i="24" s="1"/>
  <c r="DB139" i="24"/>
  <c r="DB149" i="24" s="1"/>
  <c r="DB214" i="24"/>
  <c r="DB224" i="24" s="1"/>
  <c r="DB34" i="24"/>
  <c r="DB44" i="24" s="1"/>
  <c r="DB244" i="24"/>
  <c r="DB254" i="24" s="1"/>
  <c r="DB79" i="24"/>
  <c r="DB89" i="24" s="1"/>
  <c r="DB259" i="24"/>
  <c r="DB269" i="24" s="1"/>
  <c r="DB124" i="24"/>
  <c r="DB134" i="24" s="1"/>
  <c r="AU209" i="24"/>
  <c r="DB199" i="24"/>
  <c r="DB209" i="24" s="1"/>
  <c r="DB19" i="24"/>
  <c r="DB29" i="24" s="1"/>
  <c r="DB49" i="24"/>
  <c r="DB59" i="24" s="1"/>
  <c r="DB169" i="24"/>
  <c r="DB179" i="24" s="1"/>
  <c r="DB94" i="24"/>
  <c r="DB104" i="24" s="1"/>
  <c r="DB154" i="24"/>
  <c r="DB164" i="24" s="1"/>
  <c r="DB184" i="24"/>
  <c r="DB194" i="24" s="1"/>
  <c r="DB64" i="24"/>
  <c r="DB74" i="24" s="1"/>
  <c r="DB274" i="24"/>
  <c r="DB284" i="24" s="1"/>
  <c r="DB289" i="24"/>
  <c r="DB299" i="24" s="1"/>
  <c r="DA244" i="24"/>
  <c r="DA254" i="24" s="1"/>
  <c r="DA124" i="24"/>
  <c r="DA134" i="24" s="1"/>
  <c r="DA289" i="24"/>
  <c r="DA299" i="24" s="1"/>
  <c r="DA79" i="24"/>
  <c r="DA89" i="24" s="1"/>
  <c r="DA184" i="24"/>
  <c r="DA194" i="24" s="1"/>
  <c r="DA94" i="24"/>
  <c r="DA104" i="24" s="1"/>
  <c r="DA49" i="24"/>
  <c r="DA59" i="24" s="1"/>
  <c r="DA169" i="24"/>
  <c r="DA179" i="24" s="1"/>
  <c r="DA64" i="24"/>
  <c r="DA74" i="24" s="1"/>
  <c r="DA214" i="24"/>
  <c r="DA224" i="24" s="1"/>
  <c r="DA109" i="24"/>
  <c r="DA119" i="24" s="1"/>
  <c r="DA274" i="24"/>
  <c r="DA284" i="24" s="1"/>
  <c r="DA229" i="24"/>
  <c r="DA239" i="24" s="1"/>
  <c r="DA139" i="24"/>
  <c r="DA149" i="24" s="1"/>
  <c r="AS209" i="24"/>
  <c r="DA199" i="24"/>
  <c r="DA209" i="24" s="1"/>
  <c r="DA154" i="24"/>
  <c r="DA164" i="24" s="1"/>
  <c r="DA34" i="24"/>
  <c r="DA44" i="24" s="1"/>
  <c r="DA259" i="24"/>
  <c r="DA269" i="24" s="1"/>
  <c r="CZ49" i="24"/>
  <c r="CZ59" i="24" s="1"/>
  <c r="CZ244" i="24"/>
  <c r="CZ254" i="24" s="1"/>
  <c r="CZ109" i="24"/>
  <c r="CZ119" i="24" s="1"/>
  <c r="CZ229" i="24"/>
  <c r="CZ239" i="24" s="1"/>
  <c r="CZ139" i="24"/>
  <c r="CZ149" i="24" s="1"/>
  <c r="CZ274" i="24"/>
  <c r="CZ284" i="24" s="1"/>
  <c r="CZ64" i="24"/>
  <c r="CZ74" i="24" s="1"/>
  <c r="CZ289" i="24"/>
  <c r="CZ299" i="24" s="1"/>
  <c r="CZ34" i="24"/>
  <c r="CZ44" i="24" s="1"/>
  <c r="CZ214" i="24"/>
  <c r="CZ124" i="24"/>
  <c r="CZ134" i="24" s="1"/>
  <c r="CZ259" i="24"/>
  <c r="CZ269" i="24" s="1"/>
  <c r="CZ154" i="24"/>
  <c r="CZ164" i="24" s="1"/>
  <c r="CZ94" i="24"/>
  <c r="CZ104" i="24" s="1"/>
  <c r="CZ184" i="24"/>
  <c r="CZ194" i="24" s="1"/>
  <c r="CZ169" i="24"/>
  <c r="CZ179" i="24" s="1"/>
  <c r="CZ79" i="24"/>
  <c r="CZ89" i="24" s="1"/>
  <c r="AQ209" i="24"/>
  <c r="CZ199" i="24"/>
  <c r="CZ209" i="24" s="1"/>
  <c r="CY229" i="24"/>
  <c r="CY239" i="24" s="1"/>
  <c r="CY304" i="24"/>
  <c r="CY314" i="24" s="1"/>
  <c r="M35" i="25" s="1"/>
  <c r="CY109" i="24"/>
  <c r="CY119" i="24" s="1"/>
  <c r="CY274" i="24"/>
  <c r="CY284" i="24" s="1"/>
  <c r="CY124" i="24"/>
  <c r="CY134" i="24" s="1"/>
  <c r="CY139" i="24"/>
  <c r="CY149" i="24" s="1"/>
  <c r="CY199" i="24"/>
  <c r="CY209" i="24" s="1"/>
  <c r="AO209" i="24"/>
  <c r="CY154" i="24"/>
  <c r="CY164" i="24" s="1"/>
  <c r="CY214" i="24"/>
  <c r="CY224" i="24" s="1"/>
  <c r="CY64" i="24"/>
  <c r="CY74" i="24" s="1"/>
  <c r="CY169" i="24"/>
  <c r="CY179" i="24" s="1"/>
  <c r="CY244" i="24"/>
  <c r="CY254" i="24" s="1"/>
  <c r="CY94" i="24"/>
  <c r="CY104" i="24" s="1"/>
  <c r="CY259" i="24"/>
  <c r="CY269" i="24" s="1"/>
  <c r="CY79" i="24"/>
  <c r="CY89" i="24" s="1"/>
  <c r="CY184" i="24"/>
  <c r="CY194" i="24" s="1"/>
  <c r="CY289" i="24"/>
  <c r="CY299" i="24" s="1"/>
  <c r="CY34" i="24"/>
  <c r="CY44" i="24" s="1"/>
  <c r="CY49" i="24"/>
  <c r="CY59" i="24" s="1"/>
  <c r="CX154" i="24"/>
  <c r="CX164" i="24" s="1"/>
  <c r="CX169" i="24"/>
  <c r="CX179" i="24" s="1"/>
  <c r="CX109" i="24"/>
  <c r="CX119" i="24" s="1"/>
  <c r="AM209" i="24"/>
  <c r="CX199" i="24"/>
  <c r="CX209" i="24" s="1"/>
  <c r="CX214" i="24"/>
  <c r="CX224" i="24" s="1"/>
  <c r="CX289" i="24"/>
  <c r="CX299" i="24" s="1"/>
  <c r="CX79" i="24"/>
  <c r="CX89" i="24" s="1"/>
  <c r="CX184" i="24"/>
  <c r="CX194" i="24" s="1"/>
  <c r="CX64" i="24"/>
  <c r="CX74" i="24" s="1"/>
  <c r="CX244" i="24"/>
  <c r="CX254" i="24" s="1"/>
  <c r="CX34" i="24"/>
  <c r="CX44" i="24" s="1"/>
  <c r="CX49" i="24"/>
  <c r="CX59" i="24" s="1"/>
  <c r="CX139" i="24"/>
  <c r="CX149" i="24" s="1"/>
  <c r="CX229" i="24"/>
  <c r="CX239" i="24" s="1"/>
  <c r="CX274" i="24"/>
  <c r="CX284" i="24" s="1"/>
  <c r="CX94" i="24"/>
  <c r="CX104" i="24" s="1"/>
  <c r="CX124" i="24"/>
  <c r="CX134" i="24" s="1"/>
  <c r="CX259" i="24"/>
  <c r="CX269" i="24" s="1"/>
  <c r="M5" i="25"/>
  <c r="M6" i="25" s="1"/>
  <c r="M15" i="25"/>
  <c r="M16" i="25" s="1"/>
  <c r="M20" i="25"/>
  <c r="M21" i="25" s="1"/>
  <c r="M10" i="25"/>
  <c r="M11" i="25" s="1"/>
  <c r="L5" i="25"/>
  <c r="L6" i="25" s="1"/>
  <c r="L15" i="25"/>
  <c r="L16" i="25" s="1"/>
  <c r="L20" i="25"/>
  <c r="L21" i="25" s="1"/>
  <c r="L10" i="25"/>
  <c r="L11" i="25" s="1"/>
  <c r="K5" i="25"/>
  <c r="K6" i="25" s="1"/>
  <c r="K10" i="25"/>
  <c r="K11" i="25" s="1"/>
  <c r="DA14" i="24"/>
  <c r="C37" i="25" s="1"/>
  <c r="DE304" i="24"/>
  <c r="DE314" i="24" s="1"/>
  <c r="M41" i="25" s="1"/>
  <c r="DD304" i="24"/>
  <c r="DD314" i="24" s="1"/>
  <c r="M40" i="25" s="1"/>
  <c r="DC304" i="24"/>
  <c r="DC314" i="24" s="1"/>
  <c r="M39" i="25" s="1"/>
  <c r="DB304" i="24"/>
  <c r="DB314" i="24" s="1"/>
  <c r="M38" i="25" s="1"/>
  <c r="DA19" i="24"/>
  <c r="DA29" i="24" s="1"/>
  <c r="CW19" i="24"/>
  <c r="CW29" i="24" s="1"/>
  <c r="CY19" i="24"/>
  <c r="CY29" i="24" s="1"/>
  <c r="CZ19" i="24"/>
  <c r="CZ29" i="24" s="1"/>
  <c r="CX19" i="24"/>
  <c r="CX29" i="24" s="1"/>
  <c r="DB14" i="24"/>
  <c r="C38" i="25" s="1"/>
  <c r="CV44" i="24"/>
  <c r="S28" i="25" s="1"/>
  <c r="CV74" i="24"/>
  <c r="Q28" i="25" s="1"/>
  <c r="CY14" i="24"/>
  <c r="C35" i="25" s="1"/>
  <c r="DO14" i="24"/>
  <c r="C68" i="25" s="1"/>
  <c r="DY14" i="24"/>
  <c r="DI14" i="24"/>
  <c r="C62" i="25" s="1"/>
  <c r="DD14" i="24"/>
  <c r="C40" i="25" s="1"/>
  <c r="DS14" i="24"/>
  <c r="C72" i="25" s="1"/>
  <c r="DK14" i="24"/>
  <c r="C64" i="25" s="1"/>
  <c r="CZ14" i="24"/>
  <c r="C36" i="25" s="1"/>
  <c r="DF14" i="24"/>
  <c r="C59" i="25" s="1"/>
  <c r="DH14" i="24"/>
  <c r="C61" i="25" s="1"/>
  <c r="DC14" i="24"/>
  <c r="C39" i="25" s="1"/>
  <c r="DM14" i="24"/>
  <c r="C66" i="25" s="1"/>
  <c r="DN14" i="24"/>
  <c r="C67" i="25" s="1"/>
  <c r="DP14" i="24"/>
  <c r="C69" i="25" s="1"/>
  <c r="DE14" i="24"/>
  <c r="C41" i="25" s="1"/>
  <c r="C76" i="25" l="1"/>
  <c r="C75" i="25"/>
  <c r="K20" i="25"/>
  <c r="K21" i="25" s="1"/>
  <c r="K15" i="25"/>
  <c r="K16" i="25" s="1"/>
  <c r="DT14" i="24"/>
  <c r="C73" i="25" s="1"/>
  <c r="M12" i="25"/>
  <c r="I5" i="25"/>
  <c r="I6" i="25" s="1"/>
  <c r="G20" i="25"/>
  <c r="G5" i="25"/>
  <c r="G6" i="25" s="1"/>
  <c r="G10" i="25"/>
  <c r="G11" i="25" s="1"/>
  <c r="J5" i="25"/>
  <c r="J6" i="25" s="1"/>
  <c r="J20" i="25"/>
  <c r="J21" i="25" s="1"/>
  <c r="J15" i="25"/>
  <c r="J16" i="25" s="1"/>
  <c r="I20" i="25"/>
  <c r="I21" i="25" s="1"/>
  <c r="I15" i="25"/>
  <c r="I16" i="25" s="1"/>
  <c r="H20" i="25"/>
  <c r="H21" i="25" s="1"/>
  <c r="H10" i="25"/>
  <c r="H11" i="25" s="1"/>
  <c r="H15" i="25"/>
  <c r="H16" i="25" s="1"/>
  <c r="H5" i="25"/>
  <c r="H6" i="25" s="1"/>
  <c r="G15" i="25"/>
  <c r="G16" i="25" s="1"/>
  <c r="F20" i="25"/>
  <c r="F21" i="25" s="1"/>
  <c r="F15" i="25"/>
  <c r="F16" i="25" s="1"/>
  <c r="F10" i="25"/>
  <c r="F11" i="25" s="1"/>
  <c r="F5" i="25"/>
  <c r="F6" i="25" s="1"/>
  <c r="E20" i="25"/>
  <c r="E21" i="25" s="1"/>
  <c r="E5" i="25"/>
  <c r="E6" i="25" s="1"/>
  <c r="E10" i="25"/>
  <c r="E11" i="25" s="1"/>
  <c r="D5" i="25"/>
  <c r="D6" i="25" s="1"/>
  <c r="D20" i="25"/>
  <c r="D21" i="25" s="1"/>
  <c r="D10" i="25"/>
  <c r="D11" i="25" s="1"/>
  <c r="D15" i="25"/>
  <c r="D16" i="25" s="1"/>
  <c r="M17" i="25"/>
  <c r="L12" i="25"/>
  <c r="L22" i="25"/>
  <c r="L17" i="25"/>
  <c r="L7" i="25"/>
  <c r="M22" i="25"/>
  <c r="M7" i="25"/>
  <c r="K12" i="25"/>
  <c r="K7" i="25"/>
  <c r="N41" i="25"/>
  <c r="N38" i="25"/>
  <c r="N40" i="25"/>
  <c r="N39" i="25"/>
  <c r="N36" i="25"/>
  <c r="N35" i="25"/>
  <c r="N37" i="25"/>
  <c r="D36" i="25"/>
  <c r="D35" i="25"/>
  <c r="D40" i="25"/>
  <c r="D41" i="25"/>
  <c r="D39" i="25"/>
  <c r="D38" i="25"/>
  <c r="D37" i="25"/>
  <c r="CX14" i="24"/>
  <c r="C10" i="25" s="1"/>
  <c r="C11" i="25" s="1"/>
  <c r="CW14" i="24"/>
  <c r="B5" i="25" s="1"/>
  <c r="B6" i="25" s="1"/>
  <c r="CV14" i="24"/>
  <c r="U28" i="25" s="1"/>
  <c r="K22" i="25" l="1"/>
  <c r="K23" i="25" s="1" a="1"/>
  <c r="K23" i="25" s="1"/>
  <c r="E15" i="22" s="1"/>
  <c r="G22" i="25"/>
  <c r="G21" i="25"/>
  <c r="K13" i="25" a="1"/>
  <c r="K13" i="25" s="1"/>
  <c r="C15" i="22" s="1"/>
  <c r="K17" i="25"/>
  <c r="K18" i="25" s="1" a="1"/>
  <c r="K18" i="25" s="1"/>
  <c r="D15" i="22" s="1"/>
  <c r="B20" i="25"/>
  <c r="B21" i="25" s="1"/>
  <c r="C15" i="25"/>
  <c r="I7" i="25"/>
  <c r="G7" i="25"/>
  <c r="B15" i="25"/>
  <c r="B16" i="25" s="1"/>
  <c r="B7" i="25"/>
  <c r="B10" i="25"/>
  <c r="B11" i="25" s="1"/>
  <c r="J17" i="25"/>
  <c r="J22" i="25"/>
  <c r="J7" i="25"/>
  <c r="I17" i="25"/>
  <c r="I22" i="25"/>
  <c r="H7" i="25"/>
  <c r="H17" i="25"/>
  <c r="H22" i="25"/>
  <c r="G17" i="25"/>
  <c r="F17" i="25"/>
  <c r="F7" i="25"/>
  <c r="F22" i="25"/>
  <c r="E22" i="25"/>
  <c r="E7" i="25"/>
  <c r="D7" i="25"/>
  <c r="D17" i="25"/>
  <c r="D22" i="25"/>
  <c r="C5" i="25"/>
  <c r="C6" i="25" s="1"/>
  <c r="C20" i="25"/>
  <c r="C21" i="25" s="1"/>
  <c r="K8" i="25" a="1"/>
  <c r="K8" i="25" s="1"/>
  <c r="B15" i="22" s="1"/>
  <c r="A5" i="25"/>
  <c r="A6" i="25" s="1"/>
  <c r="A20" i="25"/>
  <c r="A21" i="25" s="1"/>
  <c r="A15" i="25"/>
  <c r="A16" i="25" s="1"/>
  <c r="A10" i="25"/>
  <c r="F12" i="25"/>
  <c r="R39" i="25"/>
  <c r="S38" i="25"/>
  <c r="R41" i="25"/>
  <c r="R37" i="25"/>
  <c r="Q35" i="25"/>
  <c r="Q39" i="25"/>
  <c r="Q37" i="25"/>
  <c r="S36" i="25"/>
  <c r="Q36" i="25"/>
  <c r="S35" i="25"/>
  <c r="S40" i="25"/>
  <c r="R38" i="25"/>
  <c r="R36" i="25"/>
  <c r="Q41" i="25"/>
  <c r="S37" i="25"/>
  <c r="R40" i="25"/>
  <c r="S39" i="25"/>
  <c r="R35" i="25"/>
  <c r="Q40" i="25"/>
  <c r="Q38" i="25"/>
  <c r="S41" i="25"/>
  <c r="G37" i="25"/>
  <c r="H38" i="25"/>
  <c r="I39" i="25"/>
  <c r="G36" i="25"/>
  <c r="H37" i="25"/>
  <c r="I38" i="25"/>
  <c r="G35" i="25"/>
  <c r="H36" i="25"/>
  <c r="I37" i="25"/>
  <c r="I35" i="25"/>
  <c r="G41" i="25"/>
  <c r="H35" i="25"/>
  <c r="I36" i="25"/>
  <c r="G40" i="25"/>
  <c r="H41" i="25"/>
  <c r="G39" i="25"/>
  <c r="H40" i="25"/>
  <c r="I41" i="25"/>
  <c r="G38" i="25"/>
  <c r="H39" i="25"/>
  <c r="I40" i="25"/>
  <c r="G12" i="25"/>
  <c r="D12" i="25"/>
  <c r="C12" i="25"/>
  <c r="E12" i="25"/>
  <c r="H12" i="25"/>
  <c r="A12" i="25" l="1"/>
  <c r="A11" i="25"/>
  <c r="C13" i="22" s="1"/>
  <c r="C17" i="25"/>
  <c r="C16" i="25"/>
  <c r="B22" i="25"/>
  <c r="D23" i="25" a="1"/>
  <c r="D23" i="25" s="1"/>
  <c r="E16" i="22" s="1"/>
  <c r="B17" i="25"/>
  <c r="B12" i="25"/>
  <c r="B13" i="25" s="1"/>
  <c r="C17" i="22" s="1"/>
  <c r="D8" i="25" a="1"/>
  <c r="D8" i="25" s="1"/>
  <c r="B16" i="22" s="1"/>
  <c r="C22" i="25"/>
  <c r="C7" i="25"/>
  <c r="B8" i="25" s="1"/>
  <c r="B17" i="22" s="1"/>
  <c r="A22" i="25"/>
  <c r="E13" i="22"/>
  <c r="A7" i="25"/>
  <c r="B13" i="22"/>
  <c r="A17" i="25"/>
  <c r="D13" i="22"/>
  <c r="B18" i="25" l="1"/>
  <c r="D17" i="22" s="1"/>
  <c r="B23" i="25"/>
  <c r="E17" i="22" s="1"/>
  <c r="D61" i="25"/>
  <c r="D64" i="25"/>
  <c r="D69" i="25"/>
  <c r="D71" i="25"/>
  <c r="D62" i="25"/>
  <c r="D72" i="25"/>
  <c r="D70" i="25"/>
  <c r="D65" i="25"/>
  <c r="D67" i="25"/>
  <c r="D68" i="25"/>
  <c r="D60" i="25"/>
  <c r="D66" i="25"/>
  <c r="D59" i="25"/>
  <c r="D75" i="25"/>
  <c r="D78" i="25"/>
  <c r="D77" i="25"/>
  <c r="D76" i="25"/>
  <c r="D74" i="25"/>
  <c r="D73" i="25"/>
  <c r="D63" i="25"/>
  <c r="I78" i="25" l="1"/>
  <c r="G69" i="25"/>
  <c r="H71" i="25"/>
  <c r="G75" i="25"/>
  <c r="I73" i="25"/>
  <c r="H72" i="25"/>
  <c r="G77" i="25"/>
  <c r="G62" i="25"/>
  <c r="I70" i="25"/>
  <c r="I69" i="25"/>
  <c r="G60" i="25"/>
  <c r="H64" i="25"/>
  <c r="G63" i="25"/>
  <c r="H66" i="25"/>
  <c r="H60" i="25"/>
  <c r="G64" i="25"/>
  <c r="I63" i="25"/>
  <c r="I61" i="25"/>
  <c r="I66" i="25"/>
  <c r="H61" i="25"/>
  <c r="H67" i="25"/>
  <c r="G76" i="25"/>
  <c r="H63" i="25"/>
  <c r="H68" i="25"/>
  <c r="G65" i="25"/>
  <c r="I75" i="25"/>
  <c r="I72" i="25"/>
  <c r="G61" i="25"/>
  <c r="G74" i="25"/>
  <c r="I65" i="25"/>
  <c r="I71" i="25"/>
  <c r="I64" i="25"/>
  <c r="H69" i="25"/>
  <c r="G71" i="25"/>
  <c r="H62" i="25"/>
  <c r="I77" i="25"/>
  <c r="H59" i="25"/>
  <c r="G73" i="25"/>
  <c r="G66" i="25"/>
  <c r="I68" i="25"/>
  <c r="H74" i="25"/>
  <c r="H65" i="25"/>
  <c r="I76" i="25"/>
  <c r="I62" i="25"/>
  <c r="I60" i="25"/>
  <c r="G72" i="25"/>
  <c r="G78" i="25"/>
  <c r="H77" i="25"/>
  <c r="H70" i="25"/>
  <c r="H73" i="25"/>
  <c r="I59" i="25"/>
  <c r="H78" i="25"/>
  <c r="G70" i="25"/>
  <c r="G67" i="25"/>
  <c r="G59" i="25"/>
  <c r="H76" i="25"/>
  <c r="G68" i="25"/>
  <c r="I74" i="25"/>
  <c r="I67" i="25"/>
  <c r="H75" i="25"/>
  <c r="V38" i="22" l="1"/>
  <c r="W40" i="22"/>
  <c r="U39" i="22"/>
  <c r="V39" i="22"/>
  <c r="U38" i="22"/>
  <c r="W38" i="22"/>
  <c r="V42" i="22"/>
  <c r="U42" i="22"/>
  <c r="V40" i="22"/>
  <c r="U40" i="22"/>
  <c r="W41" i="22"/>
  <c r="V41" i="22"/>
  <c r="W42" i="22"/>
  <c r="U41" i="22"/>
  <c r="W39" i="22"/>
  <c r="R29" i="25"/>
  <c r="AH49" i="24"/>
  <c r="AI49" i="24" s="1"/>
  <c r="C64" i="10"/>
  <c r="CV49" i="24" l="1"/>
  <c r="CV59" i="24" s="1"/>
  <c r="R28" i="25" s="1"/>
  <c r="AH59" i="24"/>
  <c r="AI59" i="24" s="1"/>
  <c r="R31" i="25"/>
  <c r="R30" i="25" l="1"/>
  <c r="AH80" i="24"/>
  <c r="AI80" i="24" s="1"/>
  <c r="CV80" i="24" s="1"/>
  <c r="C94" i="10"/>
  <c r="AH79" i="24"/>
  <c r="AH89" i="24" s="1"/>
  <c r="AI79" i="24" l="1"/>
  <c r="P30" i="25"/>
  <c r="CV79" i="24" l="1"/>
  <c r="CV89" i="24" s="1"/>
  <c r="P28" i="25" s="1"/>
  <c r="P31" i="25"/>
  <c r="P29" i="25"/>
  <c r="AX139" i="24"/>
  <c r="AX149" i="24" s="1"/>
  <c r="S154" i="10"/>
  <c r="AY139" i="24" l="1"/>
  <c r="DD139" i="24" l="1"/>
  <c r="DD149" i="24" s="1"/>
  <c r="I10" i="25" s="1"/>
  <c r="AZ148" i="24"/>
  <c r="AZ149" i="24" s="1"/>
  <c r="U154" i="10"/>
  <c r="I12" i="25" l="1"/>
  <c r="I11" i="25"/>
  <c r="BA148" i="24"/>
  <c r="DE148" i="24" s="1"/>
  <c r="DE149" i="24" s="1"/>
  <c r="J10" i="25" l="1"/>
  <c r="J11" i="25" l="1"/>
  <c r="J12" i="25"/>
  <c r="D13" i="25" s="1" a="1"/>
  <c r="D13" i="25" s="1"/>
  <c r="C16" i="22" s="1"/>
  <c r="AP219" i="24"/>
  <c r="K229" i="10"/>
  <c r="CZ219" i="24" l="1"/>
  <c r="CZ224" i="24" s="1"/>
  <c r="AP224" i="24"/>
  <c r="E15" i="25" l="1"/>
  <c r="E16" i="25" l="1"/>
  <c r="E17" i="25"/>
  <c r="D18" i="25" s="1" a="1"/>
  <c r="D18" i="25" s="1"/>
  <c r="D16" i="2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<sst xmlns="http://schemas.openxmlformats.org/spreadsheetml/2006/main" count="3700" uniqueCount="170">
  <si>
    <t>Step 1: Preparing Jurisdiction Data</t>
  </si>
  <si>
    <t>Step 2: Entering Data</t>
  </si>
  <si>
    <t>Step 3: Creating Special Emphasis Report</t>
  </si>
  <si>
    <r>
      <t>1</t>
    </r>
    <r>
      <rPr>
        <sz val="11"/>
        <color rgb="FF000000"/>
        <rFont val="Calibri"/>
        <family val="2"/>
      </rPr>
      <t>a. Create Suicide-specific Deaths Data Set - The Suicide-specific death indicators should be calculated based on first creating a Suicide-related injury death subset using the following indicators. First limit deaths to those with an injury underlying cause of death:</t>
    </r>
  </si>
  <si>
    <t xml:space="preserve">*Note – skip to step 1b if you already have a death data subset </t>
  </si>
  <si>
    <t>Injury underlying cause of death</t>
  </si>
  <si>
    <t>V01-Y36</t>
  </si>
  <si>
    <t>Y85-Y87</t>
  </si>
  <si>
    <t>Y89</t>
  </si>
  <si>
    <t>U01-U03</t>
  </si>
  <si>
    <t>1b. Then select deaths with any of the suicide ICD-10-CM codes:</t>
  </si>
  <si>
    <t>Suicide</t>
  </si>
  <si>
    <t>X60-X84</t>
  </si>
  <si>
    <t>Y87.0</t>
  </si>
  <si>
    <t>U03</t>
  </si>
  <si>
    <t>Suicide -Specific State Injury Indicators Report</t>
  </si>
  <si>
    <t>State/Territory Population Data</t>
  </si>
  <si>
    <t>State/Territory:</t>
  </si>
  <si>
    <t>Reporting year:</t>
  </si>
  <si>
    <t>Most recent data year:</t>
  </si>
  <si>
    <t>santa clara , Ca</t>
  </si>
  <si>
    <t>Enter your state name in B4</t>
  </si>
  <si>
    <t>Enter the reporting year in E4</t>
  </si>
  <si>
    <t>Enter the data year in I4</t>
  </si>
  <si>
    <t>Demographic categories can be updated to reflect desired groups (race/ethnicity, veteran status, sexual orientation, etc.). Regional names can be updated as well. The number of categories for demographics and regions can also be adjusted - leave any extra columns blank.</t>
  </si>
  <si>
    <t>Update age categories if your jurisdiction has different groupings</t>
  </si>
  <si>
    <t>Enter total population data by age group below</t>
  </si>
  <si>
    <t>Enter male population data by age group below</t>
  </si>
  <si>
    <t>Enter female population data by age group below</t>
  </si>
  <si>
    <t>Enter demographic population data</t>
  </si>
  <si>
    <t>Enter regional population data</t>
  </si>
  <si>
    <t>Enter most recent data year (year 1)</t>
  </si>
  <si>
    <t>Age</t>
  </si>
  <si>
    <t>Total</t>
  </si>
  <si>
    <t>Male</t>
  </si>
  <si>
    <t>Female</t>
  </si>
  <si>
    <t>White-Not Hispanic</t>
  </si>
  <si>
    <t>Hispanic</t>
  </si>
  <si>
    <t>Black-Not Hispanic</t>
  </si>
  <si>
    <t>Asian</t>
  </si>
  <si>
    <t>American Indian/Alaska Native</t>
  </si>
  <si>
    <t>Other</t>
  </si>
  <si>
    <t>Enter name of "Other" category in S8</t>
  </si>
  <si>
    <t>Enter name of "Other" category in U8</t>
  </si>
  <si>
    <t>Region 1</t>
  </si>
  <si>
    <t>Region 2</t>
  </si>
  <si>
    <t>Region 3</t>
  </si>
  <si>
    <t>Region 4</t>
  </si>
  <si>
    <t>Region 5</t>
  </si>
  <si>
    <t>Region 6</t>
  </si>
  <si>
    <t>Region 7</t>
  </si>
  <si>
    <t>Region 8</t>
  </si>
  <si>
    <t>Region 9</t>
  </si>
  <si>
    <t>Region 10</t>
  </si>
  <si>
    <t>Region 11</t>
  </si>
  <si>
    <t>Region 12</t>
  </si>
  <si>
    <t>Region 13</t>
  </si>
  <si>
    <t>Region 14</t>
  </si>
  <si>
    <t>Region 15</t>
  </si>
  <si>
    <t>Region 16</t>
  </si>
  <si>
    <t>Region 17</t>
  </si>
  <si>
    <t>Region 18</t>
  </si>
  <si>
    <t>Region 19</t>
  </si>
  <si>
    <t>Region 20</t>
  </si>
  <si>
    <t>10-14</t>
  </si>
  <si>
    <t>15-19</t>
  </si>
  <si>
    <t>20-24</t>
  </si>
  <si>
    <t>25-34</t>
  </si>
  <si>
    <t>35-44</t>
  </si>
  <si>
    <t>45-54</t>
  </si>
  <si>
    <t>55-64</t>
  </si>
  <si>
    <t>65-74</t>
  </si>
  <si>
    <t>75-84</t>
  </si>
  <si>
    <t>85+</t>
  </si>
  <si>
    <t>Total for Year</t>
  </si>
  <si>
    <t>Optional: Enter demographic population data</t>
  </si>
  <si>
    <t>Enter preceding year (year 2)</t>
  </si>
  <si>
    <t>Enter preceding year (year 3)</t>
  </si>
  <si>
    <t>Enter preceding year (year 4)</t>
  </si>
  <si>
    <t>Enter preceding year (year 5)</t>
  </si>
  <si>
    <t>Optional: Enter beyond 5 years of data (up to 20 years)</t>
  </si>
  <si>
    <t>Enter preceding year (year 6)</t>
  </si>
  <si>
    <t>Enter preceding year (year 7)</t>
  </si>
  <si>
    <t>Enter preceding year (year 8)</t>
  </si>
  <si>
    <t>Enter preceding year (year 9)</t>
  </si>
  <si>
    <t>Enter preceding year (year 10)</t>
  </si>
  <si>
    <t>Enter preceding year (year 11)</t>
  </si>
  <si>
    <t>Enter preceding year (year 12)</t>
  </si>
  <si>
    <t>Enter preceding year (year 13)</t>
  </si>
  <si>
    <t>Enter preceding year (year 14)</t>
  </si>
  <si>
    <t>Enter preceding year (year 15)</t>
  </si>
  <si>
    <t>Enter preceding year (year 16)</t>
  </si>
  <si>
    <t>Enter preceding year (year 17)</t>
  </si>
  <si>
    <t>Enter preceding year (year 18)</t>
  </si>
  <si>
    <t>Enter preceding year (year 19)</t>
  </si>
  <si>
    <t>Enter preceding year (year 20)</t>
  </si>
  <si>
    <r>
      <rPr>
        <sz val="14"/>
        <rFont val="Arial"/>
        <family val="2"/>
      </rPr>
      <t>Data Input Tables</t>
    </r>
    <r>
      <rPr>
        <sz val="10"/>
        <rFont val="Arial"/>
        <family val="2"/>
      </rPr>
      <t xml:space="preserve">
Instructions: Enter your suicide-related death data in the </t>
    </r>
    <r>
      <rPr>
        <sz val="10"/>
        <color rgb="FFFF0000"/>
        <rFont val="Arial"/>
        <family val="2"/>
      </rPr>
      <t>red cells</t>
    </r>
    <r>
      <rPr>
        <sz val="10"/>
        <rFont val="Arial"/>
        <family val="2"/>
      </rPr>
      <t xml:space="preserve"> below. The age-adjusted rates will automatically calculate in the results table. Enter data for as many years as desired (up to 20). 
If only aggregated demographic data is available, there is space to enter a five year aggreage at the bottom of the sheet. Totals, sex, and regional data must still be entered separately by year.</t>
    </r>
  </si>
  <si>
    <t xml:space="preserve">Unhide columns G through L to enter demographic data </t>
  </si>
  <si>
    <t>Unhide columns N through AF to enter health region data</t>
  </si>
  <si>
    <t>Optional: Unhide columns AI through CS to show rate calculations and 2000 population weights</t>
  </si>
  <si>
    <r>
      <rPr>
        <sz val="14"/>
        <rFont val="Arial"/>
        <family val="2"/>
      </rPr>
      <t xml:space="preserve">Results Table
</t>
    </r>
    <r>
      <rPr>
        <sz val="10"/>
        <rFont val="Arial"/>
        <family val="2"/>
      </rPr>
      <t>Age Adjusted Rates per 100,1000. Results will calculate automatically.</t>
    </r>
  </si>
  <si>
    <t>Optional: Unhide columns CY through DY to show demographic and regional rates</t>
  </si>
  <si>
    <t>Most Recent Date Year</t>
  </si>
  <si>
    <t>Sex Data</t>
  </si>
  <si>
    <t>Demographic Data</t>
  </si>
  <si>
    <t>Region Data</t>
  </si>
  <si>
    <t>Age-adjusted Rates per 100,000 population</t>
  </si>
  <si>
    <t>Number of deaths- Total</t>
  </si>
  <si>
    <t>Number of deaths- Male</t>
  </si>
  <si>
    <t>Number of deaths- Female</t>
  </si>
  <si>
    <t>State population - Total</t>
  </si>
  <si>
    <t>Rate</t>
  </si>
  <si>
    <t>State population - Male</t>
  </si>
  <si>
    <t>State population - Female</t>
  </si>
  <si>
    <t>2000 Population Weight</t>
  </si>
  <si>
    <t>total</t>
  </si>
  <si>
    <t>Previous Year:</t>
  </si>
  <si>
    <t>Five Year Aggregate</t>
  </si>
  <si>
    <t xml:space="preserve">Optional: Unhide columns G through L to enter demographic data </t>
  </si>
  <si>
    <t>Optional: Unhide columns N through AF to enter health region data</t>
  </si>
  <si>
    <t>Paragraph 1 Text: Impact and Magnitude of Suicide - Decrease/Increase Over Time</t>
  </si>
  <si>
    <t>males</t>
  </si>
  <si>
    <t>females</t>
  </si>
  <si>
    <t>Five Year Trend</t>
  </si>
  <si>
    <t>Ten Year Trend</t>
  </si>
  <si>
    <t>Fifteen Year Trend</t>
  </si>
  <si>
    <t>Twenty Year Trend</t>
  </si>
  <si>
    <t>Figure 1: Top Mechanisms of Suicide - Trends Over Time</t>
  </si>
  <si>
    <t>Cause</t>
  </si>
  <si>
    <t>Poisoning</t>
  </si>
  <si>
    <t>Suffocation</t>
  </si>
  <si>
    <t>Firearm</t>
  </si>
  <si>
    <t>All Other Mechanisms</t>
  </si>
  <si>
    <t>Figure 2: Suicide by Population Characteristics - Most Recent Data Year</t>
  </si>
  <si>
    <t>Figure 2: Suicide by Population Characteristics - Five Year Aggregate</t>
  </si>
  <si>
    <t>Demographic</t>
  </si>
  <si>
    <t>Count</t>
  </si>
  <si>
    <t>Rate/100k</t>
  </si>
  <si>
    <t>No.</t>
  </si>
  <si>
    <t>Desired No.</t>
  </si>
  <si>
    <t>Figure 3</t>
  </si>
  <si>
    <t>Rates by Age and Sex - Most Recent Data Year</t>
  </si>
  <si>
    <t>Figure 4: Suicide by Geography - Most Recent Data Year</t>
  </si>
  <si>
    <t>Regions</t>
  </si>
  <si>
    <t>Ranked Cause of Death in US</t>
  </si>
  <si>
    <t>Pull from: https://www.cdc.gov/nchs/fastats/deaths.htm</t>
  </si>
  <si>
    <t>Ranked Cause of Death in Jurisdiction</t>
  </si>
  <si>
    <t>https://www.cdc.gov/nchs/pressroom/stats_of_the_states.htm</t>
  </si>
  <si>
    <t>Click the above link and select your state to locate ranking. If entering data for a jurisdiction other than a state, you must find the data elsewhere and manually enter the ranking.</t>
  </si>
  <si>
    <t>Reporting Year</t>
  </si>
  <si>
    <t>Jurisdiction</t>
  </si>
  <si>
    <t>Most Recent Data Year</t>
  </si>
  <si>
    <t>Use year above to populate data year on charts, except where charts represent a range of years. Ranges must be entered manually.</t>
  </si>
  <si>
    <t>Trend data must be calculated manually if the data you entered does not fall in 5 year increments</t>
  </si>
  <si>
    <t>Number of Years of Trend Data</t>
  </si>
  <si>
    <t>Five</t>
  </si>
  <si>
    <t>Ten</t>
  </si>
  <si>
    <t>Fifteen</t>
  </si>
  <si>
    <t>Twenty</t>
  </si>
  <si>
    <t>Increase or Decrease Over Time</t>
  </si>
  <si>
    <t>Select from below the population you want to feature</t>
  </si>
  <si>
    <t>Greatest Change Over Time by Age</t>
  </si>
  <si>
    <t>Greatest Change Over Time by Demographic</t>
  </si>
  <si>
    <t>Greatest Change Over Time by Sex</t>
  </si>
  <si>
    <t>Rank</t>
  </si>
  <si>
    <t>Heath Region</t>
  </si>
  <si>
    <t>Rate per 100k People</t>
  </si>
  <si>
    <t>OR</t>
  </si>
  <si>
    <t xml:space="preserve"> </t>
  </si>
  <si>
    <t>This tab can be used for data validation. You can directly enter your total numbers of suicides across all mechanisms and compare them against the results in the "Report"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</si>
</sst>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0"/>
      <name val="Arial"/>
    </font>
    <font>
      <sz val="11"/>
      <color theme="1"/>
      <name val="Calibri"/>
      <family val="2"/>
      <scheme val="minor"/>
    </font>
    <font>
      <b/>
      <sz val="10"/>
      <name val="Arial"/>
      <family val="2"/>
    </font>
    <font>
      <sz val="10"/>
      <color indexed="12"/>
      <name val="Arial"/>
      <family val="2"/>
    </font>
    <font>
      <sz val="10"/>
      <name val="Arial"/>
      <family val="2"/>
    </font>
    <font>
      <b/>
      <sz val="10"/>
      <color indexed="12"/>
      <name val="Arial"/>
      <family val="2"/>
    </font>
    <font>
      <i/>
      <sz val="10"/>
      <color indexed="10"/>
      <name val="Arial"/>
      <family val="2"/>
    </font>
    <font>
      <sz val="8"/>
      <name val="Arial"/>
      <family val="2"/>
    </font>
    <font>
      <sz val="14"/>
      <name val="Arial"/>
      <family val="2"/>
    </font>
    <font>
      <i/>
      <sz val="9"/>
      <color theme="0"/>
      <name val="Arial"/>
      <family val="2"/>
    </font>
    <font>
      <sz val="9"/>
      <name val="Arial"/>
      <family val="2"/>
    </font>
    <font>
      <sz val="10"/>
      <color theme="1"/>
      <name val="Arial"/>
      <family val="2"/>
    </font>
    <font>
      <b/>
      <sz val="10"/>
      <color theme="1"/>
      <name val="Arial"/>
      <family val="2"/>
    </font>
    <font>
      <sz val="11"/>
      <name val="Calibri"/>
      <family val="2"/>
      <scheme val="minor"/>
    </font>
    <font>
      <sz val="10"/>
      <color rgb="FFFF0000"/>
      <name val="Arial"/>
      <family val="2"/>
    </font>
    <font>
      <b/>
      <sz val="20"/>
      <name val="Calibri"/>
      <family val="2"/>
      <scheme val="minor"/>
    </font>
    <font>
      <sz val="11"/>
      <color rgb="FF000000"/>
      <name val="Arial"/>
      <family val="2"/>
    </font>
    <font>
      <i/>
      <sz val="10"/>
      <name val="Arial"/>
      <family val="2"/>
    </font>
    <font>
      <b/>
      <sz val="10"/>
      <color theme="0"/>
      <name val="Arial"/>
      <family val="2"/>
    </font>
    <font>
      <i/>
      <sz val="9"/>
      <name val="Arial"/>
      <family val="2"/>
    </font>
    <font>
      <b/>
      <sz val="10"/>
      <color rgb="FF0070C0"/>
      <name val="Arial"/>
      <family val="2"/>
    </font>
    <font>
      <i/>
      <u/>
      <sz val="10"/>
      <name val="Arial"/>
      <family val="2"/>
    </font>
    <font>
      <b/>
      <sz val="11"/>
      <name val="Arial"/>
      <family val="2"/>
    </font>
    <font>
      <u/>
      <sz val="10"/>
      <color theme="10"/>
      <name val="Arial"/>
      <family val="2"/>
    </font>
    <font>
      <b/>
      <sz val="10"/>
      <color rgb="FFFF0000"/>
      <name val="Arial"/>
      <family val="2"/>
    </font>
    <font>
      <b/>
      <sz val="16"/>
      <color theme="1"/>
      <name val="Arial"/>
      <family val="2"/>
    </font>
    <font>
      <sz val="11"/>
      <name val="Calibri"/>
      <family val="2"/>
    </font>
    <font>
      <sz val="11"/>
      <color rgb="FF000000"/>
      <name val="Calibri"/>
      <family val="2"/>
    </font>
    <font>
      <b/>
      <i/>
      <sz val="11"/>
      <color rgb="FF000000"/>
      <name val="Calibri"/>
      <family val="2"/>
    </font>
  </fonts>
  <fills count="26">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0" tint="-0.14999847407452621"/>
        <bgColor theme="0" tint="-0.14999847407452621"/>
      </patternFill>
    </fill>
    <fill>
      <patternFill patternType="solid">
        <fgColor theme="0"/>
        <bgColor theme="0" tint="-0.14999847407452621"/>
      </patternFill>
    </fill>
    <fill>
      <patternFill patternType="solid">
        <fgColor rgb="FFFFC000"/>
        <bgColor indexed="64"/>
      </patternFill>
    </fill>
    <fill>
      <patternFill patternType="solid">
        <fgColor theme="9"/>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D0CECE"/>
        <bgColor indexed="64"/>
      </patternFill>
    </fill>
    <fill>
      <patternFill patternType="solid">
        <fgColor rgb="FFDCE6F1"/>
        <bgColor indexed="64"/>
      </patternFill>
    </fill>
    <fill>
      <patternFill patternType="solid">
        <fgColor theme="8"/>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6"/>
        <bgColor indexed="64"/>
      </patternFill>
    </fill>
  </fills>
  <borders count="98">
    <border>
      <left/>
      <right/>
      <top/>
      <bottom/>
      <diagonal/>
    </border>
    <border>
      <left style="thin">
        <color indexed="10"/>
      </left>
      <right style="thin">
        <color indexed="10"/>
      </right>
      <top/>
      <bottom style="thin">
        <color indexed="10"/>
      </bottom>
      <diagonal/>
    </border>
    <border>
      <left style="thin">
        <color rgb="FFFF0000"/>
      </left>
      <right style="thin">
        <color rgb="FFFF0000"/>
      </right>
      <top style="thin">
        <color rgb="FFFF0000"/>
      </top>
      <bottom style="thin">
        <color rgb="FFFF0000"/>
      </bottom>
      <diagonal/>
    </border>
    <border>
      <left style="thin">
        <color indexed="64"/>
      </left>
      <right/>
      <top/>
      <bottom/>
      <diagonal/>
    </border>
    <border>
      <left/>
      <right/>
      <top/>
      <bottom style="thin">
        <color theme="4"/>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indexed="64"/>
      </left>
      <right/>
      <top/>
      <bottom style="thin">
        <color theme="4"/>
      </bottom>
      <diagonal/>
    </border>
    <border>
      <left style="thin">
        <color rgb="FF000000"/>
      </left>
      <right style="thin">
        <color theme="4"/>
      </right>
      <top style="thin">
        <color theme="4"/>
      </top>
      <bottom style="thin">
        <color indexed="64"/>
      </bottom>
      <diagonal/>
    </border>
    <border>
      <left/>
      <right style="thin">
        <color theme="4"/>
      </right>
      <top style="thin">
        <color rgb="FFFF0000"/>
      </top>
      <bottom style="thin">
        <color theme="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FF0000"/>
      </left>
      <right/>
      <top style="thin">
        <color rgb="FFFF0000"/>
      </top>
      <bottom style="thin">
        <color rgb="FFFF0000"/>
      </bottom>
      <diagonal/>
    </border>
    <border>
      <left/>
      <right style="thin">
        <color rgb="FFFF0000"/>
      </right>
      <top/>
      <bottom/>
      <diagonal/>
    </border>
    <border>
      <left style="thin">
        <color rgb="FFFF0000"/>
      </left>
      <right style="thin">
        <color rgb="FFFF0000"/>
      </right>
      <top style="thin">
        <color rgb="FFFF0000"/>
      </top>
      <bottom style="thin">
        <color indexed="10"/>
      </bottom>
      <diagonal/>
    </border>
    <border>
      <left style="thin">
        <color theme="1" tint="0.499984740745262"/>
      </left>
      <right style="thin">
        <color theme="1" tint="0.499984740745262"/>
      </right>
      <top/>
      <bottom style="thin">
        <color theme="1" tint="0.499984740745262"/>
      </bottom>
      <diagonal/>
    </border>
    <border>
      <left style="thin">
        <color theme="0"/>
      </left>
      <right style="thin">
        <color theme="0"/>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thin">
        <color rgb="FFFF0000"/>
      </left>
      <right style="thin">
        <color rgb="FFFF0000"/>
      </right>
      <top style="thin">
        <color rgb="FFFF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bottom style="thin">
        <color indexed="64"/>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style="thin">
        <color theme="0"/>
      </top>
      <bottom style="thin">
        <color theme="0"/>
      </bottom>
      <diagonal/>
    </border>
    <border>
      <left style="thin">
        <color rgb="FF000000"/>
      </left>
      <right style="thin">
        <color rgb="FF000000"/>
      </right>
      <top/>
      <bottom/>
      <diagonal/>
    </border>
    <border>
      <left style="medium">
        <color indexed="64"/>
      </left>
      <right style="thin">
        <color indexed="64"/>
      </right>
      <top style="medium">
        <color indexed="64"/>
      </top>
      <bottom style="thin">
        <color indexed="64"/>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auto="1"/>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thin">
        <color theme="1"/>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auto="1"/>
      </bottom>
      <diagonal/>
    </border>
    <border>
      <left style="medium">
        <color indexed="64"/>
      </left>
      <right style="thin">
        <color indexed="64"/>
      </right>
      <top style="thin">
        <color auto="1"/>
      </top>
      <bottom style="thin">
        <color auto="1"/>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thin">
        <color theme="1" tint="0.499984740745262"/>
      </right>
      <top style="thin">
        <color theme="1" tint="0.499984740745262"/>
      </top>
      <bottom style="thin">
        <color theme="1" tint="0.499984740745262"/>
      </bottom>
      <diagonal/>
    </border>
    <border>
      <left/>
      <right style="thin">
        <color rgb="FF000000"/>
      </right>
      <top/>
      <bottom/>
      <diagonal/>
    </border>
    <border>
      <left/>
      <right style="thin">
        <color rgb="FFFF0000"/>
      </right>
      <top style="thin">
        <color rgb="FFFF0000"/>
      </top>
      <bottom style="thin">
        <color rgb="FFFF0000"/>
      </bottom>
      <diagonal/>
    </border>
    <border>
      <left/>
      <right style="thin">
        <color theme="1" tint="0.499984740745262"/>
      </right>
      <top/>
      <bottom style="thin">
        <color theme="1" tint="0.499984740745262"/>
      </bottom>
      <diagonal/>
    </border>
    <border>
      <left style="thin">
        <color indexed="10"/>
      </left>
      <right style="thin">
        <color indexed="10"/>
      </right>
      <top style="thin">
        <color indexed="10"/>
      </top>
      <bottom style="thin">
        <color indexed="10"/>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diagonal/>
    </border>
    <border>
      <left style="thin">
        <color indexed="10"/>
      </left>
      <right/>
      <top style="thin">
        <color indexed="10"/>
      </top>
      <bottom style="thin">
        <color indexed="10"/>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top style="thin">
        <color auto="1"/>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4" fillId="0" borderId="0"/>
    <xf numFmtId="9" fontId="4" fillId="0" borderId="0" applyFont="0" applyFill="0" applyBorder="0" applyAlignment="0" applyProtection="0"/>
    <xf numFmtId="0" fontId="1" fillId="0" borderId="0"/>
    <xf numFmtId="0" fontId="23" fillId="0" borderId="0" applyNumberFormat="0" applyFill="0" applyBorder="0" applyAlignment="0" applyProtection="0"/>
  </cellStyleXfs>
  <cellXfs count="305">
    <xf numFmtId="0" fontId="0" fillId="0" borderId="0" xfId="0"/>
    <xf numFmtId="0" fontId="4" fillId="0" borderId="0" xfId="0" applyFont="1"/>
    <xf numFmtId="3" fontId="0" fillId="0" borderId="0" xfId="0" applyNumberFormat="1"/>
    <xf numFmtId="1" fontId="0" fillId="0" borderId="0" xfId="0" applyNumberFormat="1"/>
    <xf numFmtId="0" fontId="4" fillId="0" borderId="0" xfId="1"/>
    <xf numFmtId="0" fontId="13" fillId="0" borderId="0" xfId="3" applyFont="1" applyAlignment="1">
      <alignment horizontal="left"/>
    </xf>
    <xf numFmtId="0" fontId="13" fillId="0" borderId="0" xfId="3" applyFont="1"/>
    <xf numFmtId="0" fontId="2" fillId="0" borderId="0" xfId="0" applyFont="1"/>
    <xf numFmtId="0" fontId="15" fillId="0" borderId="0" xfId="3" applyFont="1"/>
    <xf numFmtId="0" fontId="12" fillId="0" borderId="0" xfId="0" applyFont="1"/>
    <xf numFmtId="0" fontId="11" fillId="0" borderId="0" xfId="0" applyFont="1"/>
    <xf numFmtId="1" fontId="11" fillId="0" borderId="0" xfId="0" applyNumberFormat="1" applyFont="1"/>
    <xf numFmtId="3" fontId="11" fillId="0" borderId="0" xfId="0" applyNumberFormat="1" applyFont="1"/>
    <xf numFmtId="0" fontId="3" fillId="0" borderId="0" xfId="0" applyFont="1"/>
    <xf numFmtId="16" fontId="3" fillId="0" borderId="0" xfId="0" applyNumberFormat="1" applyFont="1"/>
    <xf numFmtId="4" fontId="0" fillId="0" borderId="0" xfId="0" applyNumberFormat="1"/>
    <xf numFmtId="1" fontId="4" fillId="0" borderId="0" xfId="0" applyNumberFormat="1" applyFont="1"/>
    <xf numFmtId="0" fontId="4" fillId="0" borderId="0" xfId="0" applyFont="1" applyAlignment="1">
      <alignment wrapText="1"/>
    </xf>
    <xf numFmtId="0" fontId="12" fillId="7" borderId="20" xfId="0" applyFont="1" applyFill="1" applyBorder="1"/>
    <xf numFmtId="1" fontId="11" fillId="9" borderId="20" xfId="0" applyNumberFormat="1" applyFont="1" applyFill="1" applyBorder="1"/>
    <xf numFmtId="1" fontId="11" fillId="10" borderId="20" xfId="0" applyNumberFormat="1" applyFont="1" applyFill="1" applyBorder="1"/>
    <xf numFmtId="0" fontId="4" fillId="0" borderId="20" xfId="0" applyFont="1" applyBorder="1"/>
    <xf numFmtId="3" fontId="0" fillId="0" borderId="20" xfId="0" applyNumberFormat="1" applyBorder="1"/>
    <xf numFmtId="1" fontId="0" fillId="0" borderId="20" xfId="0" applyNumberFormat="1" applyBorder="1"/>
    <xf numFmtId="0" fontId="2" fillId="7" borderId="20" xfId="0" applyFont="1" applyFill="1" applyBorder="1"/>
    <xf numFmtId="0" fontId="0" fillId="0" borderId="20" xfId="0" applyBorder="1"/>
    <xf numFmtId="3" fontId="11" fillId="0" borderId="20" xfId="0" applyNumberFormat="1" applyFont="1" applyBorder="1"/>
    <xf numFmtId="0" fontId="11" fillId="0" borderId="20" xfId="0" applyFont="1" applyBorder="1"/>
    <xf numFmtId="0" fontId="3" fillId="0" borderId="20" xfId="0" applyFont="1" applyBorder="1"/>
    <xf numFmtId="49" fontId="3" fillId="0" borderId="0" xfId="0" applyNumberFormat="1" applyFont="1"/>
    <xf numFmtId="0" fontId="15" fillId="17" borderId="0" xfId="3" applyFont="1" applyFill="1"/>
    <xf numFmtId="0" fontId="4" fillId="17" borderId="0" xfId="1" applyFill="1"/>
    <xf numFmtId="0" fontId="15" fillId="12" borderId="0" xfId="3" applyFont="1" applyFill="1"/>
    <xf numFmtId="0" fontId="13" fillId="12" borderId="0" xfId="3" applyFont="1" applyFill="1" applyAlignment="1">
      <alignment horizontal="left"/>
    </xf>
    <xf numFmtId="0" fontId="2" fillId="11" borderId="32" xfId="0" applyFont="1" applyFill="1" applyBorder="1"/>
    <xf numFmtId="0" fontId="24" fillId="0" borderId="0" xfId="0" applyFont="1"/>
    <xf numFmtId="0" fontId="2" fillId="18" borderId="0" xfId="0" applyFont="1" applyFill="1"/>
    <xf numFmtId="0" fontId="0" fillId="18" borderId="0" xfId="0" applyFill="1"/>
    <xf numFmtId="0" fontId="2" fillId="18" borderId="20" xfId="0" applyFont="1" applyFill="1" applyBorder="1"/>
    <xf numFmtId="0" fontId="4" fillId="18" borderId="0" xfId="0" applyFont="1" applyFill="1"/>
    <xf numFmtId="0" fontId="0" fillId="18" borderId="20" xfId="0" applyFill="1" applyBorder="1"/>
    <xf numFmtId="3" fontId="0" fillId="18" borderId="20" xfId="0" applyNumberFormat="1" applyFill="1" applyBorder="1"/>
    <xf numFmtId="1" fontId="0" fillId="18" borderId="20" xfId="0" applyNumberFormat="1" applyFill="1" applyBorder="1"/>
    <xf numFmtId="1" fontId="0" fillId="18" borderId="0" xfId="0" applyNumberFormat="1" applyFill="1"/>
    <xf numFmtId="0" fontId="25" fillId="0" borderId="0" xfId="0" applyFont="1"/>
    <xf numFmtId="0" fontId="0" fillId="19" borderId="20" xfId="0" applyFill="1" applyBorder="1"/>
    <xf numFmtId="0" fontId="26" fillId="0" borderId="0" xfId="0" applyFont="1" applyAlignment="1">
      <alignment vertical="center"/>
    </xf>
    <xf numFmtId="0" fontId="27" fillId="21" borderId="38" xfId="0" applyFont="1" applyFill="1" applyBorder="1" applyAlignment="1">
      <alignment vertical="center"/>
    </xf>
    <xf numFmtId="0" fontId="26" fillId="0" borderId="38" xfId="0" applyFont="1" applyBorder="1" applyAlignment="1">
      <alignment vertical="center"/>
    </xf>
    <xf numFmtId="0" fontId="0" fillId="0" borderId="0" xfId="0" applyAlignment="1">
      <alignment horizontal="left"/>
    </xf>
    <xf numFmtId="0" fontId="2" fillId="0" borderId="0" xfId="0" applyFont="1" applyAlignment="1">
      <alignment wrapText="1"/>
    </xf>
    <xf numFmtId="0" fontId="2" fillId="11" borderId="33" xfId="0" applyFont="1" applyFill="1" applyBorder="1" applyAlignment="1">
      <alignment horizontal="left"/>
    </xf>
    <xf numFmtId="0" fontId="2" fillId="11" borderId="34" xfId="0" applyFont="1" applyFill="1" applyBorder="1" applyAlignment="1">
      <alignment horizontal="left"/>
    </xf>
    <xf numFmtId="0" fontId="2" fillId="11" borderId="35" xfId="0" applyFont="1" applyFill="1" applyBorder="1" applyAlignment="1">
      <alignment horizontal="left"/>
    </xf>
    <xf numFmtId="3" fontId="2" fillId="13" borderId="16" xfId="0" applyNumberFormat="1" applyFont="1" applyFill="1" applyBorder="1"/>
    <xf numFmtId="3" fontId="2" fillId="13" borderId="20" xfId="0" applyNumberFormat="1" applyFont="1" applyFill="1" applyBorder="1"/>
    <xf numFmtId="0" fontId="2" fillId="23" borderId="32" xfId="0" applyFont="1" applyFill="1" applyBorder="1"/>
    <xf numFmtId="0" fontId="2" fillId="24" borderId="3" xfId="0" applyFont="1" applyFill="1" applyBorder="1" applyAlignment="1">
      <alignment horizontal="left"/>
    </xf>
    <xf numFmtId="0" fontId="2" fillId="24" borderId="0" xfId="0" applyFont="1" applyFill="1" applyAlignment="1">
      <alignment horizontal="left"/>
    </xf>
    <xf numFmtId="0" fontId="2" fillId="24" borderId="17" xfId="0" applyFont="1" applyFill="1" applyBorder="1"/>
    <xf numFmtId="0" fontId="2" fillId="12" borderId="26" xfId="0" applyFont="1" applyFill="1" applyBorder="1"/>
    <xf numFmtId="0" fontId="2" fillId="22" borderId="39" xfId="0" applyFont="1" applyFill="1" applyBorder="1"/>
    <xf numFmtId="0" fontId="4" fillId="22" borderId="45" xfId="0" applyFont="1" applyFill="1" applyBorder="1"/>
    <xf numFmtId="0" fontId="0" fillId="22" borderId="46" xfId="0" applyFill="1" applyBorder="1"/>
    <xf numFmtId="0" fontId="0" fillId="22" borderId="40" xfId="0" applyFill="1" applyBorder="1"/>
    <xf numFmtId="0" fontId="2" fillId="19" borderId="32" xfId="0" applyFont="1" applyFill="1" applyBorder="1"/>
    <xf numFmtId="0" fontId="2" fillId="19" borderId="47" xfId="0" applyFont="1" applyFill="1" applyBorder="1"/>
    <xf numFmtId="0" fontId="2" fillId="13" borderId="48" xfId="0" applyFont="1" applyFill="1" applyBorder="1"/>
    <xf numFmtId="0" fontId="2" fillId="13" borderId="51" xfId="0" applyFont="1" applyFill="1" applyBorder="1"/>
    <xf numFmtId="0" fontId="2" fillId="13" borderId="53" xfId="0" applyFont="1" applyFill="1" applyBorder="1"/>
    <xf numFmtId="3" fontId="2" fillId="13" borderId="54" xfId="0" applyNumberFormat="1" applyFont="1" applyFill="1" applyBorder="1"/>
    <xf numFmtId="49" fontId="0" fillId="0" borderId="0" xfId="0" applyNumberFormat="1"/>
    <xf numFmtId="0" fontId="2" fillId="16" borderId="20" xfId="0" applyFont="1" applyFill="1" applyBorder="1"/>
    <xf numFmtId="0" fontId="2" fillId="16" borderId="58" xfId="0" applyFont="1" applyFill="1" applyBorder="1"/>
    <xf numFmtId="0" fontId="2" fillId="16" borderId="34" xfId="0" applyFont="1" applyFill="1" applyBorder="1"/>
    <xf numFmtId="0" fontId="2" fillId="16" borderId="35" xfId="0" applyFont="1" applyFill="1" applyBorder="1"/>
    <xf numFmtId="0" fontId="2" fillId="7" borderId="32" xfId="0" applyFont="1" applyFill="1" applyBorder="1" applyAlignment="1">
      <alignment horizontal="right"/>
    </xf>
    <xf numFmtId="3" fontId="4" fillId="14" borderId="20" xfId="0" applyNumberFormat="1" applyFont="1" applyFill="1" applyBorder="1"/>
    <xf numFmtId="0" fontId="4" fillId="14" borderId="20" xfId="0" applyFont="1" applyFill="1" applyBorder="1"/>
    <xf numFmtId="0" fontId="0" fillId="19" borderId="52" xfId="0" applyFill="1" applyBorder="1"/>
    <xf numFmtId="0" fontId="4" fillId="19" borderId="20" xfId="0" applyFont="1" applyFill="1" applyBorder="1"/>
    <xf numFmtId="0" fontId="4" fillId="19" borderId="52" xfId="0" applyFont="1" applyFill="1" applyBorder="1"/>
    <xf numFmtId="3" fontId="4" fillId="3" borderId="59" xfId="0" applyNumberFormat="1" applyFont="1" applyFill="1" applyBorder="1"/>
    <xf numFmtId="0" fontId="4" fillId="3" borderId="59" xfId="0" applyFont="1" applyFill="1" applyBorder="1"/>
    <xf numFmtId="3" fontId="4" fillId="18" borderId="20" xfId="0" applyNumberFormat="1" applyFont="1" applyFill="1" applyBorder="1"/>
    <xf numFmtId="0" fontId="4" fillId="18" borderId="20" xfId="0" applyFont="1" applyFill="1" applyBorder="1"/>
    <xf numFmtId="0" fontId="2" fillId="3" borderId="61" xfId="0" applyFont="1" applyFill="1" applyBorder="1"/>
    <xf numFmtId="0" fontId="2" fillId="16" borderId="21" xfId="0" applyFont="1" applyFill="1" applyBorder="1"/>
    <xf numFmtId="0" fontId="2" fillId="16" borderId="62" xfId="0" applyFont="1" applyFill="1" applyBorder="1"/>
    <xf numFmtId="0" fontId="2" fillId="3" borderId="53" xfId="0" applyFont="1" applyFill="1" applyBorder="1" applyAlignment="1">
      <alignment wrapText="1"/>
    </xf>
    <xf numFmtId="0" fontId="2" fillId="18" borderId="54" xfId="0" applyFont="1" applyFill="1" applyBorder="1" applyAlignment="1">
      <alignment wrapText="1"/>
    </xf>
    <xf numFmtId="0" fontId="2" fillId="14" borderId="54" xfId="0" applyFont="1" applyFill="1" applyBorder="1" applyAlignment="1">
      <alignment wrapText="1"/>
    </xf>
    <xf numFmtId="49" fontId="2" fillId="19" borderId="54" xfId="0" applyNumberFormat="1" applyFont="1" applyFill="1" applyBorder="1" applyAlignment="1">
      <alignment wrapText="1"/>
    </xf>
    <xf numFmtId="49" fontId="2" fillId="19" borderId="54" xfId="0" applyNumberFormat="1" applyFont="1" applyFill="1" applyBorder="1"/>
    <xf numFmtId="0" fontId="2" fillId="19" borderId="55" xfId="0" applyFont="1" applyFill="1" applyBorder="1"/>
    <xf numFmtId="164" fontId="0" fillId="0" borderId="0" xfId="0" applyNumberFormat="1"/>
    <xf numFmtId="164" fontId="5" fillId="0" borderId="0" xfId="0" applyNumberFormat="1" applyFont="1"/>
    <xf numFmtId="164" fontId="2" fillId="0" borderId="0" xfId="0" applyNumberFormat="1" applyFont="1"/>
    <xf numFmtId="164" fontId="4" fillId="0" borderId="0" xfId="0" applyNumberFormat="1" applyFont="1"/>
    <xf numFmtId="164" fontId="9" fillId="8" borderId="15" xfId="0" applyNumberFormat="1" applyFont="1" applyFill="1" applyBorder="1" applyAlignment="1">
      <alignment horizontal="center" vertical="center" wrapText="1"/>
    </xf>
    <xf numFmtId="164" fontId="19" fillId="0" borderId="0" xfId="0" applyNumberFormat="1" applyFont="1" applyAlignment="1">
      <alignment vertical="center" wrapText="1"/>
    </xf>
    <xf numFmtId="164" fontId="9" fillId="8" borderId="22" xfId="0" applyNumberFormat="1" applyFont="1" applyFill="1" applyBorder="1" applyAlignment="1">
      <alignment vertical="center" wrapText="1"/>
    </xf>
    <xf numFmtId="164" fontId="2" fillId="0" borderId="0" xfId="0" applyNumberFormat="1" applyFont="1" applyAlignment="1">
      <alignment wrapText="1"/>
    </xf>
    <xf numFmtId="164" fontId="2" fillId="0" borderId="19" xfId="0" applyNumberFormat="1" applyFont="1" applyBorder="1" applyAlignment="1">
      <alignment wrapText="1"/>
    </xf>
    <xf numFmtId="164" fontId="0" fillId="0" borderId="12" xfId="0" applyNumberFormat="1" applyBorder="1"/>
    <xf numFmtId="164" fontId="2" fillId="0" borderId="13" xfId="0" applyNumberFormat="1" applyFont="1" applyBorder="1" applyAlignment="1">
      <alignment wrapText="1"/>
    </xf>
    <xf numFmtId="164" fontId="2" fillId="0" borderId="2" xfId="0" applyNumberFormat="1" applyFont="1" applyBorder="1" applyAlignment="1">
      <alignment wrapText="1"/>
    </xf>
    <xf numFmtId="164" fontId="17" fillId="0" borderId="17" xfId="0" applyNumberFormat="1" applyFont="1" applyBorder="1" applyAlignment="1">
      <alignment horizontal="center" vertical="center"/>
    </xf>
    <xf numFmtId="164" fontId="3" fillId="0" borderId="0" xfId="0" applyNumberFormat="1" applyFont="1"/>
    <xf numFmtId="164" fontId="16" fillId="0" borderId="2" xfId="0" applyNumberFormat="1" applyFont="1" applyBorder="1" applyAlignment="1">
      <alignment vertical="top" wrapText="1"/>
    </xf>
    <xf numFmtId="164" fontId="0" fillId="0" borderId="0" xfId="0" applyNumberFormat="1" applyProtection="1">
      <protection locked="0"/>
    </xf>
    <xf numFmtId="164" fontId="17" fillId="0" borderId="2" xfId="0" applyNumberFormat="1" applyFont="1" applyBorder="1" applyAlignment="1">
      <alignment horizontal="center" vertical="center"/>
    </xf>
    <xf numFmtId="164" fontId="17" fillId="0" borderId="16" xfId="0" applyNumberFormat="1" applyFont="1" applyBorder="1" applyAlignment="1">
      <alignment horizontal="center" vertical="center"/>
    </xf>
    <xf numFmtId="164" fontId="20" fillId="0" borderId="0" xfId="0" applyNumberFormat="1" applyFont="1"/>
    <xf numFmtId="164" fontId="16" fillId="0" borderId="0" xfId="0" applyNumberFormat="1" applyFont="1" applyAlignment="1">
      <alignment vertical="top" wrapText="1"/>
    </xf>
    <xf numFmtId="164" fontId="0" fillId="0" borderId="0" xfId="0" applyNumberFormat="1" applyAlignment="1">
      <alignment vertical="top" wrapText="1"/>
    </xf>
    <xf numFmtId="164" fontId="2" fillId="14" borderId="0" xfId="0" applyNumberFormat="1" applyFont="1" applyFill="1" applyAlignment="1">
      <alignment wrapText="1"/>
    </xf>
    <xf numFmtId="164" fontId="0" fillId="14" borderId="0" xfId="0" applyNumberFormat="1" applyFill="1"/>
    <xf numFmtId="164" fontId="9" fillId="14" borderId="0" xfId="0" applyNumberFormat="1" applyFont="1" applyFill="1" applyAlignment="1">
      <alignment horizontal="center" vertical="center" wrapText="1"/>
    </xf>
    <xf numFmtId="164" fontId="17" fillId="14" borderId="17" xfId="0" applyNumberFormat="1" applyFont="1" applyFill="1" applyBorder="1" applyAlignment="1">
      <alignment horizontal="center" vertical="center"/>
    </xf>
    <xf numFmtId="164" fontId="3" fillId="14" borderId="0" xfId="0" applyNumberFormat="1" applyFont="1" applyFill="1"/>
    <xf numFmtId="164" fontId="16" fillId="14" borderId="2" xfId="0" applyNumberFormat="1" applyFont="1" applyFill="1" applyBorder="1" applyAlignment="1">
      <alignment vertical="top" wrapText="1"/>
    </xf>
    <xf numFmtId="164" fontId="0" fillId="14" borderId="0" xfId="0" applyNumberFormat="1" applyFill="1" applyProtection="1">
      <protection locked="0"/>
    </xf>
    <xf numFmtId="164" fontId="17" fillId="14" borderId="2" xfId="0" applyNumberFormat="1" applyFont="1" applyFill="1" applyBorder="1" applyAlignment="1">
      <alignment horizontal="center" vertical="center"/>
    </xf>
    <xf numFmtId="164" fontId="17" fillId="14" borderId="16" xfId="0" applyNumberFormat="1" applyFont="1" applyFill="1" applyBorder="1" applyAlignment="1">
      <alignment horizontal="center" vertical="center"/>
    </xf>
    <xf numFmtId="164" fontId="20" fillId="14" borderId="0" xfId="0" applyNumberFormat="1" applyFont="1" applyFill="1"/>
    <xf numFmtId="164" fontId="5" fillId="14" borderId="0" xfId="0" applyNumberFormat="1" applyFont="1" applyFill="1"/>
    <xf numFmtId="164" fontId="9" fillId="0" borderId="0" xfId="0" applyNumberFormat="1" applyFont="1" applyAlignment="1">
      <alignment horizontal="center" vertical="center" wrapText="1"/>
    </xf>
    <xf numFmtId="164" fontId="21" fillId="0" borderId="2" xfId="0" applyNumberFormat="1" applyFont="1" applyBorder="1" applyAlignment="1">
      <alignment horizontal="center" vertical="center"/>
    </xf>
    <xf numFmtId="164" fontId="9" fillId="8" borderId="30" xfId="0" applyNumberFormat="1" applyFont="1" applyFill="1" applyBorder="1" applyAlignment="1">
      <alignment vertical="center" wrapText="1"/>
    </xf>
    <xf numFmtId="164" fontId="4" fillId="0" borderId="2" xfId="0" applyNumberFormat="1" applyFont="1" applyBorder="1" applyProtection="1">
      <protection locked="0"/>
    </xf>
    <xf numFmtId="164" fontId="4" fillId="0" borderId="1" xfId="0" applyNumberFormat="1" applyFont="1" applyBorder="1" applyProtection="1">
      <protection locked="0"/>
    </xf>
    <xf numFmtId="164" fontId="0" fillId="0" borderId="2" xfId="0" applyNumberFormat="1" applyBorder="1" applyProtection="1">
      <protection locked="0"/>
    </xf>
    <xf numFmtId="164" fontId="10" fillId="0" borderId="15" xfId="0" applyNumberFormat="1" applyFont="1" applyBorder="1"/>
    <xf numFmtId="164" fontId="9" fillId="8" borderId="0" xfId="0" applyNumberFormat="1" applyFont="1" applyFill="1" applyAlignment="1">
      <alignment horizontal="center" vertical="center" wrapText="1"/>
    </xf>
    <xf numFmtId="164" fontId="0" fillId="0" borderId="0" xfId="0" applyNumberFormat="1" applyAlignment="1">
      <alignment vertical="center"/>
    </xf>
    <xf numFmtId="164" fontId="2" fillId="15" borderId="26" xfId="0" applyNumberFormat="1" applyFont="1" applyFill="1" applyBorder="1"/>
    <xf numFmtId="164" fontId="2" fillId="15" borderId="27" xfId="0" applyNumberFormat="1" applyFont="1" applyFill="1" applyBorder="1"/>
    <xf numFmtId="164" fontId="2" fillId="15" borderId="18" xfId="0" applyNumberFormat="1" applyFont="1" applyFill="1" applyBorder="1" applyAlignment="1">
      <alignment horizontal="right"/>
    </xf>
    <xf numFmtId="164" fontId="4" fillId="4" borderId="4" xfId="0" applyNumberFormat="1" applyFont="1" applyFill="1" applyBorder="1"/>
    <xf numFmtId="164" fontId="4" fillId="5" borderId="4" xfId="0" applyNumberFormat="1" applyFont="1" applyFill="1" applyBorder="1"/>
    <xf numFmtId="164" fontId="0" fillId="5" borderId="4" xfId="0" applyNumberFormat="1" applyFill="1" applyBorder="1"/>
    <xf numFmtId="164" fontId="4" fillId="6" borderId="0" xfId="0" applyNumberFormat="1" applyFont="1" applyFill="1"/>
    <xf numFmtId="164" fontId="0" fillId="6" borderId="0" xfId="0" applyNumberFormat="1" applyFill="1"/>
    <xf numFmtId="164" fontId="2" fillId="0" borderId="3" xfId="0" applyNumberFormat="1" applyFont="1" applyBorder="1" applyAlignment="1">
      <alignment wrapText="1"/>
    </xf>
    <xf numFmtId="164" fontId="2" fillId="2" borderId="5" xfId="0" applyNumberFormat="1" applyFont="1" applyFill="1" applyBorder="1" applyAlignment="1">
      <alignment wrapText="1"/>
    </xf>
    <xf numFmtId="164" fontId="2" fillId="3" borderId="6" xfId="0" applyNumberFormat="1" applyFont="1" applyFill="1" applyBorder="1" applyAlignment="1">
      <alignment wrapText="1"/>
    </xf>
    <xf numFmtId="164" fontId="2" fillId="5" borderId="31" xfId="0" applyNumberFormat="1" applyFont="1" applyFill="1" applyBorder="1" applyAlignment="1">
      <alignment wrapText="1"/>
    </xf>
    <xf numFmtId="164" fontId="2" fillId="5" borderId="5" xfId="0" applyNumberFormat="1" applyFont="1" applyFill="1" applyBorder="1" applyAlignment="1">
      <alignment wrapText="1"/>
    </xf>
    <xf numFmtId="164" fontId="2" fillId="6" borderId="8" xfId="0" applyNumberFormat="1" applyFont="1" applyFill="1" applyBorder="1" applyAlignment="1">
      <alignment wrapText="1"/>
    </xf>
    <xf numFmtId="164" fontId="2" fillId="0" borderId="10" xfId="0" applyNumberFormat="1" applyFont="1" applyBorder="1" applyAlignment="1">
      <alignment wrapText="1"/>
    </xf>
    <xf numFmtId="164" fontId="2" fillId="0" borderId="25" xfId="0" applyNumberFormat="1" applyFont="1" applyBorder="1" applyAlignment="1">
      <alignment wrapText="1"/>
    </xf>
    <xf numFmtId="164" fontId="2" fillId="2" borderId="10" xfId="0" applyNumberFormat="1" applyFont="1" applyFill="1" applyBorder="1" applyAlignment="1">
      <alignment wrapText="1"/>
    </xf>
    <xf numFmtId="164" fontId="2" fillId="3" borderId="10" xfId="0" applyNumberFormat="1" applyFont="1" applyFill="1" applyBorder="1" applyAlignment="1">
      <alignment wrapText="1"/>
    </xf>
    <xf numFmtId="164" fontId="2" fillId="5" borderId="10" xfId="0" applyNumberFormat="1" applyFont="1" applyFill="1" applyBorder="1" applyAlignment="1">
      <alignment wrapText="1"/>
    </xf>
    <xf numFmtId="164" fontId="0" fillId="5" borderId="2" xfId="0" applyNumberFormat="1" applyFill="1" applyBorder="1" applyProtection="1">
      <protection locked="0"/>
    </xf>
    <xf numFmtId="164" fontId="0" fillId="6" borderId="11" xfId="0" applyNumberFormat="1" applyFill="1" applyBorder="1" applyProtection="1">
      <protection locked="0"/>
    </xf>
    <xf numFmtId="164" fontId="0" fillId="0" borderId="10" xfId="0" applyNumberFormat="1" applyBorder="1"/>
    <xf numFmtId="164" fontId="0" fillId="0" borderId="0" xfId="1" applyNumberFormat="1" applyFont="1"/>
    <xf numFmtId="164" fontId="4" fillId="0" borderId="25" xfId="1" applyNumberFormat="1" applyBorder="1"/>
    <xf numFmtId="164" fontId="0" fillId="2" borderId="10" xfId="0" applyNumberFormat="1" applyFill="1" applyBorder="1"/>
    <xf numFmtId="164" fontId="0" fillId="3" borderId="10" xfId="0" applyNumberFormat="1" applyFill="1" applyBorder="1"/>
    <xf numFmtId="164" fontId="0" fillId="5" borderId="10" xfId="0" applyNumberFormat="1" applyFill="1" applyBorder="1" applyProtection="1">
      <protection locked="0"/>
    </xf>
    <xf numFmtId="164" fontId="0" fillId="0" borderId="7" xfId="0" applyNumberFormat="1" applyBorder="1"/>
    <xf numFmtId="164" fontId="4" fillId="2" borderId="10" xfId="0" applyNumberFormat="1" applyFont="1" applyFill="1" applyBorder="1"/>
    <xf numFmtId="164" fontId="4" fillId="3" borderId="10" xfId="0" applyNumberFormat="1" applyFont="1" applyFill="1" applyBorder="1"/>
    <xf numFmtId="164" fontId="4" fillId="5" borderId="14" xfId="0" applyNumberFormat="1" applyFont="1" applyFill="1" applyBorder="1"/>
    <xf numFmtId="164" fontId="4" fillId="5" borderId="10" xfId="0" applyNumberFormat="1" applyFont="1" applyFill="1" applyBorder="1"/>
    <xf numFmtId="164" fontId="4" fillId="6" borderId="10" xfId="0" applyNumberFormat="1" applyFont="1" applyFill="1" applyBorder="1"/>
    <xf numFmtId="164" fontId="0" fillId="6" borderId="9" xfId="0" applyNumberFormat="1" applyFill="1" applyBorder="1"/>
    <xf numFmtId="164" fontId="4" fillId="0" borderId="10" xfId="0" applyNumberFormat="1" applyFont="1" applyBorder="1"/>
    <xf numFmtId="164" fontId="0" fillId="0" borderId="25" xfId="0" applyNumberFormat="1" applyBorder="1"/>
    <xf numFmtId="164" fontId="0" fillId="5" borderId="10" xfId="0" applyNumberFormat="1" applyFill="1" applyBorder="1"/>
    <xf numFmtId="164" fontId="0" fillId="15" borderId="27" xfId="0" applyNumberFormat="1" applyFill="1" applyBorder="1"/>
    <xf numFmtId="164" fontId="2" fillId="15" borderId="18" xfId="0" applyNumberFormat="1" applyFont="1" applyFill="1" applyBorder="1" applyAlignment="1">
      <alignment horizontal="left"/>
    </xf>
    <xf numFmtId="164" fontId="2" fillId="5" borderId="28" xfId="0" applyNumberFormat="1" applyFont="1" applyFill="1" applyBorder="1" applyAlignment="1">
      <alignment wrapText="1"/>
    </xf>
    <xf numFmtId="164" fontId="0" fillId="2" borderId="1" xfId="0" applyNumberFormat="1" applyFill="1" applyBorder="1" applyProtection="1">
      <protection locked="0"/>
    </xf>
    <xf numFmtId="164" fontId="4" fillId="0" borderId="0" xfId="0" applyNumberFormat="1" applyFont="1" applyProtection="1">
      <protection locked="0"/>
    </xf>
    <xf numFmtId="164" fontId="0" fillId="5" borderId="29" xfId="0" applyNumberFormat="1" applyFill="1" applyBorder="1" applyProtection="1">
      <protection locked="0"/>
    </xf>
    <xf numFmtId="164" fontId="4" fillId="5" borderId="29" xfId="0" applyNumberFormat="1" applyFont="1" applyFill="1" applyBorder="1"/>
    <xf numFmtId="164" fontId="0" fillId="5" borderId="29" xfId="0" applyNumberFormat="1" applyFill="1" applyBorder="1"/>
    <xf numFmtId="164" fontId="2" fillId="15" borderId="27" xfId="0" applyNumberFormat="1" applyFont="1" applyFill="1" applyBorder="1" applyAlignment="1">
      <alignment horizontal="left"/>
    </xf>
    <xf numFmtId="164" fontId="4" fillId="15" borderId="27" xfId="0" applyNumberFormat="1" applyFont="1" applyFill="1" applyBorder="1"/>
    <xf numFmtId="164" fontId="4" fillId="15" borderId="18" xfId="0" applyNumberFormat="1" applyFont="1" applyFill="1" applyBorder="1"/>
    <xf numFmtId="164" fontId="2" fillId="5" borderId="64" xfId="0" applyNumberFormat="1" applyFont="1" applyFill="1" applyBorder="1" applyAlignment="1">
      <alignment wrapText="1"/>
    </xf>
    <xf numFmtId="164" fontId="2" fillId="0" borderId="20" xfId="0" applyNumberFormat="1" applyFont="1" applyBorder="1" applyAlignment="1">
      <alignment wrapText="1"/>
    </xf>
    <xf numFmtId="164" fontId="2" fillId="0" borderId="63" xfId="0" applyNumberFormat="1" applyFont="1" applyBorder="1" applyAlignment="1">
      <alignment wrapText="1"/>
    </xf>
    <xf numFmtId="164" fontId="0" fillId="5" borderId="65" xfId="0" applyNumberFormat="1" applyFill="1" applyBorder="1" applyProtection="1">
      <protection locked="0"/>
    </xf>
    <xf numFmtId="164" fontId="0" fillId="0" borderId="20" xfId="0" applyNumberFormat="1" applyBorder="1"/>
    <xf numFmtId="164" fontId="0" fillId="0" borderId="63" xfId="0" applyNumberFormat="1" applyBorder="1"/>
    <xf numFmtId="164" fontId="4" fillId="5" borderId="66" xfId="0" applyNumberFormat="1" applyFont="1" applyFill="1" applyBorder="1"/>
    <xf numFmtId="164" fontId="11" fillId="9" borderId="20" xfId="0" applyNumberFormat="1" applyFont="1" applyFill="1" applyBorder="1"/>
    <xf numFmtId="164" fontId="11" fillId="10" borderId="20" xfId="0" applyNumberFormat="1" applyFont="1" applyFill="1" applyBorder="1"/>
    <xf numFmtId="0" fontId="15" fillId="25" borderId="0" xfId="3" applyFont="1" applyFill="1"/>
    <xf numFmtId="0" fontId="4" fillId="25" borderId="0" xfId="1" applyFill="1"/>
    <xf numFmtId="0" fontId="18" fillId="8" borderId="0" xfId="0" applyFont="1" applyFill="1"/>
    <xf numFmtId="164" fontId="11" fillId="0" borderId="0" xfId="0" applyNumberFormat="1" applyFont="1"/>
    <xf numFmtId="164" fontId="0" fillId="5" borderId="11" xfId="0" applyNumberFormat="1" applyFill="1" applyBorder="1" applyProtection="1">
      <protection locked="0"/>
    </xf>
    <xf numFmtId="164" fontId="17" fillId="0" borderId="2" xfId="0" applyNumberFormat="1" applyFont="1" applyBorder="1" applyAlignment="1">
      <alignment vertical="center"/>
    </xf>
    <xf numFmtId="0" fontId="27" fillId="21" borderId="43" xfId="0" applyFont="1" applyFill="1" applyBorder="1" applyAlignment="1">
      <alignment vertical="center" wrapText="1"/>
    </xf>
    <xf numFmtId="0" fontId="27" fillId="21" borderId="42" xfId="0" applyFont="1" applyFill="1" applyBorder="1" applyAlignment="1">
      <alignment vertical="center" wrapText="1"/>
    </xf>
    <xf numFmtId="0" fontId="27" fillId="21" borderId="41" xfId="0" applyFont="1" applyFill="1" applyBorder="1" applyAlignment="1">
      <alignment vertical="center" wrapText="1"/>
    </xf>
    <xf numFmtId="0" fontId="27" fillId="20" borderId="26" xfId="0" applyFont="1" applyFill="1" applyBorder="1" applyAlignment="1">
      <alignment vertical="center" wrapText="1"/>
    </xf>
    <xf numFmtId="0" fontId="27" fillId="20" borderId="18" xfId="0" applyFont="1" applyFill="1" applyBorder="1" applyAlignment="1">
      <alignment vertical="center" wrapText="1"/>
    </xf>
    <xf numFmtId="0" fontId="26" fillId="0" borderId="43" xfId="0" applyFont="1" applyBorder="1" applyAlignment="1">
      <alignment vertical="center" wrapText="1"/>
    </xf>
    <xf numFmtId="0" fontId="26" fillId="0" borderId="42" xfId="0" applyFont="1" applyBorder="1" applyAlignment="1">
      <alignment vertical="center" wrapText="1"/>
    </xf>
    <xf numFmtId="0" fontId="26" fillId="0" borderId="41" xfId="0" applyFont="1" applyBorder="1" applyAlignment="1">
      <alignment vertical="center" wrapText="1"/>
    </xf>
    <xf numFmtId="0" fontId="26" fillId="20" borderId="39" xfId="0" applyFont="1" applyFill="1" applyBorder="1" applyAlignment="1">
      <alignment vertical="center" wrapText="1"/>
    </xf>
    <xf numFmtId="0" fontId="26" fillId="20" borderId="40" xfId="0" applyFont="1" applyFill="1" applyBorder="1" applyAlignment="1">
      <alignment vertical="center" wrapText="1"/>
    </xf>
    <xf numFmtId="0" fontId="28" fillId="20" borderId="36" xfId="0" applyFont="1" applyFill="1" applyBorder="1" applyAlignment="1">
      <alignment vertical="center" wrapText="1"/>
    </xf>
    <xf numFmtId="0" fontId="28" fillId="20" borderId="38" xfId="0" applyFont="1" applyFill="1" applyBorder="1" applyAlignment="1">
      <alignment vertical="center" wrapText="1"/>
    </xf>
    <xf numFmtId="164" fontId="0" fillId="0" borderId="0" xfId="0" applyNumberFormat="1" applyAlignment="1">
      <alignment horizontal="center"/>
    </xf>
    <xf numFmtId="164" fontId="4" fillId="0" borderId="0" xfId="0" applyNumberFormat="1" applyFont="1" applyAlignment="1">
      <alignment horizontal="center" vertical="center" wrapText="1"/>
    </xf>
    <xf numFmtId="164" fontId="0" fillId="0" borderId="0" xfId="0" applyNumberFormat="1" applyAlignment="1">
      <alignment horizontal="center" vertical="center" wrapText="1"/>
    </xf>
    <xf numFmtId="164" fontId="0" fillId="0" borderId="0" xfId="0" applyNumberFormat="1" applyAlignment="1">
      <alignment horizontal="center" vertical="center"/>
    </xf>
    <xf numFmtId="164" fontId="4" fillId="0" borderId="0" xfId="0" applyNumberFormat="1" applyFont="1" applyAlignment="1">
      <alignment horizontal="left" wrapText="1"/>
    </xf>
    <xf numFmtId="164" fontId="2" fillId="0" borderId="23" xfId="0" applyNumberFormat="1" applyFont="1" applyBorder="1" applyAlignment="1">
      <alignment horizontal="center" wrapText="1"/>
    </xf>
    <xf numFmtId="164" fontId="2" fillId="0" borderId="21" xfId="0" applyNumberFormat="1" applyFont="1" applyBorder="1" applyAlignment="1">
      <alignment horizontal="center" wrapText="1"/>
    </xf>
    <xf numFmtId="164" fontId="2" fillId="0" borderId="24" xfId="0" applyNumberFormat="1" applyFont="1" applyBorder="1" applyAlignment="1">
      <alignment horizontal="center" wrapText="1"/>
    </xf>
    <xf numFmtId="0" fontId="2" fillId="7" borderId="33" xfId="0" applyFont="1" applyFill="1" applyBorder="1" applyAlignment="1">
      <alignment horizontal="left"/>
    </xf>
    <xf numFmtId="0" fontId="2" fillId="7" borderId="34" xfId="0" applyFont="1" applyFill="1" applyBorder="1" applyAlignment="1">
      <alignment horizontal="left"/>
    </xf>
    <xf numFmtId="0" fontId="2" fillId="7" borderId="60" xfId="0" applyFont="1" applyFill="1" applyBorder="1" applyAlignment="1">
      <alignment horizontal="left"/>
    </xf>
    <xf numFmtId="0" fontId="2" fillId="19" borderId="34" xfId="0" applyFont="1" applyFill="1" applyBorder="1" applyAlignment="1">
      <alignment horizontal="left"/>
    </xf>
    <xf numFmtId="0" fontId="2" fillId="19" borderId="35" xfId="0" applyFont="1" applyFill="1" applyBorder="1" applyAlignment="1">
      <alignment horizontal="left"/>
    </xf>
    <xf numFmtId="0" fontId="23" fillId="23" borderId="33" xfId="4" applyFill="1" applyBorder="1" applyAlignment="1">
      <alignment horizontal="left"/>
    </xf>
    <xf numFmtId="0" fontId="10" fillId="23" borderId="34" xfId="0" applyFont="1" applyFill="1" applyBorder="1" applyAlignment="1">
      <alignment horizontal="left"/>
    </xf>
    <xf numFmtId="0" fontId="10" fillId="23" borderId="35" xfId="0" applyFont="1" applyFill="1" applyBorder="1" applyAlignment="1">
      <alignment horizontal="left"/>
    </xf>
    <xf numFmtId="0" fontId="18" fillId="8" borderId="49" xfId="0" applyFont="1" applyFill="1" applyBorder="1" applyAlignment="1">
      <alignment horizontal="left"/>
    </xf>
    <xf numFmtId="0" fontId="18" fillId="8" borderId="0" xfId="0" applyFont="1" applyFill="1" applyAlignment="1">
      <alignment horizontal="left"/>
    </xf>
    <xf numFmtId="0" fontId="18" fillId="8" borderId="50" xfId="0" applyFont="1" applyFill="1" applyBorder="1" applyAlignment="1">
      <alignment horizontal="left"/>
    </xf>
    <xf numFmtId="0" fontId="18" fillId="0" borderId="0" xfId="0" applyFont="1" applyAlignment="1">
      <alignment horizontal="left" wrapText="1"/>
    </xf>
    <xf numFmtId="0" fontId="2" fillId="12" borderId="44" xfId="0" applyFont="1" applyFill="1" applyBorder="1" applyAlignment="1">
      <alignment horizontal="left"/>
    </xf>
    <xf numFmtId="0" fontId="2" fillId="12" borderId="27" xfId="0" applyFont="1" applyFill="1" applyBorder="1" applyAlignment="1">
      <alignment horizontal="left"/>
    </xf>
    <xf numFmtId="0" fontId="2" fillId="12" borderId="18" xfId="0" applyFont="1" applyFill="1" applyBorder="1" applyAlignment="1">
      <alignment horizontal="left"/>
    </xf>
    <xf numFmtId="0" fontId="17" fillId="11" borderId="36" xfId="0" applyFont="1" applyFill="1" applyBorder="1" applyAlignment="1">
      <alignment horizontal="left" wrapText="1"/>
    </xf>
    <xf numFmtId="0" fontId="17" fillId="11" borderId="37" xfId="0" applyFont="1" applyFill="1" applyBorder="1" applyAlignment="1">
      <alignment horizontal="left" wrapText="1"/>
    </xf>
    <xf numFmtId="0" fontId="17" fillId="11" borderId="38" xfId="0" applyFont="1" applyFill="1" applyBorder="1" applyAlignment="1">
      <alignment horizontal="left" wrapText="1"/>
    </xf>
    <xf numFmtId="0" fontId="17" fillId="23" borderId="36" xfId="0" applyFont="1" applyFill="1" applyBorder="1" applyAlignment="1">
      <alignment horizontal="left" wrapText="1"/>
    </xf>
    <xf numFmtId="0" fontId="17" fillId="23" borderId="37" xfId="0" applyFont="1" applyFill="1" applyBorder="1" applyAlignment="1">
      <alignment horizontal="left" wrapText="1"/>
    </xf>
    <xf numFmtId="0" fontId="17" fillId="23" borderId="38" xfId="0" applyFont="1" applyFill="1" applyBorder="1" applyAlignment="1">
      <alignment horizontal="left" wrapText="1"/>
    </xf>
    <xf numFmtId="0" fontId="2" fillId="19" borderId="33" xfId="0" applyFont="1" applyFill="1" applyBorder="1" applyAlignment="1">
      <alignment horizontal="left"/>
    </xf>
    <xf numFmtId="3" fontId="2" fillId="13" borderId="56" xfId="0" applyNumberFormat="1" applyFont="1" applyFill="1" applyBorder="1" applyAlignment="1">
      <alignment horizontal="left"/>
    </xf>
    <xf numFmtId="3" fontId="2" fillId="13" borderId="57" xfId="0" applyNumberFormat="1" applyFont="1" applyFill="1" applyBorder="1" applyAlignment="1">
      <alignment horizontal="left"/>
    </xf>
    <xf numFmtId="164" fontId="22" fillId="0" borderId="0" xfId="0" applyNumberFormat="1" applyFont="1" applyAlignment="1">
      <alignment horizontal="center" vertical="center" wrapText="1"/>
    </xf>
    <xf numFmtId="164" fontId="22" fillId="0" borderId="0" xfId="0" applyNumberFormat="1" applyFont="1" applyAlignment="1">
      <alignment horizontal="center" vertical="center"/>
    </xf>
    <xf numFmtId="164" fontId="6" fillId="0" borderId="67" xfId="0" applyNumberFormat="1" applyFont="1" applyBorder="1" applyProtection="1">
      <protection locked="0"/>
    </xf>
    <xf numFmtId="164" fontId="2" fillId="7" borderId="68" xfId="0" applyNumberFormat="1" applyFont="1" applyFill="1" applyBorder="1"/>
    <xf numFmtId="164" fontId="2" fillId="7" borderId="69" xfId="0" applyNumberFormat="1" applyFont="1" applyFill="1" applyBorder="1"/>
    <xf numFmtId="164" fontId="2" fillId="7" borderId="70" xfId="0" applyNumberFormat="1" applyFont="1" applyFill="1" applyBorder="1"/>
    <xf numFmtId="164" fontId="0" fillId="7" borderId="69" xfId="0" applyNumberFormat="1" applyFill="1" applyBorder="1"/>
    <xf numFmtId="164" fontId="0" fillId="7" borderId="70" xfId="0" applyNumberFormat="1" applyFill="1" applyBorder="1"/>
    <xf numFmtId="164" fontId="0" fillId="0" borderId="71" xfId="0" applyNumberFormat="1" applyBorder="1" applyProtection="1">
      <protection locked="0"/>
    </xf>
    <xf numFmtId="164" fontId="4" fillId="0" borderId="71" xfId="0" applyNumberFormat="1" applyFont="1" applyBorder="1" applyProtection="1">
      <protection locked="0"/>
    </xf>
    <xf numFmtId="164" fontId="0" fillId="0" borderId="72" xfId="0" applyNumberFormat="1" applyBorder="1" applyProtection="1">
      <protection locked="0"/>
    </xf>
    <xf numFmtId="164" fontId="0" fillId="2" borderId="71" xfId="0" applyNumberFormat="1" applyFill="1" applyBorder="1" applyProtection="1">
      <protection locked="0"/>
    </xf>
    <xf numFmtId="164" fontId="0" fillId="3" borderId="73" xfId="0" applyNumberFormat="1" applyFill="1" applyBorder="1" applyProtection="1">
      <protection locked="0"/>
    </xf>
    <xf numFmtId="164" fontId="0" fillId="0" borderId="74" xfId="0" applyNumberFormat="1" applyBorder="1" applyAlignment="1" applyProtection="1">
      <alignment horizontal="center"/>
      <protection locked="0"/>
    </xf>
    <xf numFmtId="164" fontId="0" fillId="0" borderId="75" xfId="0" applyNumberFormat="1" applyBorder="1" applyAlignment="1" applyProtection="1">
      <alignment horizontal="center"/>
      <protection locked="0"/>
    </xf>
    <xf numFmtId="164" fontId="0" fillId="0" borderId="76" xfId="0" applyNumberFormat="1" applyBorder="1" applyAlignment="1" applyProtection="1">
      <alignment horizontal="center"/>
      <protection locked="0"/>
    </xf>
    <xf numFmtId="164" fontId="0" fillId="2" borderId="77" xfId="0" applyNumberFormat="1" applyFill="1" applyBorder="1" applyProtection="1">
      <protection locked="0"/>
    </xf>
    <xf numFmtId="164" fontId="0" fillId="3" borderId="78" xfId="0" applyNumberFormat="1" applyFill="1" applyBorder="1" applyProtection="1">
      <protection locked="0"/>
    </xf>
    <xf numFmtId="164" fontId="0" fillId="0" borderId="79" xfId="0" applyNumberFormat="1" applyBorder="1" applyAlignment="1" applyProtection="1">
      <alignment horizontal="center"/>
      <protection locked="0"/>
    </xf>
    <xf numFmtId="164" fontId="0" fillId="0" borderId="80" xfId="0" applyNumberFormat="1" applyBorder="1" applyAlignment="1" applyProtection="1">
      <alignment horizontal="center"/>
      <protection locked="0"/>
    </xf>
    <xf numFmtId="164" fontId="0" fillId="0" borderId="81" xfId="0" applyNumberFormat="1" applyBorder="1" applyAlignment="1" applyProtection="1">
      <alignment horizontal="center"/>
      <protection locked="0"/>
    </xf>
    <xf numFmtId="164" fontId="0" fillId="2" borderId="82" xfId="0" applyNumberFormat="1" applyFill="1" applyBorder="1" applyProtection="1">
      <protection locked="0"/>
    </xf>
    <xf numFmtId="164" fontId="0" fillId="3" borderId="83" xfId="0" applyNumberFormat="1" applyFill="1" applyBorder="1" applyProtection="1">
      <protection locked="0"/>
    </xf>
    <xf numFmtId="164" fontId="0" fillId="0" borderId="84" xfId="0" applyNumberFormat="1" applyBorder="1" applyAlignment="1" applyProtection="1">
      <alignment horizontal="center"/>
      <protection locked="0"/>
    </xf>
    <xf numFmtId="164" fontId="0" fillId="0" borderId="85" xfId="0" applyNumberFormat="1" applyBorder="1" applyAlignment="1" applyProtection="1">
      <alignment horizontal="center"/>
      <protection locked="0"/>
    </xf>
    <xf numFmtId="164" fontId="0" fillId="0" borderId="86" xfId="0" applyNumberFormat="1" applyBorder="1" applyAlignment="1" applyProtection="1">
      <alignment horizontal="center"/>
      <protection locked="0"/>
    </xf>
    <xf numFmtId="0" fontId="2" fillId="16" borderId="86" xfId="0" applyFont="1" applyFill="1" applyBorder="1"/>
    <xf numFmtId="3" fontId="4" fillId="18" borderId="87" xfId="0" applyNumberFormat="1" applyFont="1" applyFill="1" applyBorder="1"/>
    <xf numFmtId="3" fontId="4" fillId="14" borderId="87" xfId="0" applyNumberFormat="1" applyFont="1" applyFill="1" applyBorder="1"/>
    <xf numFmtId="3" fontId="4" fillId="19" borderId="87" xfId="0" applyNumberFormat="1" applyFont="1" applyFill="1" applyBorder="1"/>
    <xf numFmtId="3" fontId="4" fillId="19" borderId="88" xfId="0" applyNumberFormat="1" applyFont="1" applyFill="1" applyBorder="1"/>
    <xf numFmtId="0" fontId="0" fillId="18" borderId="84" xfId="0" applyFill="1" applyBorder="1" applyAlignment="1">
      <alignment horizontal="left"/>
    </xf>
    <xf numFmtId="0" fontId="0" fillId="18" borderId="86" xfId="0" applyFill="1" applyBorder="1" applyAlignment="1">
      <alignment horizontal="left"/>
    </xf>
    <xf numFmtId="0" fontId="0" fillId="14" borderId="84" xfId="0" applyFill="1" applyBorder="1" applyAlignment="1">
      <alignment horizontal="left"/>
    </xf>
    <xf numFmtId="0" fontId="0" fillId="14" borderId="85" xfId="0" applyFill="1" applyBorder="1" applyAlignment="1">
      <alignment horizontal="left"/>
    </xf>
    <xf numFmtId="0" fontId="0" fillId="19" borderId="84" xfId="0" applyFill="1" applyBorder="1" applyAlignment="1">
      <alignment horizontal="left"/>
    </xf>
    <xf numFmtId="0" fontId="0" fillId="19" borderId="85" xfId="0" applyFill="1" applyBorder="1" applyAlignment="1">
      <alignment horizontal="left"/>
    </xf>
    <xf numFmtId="0" fontId="0" fillId="19" borderId="86" xfId="0" applyFill="1" applyBorder="1" applyAlignment="1">
      <alignment horizontal="left"/>
    </xf>
    <xf numFmtId="0" fontId="12" fillId="7" borderId="89" xfId="0" applyFont="1" applyFill="1" applyBorder="1"/>
    <xf numFmtId="0" fontId="2" fillId="7" borderId="84" xfId="0" applyFont="1" applyFill="1" applyBorder="1"/>
    <xf numFmtId="0" fontId="12" fillId="7" borderId="87" xfId="0" applyFont="1" applyFill="1" applyBorder="1"/>
    <xf numFmtId="3" fontId="0" fillId="0" borderId="84" xfId="0" applyNumberFormat="1" applyBorder="1"/>
    <xf numFmtId="0" fontId="11" fillId="0" borderId="89" xfId="0" applyFont="1" applyBorder="1"/>
    <xf numFmtId="0" fontId="17" fillId="23" borderId="90" xfId="0" applyFont="1" applyFill="1" applyBorder="1" applyAlignment="1">
      <alignment horizontal="left" wrapText="1"/>
    </xf>
    <xf numFmtId="0" fontId="17" fillId="23" borderId="91" xfId="0" applyFont="1" applyFill="1" applyBorder="1" applyAlignment="1">
      <alignment horizontal="left" wrapText="1"/>
    </xf>
    <xf numFmtId="0" fontId="17" fillId="23" borderId="92" xfId="0" applyFont="1" applyFill="1" applyBorder="1" applyAlignment="1">
      <alignment horizontal="left" wrapText="1"/>
    </xf>
    <xf numFmtId="0" fontId="17" fillId="11" borderId="90" xfId="0" applyFont="1" applyFill="1" applyBorder="1" applyAlignment="1">
      <alignment horizontal="left" wrapText="1"/>
    </xf>
    <xf numFmtId="0" fontId="17" fillId="11" borderId="91" xfId="0" applyFont="1" applyFill="1" applyBorder="1" applyAlignment="1">
      <alignment horizontal="left" wrapText="1"/>
    </xf>
    <xf numFmtId="0" fontId="17" fillId="11" borderId="92" xfId="0" applyFont="1" applyFill="1" applyBorder="1" applyAlignment="1">
      <alignment horizontal="left" wrapText="1"/>
    </xf>
    <xf numFmtId="3" fontId="2" fillId="13" borderId="84" xfId="0" applyNumberFormat="1" applyFont="1" applyFill="1" applyBorder="1" applyAlignment="1">
      <alignment horizontal="left"/>
    </xf>
    <xf numFmtId="3" fontId="2" fillId="13" borderId="93" xfId="0" applyNumberFormat="1" applyFont="1" applyFill="1" applyBorder="1" applyAlignment="1">
      <alignment horizontal="left"/>
    </xf>
    <xf numFmtId="0" fontId="2" fillId="13" borderId="94" xfId="0" applyFont="1" applyFill="1" applyBorder="1"/>
    <xf numFmtId="0" fontId="11" fillId="9" borderId="89" xfId="0" applyFont="1" applyFill="1" applyBorder="1"/>
    <xf numFmtId="164" fontId="11" fillId="9" borderId="84" xfId="0" applyNumberFormat="1" applyFont="1" applyFill="1" applyBorder="1"/>
    <xf numFmtId="164" fontId="11" fillId="10" borderId="84" xfId="0" applyNumberFormat="1" applyFont="1" applyFill="1" applyBorder="1"/>
    <xf numFmtId="1" fontId="11" fillId="9" borderId="87" xfId="0" applyNumberFormat="1" applyFont="1" applyFill="1" applyBorder="1"/>
    <xf numFmtId="164" fontId="11" fillId="9" borderId="87" xfId="0" applyNumberFormat="1" applyFont="1" applyFill="1" applyBorder="1"/>
    <xf numFmtId="164" fontId="11" fillId="9" borderId="89" xfId="0" applyNumberFormat="1" applyFont="1" applyFill="1" applyBorder="1"/>
    <xf numFmtId="164" fontId="0" fillId="2" borderId="95" xfId="0" applyNumberFormat="1" applyFill="1" applyBorder="1" applyProtection="1">
      <protection locked="0"/>
    </xf>
    <xf numFmtId="164" fontId="0" fillId="3" borderId="96" xfId="0" applyNumberFormat="1" applyFill="1" applyBorder="1" applyProtection="1">
      <protection locked="0"/>
    </xf>
    <xf numFmtId="164" fontId="2" fillId="0" borderId="97" xfId="0" applyNumberFormat="1" applyFont="1" applyBorder="1" applyAlignment="1">
      <alignment wrapText="1"/>
    </xf>
    <xf numFmtId="164" fontId="0" fillId="0" borderId="97" xfId="0" applyNumberFormat="1" applyBorder="1"/>
  </cellXfs>
  <cellStyles count="5">
    <cellStyle name="Hyperlink" xfId="4" builtinId="8"/>
    <cellStyle name="Normal" xfId="0" builtinId="0"/>
    <cellStyle name="Normal 2" xfId="1" xr:uid="{7F552557-01E9-4582-A399-B89D5C58A3E3}"/>
    <cellStyle name="Normal 2 2" xfId="3" xr:uid="{D103F048-F66E-4DB1-8F98-1607C5E6327E}"/>
    <cellStyle name="Percent 2" xfId="2" xr:uid="{8341FAD8-0F7D-4D8A-B83A-F24539C4DCBD}"/>
  </cellStyles>
  <dxfs count="1">
    <dxf>
      <fill>
        <patternFill>
          <bgColor theme="6"/>
        </patternFill>
      </fill>
    </dxf>
  </dxfs>
  <tableStyles count="0" defaultTableStyle="TableStyleMedium9" defaultPivotStyle="PivotStyleLight16"/>
  <colors>
    <mruColors>
      <color rgb="FFDECBDF"/>
      <color rgb="FFE5D6E6"/>
      <color rgb="FFB890BB"/>
      <color rgb="FF0DC9C5"/>
      <color rgb="FF29434E"/>
      <color rgb="FF087673"/>
      <color rgb="FFFFFFCC"/>
      <color rgb="FFFF66CC"/>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42039542478922"/>
          <c:y val="4.7980685106669356E-2"/>
          <c:w val="0.85344373389790362"/>
          <c:h val="0.76968806783767418"/>
        </c:manualLayout>
      </c:layout>
      <c:barChart>
        <c:barDir val="col"/>
        <c:grouping val="clustered"/>
        <c:varyColors val="0"/>
        <c:ser>
          <c:idx val="0"/>
          <c:order val="0"/>
          <c:tx>
            <c:strRef>
              <c:f>Formulas!$B$45</c:f>
              <c:strCache>
                <c:ptCount val="1"/>
                <c:pt idx="0">
                  <c:v>Male</c:v>
                </c:pt>
              </c:strCache>
            </c:strRef>
          </c:tx>
          <c:spPr>
            <a:solidFill>
              <a:srgbClr val="B890B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Arial Narrow" panose="020B060602020203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Formulas!$A$46:$A$55</c:f>
              <c:strCache>
                <c:ptCount val="10"/>
                <c:pt idx="0">
                  <c:v>10-14</c:v>
                </c:pt>
                <c:pt idx="1">
                  <c:v>15-19</c:v>
                </c:pt>
                <c:pt idx="2">
                  <c:v>20-24</c:v>
                </c:pt>
                <c:pt idx="3">
                  <c:v>25-34</c:v>
                </c:pt>
                <c:pt idx="4">
                  <c:v>35-44</c:v>
                </c:pt>
                <c:pt idx="5">
                  <c:v>45-54</c:v>
                </c:pt>
                <c:pt idx="6">
                  <c:v>55-64</c:v>
                </c:pt>
                <c:pt idx="7">
                  <c:v>65-74</c:v>
                </c:pt>
                <c:pt idx="8">
                  <c:v>75-84</c:v>
                </c:pt>
                <c:pt idx="9">
                  <c:v>85+</c:v>
                </c:pt>
              </c:strCache>
            </c:strRef>
          </c:cat>
          <c:val>
            <c:numRef>
              <c:f>Formulas!$B$46:$B$55</c:f>
              <c:numCache>
                <c:formatCode>#,##0</c:formatCode>
                <c:ptCount val="10"/>
                <c:pt idx="0">
                  <c:v>0</c:v>
                </c:pt>
                <c:pt idx="1">
                  <c:v>1.0890146370906895</c:v>
                </c:pt>
                <c:pt idx="2">
                  <c:v>1.9578841962655356</c:v>
                </c:pt>
                <c:pt idx="3">
                  <c:v>5.2646301210277651</c:v>
                </c:pt>
                <c:pt idx="4">
                  <c:v>1.85155707372616</c:v>
                </c:pt>
                <c:pt idx="5">
                  <c:v>3.0430558298304513</c:v>
                </c:pt>
                <c:pt idx="6">
                  <c:v>2.3269313972440364</c:v>
                </c:pt>
                <c:pt idx="7">
                  <c:v>2.6447712709149167</c:v>
                </c:pt>
                <c:pt idx="8">
                  <c:v>0.876914051041361</c:v>
                </c:pt>
                <c:pt idx="9">
                  <c:v>1.5027131782945735</c:v>
                </c:pt>
              </c:numCache>
            </c:numRef>
          </c:val>
          <c:extLst>
            <c:ext xmlns:c16="http://schemas.microsoft.com/office/drawing/2014/chart" uri="{C3380CC4-5D6E-409C-BE32-E72D297353CC}">
              <c16:uniqueId val="{00000000-FF18-4BA9-BC21-BFC06A8CACAF}"/>
            </c:ext>
          </c:extLst>
        </c:ser>
        <c:ser>
          <c:idx val="1"/>
          <c:order val="1"/>
          <c:tx>
            <c:strRef>
              <c:f>Formulas!$C$45</c:f>
              <c:strCache>
                <c:ptCount val="1"/>
                <c:pt idx="0">
                  <c:v>Female</c:v>
                </c:pt>
              </c:strCache>
            </c:strRef>
          </c:tx>
          <c:spPr>
            <a:solidFill>
              <a:srgbClr val="08767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Arial Narrow" panose="020B060602020203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Formulas!$A$46:$A$55</c:f>
              <c:strCache>
                <c:ptCount val="10"/>
                <c:pt idx="0">
                  <c:v>10-14</c:v>
                </c:pt>
                <c:pt idx="1">
                  <c:v>15-19</c:v>
                </c:pt>
                <c:pt idx="2">
                  <c:v>20-24</c:v>
                </c:pt>
                <c:pt idx="3">
                  <c:v>25-34</c:v>
                </c:pt>
                <c:pt idx="4">
                  <c:v>35-44</c:v>
                </c:pt>
                <c:pt idx="5">
                  <c:v>45-54</c:v>
                </c:pt>
                <c:pt idx="6">
                  <c:v>55-64</c:v>
                </c:pt>
                <c:pt idx="7">
                  <c:v>65-74</c:v>
                </c:pt>
                <c:pt idx="8">
                  <c:v>75-84</c:v>
                </c:pt>
                <c:pt idx="9">
                  <c:v>85+</c:v>
                </c:pt>
              </c:strCache>
            </c:strRef>
          </c:cat>
          <c:val>
            <c:numRef>
              <c:f>Formulas!$C$46:$C$55</c:f>
              <c:numCache>
                <c:formatCode>#,##0</c:formatCode>
                <c:ptCount val="10"/>
                <c:pt idx="0">
                  <c:v>0</c:v>
                </c:pt>
                <c:pt idx="1">
                  <c:v>0.76718401190602736</c:v>
                </c:pt>
                <c:pt idx="2">
                  <c:v>0.42891799470933606</c:v>
                </c:pt>
                <c:pt idx="3">
                  <c:v>0.44911054427402519</c:v>
                </c:pt>
                <c:pt idx="4">
                  <c:v>0.98042324852285057</c:v>
                </c:pt>
                <c:pt idx="5">
                  <c:v>0.38795568982880169</c:v>
                </c:pt>
                <c:pt idx="6">
                  <c:v>0.26234176263643744</c:v>
                </c:pt>
                <c:pt idx="7">
                  <c:v>0.52001732419875579</c:v>
                </c:pt>
                <c:pt idx="8">
                  <c:v>0</c:v>
                </c:pt>
                <c:pt idx="9">
                  <c:v>0</c:v>
                </c:pt>
              </c:numCache>
            </c:numRef>
          </c:val>
          <c:extLst>
            <c:ext xmlns:c16="http://schemas.microsoft.com/office/drawing/2014/chart" uri="{C3380CC4-5D6E-409C-BE32-E72D297353CC}">
              <c16:uniqueId val="{00000001-FF18-4BA9-BC21-BFC06A8CACAF}"/>
            </c:ext>
          </c:extLst>
        </c:ser>
        <c:dLbls>
          <c:dLblPos val="outEnd"/>
          <c:showLegendKey val="0"/>
          <c:showVal val="1"/>
          <c:showCatName val="0"/>
          <c:showSerName val="0"/>
          <c:showPercent val="0"/>
          <c:showBubbleSize val="0"/>
        </c:dLbls>
        <c:gapWidth val="167"/>
        <c:overlap val="-64"/>
        <c:axId val="328218544"/>
        <c:axId val="565837936"/>
      </c:barChart>
      <c:catAx>
        <c:axId val="32821854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r>
                  <a:rPr lang="en-US"/>
                  <a:t>Age</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en-US"/>
          </a:p>
        </c:txPr>
        <c:crossAx val="565837936"/>
        <c:crosses val="autoZero"/>
        <c:auto val="1"/>
        <c:lblAlgn val="ctr"/>
        <c:lblOffset val="100"/>
        <c:noMultiLvlLbl val="0"/>
      </c:catAx>
      <c:valAx>
        <c:axId val="56583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r>
                  <a:rPr lang="en-US"/>
                  <a:t>Rate per 100,000</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en-US"/>
          </a:p>
        </c:txPr>
        <c:crossAx val="328218544"/>
        <c:crosses val="autoZero"/>
        <c:crossBetween val="between"/>
      </c:valAx>
      <c:spPr>
        <a:noFill/>
        <a:ln>
          <a:noFill/>
        </a:ln>
        <a:effectLst/>
      </c:spPr>
    </c:plotArea>
    <c:legend>
      <c:legendPos val="t"/>
      <c:layout>
        <c:manualLayout>
          <c:xMode val="edge"/>
          <c:yMode val="edge"/>
          <c:x val="0.7424119752065983"/>
          <c:y val="5.9829059829059832E-2"/>
          <c:w val="0.22176605974794814"/>
          <c:h val="7.7672555910447194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chemeClr val="tx1"/>
          </a:solidFill>
          <a:latin typeface="Arial Narrow" panose="020B060602020203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511205503057853"/>
          <c:y val="2.7777777777777776E-2"/>
          <c:w val="0.57303441232046659"/>
          <c:h val="0.73378444881889759"/>
        </c:manualLayout>
      </c:layout>
      <c:barChart>
        <c:barDir val="bar"/>
        <c:grouping val="clustered"/>
        <c:varyColors val="0"/>
        <c:ser>
          <c:idx val="0"/>
          <c:order val="0"/>
          <c:tx>
            <c:strRef>
              <c:f>Formulas!$I$34</c:f>
              <c:strCache>
                <c:ptCount val="1"/>
                <c:pt idx="0">
                  <c:v>Rate/100k</c:v>
                </c:pt>
              </c:strCache>
            </c:strRef>
          </c:tx>
          <c:spPr>
            <a:solidFill>
              <a:srgbClr val="087673"/>
            </a:solidFill>
            <a:ln>
              <a:noFill/>
            </a:ln>
            <a:effectLst/>
          </c:spPr>
          <c:invertIfNegative val="0"/>
          <c:dPt>
            <c:idx val="0"/>
            <c:invertIfNegative val="0"/>
            <c:bubble3D val="0"/>
            <c:spPr>
              <a:solidFill>
                <a:schemeClr val="bg1">
                  <a:lumMod val="85000"/>
                </a:schemeClr>
              </a:solidFill>
              <a:ln>
                <a:noFill/>
              </a:ln>
              <a:effectLst/>
            </c:spPr>
            <c:extLst>
              <c:ext xmlns:c16="http://schemas.microsoft.com/office/drawing/2014/chart" uri="{C3380CC4-5D6E-409C-BE32-E72D297353CC}">
                <c16:uniqueId val="{00000006-1A5E-4ADD-B72D-8CF5C27CE77D}"/>
              </c:ext>
            </c:extLst>
          </c:dPt>
          <c:dPt>
            <c:idx val="1"/>
            <c:invertIfNegative val="0"/>
            <c:bubble3D val="0"/>
            <c:spPr>
              <a:solidFill>
                <a:schemeClr val="bg1">
                  <a:lumMod val="50000"/>
                </a:schemeClr>
              </a:solidFill>
              <a:ln>
                <a:noFill/>
              </a:ln>
              <a:effectLst/>
            </c:spPr>
            <c:extLst>
              <c:ext xmlns:c16="http://schemas.microsoft.com/office/drawing/2014/chart" uri="{C3380CC4-5D6E-409C-BE32-E72D297353CC}">
                <c16:uniqueId val="{00000005-1A5E-4ADD-B72D-8CF5C27CE77D}"/>
              </c:ext>
            </c:extLst>
          </c:dPt>
          <c:dPt>
            <c:idx val="2"/>
            <c:invertIfNegative val="0"/>
            <c:bubble3D val="0"/>
            <c:spPr>
              <a:solidFill>
                <a:srgbClr val="DECBDF"/>
              </a:solidFill>
              <a:ln>
                <a:noFill/>
              </a:ln>
              <a:effectLst/>
            </c:spPr>
            <c:extLst>
              <c:ext xmlns:c16="http://schemas.microsoft.com/office/drawing/2014/chart" uri="{C3380CC4-5D6E-409C-BE32-E72D297353CC}">
                <c16:uniqueId val="{00000004-1A5E-4ADD-B72D-8CF5C27CE77D}"/>
              </c:ext>
            </c:extLst>
          </c:dPt>
          <c:dPt>
            <c:idx val="3"/>
            <c:invertIfNegative val="0"/>
            <c:bubble3D val="0"/>
            <c:spPr>
              <a:solidFill>
                <a:srgbClr val="0DC9C5"/>
              </a:solidFill>
              <a:ln>
                <a:noFill/>
              </a:ln>
              <a:effectLst/>
            </c:spPr>
            <c:extLst>
              <c:ext xmlns:c16="http://schemas.microsoft.com/office/drawing/2014/chart" uri="{C3380CC4-5D6E-409C-BE32-E72D297353CC}">
                <c16:uniqueId val="{00000003-1A5E-4ADD-B72D-8CF5C27CE77D}"/>
              </c:ext>
            </c:extLst>
          </c:dPt>
          <c:dPt>
            <c:idx val="4"/>
            <c:invertIfNegative val="0"/>
            <c:bubble3D val="0"/>
            <c:spPr>
              <a:solidFill>
                <a:srgbClr val="29434E"/>
              </a:solidFill>
              <a:ln>
                <a:noFill/>
              </a:ln>
              <a:effectLst/>
            </c:spPr>
            <c:extLst>
              <c:ext xmlns:c16="http://schemas.microsoft.com/office/drawing/2014/chart" uri="{C3380CC4-5D6E-409C-BE32-E72D297353CC}">
                <c16:uniqueId val="{00000002-1A5E-4ADD-B72D-8CF5C27CE77D}"/>
              </c:ext>
            </c:extLst>
          </c:dPt>
          <c:dPt>
            <c:idx val="5"/>
            <c:invertIfNegative val="0"/>
            <c:bubble3D val="0"/>
            <c:spPr>
              <a:solidFill>
                <a:srgbClr val="B890BB"/>
              </a:solidFill>
              <a:ln>
                <a:noFill/>
              </a:ln>
              <a:effectLst/>
            </c:spPr>
            <c:extLst>
              <c:ext xmlns:c16="http://schemas.microsoft.com/office/drawing/2014/chart" uri="{C3380CC4-5D6E-409C-BE32-E72D297353CC}">
                <c16:uniqueId val="{00000001-1A5E-4ADD-B72D-8CF5C27CE77D}"/>
              </c:ext>
            </c:extLst>
          </c:dPt>
          <c:cat>
            <c:strRef>
              <c:f>Formulas!$G$35:$G$41</c:f>
              <c:strCache>
                <c:ptCount val="7"/>
                <c:pt idx="0">
                  <c:v>White-Not Hispanic</c:v>
                </c:pt>
                <c:pt idx="1">
                  <c:v>Hispanic</c:v>
                </c:pt>
                <c:pt idx="2">
                  <c:v>Black-Not Hispanic</c:v>
                </c:pt>
                <c:pt idx="3">
                  <c:v>Asian</c:v>
                </c:pt>
                <c:pt idx="4">
                  <c:v>American Indian/Alaska Native</c:v>
                </c:pt>
                <c:pt idx="5">
                  <c:v>Other</c:v>
                </c:pt>
                <c:pt idx="6">
                  <c:v>Other</c:v>
                </c:pt>
              </c:strCache>
            </c:strRef>
          </c:cat>
          <c:val>
            <c:numRef>
              <c:f>Formulas!$I$35:$I$41</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4959-4A74-AD0E-A030ECD5B715}"/>
            </c:ext>
          </c:extLst>
        </c:ser>
        <c:dLbls>
          <c:showLegendKey val="0"/>
          <c:showVal val="0"/>
          <c:showCatName val="0"/>
          <c:showSerName val="0"/>
          <c:showPercent val="0"/>
          <c:showBubbleSize val="0"/>
        </c:dLbls>
        <c:gapWidth val="100"/>
        <c:axId val="328218544"/>
        <c:axId val="565837936"/>
      </c:barChart>
      <c:catAx>
        <c:axId val="3282185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65837936"/>
        <c:crosses val="autoZero"/>
        <c:auto val="1"/>
        <c:lblAlgn val="ctr"/>
        <c:lblOffset val="100"/>
        <c:noMultiLvlLbl val="0"/>
      </c:catAx>
      <c:valAx>
        <c:axId val="5658379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Arial Narrow" panose="020B0606020202030204" pitchFamily="34" charset="0"/>
                    <a:ea typeface="+mn-ea"/>
                    <a:cs typeface="+mn-cs"/>
                  </a:defRPr>
                </a:pPr>
                <a:r>
                  <a:rPr lang="en-US"/>
                  <a:t>Rate per 100,000</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3282185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Narrow" panose="020B060602020203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857466984999509"/>
          <c:y val="0.13882797878113337"/>
          <c:w val="0.84427934222671419"/>
          <c:h val="0.68098331063047501"/>
        </c:manualLayout>
      </c:layout>
      <c:lineChart>
        <c:grouping val="standard"/>
        <c:varyColors val="0"/>
        <c:ser>
          <c:idx val="1"/>
          <c:order val="1"/>
          <c:tx>
            <c:strRef>
              <c:f>Formulas!$A$28</c:f>
              <c:strCache>
                <c:ptCount val="1"/>
                <c:pt idx="0">
                  <c:v>Poisoning</c:v>
                </c:pt>
              </c:strCache>
            </c:strRef>
          </c:tx>
          <c:spPr>
            <a:ln w="28575" cap="rnd">
              <a:solidFill>
                <a:srgbClr val="087673"/>
              </a:solidFill>
              <a:round/>
            </a:ln>
            <a:effectLst/>
          </c:spPr>
          <c:marker>
            <c:symbol val="none"/>
          </c:marker>
          <c:cat>
            <c:numRef>
              <c:extLst>
                <c:ext xmlns:c15="http://schemas.microsoft.com/office/drawing/2012/chart" uri="{02D57815-91ED-43cb-92C2-25804820EDAC}">
                  <c15:fullRef>
                    <c15:sqref>Formulas!$B$27:$U$27</c15:sqref>
                  </c15:fullRef>
                </c:ext>
              </c:extLst>
              <c:f>Formulas!$Q$27:$U$27</c:f>
              <c:numCache>
                <c:formatCode>General</c:formatCode>
                <c:ptCount val="5"/>
                <c:pt idx="0">
                  <c:v>2017</c:v>
                </c:pt>
                <c:pt idx="1">
                  <c:v>2018</c:v>
                </c:pt>
                <c:pt idx="2">
                  <c:v>2019</c:v>
                </c:pt>
                <c:pt idx="3">
                  <c:v>2020</c:v>
                </c:pt>
                <c:pt idx="4">
                  <c:v>2021</c:v>
                </c:pt>
              </c:numCache>
            </c:numRef>
          </c:cat>
          <c:val>
            <c:numRef>
              <c:extLst>
                <c:ext xmlns:c15="http://schemas.microsoft.com/office/drawing/2012/chart" uri="{02D57815-91ED-43cb-92C2-25804820EDAC}">
                  <c15:fullRef>
                    <c15:sqref>Formulas!$B$28:$U$28</c15:sqref>
                  </c15:fullRef>
                </c:ext>
              </c:extLst>
              <c:f>Formulas!$Q$28:$U$28</c:f>
              <c:numCache>
                <c:formatCode>#,##0</c:formatCode>
                <c:ptCount val="5"/>
                <c:pt idx="0">
                  <c:v>0.75167853685405417</c:v>
                </c:pt>
                <c:pt idx="1">
                  <c:v>1.6588426388565045</c:v>
                </c:pt>
                <c:pt idx="2">
                  <c:v>1.0979316944078397</c:v>
                </c:pt>
                <c:pt idx="3">
                  <c:v>1.0178296875129229</c:v>
                </c:pt>
                <c:pt idx="4">
                  <c:v>0.86189449409941477</c:v>
                </c:pt>
              </c:numCache>
            </c:numRef>
          </c:val>
          <c:smooth val="0"/>
          <c:extLst>
            <c:ext xmlns:c16="http://schemas.microsoft.com/office/drawing/2014/chart" uri="{C3380CC4-5D6E-409C-BE32-E72D297353CC}">
              <c16:uniqueId val="{00000001-5037-4AB0-9CB9-40300149C7C8}"/>
            </c:ext>
          </c:extLst>
        </c:ser>
        <c:ser>
          <c:idx val="2"/>
          <c:order val="2"/>
          <c:tx>
            <c:strRef>
              <c:f>Formulas!$A$29</c:f>
              <c:strCache>
                <c:ptCount val="1"/>
                <c:pt idx="0">
                  <c:v>Suffocation</c:v>
                </c:pt>
              </c:strCache>
            </c:strRef>
          </c:tx>
          <c:spPr>
            <a:ln w="28575" cap="rnd">
              <a:solidFill>
                <a:srgbClr val="29434E"/>
              </a:solidFill>
              <a:round/>
            </a:ln>
            <a:effectLst/>
          </c:spPr>
          <c:marker>
            <c:symbol val="none"/>
          </c:marker>
          <c:cat>
            <c:numRef>
              <c:extLst>
                <c:ext xmlns:c15="http://schemas.microsoft.com/office/drawing/2012/chart" uri="{02D57815-91ED-43cb-92C2-25804820EDAC}">
                  <c15:fullRef>
                    <c15:sqref>Formulas!$B$27:$U$27</c15:sqref>
                  </c15:fullRef>
                </c:ext>
              </c:extLst>
              <c:f>Formulas!$Q$27:$U$27</c:f>
              <c:numCache>
                <c:formatCode>General</c:formatCode>
                <c:ptCount val="5"/>
                <c:pt idx="0">
                  <c:v>2017</c:v>
                </c:pt>
                <c:pt idx="1">
                  <c:v>2018</c:v>
                </c:pt>
                <c:pt idx="2">
                  <c:v>2019</c:v>
                </c:pt>
                <c:pt idx="3">
                  <c:v>2020</c:v>
                </c:pt>
                <c:pt idx="4">
                  <c:v>2021</c:v>
                </c:pt>
              </c:numCache>
            </c:numRef>
          </c:cat>
          <c:val>
            <c:numRef>
              <c:extLst>
                <c:ext xmlns:c15="http://schemas.microsoft.com/office/drawing/2012/chart" uri="{02D57815-91ED-43cb-92C2-25804820EDAC}">
                  <c15:fullRef>
                    <c15:sqref>Formulas!$B$29:$U$29</c15:sqref>
                  </c15:fullRef>
                </c:ext>
              </c:extLst>
              <c:f>Formulas!$Q$29:$U$29</c:f>
              <c:numCache>
                <c:formatCode>#,##0</c:formatCode>
                <c:ptCount val="5"/>
                <c:pt idx="0">
                  <c:v>4.7380009543668109</c:v>
                </c:pt>
                <c:pt idx="1">
                  <c:v>2.4237019347500874</c:v>
                </c:pt>
                <c:pt idx="2">
                  <c:v>3.6053072218904698</c:v>
                </c:pt>
                <c:pt idx="3">
                  <c:v>3.2762782311723075</c:v>
                </c:pt>
                <c:pt idx="4">
                  <c:v>4.5232291530443867</c:v>
                </c:pt>
              </c:numCache>
            </c:numRef>
          </c:val>
          <c:smooth val="0"/>
          <c:extLst>
            <c:ext xmlns:c16="http://schemas.microsoft.com/office/drawing/2014/chart" uri="{C3380CC4-5D6E-409C-BE32-E72D297353CC}">
              <c16:uniqueId val="{00000002-5037-4AB0-9CB9-40300149C7C8}"/>
            </c:ext>
          </c:extLst>
        </c:ser>
        <c:ser>
          <c:idx val="3"/>
          <c:order val="3"/>
          <c:tx>
            <c:strRef>
              <c:f>Formulas!$A$30</c:f>
              <c:strCache>
                <c:ptCount val="1"/>
                <c:pt idx="0">
                  <c:v>Firearm</c:v>
                </c:pt>
              </c:strCache>
            </c:strRef>
          </c:tx>
          <c:spPr>
            <a:ln w="28575" cap="rnd">
              <a:solidFill>
                <a:srgbClr val="087673"/>
              </a:solidFill>
              <a:prstDash val="sysDot"/>
              <a:round/>
            </a:ln>
            <a:effectLst/>
          </c:spPr>
          <c:marker>
            <c:symbol val="none"/>
          </c:marker>
          <c:cat>
            <c:numRef>
              <c:extLst>
                <c:ext xmlns:c15="http://schemas.microsoft.com/office/drawing/2012/chart" uri="{02D57815-91ED-43cb-92C2-25804820EDAC}">
                  <c15:fullRef>
                    <c15:sqref>Formulas!$B$27:$U$27</c15:sqref>
                  </c15:fullRef>
                </c:ext>
              </c:extLst>
              <c:f>Formulas!$Q$27:$U$27</c:f>
              <c:numCache>
                <c:formatCode>General</c:formatCode>
                <c:ptCount val="5"/>
                <c:pt idx="0">
                  <c:v>2017</c:v>
                </c:pt>
                <c:pt idx="1">
                  <c:v>2018</c:v>
                </c:pt>
                <c:pt idx="2">
                  <c:v>2019</c:v>
                </c:pt>
                <c:pt idx="3">
                  <c:v>2020</c:v>
                </c:pt>
                <c:pt idx="4">
                  <c:v>2021</c:v>
                </c:pt>
              </c:numCache>
            </c:numRef>
          </c:cat>
          <c:val>
            <c:numRef>
              <c:extLst>
                <c:ext xmlns:c15="http://schemas.microsoft.com/office/drawing/2012/chart" uri="{02D57815-91ED-43cb-92C2-25804820EDAC}">
                  <c15:fullRef>
                    <c15:sqref>Formulas!$B$30:$U$30</c15:sqref>
                  </c15:fullRef>
                </c:ext>
              </c:extLst>
              <c:f>Formulas!$Q$30:$U$30</c:f>
              <c:numCache>
                <c:formatCode>#,##0</c:formatCode>
                <c:ptCount val="5"/>
                <c:pt idx="0">
                  <c:v>2.8961831861117302</c:v>
                </c:pt>
                <c:pt idx="1">
                  <c:v>3.1688781958521615</c:v>
                </c:pt>
                <c:pt idx="2">
                  <c:v>2.9391251587811826</c:v>
                </c:pt>
                <c:pt idx="3">
                  <c:v>2.8824736278247833</c:v>
                </c:pt>
                <c:pt idx="4">
                  <c:v>3.0436998577998291</c:v>
                </c:pt>
              </c:numCache>
            </c:numRef>
          </c:val>
          <c:smooth val="0"/>
          <c:extLst>
            <c:ext xmlns:c16="http://schemas.microsoft.com/office/drawing/2014/chart" uri="{C3380CC4-5D6E-409C-BE32-E72D297353CC}">
              <c16:uniqueId val="{00000003-5037-4AB0-9CB9-40300149C7C8}"/>
            </c:ext>
          </c:extLst>
        </c:ser>
        <c:ser>
          <c:idx val="4"/>
          <c:order val="4"/>
          <c:tx>
            <c:strRef>
              <c:f>Formulas!$A$31</c:f>
              <c:strCache>
                <c:ptCount val="1"/>
                <c:pt idx="0">
                  <c:v>All Other Mechanisms</c:v>
                </c:pt>
              </c:strCache>
            </c:strRef>
          </c:tx>
          <c:spPr>
            <a:ln w="28575" cap="rnd">
              <a:solidFill>
                <a:schemeClr val="accent5"/>
              </a:solidFill>
              <a:round/>
            </a:ln>
            <a:effectLst/>
          </c:spPr>
          <c:marker>
            <c:symbol val="none"/>
          </c:marker>
          <c:cat>
            <c:numRef>
              <c:extLst>
                <c:ext xmlns:c15="http://schemas.microsoft.com/office/drawing/2012/chart" uri="{02D57815-91ED-43cb-92C2-25804820EDAC}">
                  <c15:fullRef>
                    <c15:sqref>Formulas!$B$27:$U$27</c15:sqref>
                  </c15:fullRef>
                </c:ext>
              </c:extLst>
              <c:f>Formulas!$Q$27:$U$27</c:f>
              <c:numCache>
                <c:formatCode>General</c:formatCode>
                <c:ptCount val="5"/>
                <c:pt idx="0">
                  <c:v>2017</c:v>
                </c:pt>
                <c:pt idx="1">
                  <c:v>2018</c:v>
                </c:pt>
                <c:pt idx="2">
                  <c:v>2019</c:v>
                </c:pt>
                <c:pt idx="3">
                  <c:v>2020</c:v>
                </c:pt>
                <c:pt idx="4">
                  <c:v>2021</c:v>
                </c:pt>
              </c:numCache>
            </c:numRef>
          </c:cat>
          <c:val>
            <c:numRef>
              <c:extLst>
                <c:ext xmlns:c15="http://schemas.microsoft.com/office/drawing/2012/chart" uri="{02D57815-91ED-43cb-92C2-25804820EDAC}">
                  <c15:fullRef>
                    <c15:sqref>Formulas!$B$31:$U$31</c15:sqref>
                  </c15:fullRef>
                </c:ext>
              </c:extLst>
              <c:f>Formulas!$Q$31:$U$31</c:f>
              <c:numCache>
                <c:formatCode>#,##0</c:formatCode>
                <c:ptCount val="5"/>
                <c:pt idx="0">
                  <c:v>3.5938785020103547</c:v>
                </c:pt>
                <c:pt idx="1">
                  <c:v>3.756382361163547</c:v>
                </c:pt>
                <c:pt idx="2">
                  <c:v>3.3093094819465336</c:v>
                </c:pt>
                <c:pt idx="3">
                  <c:v>3.4468200701956335</c:v>
                </c:pt>
                <c:pt idx="4">
                  <c:v>3.4222729115971187</c:v>
                </c:pt>
              </c:numCache>
            </c:numRef>
          </c:val>
          <c:smooth val="0"/>
          <c:extLst>
            <c:ext xmlns:c16="http://schemas.microsoft.com/office/drawing/2014/chart" uri="{C3380CC4-5D6E-409C-BE32-E72D297353CC}">
              <c16:uniqueId val="{00000000-9CD4-429D-93E7-28BFB86A0998}"/>
            </c:ext>
          </c:extLst>
        </c:ser>
        <c:dLbls>
          <c:showLegendKey val="0"/>
          <c:showVal val="0"/>
          <c:showCatName val="0"/>
          <c:showSerName val="0"/>
          <c:showPercent val="0"/>
          <c:showBubbleSize val="0"/>
        </c:dLbls>
        <c:smooth val="0"/>
        <c:axId val="1992742991"/>
        <c:axId val="150204863"/>
        <c:extLst>
          <c:ext xmlns:c15="http://schemas.microsoft.com/office/drawing/2012/chart" uri="{02D57815-91ED-43cb-92C2-25804820EDAC}">
            <c15:filteredLineSeries>
              <c15:ser>
                <c:idx val="0"/>
                <c:order val="0"/>
                <c:tx>
                  <c:strRef>
                    <c:extLst>
                      <c:ext uri="{02D57815-91ED-43cb-92C2-25804820EDAC}">
                        <c15:formulaRef>
                          <c15:sqref>Formulas!$A$27</c15:sqref>
                        </c15:formulaRef>
                      </c:ext>
                    </c:extLst>
                    <c:strCache>
                      <c:ptCount val="1"/>
                      <c:pt idx="0">
                        <c:v>Cause</c:v>
                      </c:pt>
                    </c:strCache>
                  </c:strRef>
                </c:tx>
                <c:spPr>
                  <a:ln w="28575" cap="rnd">
                    <a:solidFill>
                      <a:srgbClr val="B890BB"/>
                    </a:solidFill>
                    <a:round/>
                  </a:ln>
                  <a:effectLst/>
                </c:spPr>
                <c:marker>
                  <c:symbol val="none"/>
                </c:marker>
                <c:cat>
                  <c:numRef>
                    <c:extLst>
                      <c:ext uri="{02D57815-91ED-43cb-92C2-25804820EDAC}">
                        <c15:fullRef>
                          <c15:sqref>Formulas!$B$27:$U$27</c15:sqref>
                        </c15:fullRef>
                        <c15:formulaRef>
                          <c15:sqref>Formulas!$Q$27:$U$27</c15:sqref>
                        </c15:formulaRef>
                      </c:ext>
                    </c:extLst>
                    <c:numCache>
                      <c:formatCode>General</c:formatCode>
                      <c:ptCount val="5"/>
                      <c:pt idx="0">
                        <c:v>2017</c:v>
                      </c:pt>
                      <c:pt idx="1">
                        <c:v>2018</c:v>
                      </c:pt>
                      <c:pt idx="2">
                        <c:v>2019</c:v>
                      </c:pt>
                      <c:pt idx="3">
                        <c:v>2020</c:v>
                      </c:pt>
                      <c:pt idx="4">
                        <c:v>2021</c:v>
                      </c:pt>
                    </c:numCache>
                  </c:numRef>
                </c:cat>
                <c:val>
                  <c:numRef>
                    <c:extLst>
                      <c:ext uri="{02D57815-91ED-43cb-92C2-25804820EDAC}">
                        <c15:fullRef>
                          <c15:sqref>Formulas!$B$27:$U$27</c15:sqref>
                        </c15:fullRef>
                        <c15:formulaRef>
                          <c15:sqref>Formulas!$Q$27:$U$27</c15:sqref>
                        </c15:formulaRef>
                      </c:ext>
                    </c:extLst>
                    <c:numCache>
                      <c:formatCode>General</c:formatCode>
                      <c:ptCount val="5"/>
                      <c:pt idx="0">
                        <c:v>2017</c:v>
                      </c:pt>
                      <c:pt idx="1">
                        <c:v>2018</c:v>
                      </c:pt>
                      <c:pt idx="2">
                        <c:v>2019</c:v>
                      </c:pt>
                      <c:pt idx="3">
                        <c:v>2020</c:v>
                      </c:pt>
                      <c:pt idx="4">
                        <c:v>2021</c:v>
                      </c:pt>
                    </c:numCache>
                  </c:numRef>
                </c:val>
                <c:smooth val="0"/>
                <c:extLst>
                  <c:ext xmlns:c16="http://schemas.microsoft.com/office/drawing/2014/chart" uri="{C3380CC4-5D6E-409C-BE32-E72D297353CC}">
                    <c16:uniqueId val="{00000000-5037-4AB0-9CB9-40300149C7C8}"/>
                  </c:ext>
                </c:extLst>
              </c15:ser>
            </c15:filteredLineSeries>
          </c:ext>
        </c:extLst>
      </c:lineChart>
      <c:catAx>
        <c:axId val="1992742991"/>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r>
                  <a:rPr lang="en-US"/>
                  <a:t>Year</a:t>
                </a:r>
              </a:p>
            </c:rich>
          </c:tx>
          <c:layout>
            <c:manualLayout>
              <c:xMode val="edge"/>
              <c:yMode val="edge"/>
              <c:x val="0.53791106962929347"/>
              <c:y val="0.9284392753912089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en-US"/>
          </a:p>
        </c:txPr>
        <c:crossAx val="150204863"/>
        <c:crosses val="autoZero"/>
        <c:auto val="1"/>
        <c:lblAlgn val="ctr"/>
        <c:lblOffset val="100"/>
        <c:noMultiLvlLbl val="0"/>
      </c:catAx>
      <c:valAx>
        <c:axId val="1502048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r>
                  <a:rPr lang="en-US"/>
                  <a:t>Rate per 100,000</a:t>
                </a:r>
              </a:p>
            </c:rich>
          </c:tx>
          <c:layout>
            <c:manualLayout>
              <c:xMode val="edge"/>
              <c:yMode val="edge"/>
              <c:x val="8.9592475519138653E-3"/>
              <c:y val="0.3393319407067787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en-US"/>
          </a:p>
        </c:txPr>
        <c:crossAx val="1992742991"/>
        <c:crosses val="autoZero"/>
        <c:crossBetween val="between"/>
      </c:valAx>
      <c:spPr>
        <a:noFill/>
        <a:ln>
          <a:noFill/>
        </a:ln>
        <a:effectLst/>
      </c:spPr>
    </c:plotArea>
    <c:legend>
      <c:legendPos val="t"/>
      <c:layout>
        <c:manualLayout>
          <c:xMode val="edge"/>
          <c:yMode val="edge"/>
          <c:x val="0.17924904412406834"/>
          <c:y val="2.6448800744731587E-2"/>
          <c:w val="0.82075095587593172"/>
          <c:h val="0.1652671710682052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chemeClr val="tx1"/>
          </a:solidFill>
          <a:latin typeface="Arial Narrow" panose="020B060602020203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3141197207162"/>
          <c:y val="2.7777777777777776E-2"/>
          <c:w val="0.57396752563132958"/>
          <c:h val="0.70600667104111992"/>
        </c:manualLayout>
      </c:layout>
      <c:barChart>
        <c:barDir val="bar"/>
        <c:grouping val="clustered"/>
        <c:varyColors val="0"/>
        <c:ser>
          <c:idx val="1"/>
          <c:order val="1"/>
          <c:tx>
            <c:strRef>
              <c:f>Formulas!$S$34</c:f>
              <c:strCache>
                <c:ptCount val="1"/>
                <c:pt idx="0">
                  <c:v>Rate/100k</c:v>
                </c:pt>
              </c:strCache>
            </c:strRef>
          </c:tx>
          <c:spPr>
            <a:solidFill>
              <a:srgbClr val="087673"/>
            </a:solidFill>
            <a:ln>
              <a:noFill/>
            </a:ln>
            <a:effectLst/>
          </c:spPr>
          <c:invertIfNegative val="0"/>
          <c:dPt>
            <c:idx val="0"/>
            <c:invertIfNegative val="0"/>
            <c:bubble3D val="0"/>
            <c:spPr>
              <a:solidFill>
                <a:schemeClr val="bg1">
                  <a:lumMod val="85000"/>
                </a:schemeClr>
              </a:solidFill>
              <a:ln>
                <a:noFill/>
              </a:ln>
              <a:effectLst/>
            </c:spPr>
            <c:extLst>
              <c:ext xmlns:c16="http://schemas.microsoft.com/office/drawing/2014/chart" uri="{C3380CC4-5D6E-409C-BE32-E72D297353CC}">
                <c16:uniqueId val="{00000006-7A99-4986-A29E-3CBD46FB2385}"/>
              </c:ext>
            </c:extLst>
          </c:dPt>
          <c:dPt>
            <c:idx val="1"/>
            <c:invertIfNegative val="0"/>
            <c:bubble3D val="0"/>
            <c:spPr>
              <a:solidFill>
                <a:schemeClr val="bg1">
                  <a:lumMod val="50000"/>
                </a:schemeClr>
              </a:solidFill>
              <a:ln>
                <a:noFill/>
              </a:ln>
              <a:effectLst/>
            </c:spPr>
            <c:extLst>
              <c:ext xmlns:c16="http://schemas.microsoft.com/office/drawing/2014/chart" uri="{C3380CC4-5D6E-409C-BE32-E72D297353CC}">
                <c16:uniqueId val="{00000005-7A99-4986-A29E-3CBD46FB2385}"/>
              </c:ext>
            </c:extLst>
          </c:dPt>
          <c:dPt>
            <c:idx val="2"/>
            <c:invertIfNegative val="0"/>
            <c:bubble3D val="0"/>
            <c:spPr>
              <a:solidFill>
                <a:srgbClr val="DECBDF"/>
              </a:solidFill>
              <a:ln>
                <a:noFill/>
              </a:ln>
              <a:effectLst/>
            </c:spPr>
            <c:extLst>
              <c:ext xmlns:c16="http://schemas.microsoft.com/office/drawing/2014/chart" uri="{C3380CC4-5D6E-409C-BE32-E72D297353CC}">
                <c16:uniqueId val="{00000004-7A99-4986-A29E-3CBD46FB2385}"/>
              </c:ext>
            </c:extLst>
          </c:dPt>
          <c:dPt>
            <c:idx val="3"/>
            <c:invertIfNegative val="0"/>
            <c:bubble3D val="0"/>
            <c:spPr>
              <a:solidFill>
                <a:srgbClr val="0DC9C5"/>
              </a:solidFill>
              <a:ln>
                <a:noFill/>
              </a:ln>
              <a:effectLst/>
            </c:spPr>
            <c:extLst>
              <c:ext xmlns:c16="http://schemas.microsoft.com/office/drawing/2014/chart" uri="{C3380CC4-5D6E-409C-BE32-E72D297353CC}">
                <c16:uniqueId val="{00000003-7A99-4986-A29E-3CBD46FB2385}"/>
              </c:ext>
            </c:extLst>
          </c:dPt>
          <c:dPt>
            <c:idx val="4"/>
            <c:invertIfNegative val="0"/>
            <c:bubble3D val="0"/>
            <c:spPr>
              <a:solidFill>
                <a:srgbClr val="29434E"/>
              </a:solidFill>
              <a:ln>
                <a:noFill/>
              </a:ln>
              <a:effectLst/>
            </c:spPr>
            <c:extLst>
              <c:ext xmlns:c16="http://schemas.microsoft.com/office/drawing/2014/chart" uri="{C3380CC4-5D6E-409C-BE32-E72D297353CC}">
                <c16:uniqueId val="{00000002-7A99-4986-A29E-3CBD46FB2385}"/>
              </c:ext>
            </c:extLst>
          </c:dPt>
          <c:dPt>
            <c:idx val="5"/>
            <c:invertIfNegative val="0"/>
            <c:bubble3D val="0"/>
            <c:spPr>
              <a:solidFill>
                <a:srgbClr val="B890BB"/>
              </a:solidFill>
              <a:ln>
                <a:noFill/>
              </a:ln>
              <a:effectLst/>
            </c:spPr>
            <c:extLst>
              <c:ext xmlns:c16="http://schemas.microsoft.com/office/drawing/2014/chart" uri="{C3380CC4-5D6E-409C-BE32-E72D297353CC}">
                <c16:uniqueId val="{00000001-7A99-4986-A29E-3CBD46FB2385}"/>
              </c:ext>
            </c:extLst>
          </c:dPt>
          <c:cat>
            <c:strRef>
              <c:f>Formulas!$Q$35:$Q$41</c:f>
              <c:strCache>
                <c:ptCount val="7"/>
                <c:pt idx="0">
                  <c:v>White-Not Hispanic</c:v>
                </c:pt>
                <c:pt idx="1">
                  <c:v>Hispanic</c:v>
                </c:pt>
                <c:pt idx="2">
                  <c:v>Black-Not Hispanic</c:v>
                </c:pt>
                <c:pt idx="3">
                  <c:v>Asian</c:v>
                </c:pt>
                <c:pt idx="4">
                  <c:v>American Indian/Alaska Native</c:v>
                </c:pt>
                <c:pt idx="5">
                  <c:v>Other</c:v>
                </c:pt>
                <c:pt idx="6">
                  <c:v>Other</c:v>
                </c:pt>
              </c:strCache>
            </c:strRef>
          </c:cat>
          <c:val>
            <c:numRef>
              <c:f>Formulas!$S$35:$S$41</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0E2F-4FCF-BEDD-07DBF7999F55}"/>
            </c:ext>
          </c:extLst>
        </c:ser>
        <c:dLbls>
          <c:showLegendKey val="0"/>
          <c:showVal val="0"/>
          <c:showCatName val="0"/>
          <c:showSerName val="0"/>
          <c:showPercent val="0"/>
          <c:showBubbleSize val="0"/>
        </c:dLbls>
        <c:gapWidth val="100"/>
        <c:axId val="328218544"/>
        <c:axId val="565837936"/>
        <c:extLst>
          <c:ext xmlns:c15="http://schemas.microsoft.com/office/drawing/2012/chart" uri="{02D57815-91ED-43cb-92C2-25804820EDAC}">
            <c15:filteredBarSeries>
              <c15:ser>
                <c:idx val="0"/>
                <c:order val="0"/>
                <c:tx>
                  <c:strRef>
                    <c:extLst>
                      <c:ext uri="{02D57815-91ED-43cb-92C2-25804820EDAC}">
                        <c15:formulaRef>
                          <c15:sqref>Formulas!$R$34</c15:sqref>
                        </c15:formulaRef>
                      </c:ext>
                    </c:extLst>
                    <c:strCache>
                      <c:ptCount val="1"/>
                      <c:pt idx="0">
                        <c:v>Count</c:v>
                      </c:pt>
                    </c:strCache>
                  </c:strRef>
                </c:tx>
                <c:spPr>
                  <a:solidFill>
                    <a:schemeClr val="accent1"/>
                  </a:solidFill>
                  <a:ln>
                    <a:noFill/>
                  </a:ln>
                  <a:effectLst/>
                </c:spPr>
                <c:invertIfNegative val="0"/>
                <c:cat>
                  <c:strRef>
                    <c:extLst>
                      <c:ext uri="{02D57815-91ED-43cb-92C2-25804820EDAC}">
                        <c15:formulaRef>
                          <c15:sqref>Formulas!$Q$35:$Q$41</c15:sqref>
                        </c15:formulaRef>
                      </c:ext>
                    </c:extLst>
                    <c:strCache>
                      <c:ptCount val="7"/>
                      <c:pt idx="0">
                        <c:v>White-Not Hispanic</c:v>
                      </c:pt>
                      <c:pt idx="1">
                        <c:v>Hispanic</c:v>
                      </c:pt>
                      <c:pt idx="2">
                        <c:v>Black-Not Hispanic</c:v>
                      </c:pt>
                      <c:pt idx="3">
                        <c:v>Asian</c:v>
                      </c:pt>
                      <c:pt idx="4">
                        <c:v>American Indian/Alaska Native</c:v>
                      </c:pt>
                      <c:pt idx="5">
                        <c:v>Other</c:v>
                      </c:pt>
                      <c:pt idx="6">
                        <c:v>Other</c:v>
                      </c:pt>
                    </c:strCache>
                  </c:strRef>
                </c:cat>
                <c:val>
                  <c:numRef>
                    <c:extLst>
                      <c:ext uri="{02D57815-91ED-43cb-92C2-25804820EDAC}">
                        <c15:formulaRef>
                          <c15:sqref>Formulas!$R$35:$R$41</c15:sqref>
                        </c15:formulaRef>
                      </c:ext>
                    </c:extLst>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E2F-4FCF-BEDD-07DBF7999F55}"/>
                  </c:ext>
                </c:extLst>
              </c15:ser>
            </c15:filteredBarSeries>
          </c:ext>
        </c:extLst>
      </c:barChart>
      <c:catAx>
        <c:axId val="3282185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65837936"/>
        <c:crosses val="autoZero"/>
        <c:auto val="1"/>
        <c:lblAlgn val="ctr"/>
        <c:lblOffset val="100"/>
        <c:noMultiLvlLbl val="0"/>
      </c:catAx>
      <c:valAx>
        <c:axId val="5658379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Arial Narrow" panose="020B0606020202030204" pitchFamily="34" charset="0"/>
                    <a:ea typeface="+mn-ea"/>
                    <a:cs typeface="+mn-cs"/>
                  </a:defRPr>
                </a:pPr>
                <a:r>
                  <a:rPr lang="en-US"/>
                  <a:t>Rate per 100,000</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3282185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7.xml.rels><?xml version="1.0" encoding="UTF-8" standalone="yes"?>
<Relationships xmlns="http://schemas.openxmlformats.org/package/2006/relationships"><Relationship Id="rId3" Type="http://schemas.openxmlformats.org/officeDocument/2006/relationships/chart" Target="../charts/chart1.xml"/><Relationship Id="rId7"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xml"/><Relationship Id="rId5" Type="http://schemas.openxmlformats.org/officeDocument/2006/relationships/chart" Target="../charts/chart3.xml"/><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3</xdr:col>
      <xdr:colOff>0</xdr:colOff>
      <xdr:row>2</xdr:row>
      <xdr:rowOff>-1</xdr:rowOff>
    </xdr:from>
    <xdr:to>
      <xdr:col>15</xdr:col>
      <xdr:colOff>0</xdr:colOff>
      <xdr:row>37</xdr:row>
      <xdr:rowOff>15875</xdr:rowOff>
    </xdr:to>
    <xdr:sp macro="" textlink="">
      <xdr:nvSpPr>
        <xdr:cNvPr id="10" name="TextBox 2">
          <a:extLst>
            <a:ext uri="{FF2B5EF4-FFF2-40B4-BE49-F238E27FC236}">
              <a16:creationId xmlns:a16="http://schemas.microsoft.com/office/drawing/2014/main" id="{712A576E-B3B0-460D-A5D3-40E7FB82E91A}"/>
            </a:ext>
          </a:extLst>
        </xdr:cNvPr>
        <xdr:cNvSpPr txBox="1"/>
      </xdr:nvSpPr>
      <xdr:spPr>
        <a:xfrm>
          <a:off x="5802313" y="2103437"/>
          <a:ext cx="7334250" cy="703262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1. "B_Populations"</a:t>
          </a:r>
          <a:r>
            <a:rPr lang="en-US" sz="1400" b="1" baseline="0"/>
            <a:t> tab</a:t>
          </a:r>
        </a:p>
        <a:p>
          <a:r>
            <a:rPr lang="en-US" sz="1400" baseline="0"/>
            <a:t>1.1 - E</a:t>
          </a:r>
          <a:r>
            <a:rPr lang="en-US" sz="1400"/>
            <a:t>nter your jurisdiction</a:t>
          </a:r>
          <a:r>
            <a:rPr lang="en-US" sz="1400" baseline="0"/>
            <a:t> </a:t>
          </a:r>
          <a:r>
            <a:rPr lang="en-US" sz="1400"/>
            <a:t>name in cell B4, the reporting year in cell E4 and most recent</a:t>
          </a:r>
          <a:r>
            <a:rPr lang="en-US" sz="1400" baseline="0"/>
            <a:t> </a:t>
          </a:r>
          <a:r>
            <a:rPr lang="en-US" sz="1400"/>
            <a:t>data year in cell I4.</a:t>
          </a:r>
        </a:p>
        <a:p>
          <a:r>
            <a:rPr lang="en-US" sz="1400"/>
            <a:t>1.2 - Enter your state or territory population data by age group in columns C, E, and G. The age</a:t>
          </a:r>
          <a:r>
            <a:rPr lang="en-US" sz="1400" baseline="0"/>
            <a:t> category titles can be udpated if your jurisdiction uses different age groupings.</a:t>
          </a:r>
          <a:endParaRPr lang="en-US" sz="1400"/>
        </a:p>
        <a:p>
          <a:r>
            <a:rPr lang="en-US" sz="1400"/>
            <a:t>1.3 - </a:t>
          </a:r>
          <a:r>
            <a:rPr lang="en-US" sz="1400" baseline="0"/>
            <a:t>Enter state or territory population data by race/ethnicity in columns I through U. If your state uses different race/ethnicity categories, update the column titles in the appropriate cell(s). If you choose to track a population characteristic other than race/ethnicity, update the columns accordingly.</a:t>
          </a:r>
          <a:endParaRPr lang="en-US" sz="1400"/>
        </a:p>
        <a:p>
          <a:r>
            <a:rPr lang="en-US" sz="1400" baseline="0"/>
            <a:t>1.4 - Enter the name of each health region.</a:t>
          </a:r>
        </a:p>
        <a:p>
          <a:r>
            <a:rPr lang="en-US" sz="1400" baseline="0"/>
            <a:t>1.5 - Enter the population data for each health region.</a:t>
          </a:r>
        </a:p>
        <a:p>
          <a:r>
            <a:rPr lang="en-US" sz="1400" baseline="0"/>
            <a:t>1.6 - Repeat for the proceeding years. Enter data for each year (up to 20) that you wish to have reflected as trend data. Regional population data does not need to be entered for these additional data years.</a:t>
          </a:r>
        </a:p>
        <a:p>
          <a:endParaRPr lang="en-US" sz="1400" baseline="0"/>
        </a:p>
        <a:p>
          <a:r>
            <a:rPr lang="en-US" sz="1400" b="1" baseline="0"/>
            <a:t>2. "1. Poisoning" tab</a:t>
          </a:r>
        </a:p>
        <a:p>
          <a:r>
            <a:rPr lang="en-US" sz="1400" baseline="0"/>
            <a:t>2.1 - Enter the number of poisoning deaths by age group in columns C (total), D (male), and E (female) for deaths.</a:t>
          </a:r>
        </a:p>
        <a:p>
          <a:r>
            <a:rPr lang="en-US" sz="1400" baseline="0"/>
            <a:t>2.2 - Enter the same data organized by demographic.</a:t>
          </a:r>
        </a:p>
        <a:p>
          <a:r>
            <a:rPr lang="en-US" sz="1400" baseline="0"/>
            <a:t>2.3 - Enter the same data organized by region.</a:t>
          </a:r>
        </a:p>
        <a:p>
          <a:r>
            <a:rPr lang="en-US" sz="1400" baseline="0"/>
            <a:t>2.4 - Repeat by entering the number of poisoning deaths in columns C (total), D (male), and E (female), as well as demographic data for the proceeding years that you have chosen to track. You do not need to enter regional data for the proceeding years.</a:t>
          </a:r>
        </a:p>
        <a:p>
          <a:endParaRPr lang="en-US" sz="1400" baseline="0"/>
        </a:p>
        <a:p>
          <a:r>
            <a:rPr lang="en-US" sz="1400" baseline="0"/>
            <a:t>Note: If you are in a jurisdiction that only has aggregated demographic data available, there is space at the bottom of each mechanism tab to enter a five year aggregate of that data. Total deaths, deaths by sex, and deaths by region must still be entered by each individual year. Population data must also be entered by year. The five years reflected in the aggregate data must match the most recent five years entered into the population tab.</a:t>
          </a:r>
        </a:p>
        <a:p>
          <a:endParaRPr lang="en-US" sz="1400" baseline="0"/>
        </a:p>
        <a:p>
          <a:r>
            <a:rPr lang="en-US" sz="1400" b="1" baseline="0"/>
            <a:t>3. "2. Suffocation", "3. Firearm", and "4. All Other Mechanisms" tabs</a:t>
          </a:r>
        </a:p>
        <a:p>
          <a:r>
            <a:rPr lang="en-US" sz="1400" baseline="0"/>
            <a:t>3.1 - Repeat steps 2.1 through 2.4 for each tab.</a:t>
          </a:r>
        </a:p>
      </xdr:txBody>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1025" name="AutoShape 1">
          <a:extLst>
            <a:ext uri="{FF2B5EF4-FFF2-40B4-BE49-F238E27FC236}">
              <a16:creationId xmlns:a16="http://schemas.microsoft.com/office/drawing/2014/main" id="{D29EC2DB-3D50-4FD4-B9BD-A5FDBD8D4044}"/>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1026" name="AutoShape 2">
          <a:extLst>
            <a:ext uri="{FF2B5EF4-FFF2-40B4-BE49-F238E27FC236}">
              <a16:creationId xmlns:a16="http://schemas.microsoft.com/office/drawing/2014/main" id="{8571F55A-CBD1-4EFB-8C47-A722CAF94094}"/>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1028" name="AutoShape 4">
          <a:extLst>
            <a:ext uri="{FF2B5EF4-FFF2-40B4-BE49-F238E27FC236}">
              <a16:creationId xmlns:a16="http://schemas.microsoft.com/office/drawing/2014/main" id="{1282DBAB-303A-4290-86DB-AEDD931206EB}"/>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24</xdr:col>
      <xdr:colOff>15874</xdr:colOff>
      <xdr:row>1</xdr:row>
      <xdr:rowOff>79693</xdr:rowOff>
    </xdr:to>
    <xdr:sp macro="" textlink="">
      <xdr:nvSpPr>
        <xdr:cNvPr id="7" name="TextBox 6">
          <a:extLst>
            <a:ext uri="{FF2B5EF4-FFF2-40B4-BE49-F238E27FC236}">
              <a16:creationId xmlns:a16="http://schemas.microsoft.com/office/drawing/2014/main" id="{86638E18-477F-4F1C-A903-8D12206F5C40}"/>
            </a:ext>
          </a:extLst>
        </xdr:cNvPr>
        <xdr:cNvSpPr txBox="1"/>
      </xdr:nvSpPr>
      <xdr:spPr>
        <a:xfrm>
          <a:off x="0" y="0"/>
          <a:ext cx="19264312" cy="14052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t>Preparing</a:t>
          </a:r>
          <a:r>
            <a:rPr lang="en-US" sz="2000" b="1" baseline="0"/>
            <a:t> the Suicide Special Emphasis Report is a three step process:</a:t>
          </a:r>
        </a:p>
        <a:p>
          <a:r>
            <a:rPr lang="en-US" sz="2000" b="1" baseline="0">
              <a:solidFill>
                <a:schemeClr val="accent6"/>
              </a:solidFill>
            </a:rPr>
            <a:t>Step 1</a:t>
          </a:r>
          <a:r>
            <a:rPr lang="en-US" sz="2000" b="0" baseline="0"/>
            <a:t> is to prepare your jurisdiction data on Suicide, organized by mechanism (poisoning, firearm, suffocation, all other mechanisms)</a:t>
          </a:r>
        </a:p>
        <a:p>
          <a:r>
            <a:rPr lang="en-US" sz="2000" b="1" baseline="0">
              <a:solidFill>
                <a:schemeClr val="accent5"/>
              </a:solidFill>
            </a:rPr>
            <a:t>Step 2</a:t>
          </a:r>
          <a:r>
            <a:rPr lang="en-US" sz="2000" b="0" baseline="0">
              <a:solidFill>
                <a:schemeClr val="accent5"/>
              </a:solidFill>
            </a:rPr>
            <a:t> </a:t>
          </a:r>
          <a:r>
            <a:rPr lang="en-US" sz="2000" b="0" baseline="0"/>
            <a:t>is to enter the data in this spreadsheet in tabs 1 through 4</a:t>
          </a:r>
        </a:p>
        <a:p>
          <a:r>
            <a:rPr lang="en-US" sz="2000" b="1" baseline="0">
              <a:solidFill>
                <a:schemeClr val="accent3"/>
              </a:solidFill>
            </a:rPr>
            <a:t>Step 3</a:t>
          </a:r>
          <a:r>
            <a:rPr lang="en-US" sz="2000" b="0" baseline="0"/>
            <a:t> is to create the SER by populating the PDF form with the appropriate data</a:t>
          </a:r>
          <a:endParaRPr lang="en-US" sz="2000" b="0"/>
        </a:p>
      </xdr:txBody>
    </xdr:sp>
    <xdr:clientData/>
  </xdr:twoCellAnchor>
  <xdr:twoCellAnchor>
    <xdr:from>
      <xdr:col>16</xdr:col>
      <xdr:colOff>11429</xdr:colOff>
      <xdr:row>2</xdr:row>
      <xdr:rowOff>41433</xdr:rowOff>
    </xdr:from>
    <xdr:to>
      <xdr:col>23</xdr:col>
      <xdr:colOff>577691</xdr:colOff>
      <xdr:row>17</xdr:row>
      <xdr:rowOff>166686</xdr:rowOff>
    </xdr:to>
    <xdr:sp macro="" textlink="">
      <xdr:nvSpPr>
        <xdr:cNvPr id="6" name="TextBox 7">
          <a:extLst>
            <a:ext uri="{FF2B5EF4-FFF2-40B4-BE49-F238E27FC236}">
              <a16:creationId xmlns:a16="http://schemas.microsoft.com/office/drawing/2014/main" id="{7410691C-8B7D-451B-BD2C-CAC590A3479E}"/>
            </a:ext>
            <a:ext uri="{147F2762-F138-4A5C-976F-8EAC2B608ADB}">
              <a16:predDERef xmlns:a16="http://schemas.microsoft.com/office/drawing/2014/main" pred="{86638E18-477F-4F1C-A903-8D12206F5C40}"/>
            </a:ext>
          </a:extLst>
        </xdr:cNvPr>
        <xdr:cNvSpPr txBox="1"/>
      </xdr:nvSpPr>
      <xdr:spPr>
        <a:xfrm>
          <a:off x="13098779" y="2146458"/>
          <a:ext cx="4633437" cy="347805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baseline="0"/>
            <a:t>1. Open the PDF SER form</a:t>
          </a:r>
        </a:p>
        <a:p>
          <a:r>
            <a:rPr lang="en-US" sz="1400" b="1" baseline="0"/>
            <a:t>2. Open the "Report" tab</a:t>
          </a:r>
          <a:endParaRPr lang="en-US" sz="1400" b="0" baseline="0"/>
        </a:p>
        <a:p>
          <a:r>
            <a:rPr lang="en-US" sz="1400" b="0" baseline="0"/>
            <a:t>2.1 - The PDF SER form includes fields that will be populated according to the data you have entered in the spreadsheet. Follow the instructions in the "Report" tab and populate the PDF SER form with the appropriate data. You will need to copy and paste some of the graphs, charts, and text from the report tab into your SER - instructions for how to do this are embedded in the tab.</a:t>
          </a:r>
        </a:p>
        <a:p>
          <a:r>
            <a:rPr lang="en-US" sz="1400" b="1" baseline="0"/>
            <a:t>3. Finalize the PDF SER form</a:t>
          </a:r>
        </a:p>
        <a:p>
          <a:r>
            <a:rPr lang="en-US" sz="1400" b="0" baseline="0"/>
            <a:t>3.1 - Once you have copied and entered all the data into the form, remove the blue shading, which is on by </a:t>
          </a:r>
          <a:r>
            <a:rPr lang="en-US" sz="1400">
              <a:solidFill>
                <a:schemeClr val="dk1"/>
              </a:solidFill>
              <a:effectLst/>
              <a:latin typeface="+mn-lt"/>
              <a:ea typeface="+mn-ea"/>
              <a:cs typeface="+mn-cs"/>
            </a:rPr>
            <a:t>default in the document so all the fillable fields can be easily distinguished. Turn it off within Acrobat Reader by going to Edit &gt; Preferences &gt; Forms &gt; and deselecting "show border hover color for fields." </a:t>
          </a:r>
          <a:endParaRPr lang="en-US" sz="1400" b="1"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1501880</xdr:colOff>
      <xdr:row>3</xdr:row>
      <xdr:rowOff>123295</xdr:rowOff>
    </xdr:from>
    <xdr:to>
      <xdr:col>1</xdr:col>
      <xdr:colOff>1754822</xdr:colOff>
      <xdr:row>3</xdr:row>
      <xdr:rowOff>312736</xdr:rowOff>
    </xdr:to>
    <xdr:sp macro="" textlink="">
      <xdr:nvSpPr>
        <xdr:cNvPr id="2" name="Isosceles Triangle 1">
          <a:extLst>
            <a:ext uri="{FF2B5EF4-FFF2-40B4-BE49-F238E27FC236}">
              <a16:creationId xmlns:a16="http://schemas.microsoft.com/office/drawing/2014/main" id="{00000000-0008-0000-0100-000002000000}"/>
            </a:ext>
          </a:extLst>
        </xdr:cNvPr>
        <xdr:cNvSpPr/>
      </xdr:nvSpPr>
      <xdr:spPr>
        <a:xfrm rot="16200000">
          <a:off x="1533630" y="599545"/>
          <a:ext cx="189441" cy="25294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521441</xdr:colOff>
      <xdr:row>3</xdr:row>
      <xdr:rowOff>116523</xdr:rowOff>
    </xdr:from>
    <xdr:to>
      <xdr:col>5</xdr:col>
      <xdr:colOff>4763</xdr:colOff>
      <xdr:row>3</xdr:row>
      <xdr:rowOff>305964</xdr:rowOff>
    </xdr:to>
    <xdr:sp macro="" textlink="">
      <xdr:nvSpPr>
        <xdr:cNvPr id="3" name="Isosceles Triangle 2">
          <a:extLst>
            <a:ext uri="{FF2B5EF4-FFF2-40B4-BE49-F238E27FC236}">
              <a16:creationId xmlns:a16="http://schemas.microsoft.com/office/drawing/2014/main" id="{00000000-0008-0000-0100-000003000000}"/>
            </a:ext>
          </a:extLst>
        </xdr:cNvPr>
        <xdr:cNvSpPr/>
      </xdr:nvSpPr>
      <xdr:spPr>
        <a:xfrm rot="16200000">
          <a:off x="3396298" y="596583"/>
          <a:ext cx="189441" cy="24532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7</xdr:row>
      <xdr:rowOff>4694</xdr:rowOff>
    </xdr:from>
    <xdr:to>
      <xdr:col>2</xdr:col>
      <xdr:colOff>491103</xdr:colOff>
      <xdr:row>7</xdr:row>
      <xdr:rowOff>265256</xdr:rowOff>
    </xdr:to>
    <xdr:sp macro="" textlink="">
      <xdr:nvSpPr>
        <xdr:cNvPr id="4" name="Isosceles Triangle 3">
          <a:extLst>
            <a:ext uri="{FF2B5EF4-FFF2-40B4-BE49-F238E27FC236}">
              <a16:creationId xmlns:a16="http://schemas.microsoft.com/office/drawing/2014/main" id="{00000000-0008-0000-0100-000004000000}"/>
            </a:ext>
          </a:extLst>
        </xdr:cNvPr>
        <xdr:cNvSpPr/>
      </xdr:nvSpPr>
      <xdr:spPr>
        <a:xfrm rot="10800000">
          <a:off x="2411273" y="2036694"/>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7</xdr:row>
      <xdr:rowOff>9845</xdr:rowOff>
    </xdr:from>
    <xdr:to>
      <xdr:col>4</xdr:col>
      <xdr:colOff>510646</xdr:colOff>
      <xdr:row>7</xdr:row>
      <xdr:rowOff>278027</xdr:rowOff>
    </xdr:to>
    <xdr:sp macro="" textlink="">
      <xdr:nvSpPr>
        <xdr:cNvPr id="5" name="Isosceles Triangle 4">
          <a:extLst>
            <a:ext uri="{FF2B5EF4-FFF2-40B4-BE49-F238E27FC236}">
              <a16:creationId xmlns:a16="http://schemas.microsoft.com/office/drawing/2014/main" id="{00000000-0008-0000-0100-000005000000}"/>
            </a:ext>
          </a:extLst>
        </xdr:cNvPr>
        <xdr:cNvSpPr/>
      </xdr:nvSpPr>
      <xdr:spPr>
        <a:xfrm rot="10800000">
          <a:off x="3168122" y="20100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7</xdr:row>
      <xdr:rowOff>4977</xdr:rowOff>
    </xdr:from>
    <xdr:to>
      <xdr:col>8</xdr:col>
      <xdr:colOff>493290</xdr:colOff>
      <xdr:row>7</xdr:row>
      <xdr:rowOff>273159</xdr:rowOff>
    </xdr:to>
    <xdr:sp macro="" textlink="">
      <xdr:nvSpPr>
        <xdr:cNvPr id="7" name="Isosceles Triangle 6">
          <a:extLst>
            <a:ext uri="{FF2B5EF4-FFF2-40B4-BE49-F238E27FC236}">
              <a16:creationId xmlns:a16="http://schemas.microsoft.com/office/drawing/2014/main" id="{00000000-0008-0000-0100-000007000000}"/>
            </a:ext>
          </a:extLst>
        </xdr:cNvPr>
        <xdr:cNvSpPr/>
      </xdr:nvSpPr>
      <xdr:spPr>
        <a:xfrm rot="10800000">
          <a:off x="5616682" y="20052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7</xdr:row>
      <xdr:rowOff>6882</xdr:rowOff>
    </xdr:from>
    <xdr:to>
      <xdr:col>10</xdr:col>
      <xdr:colOff>472124</xdr:colOff>
      <xdr:row>7</xdr:row>
      <xdr:rowOff>275064</xdr:rowOff>
    </xdr:to>
    <xdr:sp macro="" textlink="">
      <xdr:nvSpPr>
        <xdr:cNvPr id="8" name="Isosceles Triangle 7">
          <a:extLst>
            <a:ext uri="{FF2B5EF4-FFF2-40B4-BE49-F238E27FC236}">
              <a16:creationId xmlns:a16="http://schemas.microsoft.com/office/drawing/2014/main" id="{00000000-0008-0000-0100-000008000000}"/>
            </a:ext>
          </a:extLst>
        </xdr:cNvPr>
        <xdr:cNvSpPr/>
      </xdr:nvSpPr>
      <xdr:spPr>
        <a:xfrm rot="10800000">
          <a:off x="6897266" y="20071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7</xdr:row>
      <xdr:rowOff>6882</xdr:rowOff>
    </xdr:from>
    <xdr:to>
      <xdr:col>10</xdr:col>
      <xdr:colOff>472124</xdr:colOff>
      <xdr:row>7</xdr:row>
      <xdr:rowOff>275064</xdr:rowOff>
    </xdr:to>
    <xdr:sp macro="" textlink="">
      <xdr:nvSpPr>
        <xdr:cNvPr id="9" name="Isosceles Triangle 8">
          <a:extLst>
            <a:ext uri="{FF2B5EF4-FFF2-40B4-BE49-F238E27FC236}">
              <a16:creationId xmlns:a16="http://schemas.microsoft.com/office/drawing/2014/main" id="{00000000-0008-0000-0100-000009000000}"/>
            </a:ext>
          </a:extLst>
        </xdr:cNvPr>
        <xdr:cNvSpPr/>
      </xdr:nvSpPr>
      <xdr:spPr>
        <a:xfrm rot="10800000">
          <a:off x="6897266" y="20071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7</xdr:row>
      <xdr:rowOff>8787</xdr:rowOff>
    </xdr:from>
    <xdr:to>
      <xdr:col>12</xdr:col>
      <xdr:colOff>497100</xdr:colOff>
      <xdr:row>7</xdr:row>
      <xdr:rowOff>276969</xdr:rowOff>
    </xdr:to>
    <xdr:sp macro="" textlink="">
      <xdr:nvSpPr>
        <xdr:cNvPr id="10" name="Isosceles Triangle 9">
          <a:extLst>
            <a:ext uri="{FF2B5EF4-FFF2-40B4-BE49-F238E27FC236}">
              <a16:creationId xmlns:a16="http://schemas.microsoft.com/office/drawing/2014/main" id="{00000000-0008-0000-0100-00000A000000}"/>
            </a:ext>
          </a:extLst>
        </xdr:cNvPr>
        <xdr:cNvSpPr/>
      </xdr:nvSpPr>
      <xdr:spPr>
        <a:xfrm rot="10800000">
          <a:off x="8319242" y="20090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7</xdr:row>
      <xdr:rowOff>8787</xdr:rowOff>
    </xdr:from>
    <xdr:to>
      <xdr:col>12</xdr:col>
      <xdr:colOff>497100</xdr:colOff>
      <xdr:row>7</xdr:row>
      <xdr:rowOff>276969</xdr:rowOff>
    </xdr:to>
    <xdr:sp macro="" textlink="">
      <xdr:nvSpPr>
        <xdr:cNvPr id="11" name="Isosceles Triangle 10">
          <a:extLst>
            <a:ext uri="{FF2B5EF4-FFF2-40B4-BE49-F238E27FC236}">
              <a16:creationId xmlns:a16="http://schemas.microsoft.com/office/drawing/2014/main" id="{00000000-0008-0000-0100-00000B000000}"/>
            </a:ext>
          </a:extLst>
        </xdr:cNvPr>
        <xdr:cNvSpPr/>
      </xdr:nvSpPr>
      <xdr:spPr>
        <a:xfrm rot="10800000">
          <a:off x="8319242" y="20090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7</xdr:row>
      <xdr:rowOff>108</xdr:rowOff>
    </xdr:from>
    <xdr:to>
      <xdr:col>14</xdr:col>
      <xdr:colOff>486517</xdr:colOff>
      <xdr:row>7</xdr:row>
      <xdr:rowOff>268290</xdr:rowOff>
    </xdr:to>
    <xdr:sp macro="" textlink="">
      <xdr:nvSpPr>
        <xdr:cNvPr id="12" name="Isosceles Triangle 11">
          <a:extLst>
            <a:ext uri="{FF2B5EF4-FFF2-40B4-BE49-F238E27FC236}">
              <a16:creationId xmlns:a16="http://schemas.microsoft.com/office/drawing/2014/main" id="{00000000-0008-0000-0100-00000C000000}"/>
            </a:ext>
          </a:extLst>
        </xdr:cNvPr>
        <xdr:cNvSpPr/>
      </xdr:nvSpPr>
      <xdr:spPr>
        <a:xfrm rot="10800000">
          <a:off x="9631576" y="20003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7</xdr:row>
      <xdr:rowOff>108</xdr:rowOff>
    </xdr:from>
    <xdr:to>
      <xdr:col>16</xdr:col>
      <xdr:colOff>526946</xdr:colOff>
      <xdr:row>7</xdr:row>
      <xdr:rowOff>268290</xdr:rowOff>
    </xdr:to>
    <xdr:sp macro="" textlink="">
      <xdr:nvSpPr>
        <xdr:cNvPr id="13" name="Isosceles Triangle 12">
          <a:extLst>
            <a:ext uri="{FF2B5EF4-FFF2-40B4-BE49-F238E27FC236}">
              <a16:creationId xmlns:a16="http://schemas.microsoft.com/office/drawing/2014/main" id="{00000000-0008-0000-0100-00000D000000}"/>
            </a:ext>
          </a:extLst>
        </xdr:cNvPr>
        <xdr:cNvSpPr/>
      </xdr:nvSpPr>
      <xdr:spPr>
        <a:xfrm rot="10800000">
          <a:off x="11047838" y="20003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687920</xdr:colOff>
      <xdr:row>7</xdr:row>
      <xdr:rowOff>279931</xdr:rowOff>
    </xdr:from>
    <xdr:to>
      <xdr:col>19</xdr:col>
      <xdr:colOff>9212</xdr:colOff>
      <xdr:row>7</xdr:row>
      <xdr:rowOff>486833</xdr:rowOff>
    </xdr:to>
    <xdr:sp macro="" textlink="">
      <xdr:nvSpPr>
        <xdr:cNvPr id="14" name="Isosceles Triangle 13">
          <a:extLst>
            <a:ext uri="{FF2B5EF4-FFF2-40B4-BE49-F238E27FC236}">
              <a16:creationId xmlns:a16="http://schemas.microsoft.com/office/drawing/2014/main" id="{00000000-0008-0000-0100-00000E000000}"/>
            </a:ext>
          </a:extLst>
        </xdr:cNvPr>
        <xdr:cNvSpPr/>
      </xdr:nvSpPr>
      <xdr:spPr>
        <a:xfrm rot="16200000">
          <a:off x="12876324" y="2315527"/>
          <a:ext cx="206902" cy="13620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7</xdr:row>
      <xdr:rowOff>4764</xdr:rowOff>
    </xdr:from>
    <xdr:to>
      <xdr:col>18</xdr:col>
      <xdr:colOff>528005</xdr:colOff>
      <xdr:row>7</xdr:row>
      <xdr:rowOff>274851</xdr:rowOff>
    </xdr:to>
    <xdr:sp macro="" textlink="">
      <xdr:nvSpPr>
        <xdr:cNvPr id="15" name="Isosceles Triangle 14">
          <a:extLst>
            <a:ext uri="{FF2B5EF4-FFF2-40B4-BE49-F238E27FC236}">
              <a16:creationId xmlns:a16="http://schemas.microsoft.com/office/drawing/2014/main" id="{00000000-0008-0000-0100-00000F000000}"/>
            </a:ext>
          </a:extLst>
        </xdr:cNvPr>
        <xdr:cNvSpPr/>
      </xdr:nvSpPr>
      <xdr:spPr>
        <a:xfrm rot="10800000">
          <a:off x="12562314" y="20050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645584</xdr:colOff>
      <xdr:row>7</xdr:row>
      <xdr:rowOff>269347</xdr:rowOff>
    </xdr:from>
    <xdr:to>
      <xdr:col>21</xdr:col>
      <xdr:colOff>16831</xdr:colOff>
      <xdr:row>7</xdr:row>
      <xdr:rowOff>465666</xdr:rowOff>
    </xdr:to>
    <xdr:sp macro="" textlink="">
      <xdr:nvSpPr>
        <xdr:cNvPr id="17" name="Isosceles Triangle 16">
          <a:extLst>
            <a:ext uri="{FF2B5EF4-FFF2-40B4-BE49-F238E27FC236}">
              <a16:creationId xmlns:a16="http://schemas.microsoft.com/office/drawing/2014/main" id="{00000000-0008-0000-0100-000011000000}"/>
            </a:ext>
          </a:extLst>
        </xdr:cNvPr>
        <xdr:cNvSpPr/>
      </xdr:nvSpPr>
      <xdr:spPr>
        <a:xfrm rot="16200000">
          <a:off x="14303589" y="2274675"/>
          <a:ext cx="196319" cy="186164"/>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246945</xdr:colOff>
      <xdr:row>7</xdr:row>
      <xdr:rowOff>0</xdr:rowOff>
    </xdr:from>
    <xdr:to>
      <xdr:col>22</xdr:col>
      <xdr:colOff>436386</xdr:colOff>
      <xdr:row>7</xdr:row>
      <xdr:rowOff>310515</xdr:rowOff>
    </xdr:to>
    <xdr:sp macro="" textlink="">
      <xdr:nvSpPr>
        <xdr:cNvPr id="18" name="Isosceles Triangle 17">
          <a:extLst>
            <a:ext uri="{FF2B5EF4-FFF2-40B4-BE49-F238E27FC236}">
              <a16:creationId xmlns:a16="http://schemas.microsoft.com/office/drawing/2014/main" id="{A81D3004-6482-44FF-890D-1D823D663B5D}"/>
            </a:ext>
          </a:extLst>
        </xdr:cNvPr>
        <xdr:cNvSpPr/>
      </xdr:nvSpPr>
      <xdr:spPr>
        <a:xfrm rot="10800000">
          <a:off x="15635112" y="203200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239889</xdr:colOff>
      <xdr:row>7</xdr:row>
      <xdr:rowOff>0</xdr:rowOff>
    </xdr:from>
    <xdr:to>
      <xdr:col>24</xdr:col>
      <xdr:colOff>429330</xdr:colOff>
      <xdr:row>7</xdr:row>
      <xdr:rowOff>310515</xdr:rowOff>
    </xdr:to>
    <xdr:sp macro="" textlink="">
      <xdr:nvSpPr>
        <xdr:cNvPr id="19" name="Isosceles Triangle 18">
          <a:extLst>
            <a:ext uri="{FF2B5EF4-FFF2-40B4-BE49-F238E27FC236}">
              <a16:creationId xmlns:a16="http://schemas.microsoft.com/office/drawing/2014/main" id="{8BA36C71-C922-4E18-B7C6-D33A478D1F7F}"/>
            </a:ext>
          </a:extLst>
        </xdr:cNvPr>
        <xdr:cNvSpPr/>
      </xdr:nvSpPr>
      <xdr:spPr>
        <a:xfrm rot="10800000">
          <a:off x="17025056" y="203200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282222</xdr:colOff>
      <xdr:row>7</xdr:row>
      <xdr:rowOff>0</xdr:rowOff>
    </xdr:from>
    <xdr:to>
      <xdr:col>26</xdr:col>
      <xdr:colOff>471663</xdr:colOff>
      <xdr:row>7</xdr:row>
      <xdr:rowOff>310515</xdr:rowOff>
    </xdr:to>
    <xdr:sp macro="" textlink="">
      <xdr:nvSpPr>
        <xdr:cNvPr id="20" name="Isosceles Triangle 19">
          <a:extLst>
            <a:ext uri="{FF2B5EF4-FFF2-40B4-BE49-F238E27FC236}">
              <a16:creationId xmlns:a16="http://schemas.microsoft.com/office/drawing/2014/main" id="{466BD997-DB26-4966-9230-1A78CD25CDC4}"/>
            </a:ext>
          </a:extLst>
        </xdr:cNvPr>
        <xdr:cNvSpPr/>
      </xdr:nvSpPr>
      <xdr:spPr>
        <a:xfrm rot="10800000">
          <a:off x="18422055" y="203200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204611</xdr:colOff>
      <xdr:row>7</xdr:row>
      <xdr:rowOff>0</xdr:rowOff>
    </xdr:from>
    <xdr:to>
      <xdr:col>30</xdr:col>
      <xdr:colOff>394052</xdr:colOff>
      <xdr:row>7</xdr:row>
      <xdr:rowOff>310515</xdr:rowOff>
    </xdr:to>
    <xdr:sp macro="" textlink="">
      <xdr:nvSpPr>
        <xdr:cNvPr id="22" name="Isosceles Triangle 21">
          <a:extLst>
            <a:ext uri="{FF2B5EF4-FFF2-40B4-BE49-F238E27FC236}">
              <a16:creationId xmlns:a16="http://schemas.microsoft.com/office/drawing/2014/main" id="{DF4878A2-5685-4654-9EE1-BDF8A331FC77}"/>
            </a:ext>
          </a:extLst>
        </xdr:cNvPr>
        <xdr:cNvSpPr/>
      </xdr:nvSpPr>
      <xdr:spPr>
        <a:xfrm rot="10800000">
          <a:off x="21096111" y="203200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1100"/>
        </a:p>
      </xdr:txBody>
    </xdr:sp>
    <xdr:clientData/>
  </xdr:twoCellAnchor>
  <xdr:twoCellAnchor>
    <xdr:from>
      <xdr:col>34</xdr:col>
      <xdr:colOff>218722</xdr:colOff>
      <xdr:row>7</xdr:row>
      <xdr:rowOff>0</xdr:rowOff>
    </xdr:from>
    <xdr:to>
      <xdr:col>34</xdr:col>
      <xdr:colOff>408163</xdr:colOff>
      <xdr:row>7</xdr:row>
      <xdr:rowOff>310515</xdr:rowOff>
    </xdr:to>
    <xdr:sp macro="" textlink="">
      <xdr:nvSpPr>
        <xdr:cNvPr id="24" name="Isosceles Triangle 23">
          <a:extLst>
            <a:ext uri="{FF2B5EF4-FFF2-40B4-BE49-F238E27FC236}">
              <a16:creationId xmlns:a16="http://schemas.microsoft.com/office/drawing/2014/main" id="{AD85FEA3-AC65-41E8-8AF2-0FC121A66D02}"/>
            </a:ext>
          </a:extLst>
        </xdr:cNvPr>
        <xdr:cNvSpPr/>
      </xdr:nvSpPr>
      <xdr:spPr>
        <a:xfrm rot="10800000">
          <a:off x="23678444" y="203200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232834</xdr:colOff>
      <xdr:row>7</xdr:row>
      <xdr:rowOff>0</xdr:rowOff>
    </xdr:from>
    <xdr:to>
      <xdr:col>36</xdr:col>
      <xdr:colOff>422275</xdr:colOff>
      <xdr:row>7</xdr:row>
      <xdr:rowOff>310515</xdr:rowOff>
    </xdr:to>
    <xdr:sp macro="" textlink="">
      <xdr:nvSpPr>
        <xdr:cNvPr id="25" name="Isosceles Triangle 24">
          <a:extLst>
            <a:ext uri="{FF2B5EF4-FFF2-40B4-BE49-F238E27FC236}">
              <a16:creationId xmlns:a16="http://schemas.microsoft.com/office/drawing/2014/main" id="{6EABAFF1-3B9B-4C15-ADBD-78F43F159F45}"/>
            </a:ext>
          </a:extLst>
        </xdr:cNvPr>
        <xdr:cNvSpPr/>
      </xdr:nvSpPr>
      <xdr:spPr>
        <a:xfrm rot="10800000">
          <a:off x="24976667" y="203200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218722</xdr:colOff>
      <xdr:row>7</xdr:row>
      <xdr:rowOff>0</xdr:rowOff>
    </xdr:from>
    <xdr:to>
      <xdr:col>40</xdr:col>
      <xdr:colOff>408163</xdr:colOff>
      <xdr:row>7</xdr:row>
      <xdr:rowOff>310515</xdr:rowOff>
    </xdr:to>
    <xdr:sp macro="" textlink="">
      <xdr:nvSpPr>
        <xdr:cNvPr id="27" name="Isosceles Triangle 26">
          <a:extLst>
            <a:ext uri="{FF2B5EF4-FFF2-40B4-BE49-F238E27FC236}">
              <a16:creationId xmlns:a16="http://schemas.microsoft.com/office/drawing/2014/main" id="{88C5BCF7-D1D8-4332-8320-83FC860DB0FD}"/>
            </a:ext>
          </a:extLst>
        </xdr:cNvPr>
        <xdr:cNvSpPr/>
      </xdr:nvSpPr>
      <xdr:spPr>
        <a:xfrm rot="10800000">
          <a:off x="27530778" y="203200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42</xdr:col>
      <xdr:colOff>218722</xdr:colOff>
      <xdr:row>7</xdr:row>
      <xdr:rowOff>0</xdr:rowOff>
    </xdr:from>
    <xdr:to>
      <xdr:col>42</xdr:col>
      <xdr:colOff>408163</xdr:colOff>
      <xdr:row>7</xdr:row>
      <xdr:rowOff>310515</xdr:rowOff>
    </xdr:to>
    <xdr:sp macro="" textlink="">
      <xdr:nvSpPr>
        <xdr:cNvPr id="28" name="Isosceles Triangle 27">
          <a:extLst>
            <a:ext uri="{FF2B5EF4-FFF2-40B4-BE49-F238E27FC236}">
              <a16:creationId xmlns:a16="http://schemas.microsoft.com/office/drawing/2014/main" id="{B629D3AA-CA8B-48B3-8F94-AE8C77FAD854}"/>
            </a:ext>
          </a:extLst>
        </xdr:cNvPr>
        <xdr:cNvSpPr/>
      </xdr:nvSpPr>
      <xdr:spPr>
        <a:xfrm rot="10800000">
          <a:off x="28814889" y="203200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46</xdr:col>
      <xdr:colOff>218723</xdr:colOff>
      <xdr:row>7</xdr:row>
      <xdr:rowOff>0</xdr:rowOff>
    </xdr:from>
    <xdr:to>
      <xdr:col>46</xdr:col>
      <xdr:colOff>408164</xdr:colOff>
      <xdr:row>7</xdr:row>
      <xdr:rowOff>310515</xdr:rowOff>
    </xdr:to>
    <xdr:sp macro="" textlink="">
      <xdr:nvSpPr>
        <xdr:cNvPr id="30" name="Isosceles Triangle 29">
          <a:extLst>
            <a:ext uri="{FF2B5EF4-FFF2-40B4-BE49-F238E27FC236}">
              <a16:creationId xmlns:a16="http://schemas.microsoft.com/office/drawing/2014/main" id="{616B31F2-1406-4920-AD17-3F0685596300}"/>
            </a:ext>
          </a:extLst>
        </xdr:cNvPr>
        <xdr:cNvSpPr/>
      </xdr:nvSpPr>
      <xdr:spPr>
        <a:xfrm rot="10800000">
          <a:off x="31383112" y="203200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50</xdr:col>
      <xdr:colOff>218722</xdr:colOff>
      <xdr:row>7</xdr:row>
      <xdr:rowOff>0</xdr:rowOff>
    </xdr:from>
    <xdr:to>
      <xdr:col>50</xdr:col>
      <xdr:colOff>408163</xdr:colOff>
      <xdr:row>7</xdr:row>
      <xdr:rowOff>310515</xdr:rowOff>
    </xdr:to>
    <xdr:sp macro="" textlink="">
      <xdr:nvSpPr>
        <xdr:cNvPr id="32" name="Isosceles Triangle 31">
          <a:extLst>
            <a:ext uri="{FF2B5EF4-FFF2-40B4-BE49-F238E27FC236}">
              <a16:creationId xmlns:a16="http://schemas.microsoft.com/office/drawing/2014/main" id="{83A778D7-338E-433A-A470-789043CAADFD}"/>
            </a:ext>
          </a:extLst>
        </xdr:cNvPr>
        <xdr:cNvSpPr/>
      </xdr:nvSpPr>
      <xdr:spPr>
        <a:xfrm rot="10800000">
          <a:off x="33951333" y="203200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52</xdr:col>
      <xdr:colOff>204611</xdr:colOff>
      <xdr:row>7</xdr:row>
      <xdr:rowOff>0</xdr:rowOff>
    </xdr:from>
    <xdr:to>
      <xdr:col>52</xdr:col>
      <xdr:colOff>394052</xdr:colOff>
      <xdr:row>7</xdr:row>
      <xdr:rowOff>310515</xdr:rowOff>
    </xdr:to>
    <xdr:sp macro="" textlink="">
      <xdr:nvSpPr>
        <xdr:cNvPr id="33" name="Isosceles Triangle 32">
          <a:extLst>
            <a:ext uri="{FF2B5EF4-FFF2-40B4-BE49-F238E27FC236}">
              <a16:creationId xmlns:a16="http://schemas.microsoft.com/office/drawing/2014/main" id="{1069CD69-8CCE-4138-8CB1-FF6137997076}"/>
            </a:ext>
          </a:extLst>
        </xdr:cNvPr>
        <xdr:cNvSpPr/>
      </xdr:nvSpPr>
      <xdr:spPr>
        <a:xfrm rot="10800000">
          <a:off x="35221333" y="203200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54</xdr:col>
      <xdr:colOff>211666</xdr:colOff>
      <xdr:row>7</xdr:row>
      <xdr:rowOff>0</xdr:rowOff>
    </xdr:from>
    <xdr:to>
      <xdr:col>54</xdr:col>
      <xdr:colOff>401107</xdr:colOff>
      <xdr:row>7</xdr:row>
      <xdr:rowOff>310515</xdr:rowOff>
    </xdr:to>
    <xdr:sp macro="" textlink="">
      <xdr:nvSpPr>
        <xdr:cNvPr id="34" name="Isosceles Triangle 33">
          <a:extLst>
            <a:ext uri="{FF2B5EF4-FFF2-40B4-BE49-F238E27FC236}">
              <a16:creationId xmlns:a16="http://schemas.microsoft.com/office/drawing/2014/main" id="{E5665A60-0F83-4254-AD57-C086868494A1}"/>
            </a:ext>
          </a:extLst>
        </xdr:cNvPr>
        <xdr:cNvSpPr/>
      </xdr:nvSpPr>
      <xdr:spPr>
        <a:xfrm rot="10800000">
          <a:off x="36512499" y="203200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58</xdr:col>
      <xdr:colOff>218723</xdr:colOff>
      <xdr:row>7</xdr:row>
      <xdr:rowOff>0</xdr:rowOff>
    </xdr:from>
    <xdr:to>
      <xdr:col>58</xdr:col>
      <xdr:colOff>408164</xdr:colOff>
      <xdr:row>7</xdr:row>
      <xdr:rowOff>310515</xdr:rowOff>
    </xdr:to>
    <xdr:sp macro="" textlink="">
      <xdr:nvSpPr>
        <xdr:cNvPr id="36" name="Isosceles Triangle 35">
          <a:extLst>
            <a:ext uri="{FF2B5EF4-FFF2-40B4-BE49-F238E27FC236}">
              <a16:creationId xmlns:a16="http://schemas.microsoft.com/office/drawing/2014/main" id="{FC5EF676-34E9-4505-982B-3CBDA352A16A}"/>
            </a:ext>
          </a:extLst>
        </xdr:cNvPr>
        <xdr:cNvSpPr/>
      </xdr:nvSpPr>
      <xdr:spPr>
        <a:xfrm rot="10800000">
          <a:off x="39087779" y="203200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60</xdr:col>
      <xdr:colOff>232833</xdr:colOff>
      <xdr:row>7</xdr:row>
      <xdr:rowOff>7055</xdr:rowOff>
    </xdr:from>
    <xdr:to>
      <xdr:col>60</xdr:col>
      <xdr:colOff>422274</xdr:colOff>
      <xdr:row>7</xdr:row>
      <xdr:rowOff>317570</xdr:rowOff>
    </xdr:to>
    <xdr:sp macro="" textlink="">
      <xdr:nvSpPr>
        <xdr:cNvPr id="37" name="Isosceles Triangle 36">
          <a:extLst>
            <a:ext uri="{FF2B5EF4-FFF2-40B4-BE49-F238E27FC236}">
              <a16:creationId xmlns:a16="http://schemas.microsoft.com/office/drawing/2014/main" id="{5696B83F-220E-4A7E-9F04-D1942ADF9F3B}"/>
            </a:ext>
          </a:extLst>
        </xdr:cNvPr>
        <xdr:cNvSpPr/>
      </xdr:nvSpPr>
      <xdr:spPr>
        <a:xfrm rot="10800000">
          <a:off x="40386000" y="2039055"/>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521441</xdr:colOff>
      <xdr:row>3</xdr:row>
      <xdr:rowOff>116523</xdr:rowOff>
    </xdr:from>
    <xdr:to>
      <xdr:col>9</xdr:col>
      <xdr:colOff>4763</xdr:colOff>
      <xdr:row>3</xdr:row>
      <xdr:rowOff>305964</xdr:rowOff>
    </xdr:to>
    <xdr:sp macro="" textlink="">
      <xdr:nvSpPr>
        <xdr:cNvPr id="38" name="Isosceles Triangle 37">
          <a:extLst>
            <a:ext uri="{FF2B5EF4-FFF2-40B4-BE49-F238E27FC236}">
              <a16:creationId xmlns:a16="http://schemas.microsoft.com/office/drawing/2014/main" id="{0A74CA5A-C9D7-42D9-9077-DC0469E460C6}"/>
            </a:ext>
          </a:extLst>
        </xdr:cNvPr>
        <xdr:cNvSpPr/>
      </xdr:nvSpPr>
      <xdr:spPr>
        <a:xfrm rot="16200000">
          <a:off x="4101854" y="564832"/>
          <a:ext cx="189441" cy="26648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22</xdr:row>
      <xdr:rowOff>4694</xdr:rowOff>
    </xdr:from>
    <xdr:to>
      <xdr:col>2</xdr:col>
      <xdr:colOff>491103</xdr:colOff>
      <xdr:row>22</xdr:row>
      <xdr:rowOff>265256</xdr:rowOff>
    </xdr:to>
    <xdr:sp macro="" textlink="">
      <xdr:nvSpPr>
        <xdr:cNvPr id="41" name="Isosceles Triangle 40">
          <a:extLst>
            <a:ext uri="{FF2B5EF4-FFF2-40B4-BE49-F238E27FC236}">
              <a16:creationId xmlns:a16="http://schemas.microsoft.com/office/drawing/2014/main" id="{C287081B-2713-47AB-B502-8777403335DD}"/>
            </a:ext>
          </a:extLst>
        </xdr:cNvPr>
        <xdr:cNvSpPr/>
      </xdr:nvSpPr>
      <xdr:spPr>
        <a:xfrm rot="10800000">
          <a:off x="2418329" y="2036694"/>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22</xdr:row>
      <xdr:rowOff>9845</xdr:rowOff>
    </xdr:from>
    <xdr:to>
      <xdr:col>4</xdr:col>
      <xdr:colOff>510646</xdr:colOff>
      <xdr:row>22</xdr:row>
      <xdr:rowOff>278027</xdr:rowOff>
    </xdr:to>
    <xdr:sp macro="" textlink="">
      <xdr:nvSpPr>
        <xdr:cNvPr id="43" name="Isosceles Triangle 42">
          <a:extLst>
            <a:ext uri="{FF2B5EF4-FFF2-40B4-BE49-F238E27FC236}">
              <a16:creationId xmlns:a16="http://schemas.microsoft.com/office/drawing/2014/main" id="{49D1989C-78D7-4FE4-BFD9-8ADB78CC6694}"/>
            </a:ext>
          </a:extLst>
        </xdr:cNvPr>
        <xdr:cNvSpPr/>
      </xdr:nvSpPr>
      <xdr:spPr>
        <a:xfrm rot="10800000">
          <a:off x="3549122" y="204184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21</xdr:row>
      <xdr:rowOff>752583</xdr:rowOff>
    </xdr:from>
    <xdr:to>
      <xdr:col>6</xdr:col>
      <xdr:colOff>493290</xdr:colOff>
      <xdr:row>22</xdr:row>
      <xdr:rowOff>258765</xdr:rowOff>
    </xdr:to>
    <xdr:sp macro="" textlink="">
      <xdr:nvSpPr>
        <xdr:cNvPr id="44" name="Isosceles Triangle 43">
          <a:extLst>
            <a:ext uri="{FF2B5EF4-FFF2-40B4-BE49-F238E27FC236}">
              <a16:creationId xmlns:a16="http://schemas.microsoft.com/office/drawing/2014/main" id="{0E603FA8-9C33-49DA-9BDF-95C2E026C6CE}"/>
            </a:ext>
          </a:extLst>
        </xdr:cNvPr>
        <xdr:cNvSpPr/>
      </xdr:nvSpPr>
      <xdr:spPr>
        <a:xfrm rot="10800000">
          <a:off x="4928766" y="2022583"/>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22</xdr:row>
      <xdr:rowOff>4977</xdr:rowOff>
    </xdr:from>
    <xdr:to>
      <xdr:col>8</xdr:col>
      <xdr:colOff>493290</xdr:colOff>
      <xdr:row>22</xdr:row>
      <xdr:rowOff>273159</xdr:rowOff>
    </xdr:to>
    <xdr:sp macro="" textlink="">
      <xdr:nvSpPr>
        <xdr:cNvPr id="45" name="Isosceles Triangle 44">
          <a:extLst>
            <a:ext uri="{FF2B5EF4-FFF2-40B4-BE49-F238E27FC236}">
              <a16:creationId xmlns:a16="http://schemas.microsoft.com/office/drawing/2014/main" id="{4C95CD91-D462-4D37-BA8C-9FE921962580}"/>
            </a:ext>
          </a:extLst>
        </xdr:cNvPr>
        <xdr:cNvSpPr/>
      </xdr:nvSpPr>
      <xdr:spPr>
        <a:xfrm rot="10800000">
          <a:off x="6071766" y="203697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22</xdr:row>
      <xdr:rowOff>6882</xdr:rowOff>
    </xdr:from>
    <xdr:to>
      <xdr:col>10</xdr:col>
      <xdr:colOff>472124</xdr:colOff>
      <xdr:row>22</xdr:row>
      <xdr:rowOff>275064</xdr:rowOff>
    </xdr:to>
    <xdr:sp macro="" textlink="">
      <xdr:nvSpPr>
        <xdr:cNvPr id="46" name="Isosceles Triangle 45">
          <a:extLst>
            <a:ext uri="{FF2B5EF4-FFF2-40B4-BE49-F238E27FC236}">
              <a16:creationId xmlns:a16="http://schemas.microsoft.com/office/drawing/2014/main" id="{272C4A42-9888-4659-B651-3A7C5D87DFA7}"/>
            </a:ext>
          </a:extLst>
        </xdr:cNvPr>
        <xdr:cNvSpPr/>
      </xdr:nvSpPr>
      <xdr:spPr>
        <a:xfrm rot="10800000">
          <a:off x="7574600" y="203888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22</xdr:row>
      <xdr:rowOff>6882</xdr:rowOff>
    </xdr:from>
    <xdr:to>
      <xdr:col>10</xdr:col>
      <xdr:colOff>472124</xdr:colOff>
      <xdr:row>22</xdr:row>
      <xdr:rowOff>275064</xdr:rowOff>
    </xdr:to>
    <xdr:sp macro="" textlink="">
      <xdr:nvSpPr>
        <xdr:cNvPr id="47" name="Isosceles Triangle 46">
          <a:extLst>
            <a:ext uri="{FF2B5EF4-FFF2-40B4-BE49-F238E27FC236}">
              <a16:creationId xmlns:a16="http://schemas.microsoft.com/office/drawing/2014/main" id="{76AC53D9-5CB5-4C4D-81EE-5CA6A63C3623}"/>
            </a:ext>
          </a:extLst>
        </xdr:cNvPr>
        <xdr:cNvSpPr/>
      </xdr:nvSpPr>
      <xdr:spPr>
        <a:xfrm rot="10800000">
          <a:off x="7574600" y="203888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22</xdr:row>
      <xdr:rowOff>8787</xdr:rowOff>
    </xdr:from>
    <xdr:to>
      <xdr:col>12</xdr:col>
      <xdr:colOff>497100</xdr:colOff>
      <xdr:row>22</xdr:row>
      <xdr:rowOff>276969</xdr:rowOff>
    </xdr:to>
    <xdr:sp macro="" textlink="">
      <xdr:nvSpPr>
        <xdr:cNvPr id="48" name="Isosceles Triangle 47">
          <a:extLst>
            <a:ext uri="{FF2B5EF4-FFF2-40B4-BE49-F238E27FC236}">
              <a16:creationId xmlns:a16="http://schemas.microsoft.com/office/drawing/2014/main" id="{26C439F1-CEBF-4264-A729-74D504DC0245}"/>
            </a:ext>
          </a:extLst>
        </xdr:cNvPr>
        <xdr:cNvSpPr/>
      </xdr:nvSpPr>
      <xdr:spPr>
        <a:xfrm rot="10800000">
          <a:off x="9007159" y="204078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22</xdr:row>
      <xdr:rowOff>8787</xdr:rowOff>
    </xdr:from>
    <xdr:to>
      <xdr:col>12</xdr:col>
      <xdr:colOff>497100</xdr:colOff>
      <xdr:row>22</xdr:row>
      <xdr:rowOff>276969</xdr:rowOff>
    </xdr:to>
    <xdr:sp macro="" textlink="">
      <xdr:nvSpPr>
        <xdr:cNvPr id="49" name="Isosceles Triangle 48">
          <a:extLst>
            <a:ext uri="{FF2B5EF4-FFF2-40B4-BE49-F238E27FC236}">
              <a16:creationId xmlns:a16="http://schemas.microsoft.com/office/drawing/2014/main" id="{7367D0D7-66AB-43D1-8843-CB72E5AFE1A3}"/>
            </a:ext>
          </a:extLst>
        </xdr:cNvPr>
        <xdr:cNvSpPr/>
      </xdr:nvSpPr>
      <xdr:spPr>
        <a:xfrm rot="10800000">
          <a:off x="9007159" y="204078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22</xdr:row>
      <xdr:rowOff>108</xdr:rowOff>
    </xdr:from>
    <xdr:to>
      <xdr:col>14</xdr:col>
      <xdr:colOff>486517</xdr:colOff>
      <xdr:row>22</xdr:row>
      <xdr:rowOff>268290</xdr:rowOff>
    </xdr:to>
    <xdr:sp macro="" textlink="">
      <xdr:nvSpPr>
        <xdr:cNvPr id="50" name="Isosceles Triangle 49">
          <a:extLst>
            <a:ext uri="{FF2B5EF4-FFF2-40B4-BE49-F238E27FC236}">
              <a16:creationId xmlns:a16="http://schemas.microsoft.com/office/drawing/2014/main" id="{175A118C-13E2-495A-AA00-470F783A051D}"/>
            </a:ext>
          </a:extLst>
        </xdr:cNvPr>
        <xdr:cNvSpPr/>
      </xdr:nvSpPr>
      <xdr:spPr>
        <a:xfrm rot="10800000">
          <a:off x="10351243" y="203210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22</xdr:row>
      <xdr:rowOff>108</xdr:rowOff>
    </xdr:from>
    <xdr:to>
      <xdr:col>16</xdr:col>
      <xdr:colOff>526946</xdr:colOff>
      <xdr:row>22</xdr:row>
      <xdr:rowOff>268290</xdr:rowOff>
    </xdr:to>
    <xdr:sp macro="" textlink="">
      <xdr:nvSpPr>
        <xdr:cNvPr id="51" name="Isosceles Triangle 50">
          <a:extLst>
            <a:ext uri="{FF2B5EF4-FFF2-40B4-BE49-F238E27FC236}">
              <a16:creationId xmlns:a16="http://schemas.microsoft.com/office/drawing/2014/main" id="{8F542E43-20E8-4A7B-B284-01BC37E4B711}"/>
            </a:ext>
          </a:extLst>
        </xdr:cNvPr>
        <xdr:cNvSpPr/>
      </xdr:nvSpPr>
      <xdr:spPr>
        <a:xfrm rot="10800000">
          <a:off x="11767505" y="203210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22</xdr:row>
      <xdr:rowOff>4764</xdr:rowOff>
    </xdr:from>
    <xdr:to>
      <xdr:col>18</xdr:col>
      <xdr:colOff>528005</xdr:colOff>
      <xdr:row>22</xdr:row>
      <xdr:rowOff>274851</xdr:rowOff>
    </xdr:to>
    <xdr:sp macro="" textlink="">
      <xdr:nvSpPr>
        <xdr:cNvPr id="53" name="Isosceles Triangle 52">
          <a:extLst>
            <a:ext uri="{FF2B5EF4-FFF2-40B4-BE49-F238E27FC236}">
              <a16:creationId xmlns:a16="http://schemas.microsoft.com/office/drawing/2014/main" id="{33D6E8FD-DA49-4209-9C38-BBB963075A47}"/>
            </a:ext>
          </a:extLst>
        </xdr:cNvPr>
        <xdr:cNvSpPr/>
      </xdr:nvSpPr>
      <xdr:spPr>
        <a:xfrm rot="10800000">
          <a:off x="13313731" y="203676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21</xdr:row>
      <xdr:rowOff>715753</xdr:rowOff>
    </xdr:from>
    <xdr:to>
      <xdr:col>20</xdr:col>
      <xdr:colOff>515517</xdr:colOff>
      <xdr:row>22</xdr:row>
      <xdr:rowOff>264268</xdr:rowOff>
    </xdr:to>
    <xdr:sp macro="" textlink="">
      <xdr:nvSpPr>
        <xdr:cNvPr id="54" name="Isosceles Triangle 53">
          <a:extLst>
            <a:ext uri="{FF2B5EF4-FFF2-40B4-BE49-F238E27FC236}">
              <a16:creationId xmlns:a16="http://schemas.microsoft.com/office/drawing/2014/main" id="{A0AEC7D8-A6F0-49EE-A8C2-2449CA88C8E1}"/>
            </a:ext>
          </a:extLst>
        </xdr:cNvPr>
        <xdr:cNvSpPr/>
      </xdr:nvSpPr>
      <xdr:spPr>
        <a:xfrm rot="10800000">
          <a:off x="14772326" y="198575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37</xdr:row>
      <xdr:rowOff>4694</xdr:rowOff>
    </xdr:from>
    <xdr:to>
      <xdr:col>2</xdr:col>
      <xdr:colOff>491103</xdr:colOff>
      <xdr:row>37</xdr:row>
      <xdr:rowOff>265256</xdr:rowOff>
    </xdr:to>
    <xdr:sp macro="" textlink="">
      <xdr:nvSpPr>
        <xdr:cNvPr id="58" name="Isosceles Triangle 57">
          <a:extLst>
            <a:ext uri="{FF2B5EF4-FFF2-40B4-BE49-F238E27FC236}">
              <a16:creationId xmlns:a16="http://schemas.microsoft.com/office/drawing/2014/main" id="{E1C35292-2385-41D4-9850-0F367DFB30C4}"/>
            </a:ext>
          </a:extLst>
        </xdr:cNvPr>
        <xdr:cNvSpPr/>
      </xdr:nvSpPr>
      <xdr:spPr>
        <a:xfrm rot="10800000">
          <a:off x="2418329" y="6407611"/>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37</xdr:row>
      <xdr:rowOff>9845</xdr:rowOff>
    </xdr:from>
    <xdr:to>
      <xdr:col>4</xdr:col>
      <xdr:colOff>510646</xdr:colOff>
      <xdr:row>37</xdr:row>
      <xdr:rowOff>278027</xdr:rowOff>
    </xdr:to>
    <xdr:sp macro="" textlink="">
      <xdr:nvSpPr>
        <xdr:cNvPr id="59" name="Isosceles Triangle 58">
          <a:extLst>
            <a:ext uri="{FF2B5EF4-FFF2-40B4-BE49-F238E27FC236}">
              <a16:creationId xmlns:a16="http://schemas.microsoft.com/office/drawing/2014/main" id="{67077627-60FF-401D-AB24-CBB82B074F87}"/>
            </a:ext>
          </a:extLst>
        </xdr:cNvPr>
        <xdr:cNvSpPr/>
      </xdr:nvSpPr>
      <xdr:spPr>
        <a:xfrm rot="10800000">
          <a:off x="3549122" y="641276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36</xdr:row>
      <xdr:rowOff>752583</xdr:rowOff>
    </xdr:from>
    <xdr:to>
      <xdr:col>6</xdr:col>
      <xdr:colOff>493290</xdr:colOff>
      <xdr:row>37</xdr:row>
      <xdr:rowOff>258765</xdr:rowOff>
    </xdr:to>
    <xdr:sp macro="" textlink="">
      <xdr:nvSpPr>
        <xdr:cNvPr id="60" name="Isosceles Triangle 59">
          <a:extLst>
            <a:ext uri="{FF2B5EF4-FFF2-40B4-BE49-F238E27FC236}">
              <a16:creationId xmlns:a16="http://schemas.microsoft.com/office/drawing/2014/main" id="{48B8CEBC-D244-4997-AE8A-7D6C5477AB46}"/>
            </a:ext>
          </a:extLst>
        </xdr:cNvPr>
        <xdr:cNvSpPr/>
      </xdr:nvSpPr>
      <xdr:spPr>
        <a:xfrm rot="10800000">
          <a:off x="4928766" y="639350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37</xdr:row>
      <xdr:rowOff>4977</xdr:rowOff>
    </xdr:from>
    <xdr:to>
      <xdr:col>8</xdr:col>
      <xdr:colOff>493290</xdr:colOff>
      <xdr:row>37</xdr:row>
      <xdr:rowOff>273159</xdr:rowOff>
    </xdr:to>
    <xdr:sp macro="" textlink="">
      <xdr:nvSpPr>
        <xdr:cNvPr id="61" name="Isosceles Triangle 60">
          <a:extLst>
            <a:ext uri="{FF2B5EF4-FFF2-40B4-BE49-F238E27FC236}">
              <a16:creationId xmlns:a16="http://schemas.microsoft.com/office/drawing/2014/main" id="{FC6A1E38-C07D-414F-B028-10BB802CDDD8}"/>
            </a:ext>
          </a:extLst>
        </xdr:cNvPr>
        <xdr:cNvSpPr/>
      </xdr:nvSpPr>
      <xdr:spPr>
        <a:xfrm rot="10800000">
          <a:off x="6071766" y="640789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37</xdr:row>
      <xdr:rowOff>6882</xdr:rowOff>
    </xdr:from>
    <xdr:to>
      <xdr:col>10</xdr:col>
      <xdr:colOff>472124</xdr:colOff>
      <xdr:row>37</xdr:row>
      <xdr:rowOff>275064</xdr:rowOff>
    </xdr:to>
    <xdr:sp macro="" textlink="">
      <xdr:nvSpPr>
        <xdr:cNvPr id="62" name="Isosceles Triangle 61">
          <a:extLst>
            <a:ext uri="{FF2B5EF4-FFF2-40B4-BE49-F238E27FC236}">
              <a16:creationId xmlns:a16="http://schemas.microsoft.com/office/drawing/2014/main" id="{9C490600-BC31-4A6F-AFCA-64C30FCCD7DA}"/>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37</xdr:row>
      <xdr:rowOff>6882</xdr:rowOff>
    </xdr:from>
    <xdr:to>
      <xdr:col>10</xdr:col>
      <xdr:colOff>472124</xdr:colOff>
      <xdr:row>37</xdr:row>
      <xdr:rowOff>275064</xdr:rowOff>
    </xdr:to>
    <xdr:sp macro="" textlink="">
      <xdr:nvSpPr>
        <xdr:cNvPr id="63" name="Isosceles Triangle 62">
          <a:extLst>
            <a:ext uri="{FF2B5EF4-FFF2-40B4-BE49-F238E27FC236}">
              <a16:creationId xmlns:a16="http://schemas.microsoft.com/office/drawing/2014/main" id="{D0579848-C707-4D94-83EC-427D92CD9461}"/>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37</xdr:row>
      <xdr:rowOff>8787</xdr:rowOff>
    </xdr:from>
    <xdr:to>
      <xdr:col>12</xdr:col>
      <xdr:colOff>497100</xdr:colOff>
      <xdr:row>37</xdr:row>
      <xdr:rowOff>276969</xdr:rowOff>
    </xdr:to>
    <xdr:sp macro="" textlink="">
      <xdr:nvSpPr>
        <xdr:cNvPr id="64" name="Isosceles Triangle 63">
          <a:extLst>
            <a:ext uri="{FF2B5EF4-FFF2-40B4-BE49-F238E27FC236}">
              <a16:creationId xmlns:a16="http://schemas.microsoft.com/office/drawing/2014/main" id="{890F90CE-FC0A-4DF7-887C-2DAC26F5B9C8}"/>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37</xdr:row>
      <xdr:rowOff>8787</xdr:rowOff>
    </xdr:from>
    <xdr:to>
      <xdr:col>12</xdr:col>
      <xdr:colOff>497100</xdr:colOff>
      <xdr:row>37</xdr:row>
      <xdr:rowOff>276969</xdr:rowOff>
    </xdr:to>
    <xdr:sp macro="" textlink="">
      <xdr:nvSpPr>
        <xdr:cNvPr id="65" name="Isosceles Triangle 64">
          <a:extLst>
            <a:ext uri="{FF2B5EF4-FFF2-40B4-BE49-F238E27FC236}">
              <a16:creationId xmlns:a16="http://schemas.microsoft.com/office/drawing/2014/main" id="{619F3BC0-BB57-4189-A00F-5F8BB23F1F1D}"/>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37</xdr:row>
      <xdr:rowOff>108</xdr:rowOff>
    </xdr:from>
    <xdr:to>
      <xdr:col>14</xdr:col>
      <xdr:colOff>486517</xdr:colOff>
      <xdr:row>37</xdr:row>
      <xdr:rowOff>268290</xdr:rowOff>
    </xdr:to>
    <xdr:sp macro="" textlink="">
      <xdr:nvSpPr>
        <xdr:cNvPr id="66" name="Isosceles Triangle 65">
          <a:extLst>
            <a:ext uri="{FF2B5EF4-FFF2-40B4-BE49-F238E27FC236}">
              <a16:creationId xmlns:a16="http://schemas.microsoft.com/office/drawing/2014/main" id="{51426380-7153-4C4B-BF4D-D233A7C55EF4}"/>
            </a:ext>
          </a:extLst>
        </xdr:cNvPr>
        <xdr:cNvSpPr/>
      </xdr:nvSpPr>
      <xdr:spPr>
        <a:xfrm rot="10800000">
          <a:off x="10351243"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37</xdr:row>
      <xdr:rowOff>108</xdr:rowOff>
    </xdr:from>
    <xdr:to>
      <xdr:col>16</xdr:col>
      <xdr:colOff>526946</xdr:colOff>
      <xdr:row>37</xdr:row>
      <xdr:rowOff>268290</xdr:rowOff>
    </xdr:to>
    <xdr:sp macro="" textlink="">
      <xdr:nvSpPr>
        <xdr:cNvPr id="67" name="Isosceles Triangle 66">
          <a:extLst>
            <a:ext uri="{FF2B5EF4-FFF2-40B4-BE49-F238E27FC236}">
              <a16:creationId xmlns:a16="http://schemas.microsoft.com/office/drawing/2014/main" id="{86098705-5DDA-464C-B2A7-4A3FCB6428CF}"/>
            </a:ext>
          </a:extLst>
        </xdr:cNvPr>
        <xdr:cNvSpPr/>
      </xdr:nvSpPr>
      <xdr:spPr>
        <a:xfrm rot="10800000">
          <a:off x="11767505"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37</xdr:row>
      <xdr:rowOff>4764</xdr:rowOff>
    </xdr:from>
    <xdr:to>
      <xdr:col>18</xdr:col>
      <xdr:colOff>528005</xdr:colOff>
      <xdr:row>37</xdr:row>
      <xdr:rowOff>274851</xdr:rowOff>
    </xdr:to>
    <xdr:sp macro="" textlink="">
      <xdr:nvSpPr>
        <xdr:cNvPr id="69" name="Isosceles Triangle 68">
          <a:extLst>
            <a:ext uri="{FF2B5EF4-FFF2-40B4-BE49-F238E27FC236}">
              <a16:creationId xmlns:a16="http://schemas.microsoft.com/office/drawing/2014/main" id="{22F8D6ED-4D17-4CBC-87C7-ED6A4AA2B055}"/>
            </a:ext>
          </a:extLst>
        </xdr:cNvPr>
        <xdr:cNvSpPr/>
      </xdr:nvSpPr>
      <xdr:spPr>
        <a:xfrm rot="10800000">
          <a:off x="13313731" y="6407681"/>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36</xdr:row>
      <xdr:rowOff>715753</xdr:rowOff>
    </xdr:from>
    <xdr:to>
      <xdr:col>20</xdr:col>
      <xdr:colOff>515517</xdr:colOff>
      <xdr:row>37</xdr:row>
      <xdr:rowOff>264268</xdr:rowOff>
    </xdr:to>
    <xdr:sp macro="" textlink="">
      <xdr:nvSpPr>
        <xdr:cNvPr id="70" name="Isosceles Triangle 69">
          <a:extLst>
            <a:ext uri="{FF2B5EF4-FFF2-40B4-BE49-F238E27FC236}">
              <a16:creationId xmlns:a16="http://schemas.microsoft.com/office/drawing/2014/main" id="{BEFA24E4-CA86-46D1-B318-AED666CCEA7D}"/>
            </a:ext>
          </a:extLst>
        </xdr:cNvPr>
        <xdr:cNvSpPr/>
      </xdr:nvSpPr>
      <xdr:spPr>
        <a:xfrm rot="10800000">
          <a:off x="14772326" y="635667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52</xdr:row>
      <xdr:rowOff>4694</xdr:rowOff>
    </xdr:from>
    <xdr:to>
      <xdr:col>2</xdr:col>
      <xdr:colOff>491103</xdr:colOff>
      <xdr:row>52</xdr:row>
      <xdr:rowOff>265256</xdr:rowOff>
    </xdr:to>
    <xdr:sp macro="" textlink="">
      <xdr:nvSpPr>
        <xdr:cNvPr id="74" name="Isosceles Triangle 73">
          <a:extLst>
            <a:ext uri="{FF2B5EF4-FFF2-40B4-BE49-F238E27FC236}">
              <a16:creationId xmlns:a16="http://schemas.microsoft.com/office/drawing/2014/main" id="{2050CA97-C466-46C6-9CC7-C0211D06872A}"/>
            </a:ext>
          </a:extLst>
        </xdr:cNvPr>
        <xdr:cNvSpPr/>
      </xdr:nvSpPr>
      <xdr:spPr>
        <a:xfrm rot="10800000">
          <a:off x="2418329" y="6407611"/>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52</xdr:row>
      <xdr:rowOff>9845</xdr:rowOff>
    </xdr:from>
    <xdr:to>
      <xdr:col>4</xdr:col>
      <xdr:colOff>510646</xdr:colOff>
      <xdr:row>52</xdr:row>
      <xdr:rowOff>278027</xdr:rowOff>
    </xdr:to>
    <xdr:sp macro="" textlink="">
      <xdr:nvSpPr>
        <xdr:cNvPr id="75" name="Isosceles Triangle 74">
          <a:extLst>
            <a:ext uri="{FF2B5EF4-FFF2-40B4-BE49-F238E27FC236}">
              <a16:creationId xmlns:a16="http://schemas.microsoft.com/office/drawing/2014/main" id="{6558F1D3-377E-4A63-9178-1C8FAED6FF86}"/>
            </a:ext>
          </a:extLst>
        </xdr:cNvPr>
        <xdr:cNvSpPr/>
      </xdr:nvSpPr>
      <xdr:spPr>
        <a:xfrm rot="10800000">
          <a:off x="3549122" y="641276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51</xdr:row>
      <xdr:rowOff>752583</xdr:rowOff>
    </xdr:from>
    <xdr:to>
      <xdr:col>6</xdr:col>
      <xdr:colOff>493290</xdr:colOff>
      <xdr:row>52</xdr:row>
      <xdr:rowOff>258765</xdr:rowOff>
    </xdr:to>
    <xdr:sp macro="" textlink="">
      <xdr:nvSpPr>
        <xdr:cNvPr id="76" name="Isosceles Triangle 75">
          <a:extLst>
            <a:ext uri="{FF2B5EF4-FFF2-40B4-BE49-F238E27FC236}">
              <a16:creationId xmlns:a16="http://schemas.microsoft.com/office/drawing/2014/main" id="{6E91D63C-599D-4AD2-BB75-1B7262C624F8}"/>
            </a:ext>
          </a:extLst>
        </xdr:cNvPr>
        <xdr:cNvSpPr/>
      </xdr:nvSpPr>
      <xdr:spPr>
        <a:xfrm rot="10800000">
          <a:off x="4928766" y="639350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52</xdr:row>
      <xdr:rowOff>4977</xdr:rowOff>
    </xdr:from>
    <xdr:to>
      <xdr:col>8</xdr:col>
      <xdr:colOff>493290</xdr:colOff>
      <xdr:row>52</xdr:row>
      <xdr:rowOff>273159</xdr:rowOff>
    </xdr:to>
    <xdr:sp macro="" textlink="">
      <xdr:nvSpPr>
        <xdr:cNvPr id="77" name="Isosceles Triangle 76">
          <a:extLst>
            <a:ext uri="{FF2B5EF4-FFF2-40B4-BE49-F238E27FC236}">
              <a16:creationId xmlns:a16="http://schemas.microsoft.com/office/drawing/2014/main" id="{E964DDE0-D68F-40D3-B8A8-70FAD11283F3}"/>
            </a:ext>
          </a:extLst>
        </xdr:cNvPr>
        <xdr:cNvSpPr/>
      </xdr:nvSpPr>
      <xdr:spPr>
        <a:xfrm rot="10800000">
          <a:off x="6071766" y="640789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52</xdr:row>
      <xdr:rowOff>6882</xdr:rowOff>
    </xdr:from>
    <xdr:to>
      <xdr:col>10</xdr:col>
      <xdr:colOff>472124</xdr:colOff>
      <xdr:row>52</xdr:row>
      <xdr:rowOff>275064</xdr:rowOff>
    </xdr:to>
    <xdr:sp macro="" textlink="">
      <xdr:nvSpPr>
        <xdr:cNvPr id="78" name="Isosceles Triangle 77">
          <a:extLst>
            <a:ext uri="{FF2B5EF4-FFF2-40B4-BE49-F238E27FC236}">
              <a16:creationId xmlns:a16="http://schemas.microsoft.com/office/drawing/2014/main" id="{6C15F55B-45C3-42B5-8902-5F3281BB1D33}"/>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52</xdr:row>
      <xdr:rowOff>6882</xdr:rowOff>
    </xdr:from>
    <xdr:to>
      <xdr:col>10</xdr:col>
      <xdr:colOff>472124</xdr:colOff>
      <xdr:row>52</xdr:row>
      <xdr:rowOff>275064</xdr:rowOff>
    </xdr:to>
    <xdr:sp macro="" textlink="">
      <xdr:nvSpPr>
        <xdr:cNvPr id="79" name="Isosceles Triangle 78">
          <a:extLst>
            <a:ext uri="{FF2B5EF4-FFF2-40B4-BE49-F238E27FC236}">
              <a16:creationId xmlns:a16="http://schemas.microsoft.com/office/drawing/2014/main" id="{1DEB64CF-71FB-4011-AD87-F4C10FE45263}"/>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52</xdr:row>
      <xdr:rowOff>8787</xdr:rowOff>
    </xdr:from>
    <xdr:to>
      <xdr:col>12</xdr:col>
      <xdr:colOff>497100</xdr:colOff>
      <xdr:row>52</xdr:row>
      <xdr:rowOff>276969</xdr:rowOff>
    </xdr:to>
    <xdr:sp macro="" textlink="">
      <xdr:nvSpPr>
        <xdr:cNvPr id="80" name="Isosceles Triangle 79">
          <a:extLst>
            <a:ext uri="{FF2B5EF4-FFF2-40B4-BE49-F238E27FC236}">
              <a16:creationId xmlns:a16="http://schemas.microsoft.com/office/drawing/2014/main" id="{ABE85765-4EC8-4FD5-9AB5-71BD9C82E284}"/>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52</xdr:row>
      <xdr:rowOff>8787</xdr:rowOff>
    </xdr:from>
    <xdr:to>
      <xdr:col>12</xdr:col>
      <xdr:colOff>497100</xdr:colOff>
      <xdr:row>52</xdr:row>
      <xdr:rowOff>276969</xdr:rowOff>
    </xdr:to>
    <xdr:sp macro="" textlink="">
      <xdr:nvSpPr>
        <xdr:cNvPr id="81" name="Isosceles Triangle 80">
          <a:extLst>
            <a:ext uri="{FF2B5EF4-FFF2-40B4-BE49-F238E27FC236}">
              <a16:creationId xmlns:a16="http://schemas.microsoft.com/office/drawing/2014/main" id="{B252A8E1-4A79-4FDC-AE1D-5B36A5935932}"/>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52</xdr:row>
      <xdr:rowOff>108</xdr:rowOff>
    </xdr:from>
    <xdr:to>
      <xdr:col>14</xdr:col>
      <xdr:colOff>486517</xdr:colOff>
      <xdr:row>52</xdr:row>
      <xdr:rowOff>268290</xdr:rowOff>
    </xdr:to>
    <xdr:sp macro="" textlink="">
      <xdr:nvSpPr>
        <xdr:cNvPr id="82" name="Isosceles Triangle 81">
          <a:extLst>
            <a:ext uri="{FF2B5EF4-FFF2-40B4-BE49-F238E27FC236}">
              <a16:creationId xmlns:a16="http://schemas.microsoft.com/office/drawing/2014/main" id="{E48B4E20-2782-4F28-BD6D-3AA524B8F349}"/>
            </a:ext>
          </a:extLst>
        </xdr:cNvPr>
        <xdr:cNvSpPr/>
      </xdr:nvSpPr>
      <xdr:spPr>
        <a:xfrm rot="10800000">
          <a:off x="10351243"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52</xdr:row>
      <xdr:rowOff>108</xdr:rowOff>
    </xdr:from>
    <xdr:to>
      <xdr:col>16</xdr:col>
      <xdr:colOff>526946</xdr:colOff>
      <xdr:row>52</xdr:row>
      <xdr:rowOff>268290</xdr:rowOff>
    </xdr:to>
    <xdr:sp macro="" textlink="">
      <xdr:nvSpPr>
        <xdr:cNvPr id="83" name="Isosceles Triangle 82">
          <a:extLst>
            <a:ext uri="{FF2B5EF4-FFF2-40B4-BE49-F238E27FC236}">
              <a16:creationId xmlns:a16="http://schemas.microsoft.com/office/drawing/2014/main" id="{BDE2A340-D08A-4792-AE92-5468336C977B}"/>
            </a:ext>
          </a:extLst>
        </xdr:cNvPr>
        <xdr:cNvSpPr/>
      </xdr:nvSpPr>
      <xdr:spPr>
        <a:xfrm rot="10800000">
          <a:off x="11767505"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52</xdr:row>
      <xdr:rowOff>4764</xdr:rowOff>
    </xdr:from>
    <xdr:to>
      <xdr:col>18</xdr:col>
      <xdr:colOff>528005</xdr:colOff>
      <xdr:row>52</xdr:row>
      <xdr:rowOff>274851</xdr:rowOff>
    </xdr:to>
    <xdr:sp macro="" textlink="">
      <xdr:nvSpPr>
        <xdr:cNvPr id="85" name="Isosceles Triangle 84">
          <a:extLst>
            <a:ext uri="{FF2B5EF4-FFF2-40B4-BE49-F238E27FC236}">
              <a16:creationId xmlns:a16="http://schemas.microsoft.com/office/drawing/2014/main" id="{4E966D33-4578-4D98-88D6-80FA7EC3D2FD}"/>
            </a:ext>
          </a:extLst>
        </xdr:cNvPr>
        <xdr:cNvSpPr/>
      </xdr:nvSpPr>
      <xdr:spPr>
        <a:xfrm rot="10800000">
          <a:off x="13313731" y="6407681"/>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51</xdr:row>
      <xdr:rowOff>715753</xdr:rowOff>
    </xdr:from>
    <xdr:to>
      <xdr:col>20</xdr:col>
      <xdr:colOff>515517</xdr:colOff>
      <xdr:row>52</xdr:row>
      <xdr:rowOff>264268</xdr:rowOff>
    </xdr:to>
    <xdr:sp macro="" textlink="">
      <xdr:nvSpPr>
        <xdr:cNvPr id="86" name="Isosceles Triangle 85">
          <a:extLst>
            <a:ext uri="{FF2B5EF4-FFF2-40B4-BE49-F238E27FC236}">
              <a16:creationId xmlns:a16="http://schemas.microsoft.com/office/drawing/2014/main" id="{0A149A0E-0AE8-47DF-8BAE-127F07595E64}"/>
            </a:ext>
          </a:extLst>
        </xdr:cNvPr>
        <xdr:cNvSpPr/>
      </xdr:nvSpPr>
      <xdr:spPr>
        <a:xfrm rot="10800000">
          <a:off x="14772326" y="635667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67</xdr:row>
      <xdr:rowOff>4694</xdr:rowOff>
    </xdr:from>
    <xdr:to>
      <xdr:col>2</xdr:col>
      <xdr:colOff>491103</xdr:colOff>
      <xdr:row>67</xdr:row>
      <xdr:rowOff>265256</xdr:rowOff>
    </xdr:to>
    <xdr:sp macro="" textlink="">
      <xdr:nvSpPr>
        <xdr:cNvPr id="90" name="Isosceles Triangle 89">
          <a:extLst>
            <a:ext uri="{FF2B5EF4-FFF2-40B4-BE49-F238E27FC236}">
              <a16:creationId xmlns:a16="http://schemas.microsoft.com/office/drawing/2014/main" id="{59EBDB15-C572-44B0-976E-058FDC1F1D11}"/>
            </a:ext>
          </a:extLst>
        </xdr:cNvPr>
        <xdr:cNvSpPr/>
      </xdr:nvSpPr>
      <xdr:spPr>
        <a:xfrm rot="10800000">
          <a:off x="2418329" y="6407611"/>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67</xdr:row>
      <xdr:rowOff>9845</xdr:rowOff>
    </xdr:from>
    <xdr:to>
      <xdr:col>4</xdr:col>
      <xdr:colOff>510646</xdr:colOff>
      <xdr:row>67</xdr:row>
      <xdr:rowOff>278027</xdr:rowOff>
    </xdr:to>
    <xdr:sp macro="" textlink="">
      <xdr:nvSpPr>
        <xdr:cNvPr id="91" name="Isosceles Triangle 90">
          <a:extLst>
            <a:ext uri="{FF2B5EF4-FFF2-40B4-BE49-F238E27FC236}">
              <a16:creationId xmlns:a16="http://schemas.microsoft.com/office/drawing/2014/main" id="{CA1C504E-B61A-4458-A797-678BE597410E}"/>
            </a:ext>
          </a:extLst>
        </xdr:cNvPr>
        <xdr:cNvSpPr/>
      </xdr:nvSpPr>
      <xdr:spPr>
        <a:xfrm rot="10800000">
          <a:off x="3549122" y="641276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66</xdr:row>
      <xdr:rowOff>752583</xdr:rowOff>
    </xdr:from>
    <xdr:to>
      <xdr:col>6</xdr:col>
      <xdr:colOff>493290</xdr:colOff>
      <xdr:row>67</xdr:row>
      <xdr:rowOff>258765</xdr:rowOff>
    </xdr:to>
    <xdr:sp macro="" textlink="">
      <xdr:nvSpPr>
        <xdr:cNvPr id="92" name="Isosceles Triangle 91">
          <a:extLst>
            <a:ext uri="{FF2B5EF4-FFF2-40B4-BE49-F238E27FC236}">
              <a16:creationId xmlns:a16="http://schemas.microsoft.com/office/drawing/2014/main" id="{70894303-7667-419C-8EEF-27D305F57DE9}"/>
            </a:ext>
          </a:extLst>
        </xdr:cNvPr>
        <xdr:cNvSpPr/>
      </xdr:nvSpPr>
      <xdr:spPr>
        <a:xfrm rot="10800000">
          <a:off x="4928766" y="639350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67</xdr:row>
      <xdr:rowOff>4977</xdr:rowOff>
    </xdr:from>
    <xdr:to>
      <xdr:col>8</xdr:col>
      <xdr:colOff>493290</xdr:colOff>
      <xdr:row>67</xdr:row>
      <xdr:rowOff>273159</xdr:rowOff>
    </xdr:to>
    <xdr:sp macro="" textlink="">
      <xdr:nvSpPr>
        <xdr:cNvPr id="93" name="Isosceles Triangle 92">
          <a:extLst>
            <a:ext uri="{FF2B5EF4-FFF2-40B4-BE49-F238E27FC236}">
              <a16:creationId xmlns:a16="http://schemas.microsoft.com/office/drawing/2014/main" id="{F5348CFF-FE1F-43A9-A4BD-6C0ACDF5F6E2}"/>
            </a:ext>
          </a:extLst>
        </xdr:cNvPr>
        <xdr:cNvSpPr/>
      </xdr:nvSpPr>
      <xdr:spPr>
        <a:xfrm rot="10800000">
          <a:off x="6071766" y="640789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67</xdr:row>
      <xdr:rowOff>6882</xdr:rowOff>
    </xdr:from>
    <xdr:to>
      <xdr:col>10</xdr:col>
      <xdr:colOff>472124</xdr:colOff>
      <xdr:row>67</xdr:row>
      <xdr:rowOff>275064</xdr:rowOff>
    </xdr:to>
    <xdr:sp macro="" textlink="">
      <xdr:nvSpPr>
        <xdr:cNvPr id="94" name="Isosceles Triangle 93">
          <a:extLst>
            <a:ext uri="{FF2B5EF4-FFF2-40B4-BE49-F238E27FC236}">
              <a16:creationId xmlns:a16="http://schemas.microsoft.com/office/drawing/2014/main" id="{A9A05F0B-3CEA-4988-8B75-E77714E1595A}"/>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67</xdr:row>
      <xdr:rowOff>6882</xdr:rowOff>
    </xdr:from>
    <xdr:to>
      <xdr:col>10</xdr:col>
      <xdr:colOff>472124</xdr:colOff>
      <xdr:row>67</xdr:row>
      <xdr:rowOff>275064</xdr:rowOff>
    </xdr:to>
    <xdr:sp macro="" textlink="">
      <xdr:nvSpPr>
        <xdr:cNvPr id="95" name="Isosceles Triangle 94">
          <a:extLst>
            <a:ext uri="{FF2B5EF4-FFF2-40B4-BE49-F238E27FC236}">
              <a16:creationId xmlns:a16="http://schemas.microsoft.com/office/drawing/2014/main" id="{7B3582D0-321A-4BD3-8454-2C22FBED9E88}"/>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67</xdr:row>
      <xdr:rowOff>8787</xdr:rowOff>
    </xdr:from>
    <xdr:to>
      <xdr:col>12</xdr:col>
      <xdr:colOff>497100</xdr:colOff>
      <xdr:row>67</xdr:row>
      <xdr:rowOff>276969</xdr:rowOff>
    </xdr:to>
    <xdr:sp macro="" textlink="">
      <xdr:nvSpPr>
        <xdr:cNvPr id="96" name="Isosceles Triangle 95">
          <a:extLst>
            <a:ext uri="{FF2B5EF4-FFF2-40B4-BE49-F238E27FC236}">
              <a16:creationId xmlns:a16="http://schemas.microsoft.com/office/drawing/2014/main" id="{16D51F5B-1807-4B60-8082-24A28759CBE4}"/>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67</xdr:row>
      <xdr:rowOff>8787</xdr:rowOff>
    </xdr:from>
    <xdr:to>
      <xdr:col>12</xdr:col>
      <xdr:colOff>497100</xdr:colOff>
      <xdr:row>67</xdr:row>
      <xdr:rowOff>276969</xdr:rowOff>
    </xdr:to>
    <xdr:sp macro="" textlink="">
      <xdr:nvSpPr>
        <xdr:cNvPr id="97" name="Isosceles Triangle 96">
          <a:extLst>
            <a:ext uri="{FF2B5EF4-FFF2-40B4-BE49-F238E27FC236}">
              <a16:creationId xmlns:a16="http://schemas.microsoft.com/office/drawing/2014/main" id="{A509CFA4-17D3-42CC-A41E-7137833173A1}"/>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67</xdr:row>
      <xdr:rowOff>108</xdr:rowOff>
    </xdr:from>
    <xdr:to>
      <xdr:col>14</xdr:col>
      <xdr:colOff>486517</xdr:colOff>
      <xdr:row>67</xdr:row>
      <xdr:rowOff>268290</xdr:rowOff>
    </xdr:to>
    <xdr:sp macro="" textlink="">
      <xdr:nvSpPr>
        <xdr:cNvPr id="98" name="Isosceles Triangle 97">
          <a:extLst>
            <a:ext uri="{FF2B5EF4-FFF2-40B4-BE49-F238E27FC236}">
              <a16:creationId xmlns:a16="http://schemas.microsoft.com/office/drawing/2014/main" id="{FAB06E85-912E-4224-9E2E-ECD692FEE734}"/>
            </a:ext>
          </a:extLst>
        </xdr:cNvPr>
        <xdr:cNvSpPr/>
      </xdr:nvSpPr>
      <xdr:spPr>
        <a:xfrm rot="10800000">
          <a:off x="10351243"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67</xdr:row>
      <xdr:rowOff>108</xdr:rowOff>
    </xdr:from>
    <xdr:to>
      <xdr:col>16</xdr:col>
      <xdr:colOff>526946</xdr:colOff>
      <xdr:row>67</xdr:row>
      <xdr:rowOff>268290</xdr:rowOff>
    </xdr:to>
    <xdr:sp macro="" textlink="">
      <xdr:nvSpPr>
        <xdr:cNvPr id="99" name="Isosceles Triangle 98">
          <a:extLst>
            <a:ext uri="{FF2B5EF4-FFF2-40B4-BE49-F238E27FC236}">
              <a16:creationId xmlns:a16="http://schemas.microsoft.com/office/drawing/2014/main" id="{981DA144-0040-42D3-8AFB-4069B28B0823}"/>
            </a:ext>
          </a:extLst>
        </xdr:cNvPr>
        <xdr:cNvSpPr/>
      </xdr:nvSpPr>
      <xdr:spPr>
        <a:xfrm rot="10800000">
          <a:off x="11767505"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67</xdr:row>
      <xdr:rowOff>4764</xdr:rowOff>
    </xdr:from>
    <xdr:to>
      <xdr:col>18</xdr:col>
      <xdr:colOff>528005</xdr:colOff>
      <xdr:row>67</xdr:row>
      <xdr:rowOff>274851</xdr:rowOff>
    </xdr:to>
    <xdr:sp macro="" textlink="">
      <xdr:nvSpPr>
        <xdr:cNvPr id="101" name="Isosceles Triangle 100">
          <a:extLst>
            <a:ext uri="{FF2B5EF4-FFF2-40B4-BE49-F238E27FC236}">
              <a16:creationId xmlns:a16="http://schemas.microsoft.com/office/drawing/2014/main" id="{B78B08E8-9928-46E7-8071-44566F1D7AB2}"/>
            </a:ext>
          </a:extLst>
        </xdr:cNvPr>
        <xdr:cNvSpPr/>
      </xdr:nvSpPr>
      <xdr:spPr>
        <a:xfrm rot="10800000">
          <a:off x="13313731" y="6407681"/>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66</xdr:row>
      <xdr:rowOff>715753</xdr:rowOff>
    </xdr:from>
    <xdr:to>
      <xdr:col>20</xdr:col>
      <xdr:colOff>515517</xdr:colOff>
      <xdr:row>67</xdr:row>
      <xdr:rowOff>264268</xdr:rowOff>
    </xdr:to>
    <xdr:sp macro="" textlink="">
      <xdr:nvSpPr>
        <xdr:cNvPr id="102" name="Isosceles Triangle 101">
          <a:extLst>
            <a:ext uri="{FF2B5EF4-FFF2-40B4-BE49-F238E27FC236}">
              <a16:creationId xmlns:a16="http://schemas.microsoft.com/office/drawing/2014/main" id="{3026976D-A11D-4390-A76F-6F85FBB68B9A}"/>
            </a:ext>
          </a:extLst>
        </xdr:cNvPr>
        <xdr:cNvSpPr/>
      </xdr:nvSpPr>
      <xdr:spPr>
        <a:xfrm rot="10800000">
          <a:off x="14772326" y="635667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82</xdr:row>
      <xdr:rowOff>4694</xdr:rowOff>
    </xdr:from>
    <xdr:to>
      <xdr:col>2</xdr:col>
      <xdr:colOff>491103</xdr:colOff>
      <xdr:row>82</xdr:row>
      <xdr:rowOff>265256</xdr:rowOff>
    </xdr:to>
    <xdr:sp macro="" textlink="">
      <xdr:nvSpPr>
        <xdr:cNvPr id="106" name="Isosceles Triangle 105">
          <a:extLst>
            <a:ext uri="{FF2B5EF4-FFF2-40B4-BE49-F238E27FC236}">
              <a16:creationId xmlns:a16="http://schemas.microsoft.com/office/drawing/2014/main" id="{87AA6C13-4A3E-44E3-8C2E-E6241A95F64F}"/>
            </a:ext>
          </a:extLst>
        </xdr:cNvPr>
        <xdr:cNvSpPr/>
      </xdr:nvSpPr>
      <xdr:spPr>
        <a:xfrm rot="10800000">
          <a:off x="2418329" y="6407611"/>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82</xdr:row>
      <xdr:rowOff>9845</xdr:rowOff>
    </xdr:from>
    <xdr:to>
      <xdr:col>4</xdr:col>
      <xdr:colOff>510646</xdr:colOff>
      <xdr:row>82</xdr:row>
      <xdr:rowOff>278027</xdr:rowOff>
    </xdr:to>
    <xdr:sp macro="" textlink="">
      <xdr:nvSpPr>
        <xdr:cNvPr id="107" name="Isosceles Triangle 106">
          <a:extLst>
            <a:ext uri="{FF2B5EF4-FFF2-40B4-BE49-F238E27FC236}">
              <a16:creationId xmlns:a16="http://schemas.microsoft.com/office/drawing/2014/main" id="{C9768A34-B382-49CB-8E8B-3AB4AF96C688}"/>
            </a:ext>
          </a:extLst>
        </xdr:cNvPr>
        <xdr:cNvSpPr/>
      </xdr:nvSpPr>
      <xdr:spPr>
        <a:xfrm rot="10800000">
          <a:off x="3549122" y="641276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81</xdr:row>
      <xdr:rowOff>752583</xdr:rowOff>
    </xdr:from>
    <xdr:to>
      <xdr:col>6</xdr:col>
      <xdr:colOff>493290</xdr:colOff>
      <xdr:row>82</xdr:row>
      <xdr:rowOff>258765</xdr:rowOff>
    </xdr:to>
    <xdr:sp macro="" textlink="">
      <xdr:nvSpPr>
        <xdr:cNvPr id="108" name="Isosceles Triangle 107">
          <a:extLst>
            <a:ext uri="{FF2B5EF4-FFF2-40B4-BE49-F238E27FC236}">
              <a16:creationId xmlns:a16="http://schemas.microsoft.com/office/drawing/2014/main" id="{40EF0C5E-FFA5-429E-99D5-4950F18F4428}"/>
            </a:ext>
          </a:extLst>
        </xdr:cNvPr>
        <xdr:cNvSpPr/>
      </xdr:nvSpPr>
      <xdr:spPr>
        <a:xfrm rot="10800000">
          <a:off x="4928766" y="639350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82</xdr:row>
      <xdr:rowOff>4977</xdr:rowOff>
    </xdr:from>
    <xdr:to>
      <xdr:col>8</xdr:col>
      <xdr:colOff>493290</xdr:colOff>
      <xdr:row>82</xdr:row>
      <xdr:rowOff>273159</xdr:rowOff>
    </xdr:to>
    <xdr:sp macro="" textlink="">
      <xdr:nvSpPr>
        <xdr:cNvPr id="109" name="Isosceles Triangle 108">
          <a:extLst>
            <a:ext uri="{FF2B5EF4-FFF2-40B4-BE49-F238E27FC236}">
              <a16:creationId xmlns:a16="http://schemas.microsoft.com/office/drawing/2014/main" id="{112C44CE-C9C3-44F4-9C18-E7ADC8C9779E}"/>
            </a:ext>
          </a:extLst>
        </xdr:cNvPr>
        <xdr:cNvSpPr/>
      </xdr:nvSpPr>
      <xdr:spPr>
        <a:xfrm rot="10800000">
          <a:off x="6071766" y="640789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82</xdr:row>
      <xdr:rowOff>6882</xdr:rowOff>
    </xdr:from>
    <xdr:to>
      <xdr:col>10</xdr:col>
      <xdr:colOff>472124</xdr:colOff>
      <xdr:row>82</xdr:row>
      <xdr:rowOff>275064</xdr:rowOff>
    </xdr:to>
    <xdr:sp macro="" textlink="">
      <xdr:nvSpPr>
        <xdr:cNvPr id="110" name="Isosceles Triangle 109">
          <a:extLst>
            <a:ext uri="{FF2B5EF4-FFF2-40B4-BE49-F238E27FC236}">
              <a16:creationId xmlns:a16="http://schemas.microsoft.com/office/drawing/2014/main" id="{9012A732-F6E0-4D3D-9722-41368285B8B1}"/>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82</xdr:row>
      <xdr:rowOff>6882</xdr:rowOff>
    </xdr:from>
    <xdr:to>
      <xdr:col>10</xdr:col>
      <xdr:colOff>472124</xdr:colOff>
      <xdr:row>82</xdr:row>
      <xdr:rowOff>275064</xdr:rowOff>
    </xdr:to>
    <xdr:sp macro="" textlink="">
      <xdr:nvSpPr>
        <xdr:cNvPr id="111" name="Isosceles Triangle 110">
          <a:extLst>
            <a:ext uri="{FF2B5EF4-FFF2-40B4-BE49-F238E27FC236}">
              <a16:creationId xmlns:a16="http://schemas.microsoft.com/office/drawing/2014/main" id="{E05CC158-8D3F-40D9-8D19-F4DC18E2EECC}"/>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82</xdr:row>
      <xdr:rowOff>8787</xdr:rowOff>
    </xdr:from>
    <xdr:to>
      <xdr:col>12</xdr:col>
      <xdr:colOff>497100</xdr:colOff>
      <xdr:row>82</xdr:row>
      <xdr:rowOff>276969</xdr:rowOff>
    </xdr:to>
    <xdr:sp macro="" textlink="">
      <xdr:nvSpPr>
        <xdr:cNvPr id="112" name="Isosceles Triangle 111">
          <a:extLst>
            <a:ext uri="{FF2B5EF4-FFF2-40B4-BE49-F238E27FC236}">
              <a16:creationId xmlns:a16="http://schemas.microsoft.com/office/drawing/2014/main" id="{AE20ED96-6385-40A9-915A-C71E1B43B47F}"/>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82</xdr:row>
      <xdr:rowOff>8787</xdr:rowOff>
    </xdr:from>
    <xdr:to>
      <xdr:col>12</xdr:col>
      <xdr:colOff>497100</xdr:colOff>
      <xdr:row>82</xdr:row>
      <xdr:rowOff>276969</xdr:rowOff>
    </xdr:to>
    <xdr:sp macro="" textlink="">
      <xdr:nvSpPr>
        <xdr:cNvPr id="113" name="Isosceles Triangle 112">
          <a:extLst>
            <a:ext uri="{FF2B5EF4-FFF2-40B4-BE49-F238E27FC236}">
              <a16:creationId xmlns:a16="http://schemas.microsoft.com/office/drawing/2014/main" id="{26AF2C84-6F27-408E-9E5F-3D229463F584}"/>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82</xdr:row>
      <xdr:rowOff>108</xdr:rowOff>
    </xdr:from>
    <xdr:to>
      <xdr:col>14</xdr:col>
      <xdr:colOff>486517</xdr:colOff>
      <xdr:row>82</xdr:row>
      <xdr:rowOff>268290</xdr:rowOff>
    </xdr:to>
    <xdr:sp macro="" textlink="">
      <xdr:nvSpPr>
        <xdr:cNvPr id="114" name="Isosceles Triangle 113">
          <a:extLst>
            <a:ext uri="{FF2B5EF4-FFF2-40B4-BE49-F238E27FC236}">
              <a16:creationId xmlns:a16="http://schemas.microsoft.com/office/drawing/2014/main" id="{51652E64-2CAB-43DB-AC7E-D2A469A19B39}"/>
            </a:ext>
          </a:extLst>
        </xdr:cNvPr>
        <xdr:cNvSpPr/>
      </xdr:nvSpPr>
      <xdr:spPr>
        <a:xfrm rot="10800000">
          <a:off x="10351243"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82</xdr:row>
      <xdr:rowOff>108</xdr:rowOff>
    </xdr:from>
    <xdr:to>
      <xdr:col>16</xdr:col>
      <xdr:colOff>526946</xdr:colOff>
      <xdr:row>82</xdr:row>
      <xdr:rowOff>268290</xdr:rowOff>
    </xdr:to>
    <xdr:sp macro="" textlink="">
      <xdr:nvSpPr>
        <xdr:cNvPr id="115" name="Isosceles Triangle 114">
          <a:extLst>
            <a:ext uri="{FF2B5EF4-FFF2-40B4-BE49-F238E27FC236}">
              <a16:creationId xmlns:a16="http://schemas.microsoft.com/office/drawing/2014/main" id="{2F0870FF-B831-46CB-82EB-9155B21F2A4A}"/>
            </a:ext>
          </a:extLst>
        </xdr:cNvPr>
        <xdr:cNvSpPr/>
      </xdr:nvSpPr>
      <xdr:spPr>
        <a:xfrm rot="10800000">
          <a:off x="11767505"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82</xdr:row>
      <xdr:rowOff>4764</xdr:rowOff>
    </xdr:from>
    <xdr:to>
      <xdr:col>18</xdr:col>
      <xdr:colOff>528005</xdr:colOff>
      <xdr:row>82</xdr:row>
      <xdr:rowOff>274851</xdr:rowOff>
    </xdr:to>
    <xdr:sp macro="" textlink="">
      <xdr:nvSpPr>
        <xdr:cNvPr id="117" name="Isosceles Triangle 116">
          <a:extLst>
            <a:ext uri="{FF2B5EF4-FFF2-40B4-BE49-F238E27FC236}">
              <a16:creationId xmlns:a16="http://schemas.microsoft.com/office/drawing/2014/main" id="{34FC7686-93A0-405E-933A-B585414238FC}"/>
            </a:ext>
          </a:extLst>
        </xdr:cNvPr>
        <xdr:cNvSpPr/>
      </xdr:nvSpPr>
      <xdr:spPr>
        <a:xfrm rot="10800000">
          <a:off x="13313731" y="6407681"/>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81</xdr:row>
      <xdr:rowOff>715753</xdr:rowOff>
    </xdr:from>
    <xdr:to>
      <xdr:col>20</xdr:col>
      <xdr:colOff>515517</xdr:colOff>
      <xdr:row>82</xdr:row>
      <xdr:rowOff>264268</xdr:rowOff>
    </xdr:to>
    <xdr:sp macro="" textlink="">
      <xdr:nvSpPr>
        <xdr:cNvPr id="118" name="Isosceles Triangle 117">
          <a:extLst>
            <a:ext uri="{FF2B5EF4-FFF2-40B4-BE49-F238E27FC236}">
              <a16:creationId xmlns:a16="http://schemas.microsoft.com/office/drawing/2014/main" id="{C31DB2BA-AE34-4CA2-BE6D-4ECFDEE28697}"/>
            </a:ext>
          </a:extLst>
        </xdr:cNvPr>
        <xdr:cNvSpPr/>
      </xdr:nvSpPr>
      <xdr:spPr>
        <a:xfrm rot="10800000">
          <a:off x="14772326" y="635667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97</xdr:row>
      <xdr:rowOff>4694</xdr:rowOff>
    </xdr:from>
    <xdr:to>
      <xdr:col>2</xdr:col>
      <xdr:colOff>491103</xdr:colOff>
      <xdr:row>97</xdr:row>
      <xdr:rowOff>265256</xdr:rowOff>
    </xdr:to>
    <xdr:sp macro="" textlink="">
      <xdr:nvSpPr>
        <xdr:cNvPr id="122" name="Isosceles Triangle 121">
          <a:extLst>
            <a:ext uri="{FF2B5EF4-FFF2-40B4-BE49-F238E27FC236}">
              <a16:creationId xmlns:a16="http://schemas.microsoft.com/office/drawing/2014/main" id="{B7B024C4-1B95-4D2A-A88D-F31412558ADC}"/>
            </a:ext>
          </a:extLst>
        </xdr:cNvPr>
        <xdr:cNvSpPr/>
      </xdr:nvSpPr>
      <xdr:spPr>
        <a:xfrm rot="10800000">
          <a:off x="2418329" y="6407611"/>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97</xdr:row>
      <xdr:rowOff>9845</xdr:rowOff>
    </xdr:from>
    <xdr:to>
      <xdr:col>4</xdr:col>
      <xdr:colOff>510646</xdr:colOff>
      <xdr:row>97</xdr:row>
      <xdr:rowOff>278027</xdr:rowOff>
    </xdr:to>
    <xdr:sp macro="" textlink="">
      <xdr:nvSpPr>
        <xdr:cNvPr id="123" name="Isosceles Triangle 122">
          <a:extLst>
            <a:ext uri="{FF2B5EF4-FFF2-40B4-BE49-F238E27FC236}">
              <a16:creationId xmlns:a16="http://schemas.microsoft.com/office/drawing/2014/main" id="{97BE7ADD-CF91-4943-BF61-D7F1AFC55DA3}"/>
            </a:ext>
          </a:extLst>
        </xdr:cNvPr>
        <xdr:cNvSpPr/>
      </xdr:nvSpPr>
      <xdr:spPr>
        <a:xfrm rot="10800000">
          <a:off x="3549122" y="641276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96</xdr:row>
      <xdr:rowOff>752583</xdr:rowOff>
    </xdr:from>
    <xdr:to>
      <xdr:col>6</xdr:col>
      <xdr:colOff>493290</xdr:colOff>
      <xdr:row>97</xdr:row>
      <xdr:rowOff>258765</xdr:rowOff>
    </xdr:to>
    <xdr:sp macro="" textlink="">
      <xdr:nvSpPr>
        <xdr:cNvPr id="124" name="Isosceles Triangle 123">
          <a:extLst>
            <a:ext uri="{FF2B5EF4-FFF2-40B4-BE49-F238E27FC236}">
              <a16:creationId xmlns:a16="http://schemas.microsoft.com/office/drawing/2014/main" id="{B0D27013-3A1F-4C15-A0D1-E0507CA892DA}"/>
            </a:ext>
          </a:extLst>
        </xdr:cNvPr>
        <xdr:cNvSpPr/>
      </xdr:nvSpPr>
      <xdr:spPr>
        <a:xfrm rot="10800000">
          <a:off x="4928766" y="639350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97</xdr:row>
      <xdr:rowOff>4977</xdr:rowOff>
    </xdr:from>
    <xdr:to>
      <xdr:col>8</xdr:col>
      <xdr:colOff>493290</xdr:colOff>
      <xdr:row>97</xdr:row>
      <xdr:rowOff>273159</xdr:rowOff>
    </xdr:to>
    <xdr:sp macro="" textlink="">
      <xdr:nvSpPr>
        <xdr:cNvPr id="125" name="Isosceles Triangle 124">
          <a:extLst>
            <a:ext uri="{FF2B5EF4-FFF2-40B4-BE49-F238E27FC236}">
              <a16:creationId xmlns:a16="http://schemas.microsoft.com/office/drawing/2014/main" id="{D04C08AB-6E2D-4A6F-86C0-0EA1C614008A}"/>
            </a:ext>
          </a:extLst>
        </xdr:cNvPr>
        <xdr:cNvSpPr/>
      </xdr:nvSpPr>
      <xdr:spPr>
        <a:xfrm rot="10800000">
          <a:off x="6071766" y="640789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97</xdr:row>
      <xdr:rowOff>6882</xdr:rowOff>
    </xdr:from>
    <xdr:to>
      <xdr:col>10</xdr:col>
      <xdr:colOff>472124</xdr:colOff>
      <xdr:row>97</xdr:row>
      <xdr:rowOff>275064</xdr:rowOff>
    </xdr:to>
    <xdr:sp macro="" textlink="">
      <xdr:nvSpPr>
        <xdr:cNvPr id="126" name="Isosceles Triangle 125">
          <a:extLst>
            <a:ext uri="{FF2B5EF4-FFF2-40B4-BE49-F238E27FC236}">
              <a16:creationId xmlns:a16="http://schemas.microsoft.com/office/drawing/2014/main" id="{09EB2F21-3ED7-4535-B3E1-2EA4934FB40F}"/>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97</xdr:row>
      <xdr:rowOff>6882</xdr:rowOff>
    </xdr:from>
    <xdr:to>
      <xdr:col>10</xdr:col>
      <xdr:colOff>472124</xdr:colOff>
      <xdr:row>97</xdr:row>
      <xdr:rowOff>275064</xdr:rowOff>
    </xdr:to>
    <xdr:sp macro="" textlink="">
      <xdr:nvSpPr>
        <xdr:cNvPr id="127" name="Isosceles Triangle 126">
          <a:extLst>
            <a:ext uri="{FF2B5EF4-FFF2-40B4-BE49-F238E27FC236}">
              <a16:creationId xmlns:a16="http://schemas.microsoft.com/office/drawing/2014/main" id="{148D1928-3670-4410-AD1E-787AB0F00483}"/>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97</xdr:row>
      <xdr:rowOff>8787</xdr:rowOff>
    </xdr:from>
    <xdr:to>
      <xdr:col>12</xdr:col>
      <xdr:colOff>497100</xdr:colOff>
      <xdr:row>97</xdr:row>
      <xdr:rowOff>276969</xdr:rowOff>
    </xdr:to>
    <xdr:sp macro="" textlink="">
      <xdr:nvSpPr>
        <xdr:cNvPr id="128" name="Isosceles Triangle 127">
          <a:extLst>
            <a:ext uri="{FF2B5EF4-FFF2-40B4-BE49-F238E27FC236}">
              <a16:creationId xmlns:a16="http://schemas.microsoft.com/office/drawing/2014/main" id="{83B42BA9-D404-4E62-B4BD-B80776919FA0}"/>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97</xdr:row>
      <xdr:rowOff>8787</xdr:rowOff>
    </xdr:from>
    <xdr:to>
      <xdr:col>12</xdr:col>
      <xdr:colOff>497100</xdr:colOff>
      <xdr:row>97</xdr:row>
      <xdr:rowOff>276969</xdr:rowOff>
    </xdr:to>
    <xdr:sp macro="" textlink="">
      <xdr:nvSpPr>
        <xdr:cNvPr id="129" name="Isosceles Triangle 128">
          <a:extLst>
            <a:ext uri="{FF2B5EF4-FFF2-40B4-BE49-F238E27FC236}">
              <a16:creationId xmlns:a16="http://schemas.microsoft.com/office/drawing/2014/main" id="{20CF5DBD-BCB3-4B63-916F-D92CDAE188EE}"/>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97</xdr:row>
      <xdr:rowOff>108</xdr:rowOff>
    </xdr:from>
    <xdr:to>
      <xdr:col>14</xdr:col>
      <xdr:colOff>486517</xdr:colOff>
      <xdr:row>97</xdr:row>
      <xdr:rowOff>268290</xdr:rowOff>
    </xdr:to>
    <xdr:sp macro="" textlink="">
      <xdr:nvSpPr>
        <xdr:cNvPr id="130" name="Isosceles Triangle 129">
          <a:extLst>
            <a:ext uri="{FF2B5EF4-FFF2-40B4-BE49-F238E27FC236}">
              <a16:creationId xmlns:a16="http://schemas.microsoft.com/office/drawing/2014/main" id="{81A5E97F-904E-4CAC-B5C3-030E71516908}"/>
            </a:ext>
          </a:extLst>
        </xdr:cNvPr>
        <xdr:cNvSpPr/>
      </xdr:nvSpPr>
      <xdr:spPr>
        <a:xfrm rot="10800000">
          <a:off x="10351243"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97</xdr:row>
      <xdr:rowOff>108</xdr:rowOff>
    </xdr:from>
    <xdr:to>
      <xdr:col>16</xdr:col>
      <xdr:colOff>526946</xdr:colOff>
      <xdr:row>97</xdr:row>
      <xdr:rowOff>268290</xdr:rowOff>
    </xdr:to>
    <xdr:sp macro="" textlink="">
      <xdr:nvSpPr>
        <xdr:cNvPr id="131" name="Isosceles Triangle 130">
          <a:extLst>
            <a:ext uri="{FF2B5EF4-FFF2-40B4-BE49-F238E27FC236}">
              <a16:creationId xmlns:a16="http://schemas.microsoft.com/office/drawing/2014/main" id="{F0F442A3-F04E-4D61-8801-47B940B33960}"/>
            </a:ext>
          </a:extLst>
        </xdr:cNvPr>
        <xdr:cNvSpPr/>
      </xdr:nvSpPr>
      <xdr:spPr>
        <a:xfrm rot="10800000">
          <a:off x="11767505"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97</xdr:row>
      <xdr:rowOff>4764</xdr:rowOff>
    </xdr:from>
    <xdr:to>
      <xdr:col>18</xdr:col>
      <xdr:colOff>528005</xdr:colOff>
      <xdr:row>97</xdr:row>
      <xdr:rowOff>274851</xdr:rowOff>
    </xdr:to>
    <xdr:sp macro="" textlink="">
      <xdr:nvSpPr>
        <xdr:cNvPr id="133" name="Isosceles Triangle 132">
          <a:extLst>
            <a:ext uri="{FF2B5EF4-FFF2-40B4-BE49-F238E27FC236}">
              <a16:creationId xmlns:a16="http://schemas.microsoft.com/office/drawing/2014/main" id="{78E1CFF8-734D-4E19-8E91-2A88218F50B8}"/>
            </a:ext>
          </a:extLst>
        </xdr:cNvPr>
        <xdr:cNvSpPr/>
      </xdr:nvSpPr>
      <xdr:spPr>
        <a:xfrm rot="10800000">
          <a:off x="13313731" y="6407681"/>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96</xdr:row>
      <xdr:rowOff>715753</xdr:rowOff>
    </xdr:from>
    <xdr:to>
      <xdr:col>20</xdr:col>
      <xdr:colOff>515517</xdr:colOff>
      <xdr:row>97</xdr:row>
      <xdr:rowOff>264268</xdr:rowOff>
    </xdr:to>
    <xdr:sp macro="" textlink="">
      <xdr:nvSpPr>
        <xdr:cNvPr id="134" name="Isosceles Triangle 133">
          <a:extLst>
            <a:ext uri="{FF2B5EF4-FFF2-40B4-BE49-F238E27FC236}">
              <a16:creationId xmlns:a16="http://schemas.microsoft.com/office/drawing/2014/main" id="{2F81E14D-05D5-4ED8-8FDB-A01A965B3C2C}"/>
            </a:ext>
          </a:extLst>
        </xdr:cNvPr>
        <xdr:cNvSpPr/>
      </xdr:nvSpPr>
      <xdr:spPr>
        <a:xfrm rot="10800000">
          <a:off x="14772326" y="635667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112</xdr:row>
      <xdr:rowOff>4694</xdr:rowOff>
    </xdr:from>
    <xdr:to>
      <xdr:col>2</xdr:col>
      <xdr:colOff>491103</xdr:colOff>
      <xdr:row>112</xdr:row>
      <xdr:rowOff>265256</xdr:rowOff>
    </xdr:to>
    <xdr:sp macro="" textlink="">
      <xdr:nvSpPr>
        <xdr:cNvPr id="138" name="Isosceles Triangle 137">
          <a:extLst>
            <a:ext uri="{FF2B5EF4-FFF2-40B4-BE49-F238E27FC236}">
              <a16:creationId xmlns:a16="http://schemas.microsoft.com/office/drawing/2014/main" id="{0701C321-6489-441A-9E55-CBBD06898AD5}"/>
            </a:ext>
          </a:extLst>
        </xdr:cNvPr>
        <xdr:cNvSpPr/>
      </xdr:nvSpPr>
      <xdr:spPr>
        <a:xfrm rot="10800000">
          <a:off x="2767579" y="26410111"/>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112</xdr:row>
      <xdr:rowOff>9845</xdr:rowOff>
    </xdr:from>
    <xdr:to>
      <xdr:col>4</xdr:col>
      <xdr:colOff>510646</xdr:colOff>
      <xdr:row>112</xdr:row>
      <xdr:rowOff>278027</xdr:rowOff>
    </xdr:to>
    <xdr:sp macro="" textlink="">
      <xdr:nvSpPr>
        <xdr:cNvPr id="139" name="Isosceles Triangle 138">
          <a:extLst>
            <a:ext uri="{FF2B5EF4-FFF2-40B4-BE49-F238E27FC236}">
              <a16:creationId xmlns:a16="http://schemas.microsoft.com/office/drawing/2014/main" id="{4ACFCF06-A3A9-4CC6-A445-E65CC1B0FEFC}"/>
            </a:ext>
          </a:extLst>
        </xdr:cNvPr>
        <xdr:cNvSpPr/>
      </xdr:nvSpPr>
      <xdr:spPr>
        <a:xfrm rot="10800000">
          <a:off x="3549122" y="641276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111</xdr:row>
      <xdr:rowOff>752583</xdr:rowOff>
    </xdr:from>
    <xdr:to>
      <xdr:col>6</xdr:col>
      <xdr:colOff>493290</xdr:colOff>
      <xdr:row>112</xdr:row>
      <xdr:rowOff>258765</xdr:rowOff>
    </xdr:to>
    <xdr:sp macro="" textlink="">
      <xdr:nvSpPr>
        <xdr:cNvPr id="140" name="Isosceles Triangle 139">
          <a:extLst>
            <a:ext uri="{FF2B5EF4-FFF2-40B4-BE49-F238E27FC236}">
              <a16:creationId xmlns:a16="http://schemas.microsoft.com/office/drawing/2014/main" id="{FA8851C9-F13B-45B3-BCDE-E8B1388FE810}"/>
            </a:ext>
          </a:extLst>
        </xdr:cNvPr>
        <xdr:cNvSpPr/>
      </xdr:nvSpPr>
      <xdr:spPr>
        <a:xfrm rot="10800000">
          <a:off x="4928766" y="639350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112</xdr:row>
      <xdr:rowOff>4977</xdr:rowOff>
    </xdr:from>
    <xdr:to>
      <xdr:col>8</xdr:col>
      <xdr:colOff>493290</xdr:colOff>
      <xdr:row>112</xdr:row>
      <xdr:rowOff>273159</xdr:rowOff>
    </xdr:to>
    <xdr:sp macro="" textlink="">
      <xdr:nvSpPr>
        <xdr:cNvPr id="141" name="Isosceles Triangle 140">
          <a:extLst>
            <a:ext uri="{FF2B5EF4-FFF2-40B4-BE49-F238E27FC236}">
              <a16:creationId xmlns:a16="http://schemas.microsoft.com/office/drawing/2014/main" id="{8016B983-F799-412C-98DD-801FAC89DAF3}"/>
            </a:ext>
          </a:extLst>
        </xdr:cNvPr>
        <xdr:cNvSpPr/>
      </xdr:nvSpPr>
      <xdr:spPr>
        <a:xfrm rot="10800000">
          <a:off x="6071766" y="640789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112</xdr:row>
      <xdr:rowOff>6882</xdr:rowOff>
    </xdr:from>
    <xdr:to>
      <xdr:col>10</xdr:col>
      <xdr:colOff>472124</xdr:colOff>
      <xdr:row>112</xdr:row>
      <xdr:rowOff>275064</xdr:rowOff>
    </xdr:to>
    <xdr:sp macro="" textlink="">
      <xdr:nvSpPr>
        <xdr:cNvPr id="142" name="Isosceles Triangle 141">
          <a:extLst>
            <a:ext uri="{FF2B5EF4-FFF2-40B4-BE49-F238E27FC236}">
              <a16:creationId xmlns:a16="http://schemas.microsoft.com/office/drawing/2014/main" id="{45271312-5DB1-4DAA-8F54-EBD3480AC81C}"/>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112</xdr:row>
      <xdr:rowOff>6882</xdr:rowOff>
    </xdr:from>
    <xdr:to>
      <xdr:col>10</xdr:col>
      <xdr:colOff>472124</xdr:colOff>
      <xdr:row>112</xdr:row>
      <xdr:rowOff>275064</xdr:rowOff>
    </xdr:to>
    <xdr:sp macro="" textlink="">
      <xdr:nvSpPr>
        <xdr:cNvPr id="143" name="Isosceles Triangle 142">
          <a:extLst>
            <a:ext uri="{FF2B5EF4-FFF2-40B4-BE49-F238E27FC236}">
              <a16:creationId xmlns:a16="http://schemas.microsoft.com/office/drawing/2014/main" id="{ACE4D845-772A-48FF-84DD-1FC53F33CAB2}"/>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112</xdr:row>
      <xdr:rowOff>8787</xdr:rowOff>
    </xdr:from>
    <xdr:to>
      <xdr:col>12</xdr:col>
      <xdr:colOff>497100</xdr:colOff>
      <xdr:row>112</xdr:row>
      <xdr:rowOff>276969</xdr:rowOff>
    </xdr:to>
    <xdr:sp macro="" textlink="">
      <xdr:nvSpPr>
        <xdr:cNvPr id="144" name="Isosceles Triangle 143">
          <a:extLst>
            <a:ext uri="{FF2B5EF4-FFF2-40B4-BE49-F238E27FC236}">
              <a16:creationId xmlns:a16="http://schemas.microsoft.com/office/drawing/2014/main" id="{0BDD4A29-CE09-4CB7-AF11-E659F349EA80}"/>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112</xdr:row>
      <xdr:rowOff>8787</xdr:rowOff>
    </xdr:from>
    <xdr:to>
      <xdr:col>12</xdr:col>
      <xdr:colOff>497100</xdr:colOff>
      <xdr:row>112</xdr:row>
      <xdr:rowOff>276969</xdr:rowOff>
    </xdr:to>
    <xdr:sp macro="" textlink="">
      <xdr:nvSpPr>
        <xdr:cNvPr id="145" name="Isosceles Triangle 144">
          <a:extLst>
            <a:ext uri="{FF2B5EF4-FFF2-40B4-BE49-F238E27FC236}">
              <a16:creationId xmlns:a16="http://schemas.microsoft.com/office/drawing/2014/main" id="{83049F46-CB28-46BD-8FB0-6A4352317EB5}"/>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112</xdr:row>
      <xdr:rowOff>108</xdr:rowOff>
    </xdr:from>
    <xdr:to>
      <xdr:col>14</xdr:col>
      <xdr:colOff>486517</xdr:colOff>
      <xdr:row>112</xdr:row>
      <xdr:rowOff>268290</xdr:rowOff>
    </xdr:to>
    <xdr:sp macro="" textlink="">
      <xdr:nvSpPr>
        <xdr:cNvPr id="146" name="Isosceles Triangle 145">
          <a:extLst>
            <a:ext uri="{FF2B5EF4-FFF2-40B4-BE49-F238E27FC236}">
              <a16:creationId xmlns:a16="http://schemas.microsoft.com/office/drawing/2014/main" id="{F2848632-9299-431D-8984-C27721DEEEDE}"/>
            </a:ext>
          </a:extLst>
        </xdr:cNvPr>
        <xdr:cNvSpPr/>
      </xdr:nvSpPr>
      <xdr:spPr>
        <a:xfrm rot="10800000">
          <a:off x="10351243"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112</xdr:row>
      <xdr:rowOff>108</xdr:rowOff>
    </xdr:from>
    <xdr:to>
      <xdr:col>16</xdr:col>
      <xdr:colOff>526946</xdr:colOff>
      <xdr:row>112</xdr:row>
      <xdr:rowOff>268290</xdr:rowOff>
    </xdr:to>
    <xdr:sp macro="" textlink="">
      <xdr:nvSpPr>
        <xdr:cNvPr id="147" name="Isosceles Triangle 146">
          <a:extLst>
            <a:ext uri="{FF2B5EF4-FFF2-40B4-BE49-F238E27FC236}">
              <a16:creationId xmlns:a16="http://schemas.microsoft.com/office/drawing/2014/main" id="{54052AF0-0BD1-4592-A8F6-D6CB1B5C89E9}"/>
            </a:ext>
          </a:extLst>
        </xdr:cNvPr>
        <xdr:cNvSpPr/>
      </xdr:nvSpPr>
      <xdr:spPr>
        <a:xfrm rot="10800000">
          <a:off x="11767505"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112</xdr:row>
      <xdr:rowOff>4764</xdr:rowOff>
    </xdr:from>
    <xdr:to>
      <xdr:col>18</xdr:col>
      <xdr:colOff>528005</xdr:colOff>
      <xdr:row>112</xdr:row>
      <xdr:rowOff>274851</xdr:rowOff>
    </xdr:to>
    <xdr:sp macro="" textlink="">
      <xdr:nvSpPr>
        <xdr:cNvPr id="149" name="Isosceles Triangle 148">
          <a:extLst>
            <a:ext uri="{FF2B5EF4-FFF2-40B4-BE49-F238E27FC236}">
              <a16:creationId xmlns:a16="http://schemas.microsoft.com/office/drawing/2014/main" id="{27B8A639-8ED5-4775-B39C-B40278B1B432}"/>
            </a:ext>
          </a:extLst>
        </xdr:cNvPr>
        <xdr:cNvSpPr/>
      </xdr:nvSpPr>
      <xdr:spPr>
        <a:xfrm rot="10800000">
          <a:off x="13313731" y="6407681"/>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111</xdr:row>
      <xdr:rowOff>715753</xdr:rowOff>
    </xdr:from>
    <xdr:to>
      <xdr:col>20</xdr:col>
      <xdr:colOff>515517</xdr:colOff>
      <xdr:row>112</xdr:row>
      <xdr:rowOff>264268</xdr:rowOff>
    </xdr:to>
    <xdr:sp macro="" textlink="">
      <xdr:nvSpPr>
        <xdr:cNvPr id="150" name="Isosceles Triangle 149">
          <a:extLst>
            <a:ext uri="{FF2B5EF4-FFF2-40B4-BE49-F238E27FC236}">
              <a16:creationId xmlns:a16="http://schemas.microsoft.com/office/drawing/2014/main" id="{18CAD92E-54CC-4D82-B1D0-B6463CE89696}"/>
            </a:ext>
          </a:extLst>
        </xdr:cNvPr>
        <xdr:cNvSpPr/>
      </xdr:nvSpPr>
      <xdr:spPr>
        <a:xfrm rot="10800000">
          <a:off x="14772326" y="635667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127</xdr:row>
      <xdr:rowOff>4694</xdr:rowOff>
    </xdr:from>
    <xdr:to>
      <xdr:col>2</xdr:col>
      <xdr:colOff>491103</xdr:colOff>
      <xdr:row>127</xdr:row>
      <xdr:rowOff>265256</xdr:rowOff>
    </xdr:to>
    <xdr:sp macro="" textlink="">
      <xdr:nvSpPr>
        <xdr:cNvPr id="154" name="Isosceles Triangle 153">
          <a:extLst>
            <a:ext uri="{FF2B5EF4-FFF2-40B4-BE49-F238E27FC236}">
              <a16:creationId xmlns:a16="http://schemas.microsoft.com/office/drawing/2014/main" id="{FE4F0B94-7A10-4BC2-984A-FE1CE3A6F062}"/>
            </a:ext>
          </a:extLst>
        </xdr:cNvPr>
        <xdr:cNvSpPr/>
      </xdr:nvSpPr>
      <xdr:spPr>
        <a:xfrm rot="10800000">
          <a:off x="2418329" y="6407611"/>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127</xdr:row>
      <xdr:rowOff>9845</xdr:rowOff>
    </xdr:from>
    <xdr:to>
      <xdr:col>4</xdr:col>
      <xdr:colOff>510646</xdr:colOff>
      <xdr:row>127</xdr:row>
      <xdr:rowOff>278027</xdr:rowOff>
    </xdr:to>
    <xdr:sp macro="" textlink="">
      <xdr:nvSpPr>
        <xdr:cNvPr id="155" name="Isosceles Triangle 154">
          <a:extLst>
            <a:ext uri="{FF2B5EF4-FFF2-40B4-BE49-F238E27FC236}">
              <a16:creationId xmlns:a16="http://schemas.microsoft.com/office/drawing/2014/main" id="{A2D03515-1A92-4B5E-96A2-D949155EE9D5}"/>
            </a:ext>
          </a:extLst>
        </xdr:cNvPr>
        <xdr:cNvSpPr/>
      </xdr:nvSpPr>
      <xdr:spPr>
        <a:xfrm rot="10800000">
          <a:off x="3549122" y="641276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126</xdr:row>
      <xdr:rowOff>752583</xdr:rowOff>
    </xdr:from>
    <xdr:to>
      <xdr:col>6</xdr:col>
      <xdr:colOff>493290</xdr:colOff>
      <xdr:row>127</xdr:row>
      <xdr:rowOff>258765</xdr:rowOff>
    </xdr:to>
    <xdr:sp macro="" textlink="">
      <xdr:nvSpPr>
        <xdr:cNvPr id="156" name="Isosceles Triangle 155">
          <a:extLst>
            <a:ext uri="{FF2B5EF4-FFF2-40B4-BE49-F238E27FC236}">
              <a16:creationId xmlns:a16="http://schemas.microsoft.com/office/drawing/2014/main" id="{4D26EB0D-D795-4E7F-83BA-F9549D4B127A}"/>
            </a:ext>
          </a:extLst>
        </xdr:cNvPr>
        <xdr:cNvSpPr/>
      </xdr:nvSpPr>
      <xdr:spPr>
        <a:xfrm rot="10800000">
          <a:off x="4928766" y="639350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127</xdr:row>
      <xdr:rowOff>4977</xdr:rowOff>
    </xdr:from>
    <xdr:to>
      <xdr:col>8</xdr:col>
      <xdr:colOff>493290</xdr:colOff>
      <xdr:row>127</xdr:row>
      <xdr:rowOff>273159</xdr:rowOff>
    </xdr:to>
    <xdr:sp macro="" textlink="">
      <xdr:nvSpPr>
        <xdr:cNvPr id="157" name="Isosceles Triangle 156">
          <a:extLst>
            <a:ext uri="{FF2B5EF4-FFF2-40B4-BE49-F238E27FC236}">
              <a16:creationId xmlns:a16="http://schemas.microsoft.com/office/drawing/2014/main" id="{2550745B-2ACE-4786-B140-8AAF3CBA358E}"/>
            </a:ext>
          </a:extLst>
        </xdr:cNvPr>
        <xdr:cNvSpPr/>
      </xdr:nvSpPr>
      <xdr:spPr>
        <a:xfrm rot="10800000">
          <a:off x="6071766" y="640789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127</xdr:row>
      <xdr:rowOff>6882</xdr:rowOff>
    </xdr:from>
    <xdr:to>
      <xdr:col>10</xdr:col>
      <xdr:colOff>472124</xdr:colOff>
      <xdr:row>127</xdr:row>
      <xdr:rowOff>275064</xdr:rowOff>
    </xdr:to>
    <xdr:sp macro="" textlink="">
      <xdr:nvSpPr>
        <xdr:cNvPr id="158" name="Isosceles Triangle 157">
          <a:extLst>
            <a:ext uri="{FF2B5EF4-FFF2-40B4-BE49-F238E27FC236}">
              <a16:creationId xmlns:a16="http://schemas.microsoft.com/office/drawing/2014/main" id="{0B62F537-CF13-4764-9419-96387B00E2CB}"/>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127</xdr:row>
      <xdr:rowOff>6882</xdr:rowOff>
    </xdr:from>
    <xdr:to>
      <xdr:col>10</xdr:col>
      <xdr:colOff>472124</xdr:colOff>
      <xdr:row>127</xdr:row>
      <xdr:rowOff>275064</xdr:rowOff>
    </xdr:to>
    <xdr:sp macro="" textlink="">
      <xdr:nvSpPr>
        <xdr:cNvPr id="159" name="Isosceles Triangle 158">
          <a:extLst>
            <a:ext uri="{FF2B5EF4-FFF2-40B4-BE49-F238E27FC236}">
              <a16:creationId xmlns:a16="http://schemas.microsoft.com/office/drawing/2014/main" id="{AD7AFA91-70E4-4AC6-A84A-1B5EF0560B1B}"/>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127</xdr:row>
      <xdr:rowOff>8787</xdr:rowOff>
    </xdr:from>
    <xdr:to>
      <xdr:col>12</xdr:col>
      <xdr:colOff>497100</xdr:colOff>
      <xdr:row>127</xdr:row>
      <xdr:rowOff>276969</xdr:rowOff>
    </xdr:to>
    <xdr:sp macro="" textlink="">
      <xdr:nvSpPr>
        <xdr:cNvPr id="160" name="Isosceles Triangle 159">
          <a:extLst>
            <a:ext uri="{FF2B5EF4-FFF2-40B4-BE49-F238E27FC236}">
              <a16:creationId xmlns:a16="http://schemas.microsoft.com/office/drawing/2014/main" id="{8D3EDEDE-4A72-4956-B5F9-9F5F9EBCDDFD}"/>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127</xdr:row>
      <xdr:rowOff>8787</xdr:rowOff>
    </xdr:from>
    <xdr:to>
      <xdr:col>12</xdr:col>
      <xdr:colOff>497100</xdr:colOff>
      <xdr:row>127</xdr:row>
      <xdr:rowOff>276969</xdr:rowOff>
    </xdr:to>
    <xdr:sp macro="" textlink="">
      <xdr:nvSpPr>
        <xdr:cNvPr id="161" name="Isosceles Triangle 160">
          <a:extLst>
            <a:ext uri="{FF2B5EF4-FFF2-40B4-BE49-F238E27FC236}">
              <a16:creationId xmlns:a16="http://schemas.microsoft.com/office/drawing/2014/main" id="{66092DCF-CED4-42C6-80FA-AFFF29D672E7}"/>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127</xdr:row>
      <xdr:rowOff>108</xdr:rowOff>
    </xdr:from>
    <xdr:to>
      <xdr:col>14</xdr:col>
      <xdr:colOff>486517</xdr:colOff>
      <xdr:row>127</xdr:row>
      <xdr:rowOff>268290</xdr:rowOff>
    </xdr:to>
    <xdr:sp macro="" textlink="">
      <xdr:nvSpPr>
        <xdr:cNvPr id="162" name="Isosceles Triangle 161">
          <a:extLst>
            <a:ext uri="{FF2B5EF4-FFF2-40B4-BE49-F238E27FC236}">
              <a16:creationId xmlns:a16="http://schemas.microsoft.com/office/drawing/2014/main" id="{3D5F4732-CC26-406C-A494-F4C5E70D130D}"/>
            </a:ext>
          </a:extLst>
        </xdr:cNvPr>
        <xdr:cNvSpPr/>
      </xdr:nvSpPr>
      <xdr:spPr>
        <a:xfrm rot="10800000">
          <a:off x="10351243"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127</xdr:row>
      <xdr:rowOff>108</xdr:rowOff>
    </xdr:from>
    <xdr:to>
      <xdr:col>16</xdr:col>
      <xdr:colOff>526946</xdr:colOff>
      <xdr:row>127</xdr:row>
      <xdr:rowOff>268290</xdr:rowOff>
    </xdr:to>
    <xdr:sp macro="" textlink="">
      <xdr:nvSpPr>
        <xdr:cNvPr id="163" name="Isosceles Triangle 162">
          <a:extLst>
            <a:ext uri="{FF2B5EF4-FFF2-40B4-BE49-F238E27FC236}">
              <a16:creationId xmlns:a16="http://schemas.microsoft.com/office/drawing/2014/main" id="{66151F6E-4769-4D90-ABF8-37B0D1AC6355}"/>
            </a:ext>
          </a:extLst>
        </xdr:cNvPr>
        <xdr:cNvSpPr/>
      </xdr:nvSpPr>
      <xdr:spPr>
        <a:xfrm rot="10800000">
          <a:off x="11767505"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127</xdr:row>
      <xdr:rowOff>4764</xdr:rowOff>
    </xdr:from>
    <xdr:to>
      <xdr:col>18</xdr:col>
      <xdr:colOff>528005</xdr:colOff>
      <xdr:row>127</xdr:row>
      <xdr:rowOff>274851</xdr:rowOff>
    </xdr:to>
    <xdr:sp macro="" textlink="">
      <xdr:nvSpPr>
        <xdr:cNvPr id="165" name="Isosceles Triangle 164">
          <a:extLst>
            <a:ext uri="{FF2B5EF4-FFF2-40B4-BE49-F238E27FC236}">
              <a16:creationId xmlns:a16="http://schemas.microsoft.com/office/drawing/2014/main" id="{E490751C-EA89-4B05-A4BE-272A0852B476}"/>
            </a:ext>
          </a:extLst>
        </xdr:cNvPr>
        <xdr:cNvSpPr/>
      </xdr:nvSpPr>
      <xdr:spPr>
        <a:xfrm rot="10800000">
          <a:off x="13313731" y="6407681"/>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126</xdr:row>
      <xdr:rowOff>715753</xdr:rowOff>
    </xdr:from>
    <xdr:to>
      <xdr:col>20</xdr:col>
      <xdr:colOff>515517</xdr:colOff>
      <xdr:row>127</xdr:row>
      <xdr:rowOff>264268</xdr:rowOff>
    </xdr:to>
    <xdr:sp macro="" textlink="">
      <xdr:nvSpPr>
        <xdr:cNvPr id="166" name="Isosceles Triangle 165">
          <a:extLst>
            <a:ext uri="{FF2B5EF4-FFF2-40B4-BE49-F238E27FC236}">
              <a16:creationId xmlns:a16="http://schemas.microsoft.com/office/drawing/2014/main" id="{A8BA61C4-62BA-4139-B5FB-D994965BE198}"/>
            </a:ext>
          </a:extLst>
        </xdr:cNvPr>
        <xdr:cNvSpPr/>
      </xdr:nvSpPr>
      <xdr:spPr>
        <a:xfrm rot="10800000">
          <a:off x="14772326" y="635667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142</xdr:row>
      <xdr:rowOff>4694</xdr:rowOff>
    </xdr:from>
    <xdr:to>
      <xdr:col>2</xdr:col>
      <xdr:colOff>491103</xdr:colOff>
      <xdr:row>142</xdr:row>
      <xdr:rowOff>265256</xdr:rowOff>
    </xdr:to>
    <xdr:sp macro="" textlink="">
      <xdr:nvSpPr>
        <xdr:cNvPr id="170" name="Isosceles Triangle 169">
          <a:extLst>
            <a:ext uri="{FF2B5EF4-FFF2-40B4-BE49-F238E27FC236}">
              <a16:creationId xmlns:a16="http://schemas.microsoft.com/office/drawing/2014/main" id="{08C40751-67D4-45E1-81EF-84664C7F037A}"/>
            </a:ext>
          </a:extLst>
        </xdr:cNvPr>
        <xdr:cNvSpPr/>
      </xdr:nvSpPr>
      <xdr:spPr>
        <a:xfrm rot="10800000">
          <a:off x="2418329" y="6407611"/>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142</xdr:row>
      <xdr:rowOff>9845</xdr:rowOff>
    </xdr:from>
    <xdr:to>
      <xdr:col>4</xdr:col>
      <xdr:colOff>510646</xdr:colOff>
      <xdr:row>142</xdr:row>
      <xdr:rowOff>278027</xdr:rowOff>
    </xdr:to>
    <xdr:sp macro="" textlink="">
      <xdr:nvSpPr>
        <xdr:cNvPr id="171" name="Isosceles Triangle 170">
          <a:extLst>
            <a:ext uri="{FF2B5EF4-FFF2-40B4-BE49-F238E27FC236}">
              <a16:creationId xmlns:a16="http://schemas.microsoft.com/office/drawing/2014/main" id="{0A36017D-7F26-4CD7-8F93-61B1858ADE20}"/>
            </a:ext>
          </a:extLst>
        </xdr:cNvPr>
        <xdr:cNvSpPr/>
      </xdr:nvSpPr>
      <xdr:spPr>
        <a:xfrm rot="10800000">
          <a:off x="3549122" y="641276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141</xdr:row>
      <xdr:rowOff>752583</xdr:rowOff>
    </xdr:from>
    <xdr:to>
      <xdr:col>6</xdr:col>
      <xdr:colOff>493290</xdr:colOff>
      <xdr:row>142</xdr:row>
      <xdr:rowOff>258765</xdr:rowOff>
    </xdr:to>
    <xdr:sp macro="" textlink="">
      <xdr:nvSpPr>
        <xdr:cNvPr id="172" name="Isosceles Triangle 171">
          <a:extLst>
            <a:ext uri="{FF2B5EF4-FFF2-40B4-BE49-F238E27FC236}">
              <a16:creationId xmlns:a16="http://schemas.microsoft.com/office/drawing/2014/main" id="{A0F66057-C2BB-47EF-B2CD-C8CE8FB9528C}"/>
            </a:ext>
          </a:extLst>
        </xdr:cNvPr>
        <xdr:cNvSpPr/>
      </xdr:nvSpPr>
      <xdr:spPr>
        <a:xfrm rot="10800000">
          <a:off x="4928766" y="639350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142</xdr:row>
      <xdr:rowOff>4977</xdr:rowOff>
    </xdr:from>
    <xdr:to>
      <xdr:col>8</xdr:col>
      <xdr:colOff>493290</xdr:colOff>
      <xdr:row>142</xdr:row>
      <xdr:rowOff>273159</xdr:rowOff>
    </xdr:to>
    <xdr:sp macro="" textlink="">
      <xdr:nvSpPr>
        <xdr:cNvPr id="173" name="Isosceles Triangle 172">
          <a:extLst>
            <a:ext uri="{FF2B5EF4-FFF2-40B4-BE49-F238E27FC236}">
              <a16:creationId xmlns:a16="http://schemas.microsoft.com/office/drawing/2014/main" id="{C431D70B-F423-4DC0-A569-B1BE8368E1E0}"/>
            </a:ext>
          </a:extLst>
        </xdr:cNvPr>
        <xdr:cNvSpPr/>
      </xdr:nvSpPr>
      <xdr:spPr>
        <a:xfrm rot="10800000">
          <a:off x="6071766" y="640789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142</xdr:row>
      <xdr:rowOff>6882</xdr:rowOff>
    </xdr:from>
    <xdr:to>
      <xdr:col>10</xdr:col>
      <xdr:colOff>472124</xdr:colOff>
      <xdr:row>142</xdr:row>
      <xdr:rowOff>275064</xdr:rowOff>
    </xdr:to>
    <xdr:sp macro="" textlink="">
      <xdr:nvSpPr>
        <xdr:cNvPr id="174" name="Isosceles Triangle 173">
          <a:extLst>
            <a:ext uri="{FF2B5EF4-FFF2-40B4-BE49-F238E27FC236}">
              <a16:creationId xmlns:a16="http://schemas.microsoft.com/office/drawing/2014/main" id="{D9F3AAB9-E2C1-48CA-897B-0494EBD63F34}"/>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142</xdr:row>
      <xdr:rowOff>6882</xdr:rowOff>
    </xdr:from>
    <xdr:to>
      <xdr:col>10</xdr:col>
      <xdr:colOff>472124</xdr:colOff>
      <xdr:row>142</xdr:row>
      <xdr:rowOff>275064</xdr:rowOff>
    </xdr:to>
    <xdr:sp macro="" textlink="">
      <xdr:nvSpPr>
        <xdr:cNvPr id="175" name="Isosceles Triangle 174">
          <a:extLst>
            <a:ext uri="{FF2B5EF4-FFF2-40B4-BE49-F238E27FC236}">
              <a16:creationId xmlns:a16="http://schemas.microsoft.com/office/drawing/2014/main" id="{DFE4F1DC-E7F0-47B8-9059-9DBEF74BE3BF}"/>
            </a:ext>
          </a:extLst>
        </xdr:cNvPr>
        <xdr:cNvSpPr/>
      </xdr:nvSpPr>
      <xdr:spPr>
        <a:xfrm rot="10800000">
          <a:off x="7574600" y="64097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142</xdr:row>
      <xdr:rowOff>8787</xdr:rowOff>
    </xdr:from>
    <xdr:to>
      <xdr:col>12</xdr:col>
      <xdr:colOff>497100</xdr:colOff>
      <xdr:row>142</xdr:row>
      <xdr:rowOff>276969</xdr:rowOff>
    </xdr:to>
    <xdr:sp macro="" textlink="">
      <xdr:nvSpPr>
        <xdr:cNvPr id="176" name="Isosceles Triangle 175">
          <a:extLst>
            <a:ext uri="{FF2B5EF4-FFF2-40B4-BE49-F238E27FC236}">
              <a16:creationId xmlns:a16="http://schemas.microsoft.com/office/drawing/2014/main" id="{64EA6EB0-6264-4650-A8F2-2AB980A8F412}"/>
            </a:ext>
          </a:extLst>
        </xdr:cNvPr>
        <xdr:cNvSpPr/>
      </xdr:nvSpPr>
      <xdr:spPr>
        <a:xfrm rot="10800000">
          <a:off x="9007159" y="64117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142</xdr:row>
      <xdr:rowOff>8787</xdr:rowOff>
    </xdr:from>
    <xdr:to>
      <xdr:col>12</xdr:col>
      <xdr:colOff>497100</xdr:colOff>
      <xdr:row>142</xdr:row>
      <xdr:rowOff>276969</xdr:rowOff>
    </xdr:to>
    <xdr:sp macro="" textlink="">
      <xdr:nvSpPr>
        <xdr:cNvPr id="177" name="Isosceles Triangle 176">
          <a:extLst>
            <a:ext uri="{FF2B5EF4-FFF2-40B4-BE49-F238E27FC236}">
              <a16:creationId xmlns:a16="http://schemas.microsoft.com/office/drawing/2014/main" id="{81C3514F-724A-4F5D-A95A-6E3BF0EC8862}"/>
            </a:ext>
          </a:extLst>
        </xdr:cNvPr>
        <xdr:cNvSpPr/>
      </xdr:nvSpPr>
      <xdr:spPr>
        <a:xfrm rot="10800000">
          <a:off x="9229409" y="342882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142</xdr:row>
      <xdr:rowOff>108</xdr:rowOff>
    </xdr:from>
    <xdr:to>
      <xdr:col>14</xdr:col>
      <xdr:colOff>486517</xdr:colOff>
      <xdr:row>142</xdr:row>
      <xdr:rowOff>268290</xdr:rowOff>
    </xdr:to>
    <xdr:sp macro="" textlink="">
      <xdr:nvSpPr>
        <xdr:cNvPr id="178" name="Isosceles Triangle 177">
          <a:extLst>
            <a:ext uri="{FF2B5EF4-FFF2-40B4-BE49-F238E27FC236}">
              <a16:creationId xmlns:a16="http://schemas.microsoft.com/office/drawing/2014/main" id="{314CC9E2-19BC-42E6-8721-0DCC3CB70613}"/>
            </a:ext>
          </a:extLst>
        </xdr:cNvPr>
        <xdr:cNvSpPr/>
      </xdr:nvSpPr>
      <xdr:spPr>
        <a:xfrm rot="10800000">
          <a:off x="10351243"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142</xdr:row>
      <xdr:rowOff>108</xdr:rowOff>
    </xdr:from>
    <xdr:to>
      <xdr:col>16</xdr:col>
      <xdr:colOff>526946</xdr:colOff>
      <xdr:row>142</xdr:row>
      <xdr:rowOff>268290</xdr:rowOff>
    </xdr:to>
    <xdr:sp macro="" textlink="">
      <xdr:nvSpPr>
        <xdr:cNvPr id="179" name="Isosceles Triangle 178">
          <a:extLst>
            <a:ext uri="{FF2B5EF4-FFF2-40B4-BE49-F238E27FC236}">
              <a16:creationId xmlns:a16="http://schemas.microsoft.com/office/drawing/2014/main" id="{16E8C63E-9D28-4C61-935E-445C68110343}"/>
            </a:ext>
          </a:extLst>
        </xdr:cNvPr>
        <xdr:cNvSpPr/>
      </xdr:nvSpPr>
      <xdr:spPr>
        <a:xfrm rot="10800000">
          <a:off x="11767505" y="640302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142</xdr:row>
      <xdr:rowOff>4764</xdr:rowOff>
    </xdr:from>
    <xdr:to>
      <xdr:col>18</xdr:col>
      <xdr:colOff>528005</xdr:colOff>
      <xdr:row>142</xdr:row>
      <xdr:rowOff>274851</xdr:rowOff>
    </xdr:to>
    <xdr:sp macro="" textlink="">
      <xdr:nvSpPr>
        <xdr:cNvPr id="181" name="Isosceles Triangle 180">
          <a:extLst>
            <a:ext uri="{FF2B5EF4-FFF2-40B4-BE49-F238E27FC236}">
              <a16:creationId xmlns:a16="http://schemas.microsoft.com/office/drawing/2014/main" id="{78E4BC6D-D629-42DD-B384-38DAB354F186}"/>
            </a:ext>
          </a:extLst>
        </xdr:cNvPr>
        <xdr:cNvSpPr/>
      </xdr:nvSpPr>
      <xdr:spPr>
        <a:xfrm rot="10800000">
          <a:off x="13313731" y="6407681"/>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141</xdr:row>
      <xdr:rowOff>715753</xdr:rowOff>
    </xdr:from>
    <xdr:to>
      <xdr:col>20</xdr:col>
      <xdr:colOff>515517</xdr:colOff>
      <xdr:row>142</xdr:row>
      <xdr:rowOff>264268</xdr:rowOff>
    </xdr:to>
    <xdr:sp macro="" textlink="">
      <xdr:nvSpPr>
        <xdr:cNvPr id="182" name="Isosceles Triangle 181">
          <a:extLst>
            <a:ext uri="{FF2B5EF4-FFF2-40B4-BE49-F238E27FC236}">
              <a16:creationId xmlns:a16="http://schemas.microsoft.com/office/drawing/2014/main" id="{E2DA3792-6C73-4F03-9A02-622A4549B1A1}"/>
            </a:ext>
          </a:extLst>
        </xdr:cNvPr>
        <xdr:cNvSpPr/>
      </xdr:nvSpPr>
      <xdr:spPr>
        <a:xfrm rot="10800000">
          <a:off x="14772326" y="6356670"/>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208139</xdr:colOff>
      <xdr:row>7</xdr:row>
      <xdr:rowOff>10583</xdr:rowOff>
    </xdr:from>
    <xdr:to>
      <xdr:col>32</xdr:col>
      <xdr:colOff>397580</xdr:colOff>
      <xdr:row>7</xdr:row>
      <xdr:rowOff>321098</xdr:rowOff>
    </xdr:to>
    <xdr:sp macro="" textlink="">
      <xdr:nvSpPr>
        <xdr:cNvPr id="186" name="Isosceles Triangle 185">
          <a:extLst>
            <a:ext uri="{FF2B5EF4-FFF2-40B4-BE49-F238E27FC236}">
              <a16:creationId xmlns:a16="http://schemas.microsoft.com/office/drawing/2014/main" id="{B4C38768-A60E-4C25-BBC2-60D0D801EBED}"/>
            </a:ext>
          </a:extLst>
        </xdr:cNvPr>
        <xdr:cNvSpPr/>
      </xdr:nvSpPr>
      <xdr:spPr>
        <a:xfrm rot="10800000">
          <a:off x="23195139" y="242358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232834</xdr:colOff>
      <xdr:row>6</xdr:row>
      <xdr:rowOff>910166</xdr:rowOff>
    </xdr:from>
    <xdr:to>
      <xdr:col>38</xdr:col>
      <xdr:colOff>422275</xdr:colOff>
      <xdr:row>7</xdr:row>
      <xdr:rowOff>289348</xdr:rowOff>
    </xdr:to>
    <xdr:sp macro="" textlink="">
      <xdr:nvSpPr>
        <xdr:cNvPr id="187" name="Isosceles Triangle 186">
          <a:extLst>
            <a:ext uri="{FF2B5EF4-FFF2-40B4-BE49-F238E27FC236}">
              <a16:creationId xmlns:a16="http://schemas.microsoft.com/office/drawing/2014/main" id="{84F313F5-486A-4C83-B240-2A71D2F1C1E8}"/>
            </a:ext>
          </a:extLst>
        </xdr:cNvPr>
        <xdr:cNvSpPr/>
      </xdr:nvSpPr>
      <xdr:spPr>
        <a:xfrm rot="10800000">
          <a:off x="27093334" y="239183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317500</xdr:colOff>
      <xdr:row>6</xdr:row>
      <xdr:rowOff>920749</xdr:rowOff>
    </xdr:from>
    <xdr:to>
      <xdr:col>20</xdr:col>
      <xdr:colOff>506941</xdr:colOff>
      <xdr:row>7</xdr:row>
      <xdr:rowOff>299931</xdr:rowOff>
    </xdr:to>
    <xdr:sp macro="" textlink="">
      <xdr:nvSpPr>
        <xdr:cNvPr id="188" name="Isosceles Triangle 187">
          <a:extLst>
            <a:ext uri="{FF2B5EF4-FFF2-40B4-BE49-F238E27FC236}">
              <a16:creationId xmlns:a16="http://schemas.microsoft.com/office/drawing/2014/main" id="{6808E80F-2903-421D-9190-00949ACC2715}"/>
            </a:ext>
          </a:extLst>
        </xdr:cNvPr>
        <xdr:cNvSpPr/>
      </xdr:nvSpPr>
      <xdr:spPr>
        <a:xfrm rot="10800000">
          <a:off x="15017750" y="2402416"/>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275166</xdr:colOff>
      <xdr:row>6</xdr:row>
      <xdr:rowOff>910166</xdr:rowOff>
    </xdr:from>
    <xdr:to>
      <xdr:col>28</xdr:col>
      <xdr:colOff>464607</xdr:colOff>
      <xdr:row>7</xdr:row>
      <xdr:rowOff>289348</xdr:rowOff>
    </xdr:to>
    <xdr:sp macro="" textlink="">
      <xdr:nvSpPr>
        <xdr:cNvPr id="189" name="Isosceles Triangle 188">
          <a:extLst>
            <a:ext uri="{FF2B5EF4-FFF2-40B4-BE49-F238E27FC236}">
              <a16:creationId xmlns:a16="http://schemas.microsoft.com/office/drawing/2014/main" id="{90BAC907-761A-41D0-891D-07301CB1BC8A}"/>
            </a:ext>
          </a:extLst>
        </xdr:cNvPr>
        <xdr:cNvSpPr/>
      </xdr:nvSpPr>
      <xdr:spPr>
        <a:xfrm rot="10800000">
          <a:off x="20616333" y="239183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48</xdr:col>
      <xdr:colOff>222250</xdr:colOff>
      <xdr:row>7</xdr:row>
      <xdr:rowOff>1</xdr:rowOff>
    </xdr:from>
    <xdr:to>
      <xdr:col>48</xdr:col>
      <xdr:colOff>411691</xdr:colOff>
      <xdr:row>7</xdr:row>
      <xdr:rowOff>310516</xdr:rowOff>
    </xdr:to>
    <xdr:sp macro="" textlink="">
      <xdr:nvSpPr>
        <xdr:cNvPr id="190" name="Isosceles Triangle 189">
          <a:extLst>
            <a:ext uri="{FF2B5EF4-FFF2-40B4-BE49-F238E27FC236}">
              <a16:creationId xmlns:a16="http://schemas.microsoft.com/office/drawing/2014/main" id="{E25ADC51-9A94-4CDF-8F41-268C49CD2C56}"/>
            </a:ext>
          </a:extLst>
        </xdr:cNvPr>
        <xdr:cNvSpPr/>
      </xdr:nvSpPr>
      <xdr:spPr>
        <a:xfrm rot="10800000">
          <a:off x="33538583" y="2413001"/>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44</xdr:col>
      <xdr:colOff>232834</xdr:colOff>
      <xdr:row>6</xdr:row>
      <xdr:rowOff>920749</xdr:rowOff>
    </xdr:from>
    <xdr:to>
      <xdr:col>44</xdr:col>
      <xdr:colOff>422275</xdr:colOff>
      <xdr:row>7</xdr:row>
      <xdr:rowOff>299931</xdr:rowOff>
    </xdr:to>
    <xdr:sp macro="" textlink="">
      <xdr:nvSpPr>
        <xdr:cNvPr id="191" name="Isosceles Triangle 190">
          <a:extLst>
            <a:ext uri="{FF2B5EF4-FFF2-40B4-BE49-F238E27FC236}">
              <a16:creationId xmlns:a16="http://schemas.microsoft.com/office/drawing/2014/main" id="{955CA2CF-3E70-454B-B544-B118B32E1AF2}"/>
            </a:ext>
          </a:extLst>
        </xdr:cNvPr>
        <xdr:cNvSpPr/>
      </xdr:nvSpPr>
      <xdr:spPr>
        <a:xfrm rot="10800000">
          <a:off x="30966834" y="2402416"/>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56</xdr:col>
      <xdr:colOff>222250</xdr:colOff>
      <xdr:row>6</xdr:row>
      <xdr:rowOff>910166</xdr:rowOff>
    </xdr:from>
    <xdr:to>
      <xdr:col>56</xdr:col>
      <xdr:colOff>411691</xdr:colOff>
      <xdr:row>7</xdr:row>
      <xdr:rowOff>289348</xdr:rowOff>
    </xdr:to>
    <xdr:sp macro="" textlink="">
      <xdr:nvSpPr>
        <xdr:cNvPr id="192" name="Isosceles Triangle 191">
          <a:extLst>
            <a:ext uri="{FF2B5EF4-FFF2-40B4-BE49-F238E27FC236}">
              <a16:creationId xmlns:a16="http://schemas.microsoft.com/office/drawing/2014/main" id="{83455FA6-71DF-4440-87A5-22C6FDCD4325}"/>
            </a:ext>
          </a:extLst>
        </xdr:cNvPr>
        <xdr:cNvSpPr/>
      </xdr:nvSpPr>
      <xdr:spPr>
        <a:xfrm rot="10800000">
          <a:off x="38703250" y="239183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303848</xdr:colOff>
      <xdr:row>7</xdr:row>
      <xdr:rowOff>4977</xdr:rowOff>
    </xdr:from>
    <xdr:to>
      <xdr:col>6</xdr:col>
      <xdr:colOff>493289</xdr:colOff>
      <xdr:row>7</xdr:row>
      <xdr:rowOff>273159</xdr:rowOff>
    </xdr:to>
    <xdr:sp macro="" textlink="">
      <xdr:nvSpPr>
        <xdr:cNvPr id="193" name="Isosceles Triangle 192">
          <a:extLst>
            <a:ext uri="{FF2B5EF4-FFF2-40B4-BE49-F238E27FC236}">
              <a16:creationId xmlns:a16="http://schemas.microsoft.com/office/drawing/2014/main" id="{25918FA0-D6BE-4CD7-82C2-EEDA8DFD2D05}"/>
            </a:ext>
          </a:extLst>
        </xdr:cNvPr>
        <xdr:cNvSpPr/>
      </xdr:nvSpPr>
      <xdr:spPr>
        <a:xfrm rot="10800000">
          <a:off x="5066348" y="241797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359833</xdr:colOff>
      <xdr:row>68</xdr:row>
      <xdr:rowOff>10583</xdr:rowOff>
    </xdr:from>
    <xdr:to>
      <xdr:col>0</xdr:col>
      <xdr:colOff>557388</xdr:colOff>
      <xdr:row>68</xdr:row>
      <xdr:rowOff>165803</xdr:rowOff>
    </xdr:to>
    <xdr:sp macro="" textlink="">
      <xdr:nvSpPr>
        <xdr:cNvPr id="194" name="Isosceles Triangle 193">
          <a:extLst>
            <a:ext uri="{FF2B5EF4-FFF2-40B4-BE49-F238E27FC236}">
              <a16:creationId xmlns:a16="http://schemas.microsoft.com/office/drawing/2014/main" id="{FF7A80AC-10C4-4E66-8DAB-CA215B23FC2D}"/>
            </a:ext>
          </a:extLst>
        </xdr:cNvPr>
        <xdr:cNvSpPr/>
      </xdr:nvSpPr>
      <xdr:spPr>
        <a:xfrm rot="10800000">
          <a:off x="359833" y="17568333"/>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222250</xdr:colOff>
      <xdr:row>83</xdr:row>
      <xdr:rowOff>0</xdr:rowOff>
    </xdr:from>
    <xdr:to>
      <xdr:col>0</xdr:col>
      <xdr:colOff>419805</xdr:colOff>
      <xdr:row>83</xdr:row>
      <xdr:rowOff>155220</xdr:rowOff>
    </xdr:to>
    <xdr:sp macro="" textlink="">
      <xdr:nvSpPr>
        <xdr:cNvPr id="195" name="Isosceles Triangle 194">
          <a:extLst>
            <a:ext uri="{FF2B5EF4-FFF2-40B4-BE49-F238E27FC236}">
              <a16:creationId xmlns:a16="http://schemas.microsoft.com/office/drawing/2014/main" id="{05674DAD-5CE8-4987-84F7-394DBCBF2509}"/>
            </a:ext>
          </a:extLst>
        </xdr:cNvPr>
        <xdr:cNvSpPr/>
      </xdr:nvSpPr>
      <xdr:spPr>
        <a:xfrm rot="10800000">
          <a:off x="222250" y="22256750"/>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222250</xdr:colOff>
      <xdr:row>98</xdr:row>
      <xdr:rowOff>0</xdr:rowOff>
    </xdr:from>
    <xdr:to>
      <xdr:col>0</xdr:col>
      <xdr:colOff>419805</xdr:colOff>
      <xdr:row>98</xdr:row>
      <xdr:rowOff>155220</xdr:rowOff>
    </xdr:to>
    <xdr:sp macro="" textlink="">
      <xdr:nvSpPr>
        <xdr:cNvPr id="196" name="Isosceles Triangle 195">
          <a:extLst>
            <a:ext uri="{FF2B5EF4-FFF2-40B4-BE49-F238E27FC236}">
              <a16:creationId xmlns:a16="http://schemas.microsoft.com/office/drawing/2014/main" id="{12CF5729-27EF-46AF-95D4-CDDCADFA126F}"/>
            </a:ext>
          </a:extLst>
        </xdr:cNvPr>
        <xdr:cNvSpPr/>
      </xdr:nvSpPr>
      <xdr:spPr>
        <a:xfrm rot="10800000">
          <a:off x="222250" y="26066750"/>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232833</xdr:colOff>
      <xdr:row>112</xdr:row>
      <xdr:rowOff>740833</xdr:rowOff>
    </xdr:from>
    <xdr:to>
      <xdr:col>0</xdr:col>
      <xdr:colOff>430388</xdr:colOff>
      <xdr:row>113</xdr:row>
      <xdr:rowOff>134053</xdr:rowOff>
    </xdr:to>
    <xdr:sp macro="" textlink="">
      <xdr:nvSpPr>
        <xdr:cNvPr id="197" name="Isosceles Triangle 196">
          <a:extLst>
            <a:ext uri="{FF2B5EF4-FFF2-40B4-BE49-F238E27FC236}">
              <a16:creationId xmlns:a16="http://schemas.microsoft.com/office/drawing/2014/main" id="{9BAA5770-402E-411B-BD37-D1BC15F50588}"/>
            </a:ext>
          </a:extLst>
        </xdr:cNvPr>
        <xdr:cNvSpPr/>
      </xdr:nvSpPr>
      <xdr:spPr>
        <a:xfrm rot="10800000">
          <a:off x="232833" y="29855583"/>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254000</xdr:colOff>
      <xdr:row>128</xdr:row>
      <xdr:rowOff>0</xdr:rowOff>
    </xdr:from>
    <xdr:to>
      <xdr:col>0</xdr:col>
      <xdr:colOff>451555</xdr:colOff>
      <xdr:row>128</xdr:row>
      <xdr:rowOff>155220</xdr:rowOff>
    </xdr:to>
    <xdr:sp macro="" textlink="">
      <xdr:nvSpPr>
        <xdr:cNvPr id="198" name="Isosceles Triangle 197">
          <a:extLst>
            <a:ext uri="{FF2B5EF4-FFF2-40B4-BE49-F238E27FC236}">
              <a16:creationId xmlns:a16="http://schemas.microsoft.com/office/drawing/2014/main" id="{68DC4A32-D443-42F6-9C0F-CEE0D7DAB3AE}"/>
            </a:ext>
          </a:extLst>
        </xdr:cNvPr>
        <xdr:cNvSpPr/>
      </xdr:nvSpPr>
      <xdr:spPr>
        <a:xfrm rot="10800000">
          <a:off x="254000" y="33686750"/>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243416</xdr:colOff>
      <xdr:row>143</xdr:row>
      <xdr:rowOff>0</xdr:rowOff>
    </xdr:from>
    <xdr:to>
      <xdr:col>0</xdr:col>
      <xdr:colOff>440971</xdr:colOff>
      <xdr:row>143</xdr:row>
      <xdr:rowOff>155220</xdr:rowOff>
    </xdr:to>
    <xdr:sp macro="" textlink="">
      <xdr:nvSpPr>
        <xdr:cNvPr id="199" name="Isosceles Triangle 198">
          <a:extLst>
            <a:ext uri="{FF2B5EF4-FFF2-40B4-BE49-F238E27FC236}">
              <a16:creationId xmlns:a16="http://schemas.microsoft.com/office/drawing/2014/main" id="{F4DEEC07-AA02-4A55-A5EA-2D6ED2399727}"/>
            </a:ext>
          </a:extLst>
        </xdr:cNvPr>
        <xdr:cNvSpPr/>
      </xdr:nvSpPr>
      <xdr:spPr>
        <a:xfrm rot="10800000">
          <a:off x="243416" y="37496750"/>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157</xdr:row>
      <xdr:rowOff>4694</xdr:rowOff>
    </xdr:from>
    <xdr:to>
      <xdr:col>2</xdr:col>
      <xdr:colOff>491103</xdr:colOff>
      <xdr:row>157</xdr:row>
      <xdr:rowOff>265256</xdr:rowOff>
    </xdr:to>
    <xdr:sp macro="" textlink="">
      <xdr:nvSpPr>
        <xdr:cNvPr id="215" name="Isosceles Triangle 214">
          <a:extLst>
            <a:ext uri="{FF2B5EF4-FFF2-40B4-BE49-F238E27FC236}">
              <a16:creationId xmlns:a16="http://schemas.microsoft.com/office/drawing/2014/main" id="{2750D9E9-5EA4-41B5-A4C7-0D30ACD953EB}"/>
            </a:ext>
          </a:extLst>
        </xdr:cNvPr>
        <xdr:cNvSpPr/>
      </xdr:nvSpPr>
      <xdr:spPr>
        <a:xfrm rot="10800000">
          <a:off x="2555912" y="10069444"/>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157</xdr:row>
      <xdr:rowOff>9845</xdr:rowOff>
    </xdr:from>
    <xdr:to>
      <xdr:col>4</xdr:col>
      <xdr:colOff>510646</xdr:colOff>
      <xdr:row>157</xdr:row>
      <xdr:rowOff>278027</xdr:rowOff>
    </xdr:to>
    <xdr:sp macro="" textlink="">
      <xdr:nvSpPr>
        <xdr:cNvPr id="216" name="Isosceles Triangle 215">
          <a:extLst>
            <a:ext uri="{FF2B5EF4-FFF2-40B4-BE49-F238E27FC236}">
              <a16:creationId xmlns:a16="http://schemas.microsoft.com/office/drawing/2014/main" id="{50C120D3-E7D4-4BF9-9F3D-EDBA4512A57F}"/>
            </a:ext>
          </a:extLst>
        </xdr:cNvPr>
        <xdr:cNvSpPr/>
      </xdr:nvSpPr>
      <xdr:spPr>
        <a:xfrm rot="10800000">
          <a:off x="3686705" y="100745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156</xdr:row>
      <xdr:rowOff>752583</xdr:rowOff>
    </xdr:from>
    <xdr:to>
      <xdr:col>6</xdr:col>
      <xdr:colOff>493290</xdr:colOff>
      <xdr:row>157</xdr:row>
      <xdr:rowOff>258765</xdr:rowOff>
    </xdr:to>
    <xdr:sp macro="" textlink="">
      <xdr:nvSpPr>
        <xdr:cNvPr id="217" name="Isosceles Triangle 216">
          <a:extLst>
            <a:ext uri="{FF2B5EF4-FFF2-40B4-BE49-F238E27FC236}">
              <a16:creationId xmlns:a16="http://schemas.microsoft.com/office/drawing/2014/main" id="{863C9DF1-E399-4337-8E39-EE3B2E33DAE8}"/>
            </a:ext>
          </a:extLst>
        </xdr:cNvPr>
        <xdr:cNvSpPr/>
      </xdr:nvSpPr>
      <xdr:spPr>
        <a:xfrm rot="10800000">
          <a:off x="5066349" y="10055333"/>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157</xdr:row>
      <xdr:rowOff>4977</xdr:rowOff>
    </xdr:from>
    <xdr:to>
      <xdr:col>8</xdr:col>
      <xdr:colOff>493290</xdr:colOff>
      <xdr:row>157</xdr:row>
      <xdr:rowOff>273159</xdr:rowOff>
    </xdr:to>
    <xdr:sp macro="" textlink="">
      <xdr:nvSpPr>
        <xdr:cNvPr id="218" name="Isosceles Triangle 217">
          <a:extLst>
            <a:ext uri="{FF2B5EF4-FFF2-40B4-BE49-F238E27FC236}">
              <a16:creationId xmlns:a16="http://schemas.microsoft.com/office/drawing/2014/main" id="{F4AD63E7-7EFC-45E3-8D6F-937A6FCAC534}"/>
            </a:ext>
          </a:extLst>
        </xdr:cNvPr>
        <xdr:cNvSpPr/>
      </xdr:nvSpPr>
      <xdr:spPr>
        <a:xfrm rot="10800000">
          <a:off x="6230516" y="100697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157</xdr:row>
      <xdr:rowOff>6882</xdr:rowOff>
    </xdr:from>
    <xdr:to>
      <xdr:col>10</xdr:col>
      <xdr:colOff>472124</xdr:colOff>
      <xdr:row>157</xdr:row>
      <xdr:rowOff>275064</xdr:rowOff>
    </xdr:to>
    <xdr:sp macro="" textlink="">
      <xdr:nvSpPr>
        <xdr:cNvPr id="219" name="Isosceles Triangle 218">
          <a:extLst>
            <a:ext uri="{FF2B5EF4-FFF2-40B4-BE49-F238E27FC236}">
              <a16:creationId xmlns:a16="http://schemas.microsoft.com/office/drawing/2014/main" id="{87039E08-CCC8-44F6-B375-3F488C6C204A}"/>
            </a:ext>
          </a:extLst>
        </xdr:cNvPr>
        <xdr:cNvSpPr/>
      </xdr:nvSpPr>
      <xdr:spPr>
        <a:xfrm rot="10800000">
          <a:off x="7733350" y="1007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157</xdr:row>
      <xdr:rowOff>6882</xdr:rowOff>
    </xdr:from>
    <xdr:to>
      <xdr:col>10</xdr:col>
      <xdr:colOff>472124</xdr:colOff>
      <xdr:row>157</xdr:row>
      <xdr:rowOff>275064</xdr:rowOff>
    </xdr:to>
    <xdr:sp macro="" textlink="">
      <xdr:nvSpPr>
        <xdr:cNvPr id="220" name="Isosceles Triangle 219">
          <a:extLst>
            <a:ext uri="{FF2B5EF4-FFF2-40B4-BE49-F238E27FC236}">
              <a16:creationId xmlns:a16="http://schemas.microsoft.com/office/drawing/2014/main" id="{5791BAB6-1DED-4CD2-94A8-21A599A4B656}"/>
            </a:ext>
          </a:extLst>
        </xdr:cNvPr>
        <xdr:cNvSpPr/>
      </xdr:nvSpPr>
      <xdr:spPr>
        <a:xfrm rot="10800000">
          <a:off x="7733350" y="1007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157</xdr:row>
      <xdr:rowOff>8787</xdr:rowOff>
    </xdr:from>
    <xdr:to>
      <xdr:col>12</xdr:col>
      <xdr:colOff>497100</xdr:colOff>
      <xdr:row>157</xdr:row>
      <xdr:rowOff>276969</xdr:rowOff>
    </xdr:to>
    <xdr:sp macro="" textlink="">
      <xdr:nvSpPr>
        <xdr:cNvPr id="221" name="Isosceles Triangle 220">
          <a:extLst>
            <a:ext uri="{FF2B5EF4-FFF2-40B4-BE49-F238E27FC236}">
              <a16:creationId xmlns:a16="http://schemas.microsoft.com/office/drawing/2014/main" id="{ACE3DC4D-BA29-4AC0-B4EA-851D93576BBA}"/>
            </a:ext>
          </a:extLst>
        </xdr:cNvPr>
        <xdr:cNvSpPr/>
      </xdr:nvSpPr>
      <xdr:spPr>
        <a:xfrm rot="10800000">
          <a:off x="9229409" y="1007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157</xdr:row>
      <xdr:rowOff>8787</xdr:rowOff>
    </xdr:from>
    <xdr:to>
      <xdr:col>12</xdr:col>
      <xdr:colOff>497100</xdr:colOff>
      <xdr:row>157</xdr:row>
      <xdr:rowOff>276969</xdr:rowOff>
    </xdr:to>
    <xdr:sp macro="" textlink="">
      <xdr:nvSpPr>
        <xdr:cNvPr id="222" name="Isosceles Triangle 221">
          <a:extLst>
            <a:ext uri="{FF2B5EF4-FFF2-40B4-BE49-F238E27FC236}">
              <a16:creationId xmlns:a16="http://schemas.microsoft.com/office/drawing/2014/main" id="{85F2E9EB-0515-4F6B-9615-2C3FE4044370}"/>
            </a:ext>
          </a:extLst>
        </xdr:cNvPr>
        <xdr:cNvSpPr/>
      </xdr:nvSpPr>
      <xdr:spPr>
        <a:xfrm rot="10800000">
          <a:off x="9229409" y="1007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157</xdr:row>
      <xdr:rowOff>108</xdr:rowOff>
    </xdr:from>
    <xdr:to>
      <xdr:col>14</xdr:col>
      <xdr:colOff>486517</xdr:colOff>
      <xdr:row>157</xdr:row>
      <xdr:rowOff>268290</xdr:rowOff>
    </xdr:to>
    <xdr:sp macro="" textlink="">
      <xdr:nvSpPr>
        <xdr:cNvPr id="223" name="Isosceles Triangle 222">
          <a:extLst>
            <a:ext uri="{FF2B5EF4-FFF2-40B4-BE49-F238E27FC236}">
              <a16:creationId xmlns:a16="http://schemas.microsoft.com/office/drawing/2014/main" id="{BF673A70-CCBF-4C04-93D7-937C7E9791D9}"/>
            </a:ext>
          </a:extLst>
        </xdr:cNvPr>
        <xdr:cNvSpPr/>
      </xdr:nvSpPr>
      <xdr:spPr>
        <a:xfrm rot="10800000">
          <a:off x="10615826" y="1006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157</xdr:row>
      <xdr:rowOff>108</xdr:rowOff>
    </xdr:from>
    <xdr:to>
      <xdr:col>16</xdr:col>
      <xdr:colOff>526946</xdr:colOff>
      <xdr:row>157</xdr:row>
      <xdr:rowOff>268290</xdr:rowOff>
    </xdr:to>
    <xdr:sp macro="" textlink="">
      <xdr:nvSpPr>
        <xdr:cNvPr id="224" name="Isosceles Triangle 223">
          <a:extLst>
            <a:ext uri="{FF2B5EF4-FFF2-40B4-BE49-F238E27FC236}">
              <a16:creationId xmlns:a16="http://schemas.microsoft.com/office/drawing/2014/main" id="{6649D36A-2D95-4A46-A3FE-FA019D1A579E}"/>
            </a:ext>
          </a:extLst>
        </xdr:cNvPr>
        <xdr:cNvSpPr/>
      </xdr:nvSpPr>
      <xdr:spPr>
        <a:xfrm rot="10800000">
          <a:off x="12106172" y="1006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157</xdr:row>
      <xdr:rowOff>4764</xdr:rowOff>
    </xdr:from>
    <xdr:to>
      <xdr:col>18</xdr:col>
      <xdr:colOff>528005</xdr:colOff>
      <xdr:row>157</xdr:row>
      <xdr:rowOff>274851</xdr:rowOff>
    </xdr:to>
    <xdr:sp macro="" textlink="">
      <xdr:nvSpPr>
        <xdr:cNvPr id="226" name="Isosceles Triangle 225">
          <a:extLst>
            <a:ext uri="{FF2B5EF4-FFF2-40B4-BE49-F238E27FC236}">
              <a16:creationId xmlns:a16="http://schemas.microsoft.com/office/drawing/2014/main" id="{641613C3-7E6A-4CF2-A4D2-4B7D36412126}"/>
            </a:ext>
          </a:extLst>
        </xdr:cNvPr>
        <xdr:cNvSpPr/>
      </xdr:nvSpPr>
      <xdr:spPr>
        <a:xfrm rot="10800000">
          <a:off x="13652397" y="1006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156</xdr:row>
      <xdr:rowOff>715753</xdr:rowOff>
    </xdr:from>
    <xdr:to>
      <xdr:col>20</xdr:col>
      <xdr:colOff>515517</xdr:colOff>
      <xdr:row>157</xdr:row>
      <xdr:rowOff>264268</xdr:rowOff>
    </xdr:to>
    <xdr:sp macro="" textlink="">
      <xdr:nvSpPr>
        <xdr:cNvPr id="227" name="Isosceles Triangle 226">
          <a:extLst>
            <a:ext uri="{FF2B5EF4-FFF2-40B4-BE49-F238E27FC236}">
              <a16:creationId xmlns:a16="http://schemas.microsoft.com/office/drawing/2014/main" id="{7CF72C18-1E35-472F-9919-E1BC0B95110E}"/>
            </a:ext>
          </a:extLst>
        </xdr:cNvPr>
        <xdr:cNvSpPr/>
      </xdr:nvSpPr>
      <xdr:spPr>
        <a:xfrm rot="10800000">
          <a:off x="15153326" y="1001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172</xdr:row>
      <xdr:rowOff>4694</xdr:rowOff>
    </xdr:from>
    <xdr:to>
      <xdr:col>2</xdr:col>
      <xdr:colOff>491103</xdr:colOff>
      <xdr:row>172</xdr:row>
      <xdr:rowOff>265256</xdr:rowOff>
    </xdr:to>
    <xdr:sp macro="" textlink="">
      <xdr:nvSpPr>
        <xdr:cNvPr id="230" name="Isosceles Triangle 229">
          <a:extLst>
            <a:ext uri="{FF2B5EF4-FFF2-40B4-BE49-F238E27FC236}">
              <a16:creationId xmlns:a16="http://schemas.microsoft.com/office/drawing/2014/main" id="{15B13294-BE5B-403C-BB5E-79854454E69F}"/>
            </a:ext>
          </a:extLst>
        </xdr:cNvPr>
        <xdr:cNvSpPr/>
      </xdr:nvSpPr>
      <xdr:spPr>
        <a:xfrm rot="10800000">
          <a:off x="2555912" y="13879444"/>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172</xdr:row>
      <xdr:rowOff>9845</xdr:rowOff>
    </xdr:from>
    <xdr:to>
      <xdr:col>4</xdr:col>
      <xdr:colOff>510646</xdr:colOff>
      <xdr:row>172</xdr:row>
      <xdr:rowOff>278027</xdr:rowOff>
    </xdr:to>
    <xdr:sp macro="" textlink="">
      <xdr:nvSpPr>
        <xdr:cNvPr id="231" name="Isosceles Triangle 230">
          <a:extLst>
            <a:ext uri="{FF2B5EF4-FFF2-40B4-BE49-F238E27FC236}">
              <a16:creationId xmlns:a16="http://schemas.microsoft.com/office/drawing/2014/main" id="{57C08A19-1A9F-45F9-918B-D55B5E70E266}"/>
            </a:ext>
          </a:extLst>
        </xdr:cNvPr>
        <xdr:cNvSpPr/>
      </xdr:nvSpPr>
      <xdr:spPr>
        <a:xfrm rot="10800000">
          <a:off x="3686705" y="138845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171</xdr:row>
      <xdr:rowOff>752583</xdr:rowOff>
    </xdr:from>
    <xdr:to>
      <xdr:col>6</xdr:col>
      <xdr:colOff>493290</xdr:colOff>
      <xdr:row>172</xdr:row>
      <xdr:rowOff>258765</xdr:rowOff>
    </xdr:to>
    <xdr:sp macro="" textlink="">
      <xdr:nvSpPr>
        <xdr:cNvPr id="232" name="Isosceles Triangle 231">
          <a:extLst>
            <a:ext uri="{FF2B5EF4-FFF2-40B4-BE49-F238E27FC236}">
              <a16:creationId xmlns:a16="http://schemas.microsoft.com/office/drawing/2014/main" id="{95D23270-F0A3-4F9D-ABD9-26A5C5B18103}"/>
            </a:ext>
          </a:extLst>
        </xdr:cNvPr>
        <xdr:cNvSpPr/>
      </xdr:nvSpPr>
      <xdr:spPr>
        <a:xfrm rot="10800000">
          <a:off x="5066349" y="13865333"/>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172</xdr:row>
      <xdr:rowOff>4977</xdr:rowOff>
    </xdr:from>
    <xdr:to>
      <xdr:col>8</xdr:col>
      <xdr:colOff>493290</xdr:colOff>
      <xdr:row>172</xdr:row>
      <xdr:rowOff>273159</xdr:rowOff>
    </xdr:to>
    <xdr:sp macro="" textlink="">
      <xdr:nvSpPr>
        <xdr:cNvPr id="233" name="Isosceles Triangle 232">
          <a:extLst>
            <a:ext uri="{FF2B5EF4-FFF2-40B4-BE49-F238E27FC236}">
              <a16:creationId xmlns:a16="http://schemas.microsoft.com/office/drawing/2014/main" id="{C093F41D-AAC8-4E8F-BC80-0563796F978A}"/>
            </a:ext>
          </a:extLst>
        </xdr:cNvPr>
        <xdr:cNvSpPr/>
      </xdr:nvSpPr>
      <xdr:spPr>
        <a:xfrm rot="10800000">
          <a:off x="6230516" y="138797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172</xdr:row>
      <xdr:rowOff>6882</xdr:rowOff>
    </xdr:from>
    <xdr:to>
      <xdr:col>10</xdr:col>
      <xdr:colOff>472124</xdr:colOff>
      <xdr:row>172</xdr:row>
      <xdr:rowOff>275064</xdr:rowOff>
    </xdr:to>
    <xdr:sp macro="" textlink="">
      <xdr:nvSpPr>
        <xdr:cNvPr id="234" name="Isosceles Triangle 233">
          <a:extLst>
            <a:ext uri="{FF2B5EF4-FFF2-40B4-BE49-F238E27FC236}">
              <a16:creationId xmlns:a16="http://schemas.microsoft.com/office/drawing/2014/main" id="{5D1CF70E-87BF-4621-8FF7-929868F88857}"/>
            </a:ext>
          </a:extLst>
        </xdr:cNvPr>
        <xdr:cNvSpPr/>
      </xdr:nvSpPr>
      <xdr:spPr>
        <a:xfrm rot="10800000">
          <a:off x="7733350" y="1388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172</xdr:row>
      <xdr:rowOff>6882</xdr:rowOff>
    </xdr:from>
    <xdr:to>
      <xdr:col>10</xdr:col>
      <xdr:colOff>472124</xdr:colOff>
      <xdr:row>172</xdr:row>
      <xdr:rowOff>275064</xdr:rowOff>
    </xdr:to>
    <xdr:sp macro="" textlink="">
      <xdr:nvSpPr>
        <xdr:cNvPr id="235" name="Isosceles Triangle 234">
          <a:extLst>
            <a:ext uri="{FF2B5EF4-FFF2-40B4-BE49-F238E27FC236}">
              <a16:creationId xmlns:a16="http://schemas.microsoft.com/office/drawing/2014/main" id="{F22802DC-12A6-426B-AE21-409CB2729285}"/>
            </a:ext>
          </a:extLst>
        </xdr:cNvPr>
        <xdr:cNvSpPr/>
      </xdr:nvSpPr>
      <xdr:spPr>
        <a:xfrm rot="10800000">
          <a:off x="7733350" y="1388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172</xdr:row>
      <xdr:rowOff>8787</xdr:rowOff>
    </xdr:from>
    <xdr:to>
      <xdr:col>12</xdr:col>
      <xdr:colOff>497100</xdr:colOff>
      <xdr:row>172</xdr:row>
      <xdr:rowOff>276969</xdr:rowOff>
    </xdr:to>
    <xdr:sp macro="" textlink="">
      <xdr:nvSpPr>
        <xdr:cNvPr id="236" name="Isosceles Triangle 235">
          <a:extLst>
            <a:ext uri="{FF2B5EF4-FFF2-40B4-BE49-F238E27FC236}">
              <a16:creationId xmlns:a16="http://schemas.microsoft.com/office/drawing/2014/main" id="{59721824-19FC-439A-B06C-6D71ACE2F956}"/>
            </a:ext>
          </a:extLst>
        </xdr:cNvPr>
        <xdr:cNvSpPr/>
      </xdr:nvSpPr>
      <xdr:spPr>
        <a:xfrm rot="10800000">
          <a:off x="9229409" y="1388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172</xdr:row>
      <xdr:rowOff>8787</xdr:rowOff>
    </xdr:from>
    <xdr:to>
      <xdr:col>12</xdr:col>
      <xdr:colOff>497100</xdr:colOff>
      <xdr:row>172</xdr:row>
      <xdr:rowOff>276969</xdr:rowOff>
    </xdr:to>
    <xdr:sp macro="" textlink="">
      <xdr:nvSpPr>
        <xdr:cNvPr id="237" name="Isosceles Triangle 236">
          <a:extLst>
            <a:ext uri="{FF2B5EF4-FFF2-40B4-BE49-F238E27FC236}">
              <a16:creationId xmlns:a16="http://schemas.microsoft.com/office/drawing/2014/main" id="{A9E3D8F6-6E7E-49FD-A00F-4EA3F32D018F}"/>
            </a:ext>
          </a:extLst>
        </xdr:cNvPr>
        <xdr:cNvSpPr/>
      </xdr:nvSpPr>
      <xdr:spPr>
        <a:xfrm rot="10800000">
          <a:off x="9229409" y="1388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172</xdr:row>
      <xdr:rowOff>108</xdr:rowOff>
    </xdr:from>
    <xdr:to>
      <xdr:col>14</xdr:col>
      <xdr:colOff>486517</xdr:colOff>
      <xdr:row>172</xdr:row>
      <xdr:rowOff>268290</xdr:rowOff>
    </xdr:to>
    <xdr:sp macro="" textlink="">
      <xdr:nvSpPr>
        <xdr:cNvPr id="238" name="Isosceles Triangle 237">
          <a:extLst>
            <a:ext uri="{FF2B5EF4-FFF2-40B4-BE49-F238E27FC236}">
              <a16:creationId xmlns:a16="http://schemas.microsoft.com/office/drawing/2014/main" id="{533ADD94-FB95-44B7-A7A6-8DABE7D9B044}"/>
            </a:ext>
          </a:extLst>
        </xdr:cNvPr>
        <xdr:cNvSpPr/>
      </xdr:nvSpPr>
      <xdr:spPr>
        <a:xfrm rot="10800000">
          <a:off x="10615826" y="1387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172</xdr:row>
      <xdr:rowOff>108</xdr:rowOff>
    </xdr:from>
    <xdr:to>
      <xdr:col>16</xdr:col>
      <xdr:colOff>526946</xdr:colOff>
      <xdr:row>172</xdr:row>
      <xdr:rowOff>268290</xdr:rowOff>
    </xdr:to>
    <xdr:sp macro="" textlink="">
      <xdr:nvSpPr>
        <xdr:cNvPr id="239" name="Isosceles Triangle 238">
          <a:extLst>
            <a:ext uri="{FF2B5EF4-FFF2-40B4-BE49-F238E27FC236}">
              <a16:creationId xmlns:a16="http://schemas.microsoft.com/office/drawing/2014/main" id="{56EC885B-B511-4FEB-833F-0E5EADBC0DD3}"/>
            </a:ext>
          </a:extLst>
        </xdr:cNvPr>
        <xdr:cNvSpPr/>
      </xdr:nvSpPr>
      <xdr:spPr>
        <a:xfrm rot="10800000">
          <a:off x="12106172" y="1387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172</xdr:row>
      <xdr:rowOff>4764</xdr:rowOff>
    </xdr:from>
    <xdr:to>
      <xdr:col>18</xdr:col>
      <xdr:colOff>528005</xdr:colOff>
      <xdr:row>172</xdr:row>
      <xdr:rowOff>274851</xdr:rowOff>
    </xdr:to>
    <xdr:sp macro="" textlink="">
      <xdr:nvSpPr>
        <xdr:cNvPr id="241" name="Isosceles Triangle 240">
          <a:extLst>
            <a:ext uri="{FF2B5EF4-FFF2-40B4-BE49-F238E27FC236}">
              <a16:creationId xmlns:a16="http://schemas.microsoft.com/office/drawing/2014/main" id="{D7DD09DB-A507-494E-8031-1023157BD474}"/>
            </a:ext>
          </a:extLst>
        </xdr:cNvPr>
        <xdr:cNvSpPr/>
      </xdr:nvSpPr>
      <xdr:spPr>
        <a:xfrm rot="10800000">
          <a:off x="13652397" y="1387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171</xdr:row>
      <xdr:rowOff>715753</xdr:rowOff>
    </xdr:from>
    <xdr:to>
      <xdr:col>20</xdr:col>
      <xdr:colOff>515517</xdr:colOff>
      <xdr:row>172</xdr:row>
      <xdr:rowOff>264268</xdr:rowOff>
    </xdr:to>
    <xdr:sp macro="" textlink="">
      <xdr:nvSpPr>
        <xdr:cNvPr id="242" name="Isosceles Triangle 241">
          <a:extLst>
            <a:ext uri="{FF2B5EF4-FFF2-40B4-BE49-F238E27FC236}">
              <a16:creationId xmlns:a16="http://schemas.microsoft.com/office/drawing/2014/main" id="{7D49016E-1EF3-457A-B8ED-133B781AA4E0}"/>
            </a:ext>
          </a:extLst>
        </xdr:cNvPr>
        <xdr:cNvSpPr/>
      </xdr:nvSpPr>
      <xdr:spPr>
        <a:xfrm rot="10800000">
          <a:off x="15153326" y="1382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187</xdr:row>
      <xdr:rowOff>4694</xdr:rowOff>
    </xdr:from>
    <xdr:to>
      <xdr:col>2</xdr:col>
      <xdr:colOff>491103</xdr:colOff>
      <xdr:row>187</xdr:row>
      <xdr:rowOff>265256</xdr:rowOff>
    </xdr:to>
    <xdr:sp macro="" textlink="">
      <xdr:nvSpPr>
        <xdr:cNvPr id="245" name="Isosceles Triangle 244">
          <a:extLst>
            <a:ext uri="{FF2B5EF4-FFF2-40B4-BE49-F238E27FC236}">
              <a16:creationId xmlns:a16="http://schemas.microsoft.com/office/drawing/2014/main" id="{9D07F569-6754-412F-A857-58898B9C98C1}"/>
            </a:ext>
          </a:extLst>
        </xdr:cNvPr>
        <xdr:cNvSpPr/>
      </xdr:nvSpPr>
      <xdr:spPr>
        <a:xfrm rot="10800000">
          <a:off x="2555912" y="17689444"/>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187</xdr:row>
      <xdr:rowOff>9845</xdr:rowOff>
    </xdr:from>
    <xdr:to>
      <xdr:col>4</xdr:col>
      <xdr:colOff>510646</xdr:colOff>
      <xdr:row>187</xdr:row>
      <xdr:rowOff>278027</xdr:rowOff>
    </xdr:to>
    <xdr:sp macro="" textlink="">
      <xdr:nvSpPr>
        <xdr:cNvPr id="246" name="Isosceles Triangle 245">
          <a:extLst>
            <a:ext uri="{FF2B5EF4-FFF2-40B4-BE49-F238E27FC236}">
              <a16:creationId xmlns:a16="http://schemas.microsoft.com/office/drawing/2014/main" id="{41565D09-A45F-479B-AC5A-3A86565E2708}"/>
            </a:ext>
          </a:extLst>
        </xdr:cNvPr>
        <xdr:cNvSpPr/>
      </xdr:nvSpPr>
      <xdr:spPr>
        <a:xfrm rot="10800000">
          <a:off x="3686705" y="176945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186</xdr:row>
      <xdr:rowOff>752583</xdr:rowOff>
    </xdr:from>
    <xdr:to>
      <xdr:col>6</xdr:col>
      <xdr:colOff>493290</xdr:colOff>
      <xdr:row>187</xdr:row>
      <xdr:rowOff>258765</xdr:rowOff>
    </xdr:to>
    <xdr:sp macro="" textlink="">
      <xdr:nvSpPr>
        <xdr:cNvPr id="247" name="Isosceles Triangle 246">
          <a:extLst>
            <a:ext uri="{FF2B5EF4-FFF2-40B4-BE49-F238E27FC236}">
              <a16:creationId xmlns:a16="http://schemas.microsoft.com/office/drawing/2014/main" id="{94718C93-F7CC-4EA1-AA3B-BFA6823F04AB}"/>
            </a:ext>
          </a:extLst>
        </xdr:cNvPr>
        <xdr:cNvSpPr/>
      </xdr:nvSpPr>
      <xdr:spPr>
        <a:xfrm rot="10800000">
          <a:off x="5066349" y="17675333"/>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187</xdr:row>
      <xdr:rowOff>4977</xdr:rowOff>
    </xdr:from>
    <xdr:to>
      <xdr:col>8</xdr:col>
      <xdr:colOff>493290</xdr:colOff>
      <xdr:row>187</xdr:row>
      <xdr:rowOff>273159</xdr:rowOff>
    </xdr:to>
    <xdr:sp macro="" textlink="">
      <xdr:nvSpPr>
        <xdr:cNvPr id="248" name="Isosceles Triangle 247">
          <a:extLst>
            <a:ext uri="{FF2B5EF4-FFF2-40B4-BE49-F238E27FC236}">
              <a16:creationId xmlns:a16="http://schemas.microsoft.com/office/drawing/2014/main" id="{A69F7C48-823B-49CA-AD42-1499C32D7666}"/>
            </a:ext>
          </a:extLst>
        </xdr:cNvPr>
        <xdr:cNvSpPr/>
      </xdr:nvSpPr>
      <xdr:spPr>
        <a:xfrm rot="10800000">
          <a:off x="6230516" y="176897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187</xdr:row>
      <xdr:rowOff>6882</xdr:rowOff>
    </xdr:from>
    <xdr:to>
      <xdr:col>10</xdr:col>
      <xdr:colOff>472124</xdr:colOff>
      <xdr:row>187</xdr:row>
      <xdr:rowOff>275064</xdr:rowOff>
    </xdr:to>
    <xdr:sp macro="" textlink="">
      <xdr:nvSpPr>
        <xdr:cNvPr id="249" name="Isosceles Triangle 248">
          <a:extLst>
            <a:ext uri="{FF2B5EF4-FFF2-40B4-BE49-F238E27FC236}">
              <a16:creationId xmlns:a16="http://schemas.microsoft.com/office/drawing/2014/main" id="{77F6DA17-ED1F-49AF-97F1-8B8366FC982F}"/>
            </a:ext>
          </a:extLst>
        </xdr:cNvPr>
        <xdr:cNvSpPr/>
      </xdr:nvSpPr>
      <xdr:spPr>
        <a:xfrm rot="10800000">
          <a:off x="7733350" y="1769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187</xdr:row>
      <xdr:rowOff>6882</xdr:rowOff>
    </xdr:from>
    <xdr:to>
      <xdr:col>10</xdr:col>
      <xdr:colOff>472124</xdr:colOff>
      <xdr:row>187</xdr:row>
      <xdr:rowOff>275064</xdr:rowOff>
    </xdr:to>
    <xdr:sp macro="" textlink="">
      <xdr:nvSpPr>
        <xdr:cNvPr id="250" name="Isosceles Triangle 249">
          <a:extLst>
            <a:ext uri="{FF2B5EF4-FFF2-40B4-BE49-F238E27FC236}">
              <a16:creationId xmlns:a16="http://schemas.microsoft.com/office/drawing/2014/main" id="{CD94B8E0-C0E3-4606-A1ED-405A8AA362A3}"/>
            </a:ext>
          </a:extLst>
        </xdr:cNvPr>
        <xdr:cNvSpPr/>
      </xdr:nvSpPr>
      <xdr:spPr>
        <a:xfrm rot="10800000">
          <a:off x="7733350" y="1769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187</xdr:row>
      <xdr:rowOff>8787</xdr:rowOff>
    </xdr:from>
    <xdr:to>
      <xdr:col>12</xdr:col>
      <xdr:colOff>497100</xdr:colOff>
      <xdr:row>187</xdr:row>
      <xdr:rowOff>276969</xdr:rowOff>
    </xdr:to>
    <xdr:sp macro="" textlink="">
      <xdr:nvSpPr>
        <xdr:cNvPr id="251" name="Isosceles Triangle 250">
          <a:extLst>
            <a:ext uri="{FF2B5EF4-FFF2-40B4-BE49-F238E27FC236}">
              <a16:creationId xmlns:a16="http://schemas.microsoft.com/office/drawing/2014/main" id="{C2E8E794-22F2-4497-861E-785DA78FFB55}"/>
            </a:ext>
          </a:extLst>
        </xdr:cNvPr>
        <xdr:cNvSpPr/>
      </xdr:nvSpPr>
      <xdr:spPr>
        <a:xfrm rot="10800000">
          <a:off x="9229409" y="1769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187</xdr:row>
      <xdr:rowOff>8787</xdr:rowOff>
    </xdr:from>
    <xdr:to>
      <xdr:col>12</xdr:col>
      <xdr:colOff>497100</xdr:colOff>
      <xdr:row>187</xdr:row>
      <xdr:rowOff>276969</xdr:rowOff>
    </xdr:to>
    <xdr:sp macro="" textlink="">
      <xdr:nvSpPr>
        <xdr:cNvPr id="252" name="Isosceles Triangle 251">
          <a:extLst>
            <a:ext uri="{FF2B5EF4-FFF2-40B4-BE49-F238E27FC236}">
              <a16:creationId xmlns:a16="http://schemas.microsoft.com/office/drawing/2014/main" id="{C4E65F0F-F914-4FC1-B198-ACB4AD4D50C6}"/>
            </a:ext>
          </a:extLst>
        </xdr:cNvPr>
        <xdr:cNvSpPr/>
      </xdr:nvSpPr>
      <xdr:spPr>
        <a:xfrm rot="10800000">
          <a:off x="9229409" y="1769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187</xdr:row>
      <xdr:rowOff>108</xdr:rowOff>
    </xdr:from>
    <xdr:to>
      <xdr:col>14</xdr:col>
      <xdr:colOff>486517</xdr:colOff>
      <xdr:row>187</xdr:row>
      <xdr:rowOff>268290</xdr:rowOff>
    </xdr:to>
    <xdr:sp macro="" textlink="">
      <xdr:nvSpPr>
        <xdr:cNvPr id="253" name="Isosceles Triangle 252">
          <a:extLst>
            <a:ext uri="{FF2B5EF4-FFF2-40B4-BE49-F238E27FC236}">
              <a16:creationId xmlns:a16="http://schemas.microsoft.com/office/drawing/2014/main" id="{FAA3490E-2C41-4B59-A992-26DB6C6CAA31}"/>
            </a:ext>
          </a:extLst>
        </xdr:cNvPr>
        <xdr:cNvSpPr/>
      </xdr:nvSpPr>
      <xdr:spPr>
        <a:xfrm rot="10800000">
          <a:off x="10615826" y="1768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187</xdr:row>
      <xdr:rowOff>108</xdr:rowOff>
    </xdr:from>
    <xdr:to>
      <xdr:col>16</xdr:col>
      <xdr:colOff>526946</xdr:colOff>
      <xdr:row>187</xdr:row>
      <xdr:rowOff>268290</xdr:rowOff>
    </xdr:to>
    <xdr:sp macro="" textlink="">
      <xdr:nvSpPr>
        <xdr:cNvPr id="254" name="Isosceles Triangle 253">
          <a:extLst>
            <a:ext uri="{FF2B5EF4-FFF2-40B4-BE49-F238E27FC236}">
              <a16:creationId xmlns:a16="http://schemas.microsoft.com/office/drawing/2014/main" id="{C1EE66DF-5CD2-44B0-8C6E-A921A4BAA977}"/>
            </a:ext>
          </a:extLst>
        </xdr:cNvPr>
        <xdr:cNvSpPr/>
      </xdr:nvSpPr>
      <xdr:spPr>
        <a:xfrm rot="10800000">
          <a:off x="12106172" y="1768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187</xdr:row>
      <xdr:rowOff>4764</xdr:rowOff>
    </xdr:from>
    <xdr:to>
      <xdr:col>18</xdr:col>
      <xdr:colOff>528005</xdr:colOff>
      <xdr:row>187</xdr:row>
      <xdr:rowOff>274851</xdr:rowOff>
    </xdr:to>
    <xdr:sp macro="" textlink="">
      <xdr:nvSpPr>
        <xdr:cNvPr id="256" name="Isosceles Triangle 255">
          <a:extLst>
            <a:ext uri="{FF2B5EF4-FFF2-40B4-BE49-F238E27FC236}">
              <a16:creationId xmlns:a16="http://schemas.microsoft.com/office/drawing/2014/main" id="{EF0C6B2B-354E-47EF-AB82-264EAAAC0E98}"/>
            </a:ext>
          </a:extLst>
        </xdr:cNvPr>
        <xdr:cNvSpPr/>
      </xdr:nvSpPr>
      <xdr:spPr>
        <a:xfrm rot="10800000">
          <a:off x="13652397" y="1768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186</xdr:row>
      <xdr:rowOff>715753</xdr:rowOff>
    </xdr:from>
    <xdr:to>
      <xdr:col>20</xdr:col>
      <xdr:colOff>515517</xdr:colOff>
      <xdr:row>187</xdr:row>
      <xdr:rowOff>264268</xdr:rowOff>
    </xdr:to>
    <xdr:sp macro="" textlink="">
      <xdr:nvSpPr>
        <xdr:cNvPr id="257" name="Isosceles Triangle 256">
          <a:extLst>
            <a:ext uri="{FF2B5EF4-FFF2-40B4-BE49-F238E27FC236}">
              <a16:creationId xmlns:a16="http://schemas.microsoft.com/office/drawing/2014/main" id="{C07D59EA-EB6D-485F-B6CD-D5A7D2E9CE0D}"/>
            </a:ext>
          </a:extLst>
        </xdr:cNvPr>
        <xdr:cNvSpPr/>
      </xdr:nvSpPr>
      <xdr:spPr>
        <a:xfrm rot="10800000">
          <a:off x="15153326" y="1763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202</xdr:row>
      <xdr:rowOff>4694</xdr:rowOff>
    </xdr:from>
    <xdr:to>
      <xdr:col>2</xdr:col>
      <xdr:colOff>491103</xdr:colOff>
      <xdr:row>202</xdr:row>
      <xdr:rowOff>265256</xdr:rowOff>
    </xdr:to>
    <xdr:sp macro="" textlink="">
      <xdr:nvSpPr>
        <xdr:cNvPr id="260" name="Isosceles Triangle 259">
          <a:extLst>
            <a:ext uri="{FF2B5EF4-FFF2-40B4-BE49-F238E27FC236}">
              <a16:creationId xmlns:a16="http://schemas.microsoft.com/office/drawing/2014/main" id="{79FB9C01-B74C-4919-B303-3D854C6B5D34}"/>
            </a:ext>
          </a:extLst>
        </xdr:cNvPr>
        <xdr:cNvSpPr/>
      </xdr:nvSpPr>
      <xdr:spPr>
        <a:xfrm rot="10800000">
          <a:off x="2555912" y="21499444"/>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202</xdr:row>
      <xdr:rowOff>9845</xdr:rowOff>
    </xdr:from>
    <xdr:to>
      <xdr:col>4</xdr:col>
      <xdr:colOff>510646</xdr:colOff>
      <xdr:row>202</xdr:row>
      <xdr:rowOff>278027</xdr:rowOff>
    </xdr:to>
    <xdr:sp macro="" textlink="">
      <xdr:nvSpPr>
        <xdr:cNvPr id="261" name="Isosceles Triangle 260">
          <a:extLst>
            <a:ext uri="{FF2B5EF4-FFF2-40B4-BE49-F238E27FC236}">
              <a16:creationId xmlns:a16="http://schemas.microsoft.com/office/drawing/2014/main" id="{90180EC3-A5DC-43D9-A357-443AAA597795}"/>
            </a:ext>
          </a:extLst>
        </xdr:cNvPr>
        <xdr:cNvSpPr/>
      </xdr:nvSpPr>
      <xdr:spPr>
        <a:xfrm rot="10800000">
          <a:off x="3686705" y="215045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201</xdr:row>
      <xdr:rowOff>752583</xdr:rowOff>
    </xdr:from>
    <xdr:to>
      <xdr:col>6</xdr:col>
      <xdr:colOff>493290</xdr:colOff>
      <xdr:row>202</xdr:row>
      <xdr:rowOff>258765</xdr:rowOff>
    </xdr:to>
    <xdr:sp macro="" textlink="">
      <xdr:nvSpPr>
        <xdr:cNvPr id="262" name="Isosceles Triangle 261">
          <a:extLst>
            <a:ext uri="{FF2B5EF4-FFF2-40B4-BE49-F238E27FC236}">
              <a16:creationId xmlns:a16="http://schemas.microsoft.com/office/drawing/2014/main" id="{C4EB5782-BF30-4930-96CE-931AFCCFCBF8}"/>
            </a:ext>
          </a:extLst>
        </xdr:cNvPr>
        <xdr:cNvSpPr/>
      </xdr:nvSpPr>
      <xdr:spPr>
        <a:xfrm rot="10800000">
          <a:off x="5066349" y="21485333"/>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202</xdr:row>
      <xdr:rowOff>4977</xdr:rowOff>
    </xdr:from>
    <xdr:to>
      <xdr:col>8</xdr:col>
      <xdr:colOff>493290</xdr:colOff>
      <xdr:row>202</xdr:row>
      <xdr:rowOff>273159</xdr:rowOff>
    </xdr:to>
    <xdr:sp macro="" textlink="">
      <xdr:nvSpPr>
        <xdr:cNvPr id="263" name="Isosceles Triangle 262">
          <a:extLst>
            <a:ext uri="{FF2B5EF4-FFF2-40B4-BE49-F238E27FC236}">
              <a16:creationId xmlns:a16="http://schemas.microsoft.com/office/drawing/2014/main" id="{CB9BE01C-A1D6-4272-893B-F59C32645A36}"/>
            </a:ext>
          </a:extLst>
        </xdr:cNvPr>
        <xdr:cNvSpPr/>
      </xdr:nvSpPr>
      <xdr:spPr>
        <a:xfrm rot="10800000">
          <a:off x="6230516" y="214997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202</xdr:row>
      <xdr:rowOff>6882</xdr:rowOff>
    </xdr:from>
    <xdr:to>
      <xdr:col>10</xdr:col>
      <xdr:colOff>472124</xdr:colOff>
      <xdr:row>202</xdr:row>
      <xdr:rowOff>275064</xdr:rowOff>
    </xdr:to>
    <xdr:sp macro="" textlink="">
      <xdr:nvSpPr>
        <xdr:cNvPr id="264" name="Isosceles Triangle 263">
          <a:extLst>
            <a:ext uri="{FF2B5EF4-FFF2-40B4-BE49-F238E27FC236}">
              <a16:creationId xmlns:a16="http://schemas.microsoft.com/office/drawing/2014/main" id="{D3043E08-73FE-4E3D-9ECD-4C75CD314FDA}"/>
            </a:ext>
          </a:extLst>
        </xdr:cNvPr>
        <xdr:cNvSpPr/>
      </xdr:nvSpPr>
      <xdr:spPr>
        <a:xfrm rot="10800000">
          <a:off x="7733350" y="2150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202</xdr:row>
      <xdr:rowOff>6882</xdr:rowOff>
    </xdr:from>
    <xdr:to>
      <xdr:col>10</xdr:col>
      <xdr:colOff>472124</xdr:colOff>
      <xdr:row>202</xdr:row>
      <xdr:rowOff>275064</xdr:rowOff>
    </xdr:to>
    <xdr:sp macro="" textlink="">
      <xdr:nvSpPr>
        <xdr:cNvPr id="265" name="Isosceles Triangle 264">
          <a:extLst>
            <a:ext uri="{FF2B5EF4-FFF2-40B4-BE49-F238E27FC236}">
              <a16:creationId xmlns:a16="http://schemas.microsoft.com/office/drawing/2014/main" id="{A9F92944-BC16-43E8-A301-5A7286C96EAD}"/>
            </a:ext>
          </a:extLst>
        </xdr:cNvPr>
        <xdr:cNvSpPr/>
      </xdr:nvSpPr>
      <xdr:spPr>
        <a:xfrm rot="10800000">
          <a:off x="7733350" y="2150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202</xdr:row>
      <xdr:rowOff>8787</xdr:rowOff>
    </xdr:from>
    <xdr:to>
      <xdr:col>12</xdr:col>
      <xdr:colOff>497100</xdr:colOff>
      <xdr:row>202</xdr:row>
      <xdr:rowOff>276969</xdr:rowOff>
    </xdr:to>
    <xdr:sp macro="" textlink="">
      <xdr:nvSpPr>
        <xdr:cNvPr id="266" name="Isosceles Triangle 265">
          <a:extLst>
            <a:ext uri="{FF2B5EF4-FFF2-40B4-BE49-F238E27FC236}">
              <a16:creationId xmlns:a16="http://schemas.microsoft.com/office/drawing/2014/main" id="{9170FD8C-5CC9-48CB-BA91-A502805DE03D}"/>
            </a:ext>
          </a:extLst>
        </xdr:cNvPr>
        <xdr:cNvSpPr/>
      </xdr:nvSpPr>
      <xdr:spPr>
        <a:xfrm rot="10800000">
          <a:off x="9229409" y="2150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202</xdr:row>
      <xdr:rowOff>8787</xdr:rowOff>
    </xdr:from>
    <xdr:to>
      <xdr:col>12</xdr:col>
      <xdr:colOff>497100</xdr:colOff>
      <xdr:row>202</xdr:row>
      <xdr:rowOff>276969</xdr:rowOff>
    </xdr:to>
    <xdr:sp macro="" textlink="">
      <xdr:nvSpPr>
        <xdr:cNvPr id="267" name="Isosceles Triangle 266">
          <a:extLst>
            <a:ext uri="{FF2B5EF4-FFF2-40B4-BE49-F238E27FC236}">
              <a16:creationId xmlns:a16="http://schemas.microsoft.com/office/drawing/2014/main" id="{D7C058FB-3453-41B3-B77B-4617392A5FA1}"/>
            </a:ext>
          </a:extLst>
        </xdr:cNvPr>
        <xdr:cNvSpPr/>
      </xdr:nvSpPr>
      <xdr:spPr>
        <a:xfrm rot="10800000">
          <a:off x="9229409" y="2150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202</xdr:row>
      <xdr:rowOff>108</xdr:rowOff>
    </xdr:from>
    <xdr:to>
      <xdr:col>14</xdr:col>
      <xdr:colOff>486517</xdr:colOff>
      <xdr:row>202</xdr:row>
      <xdr:rowOff>268290</xdr:rowOff>
    </xdr:to>
    <xdr:sp macro="" textlink="">
      <xdr:nvSpPr>
        <xdr:cNvPr id="268" name="Isosceles Triangle 267">
          <a:extLst>
            <a:ext uri="{FF2B5EF4-FFF2-40B4-BE49-F238E27FC236}">
              <a16:creationId xmlns:a16="http://schemas.microsoft.com/office/drawing/2014/main" id="{2A980600-BD46-4C69-9EC0-3C6A13264FB0}"/>
            </a:ext>
          </a:extLst>
        </xdr:cNvPr>
        <xdr:cNvSpPr/>
      </xdr:nvSpPr>
      <xdr:spPr>
        <a:xfrm rot="10800000">
          <a:off x="10615826" y="2149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202</xdr:row>
      <xdr:rowOff>108</xdr:rowOff>
    </xdr:from>
    <xdr:to>
      <xdr:col>16</xdr:col>
      <xdr:colOff>526946</xdr:colOff>
      <xdr:row>202</xdr:row>
      <xdr:rowOff>268290</xdr:rowOff>
    </xdr:to>
    <xdr:sp macro="" textlink="">
      <xdr:nvSpPr>
        <xdr:cNvPr id="269" name="Isosceles Triangle 268">
          <a:extLst>
            <a:ext uri="{FF2B5EF4-FFF2-40B4-BE49-F238E27FC236}">
              <a16:creationId xmlns:a16="http://schemas.microsoft.com/office/drawing/2014/main" id="{56978E52-7CFF-480F-9A71-FCD93CC52A84}"/>
            </a:ext>
          </a:extLst>
        </xdr:cNvPr>
        <xdr:cNvSpPr/>
      </xdr:nvSpPr>
      <xdr:spPr>
        <a:xfrm rot="10800000">
          <a:off x="12106172" y="2149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202</xdr:row>
      <xdr:rowOff>4764</xdr:rowOff>
    </xdr:from>
    <xdr:to>
      <xdr:col>18</xdr:col>
      <xdr:colOff>528005</xdr:colOff>
      <xdr:row>202</xdr:row>
      <xdr:rowOff>274851</xdr:rowOff>
    </xdr:to>
    <xdr:sp macro="" textlink="">
      <xdr:nvSpPr>
        <xdr:cNvPr id="271" name="Isosceles Triangle 270">
          <a:extLst>
            <a:ext uri="{FF2B5EF4-FFF2-40B4-BE49-F238E27FC236}">
              <a16:creationId xmlns:a16="http://schemas.microsoft.com/office/drawing/2014/main" id="{DD274BD9-B05E-42B9-9CD6-6BF72ECFE7E7}"/>
            </a:ext>
          </a:extLst>
        </xdr:cNvPr>
        <xdr:cNvSpPr/>
      </xdr:nvSpPr>
      <xdr:spPr>
        <a:xfrm rot="10800000">
          <a:off x="13652397" y="2149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201</xdr:row>
      <xdr:rowOff>715753</xdr:rowOff>
    </xdr:from>
    <xdr:to>
      <xdr:col>20</xdr:col>
      <xdr:colOff>515517</xdr:colOff>
      <xdr:row>202</xdr:row>
      <xdr:rowOff>264268</xdr:rowOff>
    </xdr:to>
    <xdr:sp macro="" textlink="">
      <xdr:nvSpPr>
        <xdr:cNvPr id="272" name="Isosceles Triangle 271">
          <a:extLst>
            <a:ext uri="{FF2B5EF4-FFF2-40B4-BE49-F238E27FC236}">
              <a16:creationId xmlns:a16="http://schemas.microsoft.com/office/drawing/2014/main" id="{6DE14332-3F92-4219-A859-8461DA28B39B}"/>
            </a:ext>
          </a:extLst>
        </xdr:cNvPr>
        <xdr:cNvSpPr/>
      </xdr:nvSpPr>
      <xdr:spPr>
        <a:xfrm rot="10800000">
          <a:off x="15153326" y="2144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217</xdr:row>
      <xdr:rowOff>4694</xdr:rowOff>
    </xdr:from>
    <xdr:to>
      <xdr:col>2</xdr:col>
      <xdr:colOff>491103</xdr:colOff>
      <xdr:row>217</xdr:row>
      <xdr:rowOff>265256</xdr:rowOff>
    </xdr:to>
    <xdr:sp macro="" textlink="">
      <xdr:nvSpPr>
        <xdr:cNvPr id="275" name="Isosceles Triangle 274">
          <a:extLst>
            <a:ext uri="{FF2B5EF4-FFF2-40B4-BE49-F238E27FC236}">
              <a16:creationId xmlns:a16="http://schemas.microsoft.com/office/drawing/2014/main" id="{23858A6B-F644-4B9C-ACE0-7253BA77741F}"/>
            </a:ext>
          </a:extLst>
        </xdr:cNvPr>
        <xdr:cNvSpPr/>
      </xdr:nvSpPr>
      <xdr:spPr>
        <a:xfrm rot="10800000">
          <a:off x="2555912" y="25309444"/>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217</xdr:row>
      <xdr:rowOff>9845</xdr:rowOff>
    </xdr:from>
    <xdr:to>
      <xdr:col>4</xdr:col>
      <xdr:colOff>510646</xdr:colOff>
      <xdr:row>217</xdr:row>
      <xdr:rowOff>278027</xdr:rowOff>
    </xdr:to>
    <xdr:sp macro="" textlink="">
      <xdr:nvSpPr>
        <xdr:cNvPr id="276" name="Isosceles Triangle 275">
          <a:extLst>
            <a:ext uri="{FF2B5EF4-FFF2-40B4-BE49-F238E27FC236}">
              <a16:creationId xmlns:a16="http://schemas.microsoft.com/office/drawing/2014/main" id="{3618B2B8-FA0B-4B2F-8455-71FB6218A7C0}"/>
            </a:ext>
          </a:extLst>
        </xdr:cNvPr>
        <xdr:cNvSpPr/>
      </xdr:nvSpPr>
      <xdr:spPr>
        <a:xfrm rot="10800000">
          <a:off x="3686705" y="253145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216</xdr:row>
      <xdr:rowOff>752583</xdr:rowOff>
    </xdr:from>
    <xdr:to>
      <xdr:col>6</xdr:col>
      <xdr:colOff>493290</xdr:colOff>
      <xdr:row>217</xdr:row>
      <xdr:rowOff>258765</xdr:rowOff>
    </xdr:to>
    <xdr:sp macro="" textlink="">
      <xdr:nvSpPr>
        <xdr:cNvPr id="277" name="Isosceles Triangle 276">
          <a:extLst>
            <a:ext uri="{FF2B5EF4-FFF2-40B4-BE49-F238E27FC236}">
              <a16:creationId xmlns:a16="http://schemas.microsoft.com/office/drawing/2014/main" id="{B79CA9C4-267A-423F-98E3-B35CCC7AF2B7}"/>
            </a:ext>
          </a:extLst>
        </xdr:cNvPr>
        <xdr:cNvSpPr/>
      </xdr:nvSpPr>
      <xdr:spPr>
        <a:xfrm rot="10800000">
          <a:off x="5066349" y="25295333"/>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217</xdr:row>
      <xdr:rowOff>4977</xdr:rowOff>
    </xdr:from>
    <xdr:to>
      <xdr:col>8</xdr:col>
      <xdr:colOff>493290</xdr:colOff>
      <xdr:row>217</xdr:row>
      <xdr:rowOff>273159</xdr:rowOff>
    </xdr:to>
    <xdr:sp macro="" textlink="">
      <xdr:nvSpPr>
        <xdr:cNvPr id="278" name="Isosceles Triangle 277">
          <a:extLst>
            <a:ext uri="{FF2B5EF4-FFF2-40B4-BE49-F238E27FC236}">
              <a16:creationId xmlns:a16="http://schemas.microsoft.com/office/drawing/2014/main" id="{FB3CE6DD-1530-495F-AA63-04868CB6EF35}"/>
            </a:ext>
          </a:extLst>
        </xdr:cNvPr>
        <xdr:cNvSpPr/>
      </xdr:nvSpPr>
      <xdr:spPr>
        <a:xfrm rot="10800000">
          <a:off x="6230516" y="253097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217</xdr:row>
      <xdr:rowOff>6882</xdr:rowOff>
    </xdr:from>
    <xdr:to>
      <xdr:col>10</xdr:col>
      <xdr:colOff>472124</xdr:colOff>
      <xdr:row>217</xdr:row>
      <xdr:rowOff>275064</xdr:rowOff>
    </xdr:to>
    <xdr:sp macro="" textlink="">
      <xdr:nvSpPr>
        <xdr:cNvPr id="279" name="Isosceles Triangle 278">
          <a:extLst>
            <a:ext uri="{FF2B5EF4-FFF2-40B4-BE49-F238E27FC236}">
              <a16:creationId xmlns:a16="http://schemas.microsoft.com/office/drawing/2014/main" id="{F4C88FC3-7299-47DF-821E-54B375827543}"/>
            </a:ext>
          </a:extLst>
        </xdr:cNvPr>
        <xdr:cNvSpPr/>
      </xdr:nvSpPr>
      <xdr:spPr>
        <a:xfrm rot="10800000">
          <a:off x="7733350" y="2531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217</xdr:row>
      <xdr:rowOff>6882</xdr:rowOff>
    </xdr:from>
    <xdr:to>
      <xdr:col>10</xdr:col>
      <xdr:colOff>472124</xdr:colOff>
      <xdr:row>217</xdr:row>
      <xdr:rowOff>275064</xdr:rowOff>
    </xdr:to>
    <xdr:sp macro="" textlink="">
      <xdr:nvSpPr>
        <xdr:cNvPr id="280" name="Isosceles Triangle 279">
          <a:extLst>
            <a:ext uri="{FF2B5EF4-FFF2-40B4-BE49-F238E27FC236}">
              <a16:creationId xmlns:a16="http://schemas.microsoft.com/office/drawing/2014/main" id="{9537DCBE-82A4-4E97-B5E8-D6576397B8BA}"/>
            </a:ext>
          </a:extLst>
        </xdr:cNvPr>
        <xdr:cNvSpPr/>
      </xdr:nvSpPr>
      <xdr:spPr>
        <a:xfrm rot="10800000">
          <a:off x="7733350" y="2531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217</xdr:row>
      <xdr:rowOff>8787</xdr:rowOff>
    </xdr:from>
    <xdr:to>
      <xdr:col>12</xdr:col>
      <xdr:colOff>497100</xdr:colOff>
      <xdr:row>217</xdr:row>
      <xdr:rowOff>276969</xdr:rowOff>
    </xdr:to>
    <xdr:sp macro="" textlink="">
      <xdr:nvSpPr>
        <xdr:cNvPr id="281" name="Isosceles Triangle 280">
          <a:extLst>
            <a:ext uri="{FF2B5EF4-FFF2-40B4-BE49-F238E27FC236}">
              <a16:creationId xmlns:a16="http://schemas.microsoft.com/office/drawing/2014/main" id="{8A2F2CF3-53CB-41C6-AA32-AFB0A533D7A3}"/>
            </a:ext>
          </a:extLst>
        </xdr:cNvPr>
        <xdr:cNvSpPr/>
      </xdr:nvSpPr>
      <xdr:spPr>
        <a:xfrm rot="10800000">
          <a:off x="9229409" y="2531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217</xdr:row>
      <xdr:rowOff>8787</xdr:rowOff>
    </xdr:from>
    <xdr:to>
      <xdr:col>12</xdr:col>
      <xdr:colOff>497100</xdr:colOff>
      <xdr:row>217</xdr:row>
      <xdr:rowOff>276969</xdr:rowOff>
    </xdr:to>
    <xdr:sp macro="" textlink="">
      <xdr:nvSpPr>
        <xdr:cNvPr id="282" name="Isosceles Triangle 281">
          <a:extLst>
            <a:ext uri="{FF2B5EF4-FFF2-40B4-BE49-F238E27FC236}">
              <a16:creationId xmlns:a16="http://schemas.microsoft.com/office/drawing/2014/main" id="{B255667C-F360-4AD8-8B68-BE6647792044}"/>
            </a:ext>
          </a:extLst>
        </xdr:cNvPr>
        <xdr:cNvSpPr/>
      </xdr:nvSpPr>
      <xdr:spPr>
        <a:xfrm rot="10800000">
          <a:off x="9229409" y="2531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217</xdr:row>
      <xdr:rowOff>108</xdr:rowOff>
    </xdr:from>
    <xdr:to>
      <xdr:col>14</xdr:col>
      <xdr:colOff>486517</xdr:colOff>
      <xdr:row>217</xdr:row>
      <xdr:rowOff>268290</xdr:rowOff>
    </xdr:to>
    <xdr:sp macro="" textlink="">
      <xdr:nvSpPr>
        <xdr:cNvPr id="283" name="Isosceles Triangle 282">
          <a:extLst>
            <a:ext uri="{FF2B5EF4-FFF2-40B4-BE49-F238E27FC236}">
              <a16:creationId xmlns:a16="http://schemas.microsoft.com/office/drawing/2014/main" id="{6B4606D3-375D-493D-866C-4C9F740B9069}"/>
            </a:ext>
          </a:extLst>
        </xdr:cNvPr>
        <xdr:cNvSpPr/>
      </xdr:nvSpPr>
      <xdr:spPr>
        <a:xfrm rot="10800000">
          <a:off x="10615826" y="2530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217</xdr:row>
      <xdr:rowOff>108</xdr:rowOff>
    </xdr:from>
    <xdr:to>
      <xdr:col>16</xdr:col>
      <xdr:colOff>526946</xdr:colOff>
      <xdr:row>217</xdr:row>
      <xdr:rowOff>268290</xdr:rowOff>
    </xdr:to>
    <xdr:sp macro="" textlink="">
      <xdr:nvSpPr>
        <xdr:cNvPr id="284" name="Isosceles Triangle 283">
          <a:extLst>
            <a:ext uri="{FF2B5EF4-FFF2-40B4-BE49-F238E27FC236}">
              <a16:creationId xmlns:a16="http://schemas.microsoft.com/office/drawing/2014/main" id="{7E518FEA-EE29-4974-8300-A6A9AD6CBEBA}"/>
            </a:ext>
          </a:extLst>
        </xdr:cNvPr>
        <xdr:cNvSpPr/>
      </xdr:nvSpPr>
      <xdr:spPr>
        <a:xfrm rot="10800000">
          <a:off x="12106172" y="2530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217</xdr:row>
      <xdr:rowOff>4764</xdr:rowOff>
    </xdr:from>
    <xdr:to>
      <xdr:col>18</xdr:col>
      <xdr:colOff>528005</xdr:colOff>
      <xdr:row>217</xdr:row>
      <xdr:rowOff>274851</xdr:rowOff>
    </xdr:to>
    <xdr:sp macro="" textlink="">
      <xdr:nvSpPr>
        <xdr:cNvPr id="286" name="Isosceles Triangle 285">
          <a:extLst>
            <a:ext uri="{FF2B5EF4-FFF2-40B4-BE49-F238E27FC236}">
              <a16:creationId xmlns:a16="http://schemas.microsoft.com/office/drawing/2014/main" id="{9690CF2F-5B94-45F4-927A-A19902063283}"/>
            </a:ext>
          </a:extLst>
        </xdr:cNvPr>
        <xdr:cNvSpPr/>
      </xdr:nvSpPr>
      <xdr:spPr>
        <a:xfrm rot="10800000">
          <a:off x="13652397" y="2530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216</xdr:row>
      <xdr:rowOff>715753</xdr:rowOff>
    </xdr:from>
    <xdr:to>
      <xdr:col>20</xdr:col>
      <xdr:colOff>515517</xdr:colOff>
      <xdr:row>217</xdr:row>
      <xdr:rowOff>264268</xdr:rowOff>
    </xdr:to>
    <xdr:sp macro="" textlink="">
      <xdr:nvSpPr>
        <xdr:cNvPr id="287" name="Isosceles Triangle 286">
          <a:extLst>
            <a:ext uri="{FF2B5EF4-FFF2-40B4-BE49-F238E27FC236}">
              <a16:creationId xmlns:a16="http://schemas.microsoft.com/office/drawing/2014/main" id="{E08C91C6-EC80-4FEA-9DB2-B62CDA89A287}"/>
            </a:ext>
          </a:extLst>
        </xdr:cNvPr>
        <xdr:cNvSpPr/>
      </xdr:nvSpPr>
      <xdr:spPr>
        <a:xfrm rot="10800000">
          <a:off x="15153326" y="2525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232</xdr:row>
      <xdr:rowOff>4694</xdr:rowOff>
    </xdr:from>
    <xdr:to>
      <xdr:col>2</xdr:col>
      <xdr:colOff>491103</xdr:colOff>
      <xdr:row>232</xdr:row>
      <xdr:rowOff>265256</xdr:rowOff>
    </xdr:to>
    <xdr:sp macro="" textlink="">
      <xdr:nvSpPr>
        <xdr:cNvPr id="290" name="Isosceles Triangle 289">
          <a:extLst>
            <a:ext uri="{FF2B5EF4-FFF2-40B4-BE49-F238E27FC236}">
              <a16:creationId xmlns:a16="http://schemas.microsoft.com/office/drawing/2014/main" id="{407C8A77-9E43-4E53-B3A3-30A6388382B9}"/>
            </a:ext>
          </a:extLst>
        </xdr:cNvPr>
        <xdr:cNvSpPr/>
      </xdr:nvSpPr>
      <xdr:spPr>
        <a:xfrm rot="10800000">
          <a:off x="2555912" y="29119444"/>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232</xdr:row>
      <xdr:rowOff>9845</xdr:rowOff>
    </xdr:from>
    <xdr:to>
      <xdr:col>4</xdr:col>
      <xdr:colOff>510646</xdr:colOff>
      <xdr:row>232</xdr:row>
      <xdr:rowOff>278027</xdr:rowOff>
    </xdr:to>
    <xdr:sp macro="" textlink="">
      <xdr:nvSpPr>
        <xdr:cNvPr id="291" name="Isosceles Triangle 290">
          <a:extLst>
            <a:ext uri="{FF2B5EF4-FFF2-40B4-BE49-F238E27FC236}">
              <a16:creationId xmlns:a16="http://schemas.microsoft.com/office/drawing/2014/main" id="{822773D6-183D-438B-A8BA-A2F50B8F9E6D}"/>
            </a:ext>
          </a:extLst>
        </xdr:cNvPr>
        <xdr:cNvSpPr/>
      </xdr:nvSpPr>
      <xdr:spPr>
        <a:xfrm rot="10800000">
          <a:off x="3686705" y="291245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231</xdr:row>
      <xdr:rowOff>752583</xdr:rowOff>
    </xdr:from>
    <xdr:to>
      <xdr:col>6</xdr:col>
      <xdr:colOff>493290</xdr:colOff>
      <xdr:row>232</xdr:row>
      <xdr:rowOff>258765</xdr:rowOff>
    </xdr:to>
    <xdr:sp macro="" textlink="">
      <xdr:nvSpPr>
        <xdr:cNvPr id="292" name="Isosceles Triangle 291">
          <a:extLst>
            <a:ext uri="{FF2B5EF4-FFF2-40B4-BE49-F238E27FC236}">
              <a16:creationId xmlns:a16="http://schemas.microsoft.com/office/drawing/2014/main" id="{2B061410-2BBC-472E-823D-3D49B69454F2}"/>
            </a:ext>
          </a:extLst>
        </xdr:cNvPr>
        <xdr:cNvSpPr/>
      </xdr:nvSpPr>
      <xdr:spPr>
        <a:xfrm rot="10800000">
          <a:off x="5066349" y="29105333"/>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232</xdr:row>
      <xdr:rowOff>4977</xdr:rowOff>
    </xdr:from>
    <xdr:to>
      <xdr:col>8</xdr:col>
      <xdr:colOff>493290</xdr:colOff>
      <xdr:row>232</xdr:row>
      <xdr:rowOff>273159</xdr:rowOff>
    </xdr:to>
    <xdr:sp macro="" textlink="">
      <xdr:nvSpPr>
        <xdr:cNvPr id="293" name="Isosceles Triangle 292">
          <a:extLst>
            <a:ext uri="{FF2B5EF4-FFF2-40B4-BE49-F238E27FC236}">
              <a16:creationId xmlns:a16="http://schemas.microsoft.com/office/drawing/2014/main" id="{70C6425E-1375-41A9-A7E4-32D06DC127C1}"/>
            </a:ext>
          </a:extLst>
        </xdr:cNvPr>
        <xdr:cNvSpPr/>
      </xdr:nvSpPr>
      <xdr:spPr>
        <a:xfrm rot="10800000">
          <a:off x="6230516" y="291197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232</xdr:row>
      <xdr:rowOff>6882</xdr:rowOff>
    </xdr:from>
    <xdr:to>
      <xdr:col>10</xdr:col>
      <xdr:colOff>472124</xdr:colOff>
      <xdr:row>232</xdr:row>
      <xdr:rowOff>275064</xdr:rowOff>
    </xdr:to>
    <xdr:sp macro="" textlink="">
      <xdr:nvSpPr>
        <xdr:cNvPr id="294" name="Isosceles Triangle 293">
          <a:extLst>
            <a:ext uri="{FF2B5EF4-FFF2-40B4-BE49-F238E27FC236}">
              <a16:creationId xmlns:a16="http://schemas.microsoft.com/office/drawing/2014/main" id="{F88B24A2-F291-4951-A506-6EF2C3B0AE2D}"/>
            </a:ext>
          </a:extLst>
        </xdr:cNvPr>
        <xdr:cNvSpPr/>
      </xdr:nvSpPr>
      <xdr:spPr>
        <a:xfrm rot="10800000">
          <a:off x="7733350" y="2912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232</xdr:row>
      <xdr:rowOff>6882</xdr:rowOff>
    </xdr:from>
    <xdr:to>
      <xdr:col>10</xdr:col>
      <xdr:colOff>472124</xdr:colOff>
      <xdr:row>232</xdr:row>
      <xdr:rowOff>275064</xdr:rowOff>
    </xdr:to>
    <xdr:sp macro="" textlink="">
      <xdr:nvSpPr>
        <xdr:cNvPr id="295" name="Isosceles Triangle 294">
          <a:extLst>
            <a:ext uri="{FF2B5EF4-FFF2-40B4-BE49-F238E27FC236}">
              <a16:creationId xmlns:a16="http://schemas.microsoft.com/office/drawing/2014/main" id="{B09EB4A5-BF9A-46CE-B2E8-3881ACD76935}"/>
            </a:ext>
          </a:extLst>
        </xdr:cNvPr>
        <xdr:cNvSpPr/>
      </xdr:nvSpPr>
      <xdr:spPr>
        <a:xfrm rot="10800000">
          <a:off x="7733350" y="2912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232</xdr:row>
      <xdr:rowOff>8787</xdr:rowOff>
    </xdr:from>
    <xdr:to>
      <xdr:col>12</xdr:col>
      <xdr:colOff>497100</xdr:colOff>
      <xdr:row>232</xdr:row>
      <xdr:rowOff>276969</xdr:rowOff>
    </xdr:to>
    <xdr:sp macro="" textlink="">
      <xdr:nvSpPr>
        <xdr:cNvPr id="296" name="Isosceles Triangle 295">
          <a:extLst>
            <a:ext uri="{FF2B5EF4-FFF2-40B4-BE49-F238E27FC236}">
              <a16:creationId xmlns:a16="http://schemas.microsoft.com/office/drawing/2014/main" id="{E2288D09-F5BC-412A-A900-3942FB5BCCDA}"/>
            </a:ext>
          </a:extLst>
        </xdr:cNvPr>
        <xdr:cNvSpPr/>
      </xdr:nvSpPr>
      <xdr:spPr>
        <a:xfrm rot="10800000">
          <a:off x="9229409" y="2912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232</xdr:row>
      <xdr:rowOff>8787</xdr:rowOff>
    </xdr:from>
    <xdr:to>
      <xdr:col>12</xdr:col>
      <xdr:colOff>497100</xdr:colOff>
      <xdr:row>232</xdr:row>
      <xdr:rowOff>276969</xdr:rowOff>
    </xdr:to>
    <xdr:sp macro="" textlink="">
      <xdr:nvSpPr>
        <xdr:cNvPr id="297" name="Isosceles Triangle 296">
          <a:extLst>
            <a:ext uri="{FF2B5EF4-FFF2-40B4-BE49-F238E27FC236}">
              <a16:creationId xmlns:a16="http://schemas.microsoft.com/office/drawing/2014/main" id="{7BD0C545-0E9B-46D8-840C-530C73E3BE92}"/>
            </a:ext>
          </a:extLst>
        </xdr:cNvPr>
        <xdr:cNvSpPr/>
      </xdr:nvSpPr>
      <xdr:spPr>
        <a:xfrm rot="10800000">
          <a:off x="9229409" y="2912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232</xdr:row>
      <xdr:rowOff>108</xdr:rowOff>
    </xdr:from>
    <xdr:to>
      <xdr:col>14</xdr:col>
      <xdr:colOff>486517</xdr:colOff>
      <xdr:row>232</xdr:row>
      <xdr:rowOff>268290</xdr:rowOff>
    </xdr:to>
    <xdr:sp macro="" textlink="">
      <xdr:nvSpPr>
        <xdr:cNvPr id="298" name="Isosceles Triangle 297">
          <a:extLst>
            <a:ext uri="{FF2B5EF4-FFF2-40B4-BE49-F238E27FC236}">
              <a16:creationId xmlns:a16="http://schemas.microsoft.com/office/drawing/2014/main" id="{6D1D4965-9679-4140-A736-25B234D1833C}"/>
            </a:ext>
          </a:extLst>
        </xdr:cNvPr>
        <xdr:cNvSpPr/>
      </xdr:nvSpPr>
      <xdr:spPr>
        <a:xfrm rot="10800000">
          <a:off x="10615826" y="2911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232</xdr:row>
      <xdr:rowOff>108</xdr:rowOff>
    </xdr:from>
    <xdr:to>
      <xdr:col>16</xdr:col>
      <xdr:colOff>526946</xdr:colOff>
      <xdr:row>232</xdr:row>
      <xdr:rowOff>268290</xdr:rowOff>
    </xdr:to>
    <xdr:sp macro="" textlink="">
      <xdr:nvSpPr>
        <xdr:cNvPr id="299" name="Isosceles Triangle 298">
          <a:extLst>
            <a:ext uri="{FF2B5EF4-FFF2-40B4-BE49-F238E27FC236}">
              <a16:creationId xmlns:a16="http://schemas.microsoft.com/office/drawing/2014/main" id="{FB4004D9-640D-4470-94C3-5EA21878AE82}"/>
            </a:ext>
          </a:extLst>
        </xdr:cNvPr>
        <xdr:cNvSpPr/>
      </xdr:nvSpPr>
      <xdr:spPr>
        <a:xfrm rot="10800000">
          <a:off x="12106172" y="2911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232</xdr:row>
      <xdr:rowOff>4764</xdr:rowOff>
    </xdr:from>
    <xdr:to>
      <xdr:col>18</xdr:col>
      <xdr:colOff>528005</xdr:colOff>
      <xdr:row>232</xdr:row>
      <xdr:rowOff>274851</xdr:rowOff>
    </xdr:to>
    <xdr:sp macro="" textlink="">
      <xdr:nvSpPr>
        <xdr:cNvPr id="301" name="Isosceles Triangle 300">
          <a:extLst>
            <a:ext uri="{FF2B5EF4-FFF2-40B4-BE49-F238E27FC236}">
              <a16:creationId xmlns:a16="http://schemas.microsoft.com/office/drawing/2014/main" id="{D2F4C2AC-980B-4947-B15A-11D527F80E15}"/>
            </a:ext>
          </a:extLst>
        </xdr:cNvPr>
        <xdr:cNvSpPr/>
      </xdr:nvSpPr>
      <xdr:spPr>
        <a:xfrm rot="10800000">
          <a:off x="13652397" y="2911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231</xdr:row>
      <xdr:rowOff>715753</xdr:rowOff>
    </xdr:from>
    <xdr:to>
      <xdr:col>20</xdr:col>
      <xdr:colOff>515517</xdr:colOff>
      <xdr:row>232</xdr:row>
      <xdr:rowOff>264268</xdr:rowOff>
    </xdr:to>
    <xdr:sp macro="" textlink="">
      <xdr:nvSpPr>
        <xdr:cNvPr id="302" name="Isosceles Triangle 301">
          <a:extLst>
            <a:ext uri="{FF2B5EF4-FFF2-40B4-BE49-F238E27FC236}">
              <a16:creationId xmlns:a16="http://schemas.microsoft.com/office/drawing/2014/main" id="{0E3161C1-1DC4-4ABC-AED6-F618BE8B5CC1}"/>
            </a:ext>
          </a:extLst>
        </xdr:cNvPr>
        <xdr:cNvSpPr/>
      </xdr:nvSpPr>
      <xdr:spPr>
        <a:xfrm rot="10800000">
          <a:off x="15153326" y="2906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247</xdr:row>
      <xdr:rowOff>4694</xdr:rowOff>
    </xdr:from>
    <xdr:to>
      <xdr:col>2</xdr:col>
      <xdr:colOff>491103</xdr:colOff>
      <xdr:row>247</xdr:row>
      <xdr:rowOff>265256</xdr:rowOff>
    </xdr:to>
    <xdr:sp macro="" textlink="">
      <xdr:nvSpPr>
        <xdr:cNvPr id="305" name="Isosceles Triangle 304">
          <a:extLst>
            <a:ext uri="{FF2B5EF4-FFF2-40B4-BE49-F238E27FC236}">
              <a16:creationId xmlns:a16="http://schemas.microsoft.com/office/drawing/2014/main" id="{E4059FE5-D622-4C33-8A71-72380E15BD33}"/>
            </a:ext>
          </a:extLst>
        </xdr:cNvPr>
        <xdr:cNvSpPr/>
      </xdr:nvSpPr>
      <xdr:spPr>
        <a:xfrm rot="10800000">
          <a:off x="2555912" y="32929444"/>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247</xdr:row>
      <xdr:rowOff>9845</xdr:rowOff>
    </xdr:from>
    <xdr:to>
      <xdr:col>4</xdr:col>
      <xdr:colOff>510646</xdr:colOff>
      <xdr:row>247</xdr:row>
      <xdr:rowOff>278027</xdr:rowOff>
    </xdr:to>
    <xdr:sp macro="" textlink="">
      <xdr:nvSpPr>
        <xdr:cNvPr id="306" name="Isosceles Triangle 305">
          <a:extLst>
            <a:ext uri="{FF2B5EF4-FFF2-40B4-BE49-F238E27FC236}">
              <a16:creationId xmlns:a16="http://schemas.microsoft.com/office/drawing/2014/main" id="{2A2F6A4F-FC61-4A03-B9F8-C9647C2192C9}"/>
            </a:ext>
          </a:extLst>
        </xdr:cNvPr>
        <xdr:cNvSpPr/>
      </xdr:nvSpPr>
      <xdr:spPr>
        <a:xfrm rot="10800000">
          <a:off x="3686705" y="329345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246</xdr:row>
      <xdr:rowOff>752583</xdr:rowOff>
    </xdr:from>
    <xdr:to>
      <xdr:col>6</xdr:col>
      <xdr:colOff>493290</xdr:colOff>
      <xdr:row>247</xdr:row>
      <xdr:rowOff>258765</xdr:rowOff>
    </xdr:to>
    <xdr:sp macro="" textlink="">
      <xdr:nvSpPr>
        <xdr:cNvPr id="307" name="Isosceles Triangle 306">
          <a:extLst>
            <a:ext uri="{FF2B5EF4-FFF2-40B4-BE49-F238E27FC236}">
              <a16:creationId xmlns:a16="http://schemas.microsoft.com/office/drawing/2014/main" id="{BA56CF8C-9A8B-4749-A120-BDC5DF86B8B5}"/>
            </a:ext>
          </a:extLst>
        </xdr:cNvPr>
        <xdr:cNvSpPr/>
      </xdr:nvSpPr>
      <xdr:spPr>
        <a:xfrm rot="10800000">
          <a:off x="5066349" y="32915333"/>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247</xdr:row>
      <xdr:rowOff>4977</xdr:rowOff>
    </xdr:from>
    <xdr:to>
      <xdr:col>8</xdr:col>
      <xdr:colOff>493290</xdr:colOff>
      <xdr:row>247</xdr:row>
      <xdr:rowOff>273159</xdr:rowOff>
    </xdr:to>
    <xdr:sp macro="" textlink="">
      <xdr:nvSpPr>
        <xdr:cNvPr id="308" name="Isosceles Triangle 307">
          <a:extLst>
            <a:ext uri="{FF2B5EF4-FFF2-40B4-BE49-F238E27FC236}">
              <a16:creationId xmlns:a16="http://schemas.microsoft.com/office/drawing/2014/main" id="{7D70CCB0-9BE1-43A8-BB6E-AE61E0523702}"/>
            </a:ext>
          </a:extLst>
        </xdr:cNvPr>
        <xdr:cNvSpPr/>
      </xdr:nvSpPr>
      <xdr:spPr>
        <a:xfrm rot="10800000">
          <a:off x="6230516" y="329297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247</xdr:row>
      <xdr:rowOff>6882</xdr:rowOff>
    </xdr:from>
    <xdr:to>
      <xdr:col>10</xdr:col>
      <xdr:colOff>472124</xdr:colOff>
      <xdr:row>247</xdr:row>
      <xdr:rowOff>275064</xdr:rowOff>
    </xdr:to>
    <xdr:sp macro="" textlink="">
      <xdr:nvSpPr>
        <xdr:cNvPr id="309" name="Isosceles Triangle 308">
          <a:extLst>
            <a:ext uri="{FF2B5EF4-FFF2-40B4-BE49-F238E27FC236}">
              <a16:creationId xmlns:a16="http://schemas.microsoft.com/office/drawing/2014/main" id="{D4021D75-0ED8-4004-B9F7-82E4194CFFB0}"/>
            </a:ext>
          </a:extLst>
        </xdr:cNvPr>
        <xdr:cNvSpPr/>
      </xdr:nvSpPr>
      <xdr:spPr>
        <a:xfrm rot="10800000">
          <a:off x="7733350" y="3293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247</xdr:row>
      <xdr:rowOff>6882</xdr:rowOff>
    </xdr:from>
    <xdr:to>
      <xdr:col>10</xdr:col>
      <xdr:colOff>472124</xdr:colOff>
      <xdr:row>247</xdr:row>
      <xdr:rowOff>275064</xdr:rowOff>
    </xdr:to>
    <xdr:sp macro="" textlink="">
      <xdr:nvSpPr>
        <xdr:cNvPr id="310" name="Isosceles Triangle 309">
          <a:extLst>
            <a:ext uri="{FF2B5EF4-FFF2-40B4-BE49-F238E27FC236}">
              <a16:creationId xmlns:a16="http://schemas.microsoft.com/office/drawing/2014/main" id="{012ADAAE-047E-416F-989C-97556B623F21}"/>
            </a:ext>
          </a:extLst>
        </xdr:cNvPr>
        <xdr:cNvSpPr/>
      </xdr:nvSpPr>
      <xdr:spPr>
        <a:xfrm rot="10800000">
          <a:off x="7733350" y="3293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247</xdr:row>
      <xdr:rowOff>8787</xdr:rowOff>
    </xdr:from>
    <xdr:to>
      <xdr:col>12</xdr:col>
      <xdr:colOff>497100</xdr:colOff>
      <xdr:row>247</xdr:row>
      <xdr:rowOff>276969</xdr:rowOff>
    </xdr:to>
    <xdr:sp macro="" textlink="">
      <xdr:nvSpPr>
        <xdr:cNvPr id="311" name="Isosceles Triangle 310">
          <a:extLst>
            <a:ext uri="{FF2B5EF4-FFF2-40B4-BE49-F238E27FC236}">
              <a16:creationId xmlns:a16="http://schemas.microsoft.com/office/drawing/2014/main" id="{0B26DF2F-0D66-4F1B-96E8-BCCA86F58274}"/>
            </a:ext>
          </a:extLst>
        </xdr:cNvPr>
        <xdr:cNvSpPr/>
      </xdr:nvSpPr>
      <xdr:spPr>
        <a:xfrm rot="10800000">
          <a:off x="9229409" y="3293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247</xdr:row>
      <xdr:rowOff>8787</xdr:rowOff>
    </xdr:from>
    <xdr:to>
      <xdr:col>12</xdr:col>
      <xdr:colOff>497100</xdr:colOff>
      <xdr:row>247</xdr:row>
      <xdr:rowOff>276969</xdr:rowOff>
    </xdr:to>
    <xdr:sp macro="" textlink="">
      <xdr:nvSpPr>
        <xdr:cNvPr id="312" name="Isosceles Triangle 311">
          <a:extLst>
            <a:ext uri="{FF2B5EF4-FFF2-40B4-BE49-F238E27FC236}">
              <a16:creationId xmlns:a16="http://schemas.microsoft.com/office/drawing/2014/main" id="{3BAC300B-0804-4F12-9E44-54074FA97D32}"/>
            </a:ext>
          </a:extLst>
        </xdr:cNvPr>
        <xdr:cNvSpPr/>
      </xdr:nvSpPr>
      <xdr:spPr>
        <a:xfrm rot="10800000">
          <a:off x="9229409" y="3293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247</xdr:row>
      <xdr:rowOff>108</xdr:rowOff>
    </xdr:from>
    <xdr:to>
      <xdr:col>14</xdr:col>
      <xdr:colOff>486517</xdr:colOff>
      <xdr:row>247</xdr:row>
      <xdr:rowOff>268290</xdr:rowOff>
    </xdr:to>
    <xdr:sp macro="" textlink="">
      <xdr:nvSpPr>
        <xdr:cNvPr id="313" name="Isosceles Triangle 312">
          <a:extLst>
            <a:ext uri="{FF2B5EF4-FFF2-40B4-BE49-F238E27FC236}">
              <a16:creationId xmlns:a16="http://schemas.microsoft.com/office/drawing/2014/main" id="{9143BEA3-0470-4EE3-A638-EF780F5FA4B4}"/>
            </a:ext>
          </a:extLst>
        </xdr:cNvPr>
        <xdr:cNvSpPr/>
      </xdr:nvSpPr>
      <xdr:spPr>
        <a:xfrm rot="10800000">
          <a:off x="10615826" y="3292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247</xdr:row>
      <xdr:rowOff>108</xdr:rowOff>
    </xdr:from>
    <xdr:to>
      <xdr:col>16</xdr:col>
      <xdr:colOff>526946</xdr:colOff>
      <xdr:row>247</xdr:row>
      <xdr:rowOff>268290</xdr:rowOff>
    </xdr:to>
    <xdr:sp macro="" textlink="">
      <xdr:nvSpPr>
        <xdr:cNvPr id="314" name="Isosceles Triangle 313">
          <a:extLst>
            <a:ext uri="{FF2B5EF4-FFF2-40B4-BE49-F238E27FC236}">
              <a16:creationId xmlns:a16="http://schemas.microsoft.com/office/drawing/2014/main" id="{A06A2610-7633-43B5-98B9-1B226E68BB68}"/>
            </a:ext>
          </a:extLst>
        </xdr:cNvPr>
        <xdr:cNvSpPr/>
      </xdr:nvSpPr>
      <xdr:spPr>
        <a:xfrm rot="10800000">
          <a:off x="12106172" y="3292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247</xdr:row>
      <xdr:rowOff>4764</xdr:rowOff>
    </xdr:from>
    <xdr:to>
      <xdr:col>18</xdr:col>
      <xdr:colOff>528005</xdr:colOff>
      <xdr:row>247</xdr:row>
      <xdr:rowOff>274851</xdr:rowOff>
    </xdr:to>
    <xdr:sp macro="" textlink="">
      <xdr:nvSpPr>
        <xdr:cNvPr id="316" name="Isosceles Triangle 315">
          <a:extLst>
            <a:ext uri="{FF2B5EF4-FFF2-40B4-BE49-F238E27FC236}">
              <a16:creationId xmlns:a16="http://schemas.microsoft.com/office/drawing/2014/main" id="{B4EC6F02-B3E7-4716-A03A-F5F4D47A447A}"/>
            </a:ext>
          </a:extLst>
        </xdr:cNvPr>
        <xdr:cNvSpPr/>
      </xdr:nvSpPr>
      <xdr:spPr>
        <a:xfrm rot="10800000">
          <a:off x="13652397" y="3292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246</xdr:row>
      <xdr:rowOff>715753</xdr:rowOff>
    </xdr:from>
    <xdr:to>
      <xdr:col>20</xdr:col>
      <xdr:colOff>515517</xdr:colOff>
      <xdr:row>247</xdr:row>
      <xdr:rowOff>264268</xdr:rowOff>
    </xdr:to>
    <xdr:sp macro="" textlink="">
      <xdr:nvSpPr>
        <xdr:cNvPr id="317" name="Isosceles Triangle 316">
          <a:extLst>
            <a:ext uri="{FF2B5EF4-FFF2-40B4-BE49-F238E27FC236}">
              <a16:creationId xmlns:a16="http://schemas.microsoft.com/office/drawing/2014/main" id="{2DB23C54-58DA-40F1-AFA5-2797DAC8612D}"/>
            </a:ext>
          </a:extLst>
        </xdr:cNvPr>
        <xdr:cNvSpPr/>
      </xdr:nvSpPr>
      <xdr:spPr>
        <a:xfrm rot="10800000">
          <a:off x="15153326" y="3287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262</xdr:row>
      <xdr:rowOff>4694</xdr:rowOff>
    </xdr:from>
    <xdr:to>
      <xdr:col>2</xdr:col>
      <xdr:colOff>491103</xdr:colOff>
      <xdr:row>262</xdr:row>
      <xdr:rowOff>265256</xdr:rowOff>
    </xdr:to>
    <xdr:sp macro="" textlink="">
      <xdr:nvSpPr>
        <xdr:cNvPr id="320" name="Isosceles Triangle 319">
          <a:extLst>
            <a:ext uri="{FF2B5EF4-FFF2-40B4-BE49-F238E27FC236}">
              <a16:creationId xmlns:a16="http://schemas.microsoft.com/office/drawing/2014/main" id="{A9237658-0B95-48B7-9D11-2C2763E50459}"/>
            </a:ext>
          </a:extLst>
        </xdr:cNvPr>
        <xdr:cNvSpPr/>
      </xdr:nvSpPr>
      <xdr:spPr>
        <a:xfrm rot="10800000">
          <a:off x="2555912" y="36739444"/>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262</xdr:row>
      <xdr:rowOff>9845</xdr:rowOff>
    </xdr:from>
    <xdr:to>
      <xdr:col>4</xdr:col>
      <xdr:colOff>510646</xdr:colOff>
      <xdr:row>262</xdr:row>
      <xdr:rowOff>278027</xdr:rowOff>
    </xdr:to>
    <xdr:sp macro="" textlink="">
      <xdr:nvSpPr>
        <xdr:cNvPr id="321" name="Isosceles Triangle 320">
          <a:extLst>
            <a:ext uri="{FF2B5EF4-FFF2-40B4-BE49-F238E27FC236}">
              <a16:creationId xmlns:a16="http://schemas.microsoft.com/office/drawing/2014/main" id="{4D271F47-AB10-4C36-AC65-E921A4BAA5F3}"/>
            </a:ext>
          </a:extLst>
        </xdr:cNvPr>
        <xdr:cNvSpPr/>
      </xdr:nvSpPr>
      <xdr:spPr>
        <a:xfrm rot="10800000">
          <a:off x="3686705" y="367445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261</xdr:row>
      <xdr:rowOff>752583</xdr:rowOff>
    </xdr:from>
    <xdr:to>
      <xdr:col>6</xdr:col>
      <xdr:colOff>493290</xdr:colOff>
      <xdr:row>262</xdr:row>
      <xdr:rowOff>258765</xdr:rowOff>
    </xdr:to>
    <xdr:sp macro="" textlink="">
      <xdr:nvSpPr>
        <xdr:cNvPr id="322" name="Isosceles Triangle 321">
          <a:extLst>
            <a:ext uri="{FF2B5EF4-FFF2-40B4-BE49-F238E27FC236}">
              <a16:creationId xmlns:a16="http://schemas.microsoft.com/office/drawing/2014/main" id="{2F6FC66C-C9CD-43FD-B7DC-C93170AB3326}"/>
            </a:ext>
          </a:extLst>
        </xdr:cNvPr>
        <xdr:cNvSpPr/>
      </xdr:nvSpPr>
      <xdr:spPr>
        <a:xfrm rot="10800000">
          <a:off x="5066349" y="36725333"/>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262</xdr:row>
      <xdr:rowOff>4977</xdr:rowOff>
    </xdr:from>
    <xdr:to>
      <xdr:col>8</xdr:col>
      <xdr:colOff>493290</xdr:colOff>
      <xdr:row>262</xdr:row>
      <xdr:rowOff>273159</xdr:rowOff>
    </xdr:to>
    <xdr:sp macro="" textlink="">
      <xdr:nvSpPr>
        <xdr:cNvPr id="323" name="Isosceles Triangle 322">
          <a:extLst>
            <a:ext uri="{FF2B5EF4-FFF2-40B4-BE49-F238E27FC236}">
              <a16:creationId xmlns:a16="http://schemas.microsoft.com/office/drawing/2014/main" id="{E6D27B47-555F-44E7-9648-C4CFBA339118}"/>
            </a:ext>
          </a:extLst>
        </xdr:cNvPr>
        <xdr:cNvSpPr/>
      </xdr:nvSpPr>
      <xdr:spPr>
        <a:xfrm rot="10800000">
          <a:off x="6230516" y="367397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262</xdr:row>
      <xdr:rowOff>6882</xdr:rowOff>
    </xdr:from>
    <xdr:to>
      <xdr:col>10</xdr:col>
      <xdr:colOff>472124</xdr:colOff>
      <xdr:row>262</xdr:row>
      <xdr:rowOff>275064</xdr:rowOff>
    </xdr:to>
    <xdr:sp macro="" textlink="">
      <xdr:nvSpPr>
        <xdr:cNvPr id="324" name="Isosceles Triangle 323">
          <a:extLst>
            <a:ext uri="{FF2B5EF4-FFF2-40B4-BE49-F238E27FC236}">
              <a16:creationId xmlns:a16="http://schemas.microsoft.com/office/drawing/2014/main" id="{15F0B743-A2DF-45B1-A9FD-4DBBA330AB47}"/>
            </a:ext>
          </a:extLst>
        </xdr:cNvPr>
        <xdr:cNvSpPr/>
      </xdr:nvSpPr>
      <xdr:spPr>
        <a:xfrm rot="10800000">
          <a:off x="7733350" y="3674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262</xdr:row>
      <xdr:rowOff>6882</xdr:rowOff>
    </xdr:from>
    <xdr:to>
      <xdr:col>10</xdr:col>
      <xdr:colOff>472124</xdr:colOff>
      <xdr:row>262</xdr:row>
      <xdr:rowOff>275064</xdr:rowOff>
    </xdr:to>
    <xdr:sp macro="" textlink="">
      <xdr:nvSpPr>
        <xdr:cNvPr id="325" name="Isosceles Triangle 324">
          <a:extLst>
            <a:ext uri="{FF2B5EF4-FFF2-40B4-BE49-F238E27FC236}">
              <a16:creationId xmlns:a16="http://schemas.microsoft.com/office/drawing/2014/main" id="{3B3493C4-5A87-4CDE-8C3B-D7C84D215D48}"/>
            </a:ext>
          </a:extLst>
        </xdr:cNvPr>
        <xdr:cNvSpPr/>
      </xdr:nvSpPr>
      <xdr:spPr>
        <a:xfrm rot="10800000">
          <a:off x="7733350" y="3674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262</xdr:row>
      <xdr:rowOff>8787</xdr:rowOff>
    </xdr:from>
    <xdr:to>
      <xdr:col>12</xdr:col>
      <xdr:colOff>497100</xdr:colOff>
      <xdr:row>262</xdr:row>
      <xdr:rowOff>276969</xdr:rowOff>
    </xdr:to>
    <xdr:sp macro="" textlink="">
      <xdr:nvSpPr>
        <xdr:cNvPr id="326" name="Isosceles Triangle 325">
          <a:extLst>
            <a:ext uri="{FF2B5EF4-FFF2-40B4-BE49-F238E27FC236}">
              <a16:creationId xmlns:a16="http://schemas.microsoft.com/office/drawing/2014/main" id="{40F9E0DF-BD4B-419E-BD40-26262D6D87B3}"/>
            </a:ext>
          </a:extLst>
        </xdr:cNvPr>
        <xdr:cNvSpPr/>
      </xdr:nvSpPr>
      <xdr:spPr>
        <a:xfrm rot="10800000">
          <a:off x="9229409" y="3674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262</xdr:row>
      <xdr:rowOff>8787</xdr:rowOff>
    </xdr:from>
    <xdr:to>
      <xdr:col>12</xdr:col>
      <xdr:colOff>497100</xdr:colOff>
      <xdr:row>262</xdr:row>
      <xdr:rowOff>276969</xdr:rowOff>
    </xdr:to>
    <xdr:sp macro="" textlink="">
      <xdr:nvSpPr>
        <xdr:cNvPr id="327" name="Isosceles Triangle 326">
          <a:extLst>
            <a:ext uri="{FF2B5EF4-FFF2-40B4-BE49-F238E27FC236}">
              <a16:creationId xmlns:a16="http://schemas.microsoft.com/office/drawing/2014/main" id="{26F111CA-524F-453C-9B28-D30443546413}"/>
            </a:ext>
          </a:extLst>
        </xdr:cNvPr>
        <xdr:cNvSpPr/>
      </xdr:nvSpPr>
      <xdr:spPr>
        <a:xfrm rot="10800000">
          <a:off x="9229409" y="3674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262</xdr:row>
      <xdr:rowOff>108</xdr:rowOff>
    </xdr:from>
    <xdr:to>
      <xdr:col>14</xdr:col>
      <xdr:colOff>486517</xdr:colOff>
      <xdr:row>262</xdr:row>
      <xdr:rowOff>268290</xdr:rowOff>
    </xdr:to>
    <xdr:sp macro="" textlink="">
      <xdr:nvSpPr>
        <xdr:cNvPr id="328" name="Isosceles Triangle 327">
          <a:extLst>
            <a:ext uri="{FF2B5EF4-FFF2-40B4-BE49-F238E27FC236}">
              <a16:creationId xmlns:a16="http://schemas.microsoft.com/office/drawing/2014/main" id="{7AA20D44-72B8-4D9C-A3CA-8172AC99968A}"/>
            </a:ext>
          </a:extLst>
        </xdr:cNvPr>
        <xdr:cNvSpPr/>
      </xdr:nvSpPr>
      <xdr:spPr>
        <a:xfrm rot="10800000">
          <a:off x="10615826" y="3673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262</xdr:row>
      <xdr:rowOff>108</xdr:rowOff>
    </xdr:from>
    <xdr:to>
      <xdr:col>16</xdr:col>
      <xdr:colOff>526946</xdr:colOff>
      <xdr:row>262</xdr:row>
      <xdr:rowOff>268290</xdr:rowOff>
    </xdr:to>
    <xdr:sp macro="" textlink="">
      <xdr:nvSpPr>
        <xdr:cNvPr id="329" name="Isosceles Triangle 328">
          <a:extLst>
            <a:ext uri="{FF2B5EF4-FFF2-40B4-BE49-F238E27FC236}">
              <a16:creationId xmlns:a16="http://schemas.microsoft.com/office/drawing/2014/main" id="{74BC6C18-44D8-401F-A295-79D4AB0DDBD6}"/>
            </a:ext>
          </a:extLst>
        </xdr:cNvPr>
        <xdr:cNvSpPr/>
      </xdr:nvSpPr>
      <xdr:spPr>
        <a:xfrm rot="10800000">
          <a:off x="12106172" y="3673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262</xdr:row>
      <xdr:rowOff>4764</xdr:rowOff>
    </xdr:from>
    <xdr:to>
      <xdr:col>18</xdr:col>
      <xdr:colOff>528005</xdr:colOff>
      <xdr:row>262</xdr:row>
      <xdr:rowOff>274851</xdr:rowOff>
    </xdr:to>
    <xdr:sp macro="" textlink="">
      <xdr:nvSpPr>
        <xdr:cNvPr id="331" name="Isosceles Triangle 330">
          <a:extLst>
            <a:ext uri="{FF2B5EF4-FFF2-40B4-BE49-F238E27FC236}">
              <a16:creationId xmlns:a16="http://schemas.microsoft.com/office/drawing/2014/main" id="{400B2181-F94B-4A9E-B1EF-1F346D73A693}"/>
            </a:ext>
          </a:extLst>
        </xdr:cNvPr>
        <xdr:cNvSpPr/>
      </xdr:nvSpPr>
      <xdr:spPr>
        <a:xfrm rot="10800000">
          <a:off x="13652397" y="3673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261</xdr:row>
      <xdr:rowOff>715753</xdr:rowOff>
    </xdr:from>
    <xdr:to>
      <xdr:col>20</xdr:col>
      <xdr:colOff>515517</xdr:colOff>
      <xdr:row>262</xdr:row>
      <xdr:rowOff>264268</xdr:rowOff>
    </xdr:to>
    <xdr:sp macro="" textlink="">
      <xdr:nvSpPr>
        <xdr:cNvPr id="332" name="Isosceles Triangle 331">
          <a:extLst>
            <a:ext uri="{FF2B5EF4-FFF2-40B4-BE49-F238E27FC236}">
              <a16:creationId xmlns:a16="http://schemas.microsoft.com/office/drawing/2014/main" id="{18FC6A9D-48B3-475B-A9B6-51C392992FC3}"/>
            </a:ext>
          </a:extLst>
        </xdr:cNvPr>
        <xdr:cNvSpPr/>
      </xdr:nvSpPr>
      <xdr:spPr>
        <a:xfrm rot="10800000">
          <a:off x="15153326" y="3668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222250</xdr:colOff>
      <xdr:row>188</xdr:row>
      <xdr:rowOff>10583</xdr:rowOff>
    </xdr:from>
    <xdr:to>
      <xdr:col>0</xdr:col>
      <xdr:colOff>419805</xdr:colOff>
      <xdr:row>188</xdr:row>
      <xdr:rowOff>165803</xdr:rowOff>
    </xdr:to>
    <xdr:sp macro="" textlink="">
      <xdr:nvSpPr>
        <xdr:cNvPr id="335" name="Isosceles Triangle 334">
          <a:extLst>
            <a:ext uri="{FF2B5EF4-FFF2-40B4-BE49-F238E27FC236}">
              <a16:creationId xmlns:a16="http://schemas.microsoft.com/office/drawing/2014/main" id="{0169F7FD-F849-43FA-A107-769C570E72C5}"/>
            </a:ext>
          </a:extLst>
        </xdr:cNvPr>
        <xdr:cNvSpPr/>
      </xdr:nvSpPr>
      <xdr:spPr>
        <a:xfrm rot="10800000">
          <a:off x="222250" y="18457333"/>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222250</xdr:colOff>
      <xdr:row>203</xdr:row>
      <xdr:rowOff>0</xdr:rowOff>
    </xdr:from>
    <xdr:to>
      <xdr:col>0</xdr:col>
      <xdr:colOff>419805</xdr:colOff>
      <xdr:row>203</xdr:row>
      <xdr:rowOff>155220</xdr:rowOff>
    </xdr:to>
    <xdr:sp macro="" textlink="">
      <xdr:nvSpPr>
        <xdr:cNvPr id="336" name="Isosceles Triangle 335">
          <a:extLst>
            <a:ext uri="{FF2B5EF4-FFF2-40B4-BE49-F238E27FC236}">
              <a16:creationId xmlns:a16="http://schemas.microsoft.com/office/drawing/2014/main" id="{692F1194-76C4-4CED-A4E9-CFBA4974EA0F}"/>
            </a:ext>
          </a:extLst>
        </xdr:cNvPr>
        <xdr:cNvSpPr/>
      </xdr:nvSpPr>
      <xdr:spPr>
        <a:xfrm rot="10800000">
          <a:off x="222250" y="22256750"/>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222250</xdr:colOff>
      <xdr:row>218</xdr:row>
      <xdr:rowOff>0</xdr:rowOff>
    </xdr:from>
    <xdr:to>
      <xdr:col>0</xdr:col>
      <xdr:colOff>419805</xdr:colOff>
      <xdr:row>218</xdr:row>
      <xdr:rowOff>155220</xdr:rowOff>
    </xdr:to>
    <xdr:sp macro="" textlink="">
      <xdr:nvSpPr>
        <xdr:cNvPr id="337" name="Isosceles Triangle 336">
          <a:extLst>
            <a:ext uri="{FF2B5EF4-FFF2-40B4-BE49-F238E27FC236}">
              <a16:creationId xmlns:a16="http://schemas.microsoft.com/office/drawing/2014/main" id="{5F02CDCC-C185-4AF7-A41D-D1A179D065AD}"/>
            </a:ext>
          </a:extLst>
        </xdr:cNvPr>
        <xdr:cNvSpPr/>
      </xdr:nvSpPr>
      <xdr:spPr>
        <a:xfrm rot="10800000">
          <a:off x="222250" y="26066750"/>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232833</xdr:colOff>
      <xdr:row>232</xdr:row>
      <xdr:rowOff>740833</xdr:rowOff>
    </xdr:from>
    <xdr:to>
      <xdr:col>0</xdr:col>
      <xdr:colOff>430388</xdr:colOff>
      <xdr:row>233</xdr:row>
      <xdr:rowOff>134053</xdr:rowOff>
    </xdr:to>
    <xdr:sp macro="" textlink="">
      <xdr:nvSpPr>
        <xdr:cNvPr id="338" name="Isosceles Triangle 337">
          <a:extLst>
            <a:ext uri="{FF2B5EF4-FFF2-40B4-BE49-F238E27FC236}">
              <a16:creationId xmlns:a16="http://schemas.microsoft.com/office/drawing/2014/main" id="{3FECEFF3-90FA-44F4-AEAA-D01EDF8A3383}"/>
            </a:ext>
          </a:extLst>
        </xdr:cNvPr>
        <xdr:cNvSpPr/>
      </xdr:nvSpPr>
      <xdr:spPr>
        <a:xfrm rot="10800000">
          <a:off x="232833" y="29855583"/>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254000</xdr:colOff>
      <xdr:row>248</xdr:row>
      <xdr:rowOff>0</xdr:rowOff>
    </xdr:from>
    <xdr:to>
      <xdr:col>0</xdr:col>
      <xdr:colOff>451555</xdr:colOff>
      <xdr:row>248</xdr:row>
      <xdr:rowOff>155220</xdr:rowOff>
    </xdr:to>
    <xdr:sp macro="" textlink="">
      <xdr:nvSpPr>
        <xdr:cNvPr id="339" name="Isosceles Triangle 338">
          <a:extLst>
            <a:ext uri="{FF2B5EF4-FFF2-40B4-BE49-F238E27FC236}">
              <a16:creationId xmlns:a16="http://schemas.microsoft.com/office/drawing/2014/main" id="{E5BF7284-CEF1-4F51-9A81-F8B8F6EF87F0}"/>
            </a:ext>
          </a:extLst>
        </xdr:cNvPr>
        <xdr:cNvSpPr/>
      </xdr:nvSpPr>
      <xdr:spPr>
        <a:xfrm rot="10800000">
          <a:off x="254000" y="33686750"/>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243416</xdr:colOff>
      <xdr:row>263</xdr:row>
      <xdr:rowOff>0</xdr:rowOff>
    </xdr:from>
    <xdr:to>
      <xdr:col>0</xdr:col>
      <xdr:colOff>440971</xdr:colOff>
      <xdr:row>263</xdr:row>
      <xdr:rowOff>155220</xdr:rowOff>
    </xdr:to>
    <xdr:sp macro="" textlink="">
      <xdr:nvSpPr>
        <xdr:cNvPr id="340" name="Isosceles Triangle 339">
          <a:extLst>
            <a:ext uri="{FF2B5EF4-FFF2-40B4-BE49-F238E27FC236}">
              <a16:creationId xmlns:a16="http://schemas.microsoft.com/office/drawing/2014/main" id="{772E7CFC-C720-43D2-A7D4-B133D2EE3D64}"/>
            </a:ext>
          </a:extLst>
        </xdr:cNvPr>
        <xdr:cNvSpPr/>
      </xdr:nvSpPr>
      <xdr:spPr>
        <a:xfrm rot="10800000">
          <a:off x="243416" y="37496750"/>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277</xdr:row>
      <xdr:rowOff>4694</xdr:rowOff>
    </xdr:from>
    <xdr:to>
      <xdr:col>2</xdr:col>
      <xdr:colOff>491103</xdr:colOff>
      <xdr:row>277</xdr:row>
      <xdr:rowOff>265256</xdr:rowOff>
    </xdr:to>
    <xdr:sp macro="" textlink="">
      <xdr:nvSpPr>
        <xdr:cNvPr id="341" name="Isosceles Triangle 340">
          <a:extLst>
            <a:ext uri="{FF2B5EF4-FFF2-40B4-BE49-F238E27FC236}">
              <a16:creationId xmlns:a16="http://schemas.microsoft.com/office/drawing/2014/main" id="{5C3A5B6D-394D-47A6-89E8-D7F9BFECFD55}"/>
            </a:ext>
          </a:extLst>
        </xdr:cNvPr>
        <xdr:cNvSpPr/>
      </xdr:nvSpPr>
      <xdr:spPr>
        <a:xfrm rot="10800000">
          <a:off x="2555912" y="67219444"/>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277</xdr:row>
      <xdr:rowOff>9845</xdr:rowOff>
    </xdr:from>
    <xdr:to>
      <xdr:col>4</xdr:col>
      <xdr:colOff>510646</xdr:colOff>
      <xdr:row>277</xdr:row>
      <xdr:rowOff>278027</xdr:rowOff>
    </xdr:to>
    <xdr:sp macro="" textlink="">
      <xdr:nvSpPr>
        <xdr:cNvPr id="342" name="Isosceles Triangle 341">
          <a:extLst>
            <a:ext uri="{FF2B5EF4-FFF2-40B4-BE49-F238E27FC236}">
              <a16:creationId xmlns:a16="http://schemas.microsoft.com/office/drawing/2014/main" id="{E30A1234-97E3-47C1-AA9E-55E0F8D87843}"/>
            </a:ext>
          </a:extLst>
        </xdr:cNvPr>
        <xdr:cNvSpPr/>
      </xdr:nvSpPr>
      <xdr:spPr>
        <a:xfrm rot="10800000">
          <a:off x="3686705" y="672245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276</xdr:row>
      <xdr:rowOff>752583</xdr:rowOff>
    </xdr:from>
    <xdr:to>
      <xdr:col>6</xdr:col>
      <xdr:colOff>493290</xdr:colOff>
      <xdr:row>277</xdr:row>
      <xdr:rowOff>258765</xdr:rowOff>
    </xdr:to>
    <xdr:sp macro="" textlink="">
      <xdr:nvSpPr>
        <xdr:cNvPr id="343" name="Isosceles Triangle 342">
          <a:extLst>
            <a:ext uri="{FF2B5EF4-FFF2-40B4-BE49-F238E27FC236}">
              <a16:creationId xmlns:a16="http://schemas.microsoft.com/office/drawing/2014/main" id="{D40751F7-E675-48D2-9ABF-D26DBC6E838A}"/>
            </a:ext>
          </a:extLst>
        </xdr:cNvPr>
        <xdr:cNvSpPr/>
      </xdr:nvSpPr>
      <xdr:spPr>
        <a:xfrm rot="10800000">
          <a:off x="5066349" y="67205333"/>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277</xdr:row>
      <xdr:rowOff>4977</xdr:rowOff>
    </xdr:from>
    <xdr:to>
      <xdr:col>8</xdr:col>
      <xdr:colOff>493290</xdr:colOff>
      <xdr:row>277</xdr:row>
      <xdr:rowOff>273159</xdr:rowOff>
    </xdr:to>
    <xdr:sp macro="" textlink="">
      <xdr:nvSpPr>
        <xdr:cNvPr id="344" name="Isosceles Triangle 343">
          <a:extLst>
            <a:ext uri="{FF2B5EF4-FFF2-40B4-BE49-F238E27FC236}">
              <a16:creationId xmlns:a16="http://schemas.microsoft.com/office/drawing/2014/main" id="{7E3DF605-B85A-4D94-AE1E-E0C23DDDB67A}"/>
            </a:ext>
          </a:extLst>
        </xdr:cNvPr>
        <xdr:cNvSpPr/>
      </xdr:nvSpPr>
      <xdr:spPr>
        <a:xfrm rot="10800000">
          <a:off x="6230516" y="672197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277</xdr:row>
      <xdr:rowOff>6882</xdr:rowOff>
    </xdr:from>
    <xdr:to>
      <xdr:col>10</xdr:col>
      <xdr:colOff>472124</xdr:colOff>
      <xdr:row>277</xdr:row>
      <xdr:rowOff>275064</xdr:rowOff>
    </xdr:to>
    <xdr:sp macro="" textlink="">
      <xdr:nvSpPr>
        <xdr:cNvPr id="345" name="Isosceles Triangle 344">
          <a:extLst>
            <a:ext uri="{FF2B5EF4-FFF2-40B4-BE49-F238E27FC236}">
              <a16:creationId xmlns:a16="http://schemas.microsoft.com/office/drawing/2014/main" id="{0DB9A259-9CBD-40B6-BF2C-FC1422735358}"/>
            </a:ext>
          </a:extLst>
        </xdr:cNvPr>
        <xdr:cNvSpPr/>
      </xdr:nvSpPr>
      <xdr:spPr>
        <a:xfrm rot="10800000">
          <a:off x="7733350" y="6722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277</xdr:row>
      <xdr:rowOff>6882</xdr:rowOff>
    </xdr:from>
    <xdr:to>
      <xdr:col>10</xdr:col>
      <xdr:colOff>472124</xdr:colOff>
      <xdr:row>277</xdr:row>
      <xdr:rowOff>275064</xdr:rowOff>
    </xdr:to>
    <xdr:sp macro="" textlink="">
      <xdr:nvSpPr>
        <xdr:cNvPr id="346" name="Isosceles Triangle 345">
          <a:extLst>
            <a:ext uri="{FF2B5EF4-FFF2-40B4-BE49-F238E27FC236}">
              <a16:creationId xmlns:a16="http://schemas.microsoft.com/office/drawing/2014/main" id="{0D34E506-2E9D-4FC3-9468-CCA6A57D8571}"/>
            </a:ext>
          </a:extLst>
        </xdr:cNvPr>
        <xdr:cNvSpPr/>
      </xdr:nvSpPr>
      <xdr:spPr>
        <a:xfrm rot="10800000">
          <a:off x="7733350" y="6722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277</xdr:row>
      <xdr:rowOff>8787</xdr:rowOff>
    </xdr:from>
    <xdr:to>
      <xdr:col>12</xdr:col>
      <xdr:colOff>497100</xdr:colOff>
      <xdr:row>277</xdr:row>
      <xdr:rowOff>276969</xdr:rowOff>
    </xdr:to>
    <xdr:sp macro="" textlink="">
      <xdr:nvSpPr>
        <xdr:cNvPr id="347" name="Isosceles Triangle 346">
          <a:extLst>
            <a:ext uri="{FF2B5EF4-FFF2-40B4-BE49-F238E27FC236}">
              <a16:creationId xmlns:a16="http://schemas.microsoft.com/office/drawing/2014/main" id="{219968FD-ADDA-42CD-8D66-5BAC7DFFC905}"/>
            </a:ext>
          </a:extLst>
        </xdr:cNvPr>
        <xdr:cNvSpPr/>
      </xdr:nvSpPr>
      <xdr:spPr>
        <a:xfrm rot="10800000">
          <a:off x="9229409" y="6722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277</xdr:row>
      <xdr:rowOff>8787</xdr:rowOff>
    </xdr:from>
    <xdr:to>
      <xdr:col>12</xdr:col>
      <xdr:colOff>497100</xdr:colOff>
      <xdr:row>277</xdr:row>
      <xdr:rowOff>276969</xdr:rowOff>
    </xdr:to>
    <xdr:sp macro="" textlink="">
      <xdr:nvSpPr>
        <xdr:cNvPr id="348" name="Isosceles Triangle 347">
          <a:extLst>
            <a:ext uri="{FF2B5EF4-FFF2-40B4-BE49-F238E27FC236}">
              <a16:creationId xmlns:a16="http://schemas.microsoft.com/office/drawing/2014/main" id="{4446FF89-F1F6-4C49-A7F6-C16BF4D45778}"/>
            </a:ext>
          </a:extLst>
        </xdr:cNvPr>
        <xdr:cNvSpPr/>
      </xdr:nvSpPr>
      <xdr:spPr>
        <a:xfrm rot="10800000">
          <a:off x="9229409" y="6722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277</xdr:row>
      <xdr:rowOff>108</xdr:rowOff>
    </xdr:from>
    <xdr:to>
      <xdr:col>14</xdr:col>
      <xdr:colOff>486517</xdr:colOff>
      <xdr:row>277</xdr:row>
      <xdr:rowOff>268290</xdr:rowOff>
    </xdr:to>
    <xdr:sp macro="" textlink="">
      <xdr:nvSpPr>
        <xdr:cNvPr id="349" name="Isosceles Triangle 348">
          <a:extLst>
            <a:ext uri="{FF2B5EF4-FFF2-40B4-BE49-F238E27FC236}">
              <a16:creationId xmlns:a16="http://schemas.microsoft.com/office/drawing/2014/main" id="{C0D2029B-E9CE-4F8D-9B99-692A41B86BCC}"/>
            </a:ext>
          </a:extLst>
        </xdr:cNvPr>
        <xdr:cNvSpPr/>
      </xdr:nvSpPr>
      <xdr:spPr>
        <a:xfrm rot="10800000">
          <a:off x="10615826" y="6721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277</xdr:row>
      <xdr:rowOff>108</xdr:rowOff>
    </xdr:from>
    <xdr:to>
      <xdr:col>16</xdr:col>
      <xdr:colOff>526946</xdr:colOff>
      <xdr:row>277</xdr:row>
      <xdr:rowOff>268290</xdr:rowOff>
    </xdr:to>
    <xdr:sp macro="" textlink="">
      <xdr:nvSpPr>
        <xdr:cNvPr id="350" name="Isosceles Triangle 349">
          <a:extLst>
            <a:ext uri="{FF2B5EF4-FFF2-40B4-BE49-F238E27FC236}">
              <a16:creationId xmlns:a16="http://schemas.microsoft.com/office/drawing/2014/main" id="{47464F65-1527-48ED-9839-29B3943E73DA}"/>
            </a:ext>
          </a:extLst>
        </xdr:cNvPr>
        <xdr:cNvSpPr/>
      </xdr:nvSpPr>
      <xdr:spPr>
        <a:xfrm rot="10800000">
          <a:off x="12106172" y="6721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277</xdr:row>
      <xdr:rowOff>4764</xdr:rowOff>
    </xdr:from>
    <xdr:to>
      <xdr:col>18</xdr:col>
      <xdr:colOff>528005</xdr:colOff>
      <xdr:row>277</xdr:row>
      <xdr:rowOff>274851</xdr:rowOff>
    </xdr:to>
    <xdr:sp macro="" textlink="">
      <xdr:nvSpPr>
        <xdr:cNvPr id="352" name="Isosceles Triangle 351">
          <a:extLst>
            <a:ext uri="{FF2B5EF4-FFF2-40B4-BE49-F238E27FC236}">
              <a16:creationId xmlns:a16="http://schemas.microsoft.com/office/drawing/2014/main" id="{EFB3E154-A5A8-4BBD-9E9C-E3D91F76109E}"/>
            </a:ext>
          </a:extLst>
        </xdr:cNvPr>
        <xdr:cNvSpPr/>
      </xdr:nvSpPr>
      <xdr:spPr>
        <a:xfrm rot="10800000">
          <a:off x="13652397" y="6721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276</xdr:row>
      <xdr:rowOff>715753</xdr:rowOff>
    </xdr:from>
    <xdr:to>
      <xdr:col>20</xdr:col>
      <xdr:colOff>515517</xdr:colOff>
      <xdr:row>277</xdr:row>
      <xdr:rowOff>264268</xdr:rowOff>
    </xdr:to>
    <xdr:sp macro="" textlink="">
      <xdr:nvSpPr>
        <xdr:cNvPr id="353" name="Isosceles Triangle 352">
          <a:extLst>
            <a:ext uri="{FF2B5EF4-FFF2-40B4-BE49-F238E27FC236}">
              <a16:creationId xmlns:a16="http://schemas.microsoft.com/office/drawing/2014/main" id="{44E1DB3C-605E-4AD1-9ECB-9F116FB4AF62}"/>
            </a:ext>
          </a:extLst>
        </xdr:cNvPr>
        <xdr:cNvSpPr/>
      </xdr:nvSpPr>
      <xdr:spPr>
        <a:xfrm rot="10800000">
          <a:off x="15153326" y="6716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254000</xdr:colOff>
      <xdr:row>278</xdr:row>
      <xdr:rowOff>0</xdr:rowOff>
    </xdr:from>
    <xdr:to>
      <xdr:col>0</xdr:col>
      <xdr:colOff>451555</xdr:colOff>
      <xdr:row>278</xdr:row>
      <xdr:rowOff>155220</xdr:rowOff>
    </xdr:to>
    <xdr:sp macro="" textlink="">
      <xdr:nvSpPr>
        <xdr:cNvPr id="356" name="Isosceles Triangle 355">
          <a:extLst>
            <a:ext uri="{FF2B5EF4-FFF2-40B4-BE49-F238E27FC236}">
              <a16:creationId xmlns:a16="http://schemas.microsoft.com/office/drawing/2014/main" id="{9B08E96D-87D8-414C-A9E0-E323AC58FB40}"/>
            </a:ext>
          </a:extLst>
        </xdr:cNvPr>
        <xdr:cNvSpPr/>
      </xdr:nvSpPr>
      <xdr:spPr>
        <a:xfrm rot="10800000">
          <a:off x="254000" y="67976750"/>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264583</xdr:colOff>
      <xdr:row>173</xdr:row>
      <xdr:rowOff>0</xdr:rowOff>
    </xdr:from>
    <xdr:to>
      <xdr:col>0</xdr:col>
      <xdr:colOff>462138</xdr:colOff>
      <xdr:row>173</xdr:row>
      <xdr:rowOff>155220</xdr:rowOff>
    </xdr:to>
    <xdr:sp macro="" textlink="">
      <xdr:nvSpPr>
        <xdr:cNvPr id="357" name="Isosceles Triangle 356">
          <a:extLst>
            <a:ext uri="{FF2B5EF4-FFF2-40B4-BE49-F238E27FC236}">
              <a16:creationId xmlns:a16="http://schemas.microsoft.com/office/drawing/2014/main" id="{9172F431-94FD-4B07-A2A6-9CB8B26B5685}"/>
            </a:ext>
          </a:extLst>
        </xdr:cNvPr>
        <xdr:cNvSpPr/>
      </xdr:nvSpPr>
      <xdr:spPr>
        <a:xfrm rot="10800000">
          <a:off x="264583" y="48926750"/>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254000</xdr:colOff>
      <xdr:row>157</xdr:row>
      <xdr:rowOff>751416</xdr:rowOff>
    </xdr:from>
    <xdr:to>
      <xdr:col>0</xdr:col>
      <xdr:colOff>451555</xdr:colOff>
      <xdr:row>158</xdr:row>
      <xdr:rowOff>144636</xdr:rowOff>
    </xdr:to>
    <xdr:sp macro="" textlink="">
      <xdr:nvSpPr>
        <xdr:cNvPr id="358" name="Isosceles Triangle 357">
          <a:extLst>
            <a:ext uri="{FF2B5EF4-FFF2-40B4-BE49-F238E27FC236}">
              <a16:creationId xmlns:a16="http://schemas.microsoft.com/office/drawing/2014/main" id="{2C4E9AFF-4319-4DCA-A4CE-722E9D4333D9}"/>
            </a:ext>
          </a:extLst>
        </xdr:cNvPr>
        <xdr:cNvSpPr/>
      </xdr:nvSpPr>
      <xdr:spPr>
        <a:xfrm rot="10800000">
          <a:off x="254000" y="45106166"/>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301662</xdr:colOff>
      <xdr:row>291</xdr:row>
      <xdr:rowOff>4694</xdr:rowOff>
    </xdr:from>
    <xdr:to>
      <xdr:col>2</xdr:col>
      <xdr:colOff>491103</xdr:colOff>
      <xdr:row>291</xdr:row>
      <xdr:rowOff>265256</xdr:rowOff>
    </xdr:to>
    <xdr:sp macro="" textlink="">
      <xdr:nvSpPr>
        <xdr:cNvPr id="360" name="Isosceles Triangle 359">
          <a:extLst>
            <a:ext uri="{FF2B5EF4-FFF2-40B4-BE49-F238E27FC236}">
              <a16:creationId xmlns:a16="http://schemas.microsoft.com/office/drawing/2014/main" id="{A6F698DE-B056-415F-966A-0A2B12AA8861}"/>
            </a:ext>
          </a:extLst>
        </xdr:cNvPr>
        <xdr:cNvSpPr/>
      </xdr:nvSpPr>
      <xdr:spPr>
        <a:xfrm rot="10800000">
          <a:off x="2555912" y="67219444"/>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321205</xdr:colOff>
      <xdr:row>291</xdr:row>
      <xdr:rowOff>9845</xdr:rowOff>
    </xdr:from>
    <xdr:to>
      <xdr:col>4</xdr:col>
      <xdr:colOff>510646</xdr:colOff>
      <xdr:row>291</xdr:row>
      <xdr:rowOff>278027</xdr:rowOff>
    </xdr:to>
    <xdr:sp macro="" textlink="">
      <xdr:nvSpPr>
        <xdr:cNvPr id="361" name="Isosceles Triangle 360">
          <a:extLst>
            <a:ext uri="{FF2B5EF4-FFF2-40B4-BE49-F238E27FC236}">
              <a16:creationId xmlns:a16="http://schemas.microsoft.com/office/drawing/2014/main" id="{837F0AE2-C438-42B8-A72E-FA03A16861E0}"/>
            </a:ext>
          </a:extLst>
        </xdr:cNvPr>
        <xdr:cNvSpPr/>
      </xdr:nvSpPr>
      <xdr:spPr>
        <a:xfrm rot="10800000">
          <a:off x="3686705" y="672245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303849</xdr:colOff>
      <xdr:row>290</xdr:row>
      <xdr:rowOff>752583</xdr:rowOff>
    </xdr:from>
    <xdr:to>
      <xdr:col>6</xdr:col>
      <xdr:colOff>493290</xdr:colOff>
      <xdr:row>291</xdr:row>
      <xdr:rowOff>258765</xdr:rowOff>
    </xdr:to>
    <xdr:sp macro="" textlink="">
      <xdr:nvSpPr>
        <xdr:cNvPr id="362" name="Isosceles Triangle 361">
          <a:extLst>
            <a:ext uri="{FF2B5EF4-FFF2-40B4-BE49-F238E27FC236}">
              <a16:creationId xmlns:a16="http://schemas.microsoft.com/office/drawing/2014/main" id="{1A6D4762-A260-40F9-AB20-6517389CDE03}"/>
            </a:ext>
          </a:extLst>
        </xdr:cNvPr>
        <xdr:cNvSpPr/>
      </xdr:nvSpPr>
      <xdr:spPr>
        <a:xfrm rot="10800000">
          <a:off x="5066349" y="67205333"/>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303849</xdr:colOff>
      <xdr:row>291</xdr:row>
      <xdr:rowOff>4977</xdr:rowOff>
    </xdr:from>
    <xdr:to>
      <xdr:col>8</xdr:col>
      <xdr:colOff>493290</xdr:colOff>
      <xdr:row>291</xdr:row>
      <xdr:rowOff>273159</xdr:rowOff>
    </xdr:to>
    <xdr:sp macro="" textlink="">
      <xdr:nvSpPr>
        <xdr:cNvPr id="363" name="Isosceles Triangle 362">
          <a:extLst>
            <a:ext uri="{FF2B5EF4-FFF2-40B4-BE49-F238E27FC236}">
              <a16:creationId xmlns:a16="http://schemas.microsoft.com/office/drawing/2014/main" id="{BAB4B1F9-FC60-43F8-81E4-FD67923D2E3F}"/>
            </a:ext>
          </a:extLst>
        </xdr:cNvPr>
        <xdr:cNvSpPr/>
      </xdr:nvSpPr>
      <xdr:spPr>
        <a:xfrm rot="10800000">
          <a:off x="6230516" y="672197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291</xdr:row>
      <xdr:rowOff>6882</xdr:rowOff>
    </xdr:from>
    <xdr:to>
      <xdr:col>10</xdr:col>
      <xdr:colOff>472124</xdr:colOff>
      <xdr:row>291</xdr:row>
      <xdr:rowOff>275064</xdr:rowOff>
    </xdr:to>
    <xdr:sp macro="" textlink="">
      <xdr:nvSpPr>
        <xdr:cNvPr id="364" name="Isosceles Triangle 363">
          <a:extLst>
            <a:ext uri="{FF2B5EF4-FFF2-40B4-BE49-F238E27FC236}">
              <a16:creationId xmlns:a16="http://schemas.microsoft.com/office/drawing/2014/main" id="{A426F1D5-D28E-45DA-999B-10953EE6C5AF}"/>
            </a:ext>
          </a:extLst>
        </xdr:cNvPr>
        <xdr:cNvSpPr/>
      </xdr:nvSpPr>
      <xdr:spPr>
        <a:xfrm rot="10800000">
          <a:off x="7733350" y="6722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282683</xdr:colOff>
      <xdr:row>291</xdr:row>
      <xdr:rowOff>6882</xdr:rowOff>
    </xdr:from>
    <xdr:to>
      <xdr:col>10</xdr:col>
      <xdr:colOff>472124</xdr:colOff>
      <xdr:row>291</xdr:row>
      <xdr:rowOff>275064</xdr:rowOff>
    </xdr:to>
    <xdr:sp macro="" textlink="">
      <xdr:nvSpPr>
        <xdr:cNvPr id="365" name="Isosceles Triangle 364">
          <a:extLst>
            <a:ext uri="{FF2B5EF4-FFF2-40B4-BE49-F238E27FC236}">
              <a16:creationId xmlns:a16="http://schemas.microsoft.com/office/drawing/2014/main" id="{625CCE4B-AE10-4103-B12A-8F5858865DEF}"/>
            </a:ext>
          </a:extLst>
        </xdr:cNvPr>
        <xdr:cNvSpPr/>
      </xdr:nvSpPr>
      <xdr:spPr>
        <a:xfrm rot="10800000">
          <a:off x="7733350" y="672216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291</xdr:row>
      <xdr:rowOff>8787</xdr:rowOff>
    </xdr:from>
    <xdr:to>
      <xdr:col>12</xdr:col>
      <xdr:colOff>497100</xdr:colOff>
      <xdr:row>291</xdr:row>
      <xdr:rowOff>276969</xdr:rowOff>
    </xdr:to>
    <xdr:sp macro="" textlink="">
      <xdr:nvSpPr>
        <xdr:cNvPr id="366" name="Isosceles Triangle 365">
          <a:extLst>
            <a:ext uri="{FF2B5EF4-FFF2-40B4-BE49-F238E27FC236}">
              <a16:creationId xmlns:a16="http://schemas.microsoft.com/office/drawing/2014/main" id="{33324BB4-99F5-40F5-A15D-4E1F53EB9258}"/>
            </a:ext>
          </a:extLst>
        </xdr:cNvPr>
        <xdr:cNvSpPr/>
      </xdr:nvSpPr>
      <xdr:spPr>
        <a:xfrm rot="10800000">
          <a:off x="9229409" y="6722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307659</xdr:colOff>
      <xdr:row>291</xdr:row>
      <xdr:rowOff>8787</xdr:rowOff>
    </xdr:from>
    <xdr:to>
      <xdr:col>12</xdr:col>
      <xdr:colOff>497100</xdr:colOff>
      <xdr:row>291</xdr:row>
      <xdr:rowOff>276969</xdr:rowOff>
    </xdr:to>
    <xdr:sp macro="" textlink="">
      <xdr:nvSpPr>
        <xdr:cNvPr id="367" name="Isosceles Triangle 366">
          <a:extLst>
            <a:ext uri="{FF2B5EF4-FFF2-40B4-BE49-F238E27FC236}">
              <a16:creationId xmlns:a16="http://schemas.microsoft.com/office/drawing/2014/main" id="{CAC84100-8EFA-4E25-82A4-A4C301DADB64}"/>
            </a:ext>
          </a:extLst>
        </xdr:cNvPr>
        <xdr:cNvSpPr/>
      </xdr:nvSpPr>
      <xdr:spPr>
        <a:xfrm rot="10800000">
          <a:off x="9229409" y="672235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291</xdr:row>
      <xdr:rowOff>108</xdr:rowOff>
    </xdr:from>
    <xdr:to>
      <xdr:col>14</xdr:col>
      <xdr:colOff>486517</xdr:colOff>
      <xdr:row>291</xdr:row>
      <xdr:rowOff>268290</xdr:rowOff>
    </xdr:to>
    <xdr:sp macro="" textlink="">
      <xdr:nvSpPr>
        <xdr:cNvPr id="368" name="Isosceles Triangle 367">
          <a:extLst>
            <a:ext uri="{FF2B5EF4-FFF2-40B4-BE49-F238E27FC236}">
              <a16:creationId xmlns:a16="http://schemas.microsoft.com/office/drawing/2014/main" id="{14A69F45-5B29-4E94-8C0D-A7FEA873B6E4}"/>
            </a:ext>
          </a:extLst>
        </xdr:cNvPr>
        <xdr:cNvSpPr/>
      </xdr:nvSpPr>
      <xdr:spPr>
        <a:xfrm rot="10800000">
          <a:off x="10615826" y="6721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291</xdr:row>
      <xdr:rowOff>108</xdr:rowOff>
    </xdr:from>
    <xdr:to>
      <xdr:col>16</xdr:col>
      <xdr:colOff>526946</xdr:colOff>
      <xdr:row>291</xdr:row>
      <xdr:rowOff>268290</xdr:rowOff>
    </xdr:to>
    <xdr:sp macro="" textlink="">
      <xdr:nvSpPr>
        <xdr:cNvPr id="369" name="Isosceles Triangle 368">
          <a:extLst>
            <a:ext uri="{FF2B5EF4-FFF2-40B4-BE49-F238E27FC236}">
              <a16:creationId xmlns:a16="http://schemas.microsoft.com/office/drawing/2014/main" id="{887D5143-AFD7-4780-AB9F-6D30C5D86E15}"/>
            </a:ext>
          </a:extLst>
        </xdr:cNvPr>
        <xdr:cNvSpPr/>
      </xdr:nvSpPr>
      <xdr:spPr>
        <a:xfrm rot="10800000">
          <a:off x="12106172" y="6721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291</xdr:row>
      <xdr:rowOff>4764</xdr:rowOff>
    </xdr:from>
    <xdr:to>
      <xdr:col>18</xdr:col>
      <xdr:colOff>528005</xdr:colOff>
      <xdr:row>291</xdr:row>
      <xdr:rowOff>274851</xdr:rowOff>
    </xdr:to>
    <xdr:sp macro="" textlink="">
      <xdr:nvSpPr>
        <xdr:cNvPr id="371" name="Isosceles Triangle 370">
          <a:extLst>
            <a:ext uri="{FF2B5EF4-FFF2-40B4-BE49-F238E27FC236}">
              <a16:creationId xmlns:a16="http://schemas.microsoft.com/office/drawing/2014/main" id="{115CBEF8-E8E7-472E-B3B4-FC788AC1EF0A}"/>
            </a:ext>
          </a:extLst>
        </xdr:cNvPr>
        <xdr:cNvSpPr/>
      </xdr:nvSpPr>
      <xdr:spPr>
        <a:xfrm rot="10800000">
          <a:off x="13652397" y="6721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290</xdr:row>
      <xdr:rowOff>715753</xdr:rowOff>
    </xdr:from>
    <xdr:to>
      <xdr:col>20</xdr:col>
      <xdr:colOff>515517</xdr:colOff>
      <xdr:row>291</xdr:row>
      <xdr:rowOff>264268</xdr:rowOff>
    </xdr:to>
    <xdr:sp macro="" textlink="">
      <xdr:nvSpPr>
        <xdr:cNvPr id="372" name="Isosceles Triangle 371">
          <a:extLst>
            <a:ext uri="{FF2B5EF4-FFF2-40B4-BE49-F238E27FC236}">
              <a16:creationId xmlns:a16="http://schemas.microsoft.com/office/drawing/2014/main" id="{9D9B2D39-957E-476C-9794-EB2E55DA8F50}"/>
            </a:ext>
          </a:extLst>
        </xdr:cNvPr>
        <xdr:cNvSpPr/>
      </xdr:nvSpPr>
      <xdr:spPr>
        <a:xfrm rot="10800000">
          <a:off x="15153326" y="6716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243416</xdr:colOff>
      <xdr:row>292</xdr:row>
      <xdr:rowOff>0</xdr:rowOff>
    </xdr:from>
    <xdr:to>
      <xdr:col>0</xdr:col>
      <xdr:colOff>440971</xdr:colOff>
      <xdr:row>292</xdr:row>
      <xdr:rowOff>155220</xdr:rowOff>
    </xdr:to>
    <xdr:sp macro="" textlink="">
      <xdr:nvSpPr>
        <xdr:cNvPr id="375" name="Isosceles Triangle 374">
          <a:extLst>
            <a:ext uri="{FF2B5EF4-FFF2-40B4-BE49-F238E27FC236}">
              <a16:creationId xmlns:a16="http://schemas.microsoft.com/office/drawing/2014/main" id="{7AA2ED8D-B3C2-42E9-ABC8-41F87192EB69}"/>
            </a:ext>
          </a:extLst>
        </xdr:cNvPr>
        <xdr:cNvSpPr/>
      </xdr:nvSpPr>
      <xdr:spPr>
        <a:xfrm rot="10800000">
          <a:off x="243416" y="67976750"/>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37</xdr:row>
      <xdr:rowOff>108</xdr:rowOff>
    </xdr:from>
    <xdr:to>
      <xdr:col>14</xdr:col>
      <xdr:colOff>486517</xdr:colOff>
      <xdr:row>37</xdr:row>
      <xdr:rowOff>268290</xdr:rowOff>
    </xdr:to>
    <xdr:sp macro="" textlink="">
      <xdr:nvSpPr>
        <xdr:cNvPr id="376" name="Isosceles Triangle 375">
          <a:extLst>
            <a:ext uri="{FF2B5EF4-FFF2-40B4-BE49-F238E27FC236}">
              <a16:creationId xmlns:a16="http://schemas.microsoft.com/office/drawing/2014/main" id="{B275CF85-1DB8-47A4-9438-CF260DCCBB3D}"/>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37</xdr:row>
      <xdr:rowOff>108</xdr:rowOff>
    </xdr:from>
    <xdr:to>
      <xdr:col>16</xdr:col>
      <xdr:colOff>526946</xdr:colOff>
      <xdr:row>37</xdr:row>
      <xdr:rowOff>268290</xdr:rowOff>
    </xdr:to>
    <xdr:sp macro="" textlink="">
      <xdr:nvSpPr>
        <xdr:cNvPr id="377" name="Isosceles Triangle 376">
          <a:extLst>
            <a:ext uri="{FF2B5EF4-FFF2-40B4-BE49-F238E27FC236}">
              <a16:creationId xmlns:a16="http://schemas.microsoft.com/office/drawing/2014/main" id="{728FE9F8-3C6F-4B7D-8484-17E3EE32BDB8}"/>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37</xdr:row>
      <xdr:rowOff>4764</xdr:rowOff>
    </xdr:from>
    <xdr:to>
      <xdr:col>18</xdr:col>
      <xdr:colOff>528005</xdr:colOff>
      <xdr:row>37</xdr:row>
      <xdr:rowOff>274851</xdr:rowOff>
    </xdr:to>
    <xdr:sp macro="" textlink="">
      <xdr:nvSpPr>
        <xdr:cNvPr id="378" name="Isosceles Triangle 377">
          <a:extLst>
            <a:ext uri="{FF2B5EF4-FFF2-40B4-BE49-F238E27FC236}">
              <a16:creationId xmlns:a16="http://schemas.microsoft.com/office/drawing/2014/main" id="{9B4A52CA-8755-4860-AE3C-DD8B12AA0DFD}"/>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36</xdr:row>
      <xdr:rowOff>715753</xdr:rowOff>
    </xdr:from>
    <xdr:to>
      <xdr:col>20</xdr:col>
      <xdr:colOff>515517</xdr:colOff>
      <xdr:row>37</xdr:row>
      <xdr:rowOff>264268</xdr:rowOff>
    </xdr:to>
    <xdr:sp macro="" textlink="">
      <xdr:nvSpPr>
        <xdr:cNvPr id="379" name="Isosceles Triangle 378">
          <a:extLst>
            <a:ext uri="{FF2B5EF4-FFF2-40B4-BE49-F238E27FC236}">
              <a16:creationId xmlns:a16="http://schemas.microsoft.com/office/drawing/2014/main" id="{E0D15078-2110-4048-8ABD-2DB9BB6B46E7}"/>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52</xdr:row>
      <xdr:rowOff>108</xdr:rowOff>
    </xdr:from>
    <xdr:to>
      <xdr:col>14</xdr:col>
      <xdr:colOff>486517</xdr:colOff>
      <xdr:row>52</xdr:row>
      <xdr:rowOff>268290</xdr:rowOff>
    </xdr:to>
    <xdr:sp macro="" textlink="">
      <xdr:nvSpPr>
        <xdr:cNvPr id="380" name="Isosceles Triangle 379">
          <a:extLst>
            <a:ext uri="{FF2B5EF4-FFF2-40B4-BE49-F238E27FC236}">
              <a16:creationId xmlns:a16="http://schemas.microsoft.com/office/drawing/2014/main" id="{E78ADA70-1BB2-4ED2-AAD1-267A12157AE7}"/>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52</xdr:row>
      <xdr:rowOff>108</xdr:rowOff>
    </xdr:from>
    <xdr:to>
      <xdr:col>16</xdr:col>
      <xdr:colOff>526946</xdr:colOff>
      <xdr:row>52</xdr:row>
      <xdr:rowOff>268290</xdr:rowOff>
    </xdr:to>
    <xdr:sp macro="" textlink="">
      <xdr:nvSpPr>
        <xdr:cNvPr id="381" name="Isosceles Triangle 380">
          <a:extLst>
            <a:ext uri="{FF2B5EF4-FFF2-40B4-BE49-F238E27FC236}">
              <a16:creationId xmlns:a16="http://schemas.microsoft.com/office/drawing/2014/main" id="{E372173E-256E-4AD9-AEA6-62018A7EF88F}"/>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52</xdr:row>
      <xdr:rowOff>4764</xdr:rowOff>
    </xdr:from>
    <xdr:to>
      <xdr:col>18</xdr:col>
      <xdr:colOff>528005</xdr:colOff>
      <xdr:row>52</xdr:row>
      <xdr:rowOff>274851</xdr:rowOff>
    </xdr:to>
    <xdr:sp macro="" textlink="">
      <xdr:nvSpPr>
        <xdr:cNvPr id="382" name="Isosceles Triangle 381">
          <a:extLst>
            <a:ext uri="{FF2B5EF4-FFF2-40B4-BE49-F238E27FC236}">
              <a16:creationId xmlns:a16="http://schemas.microsoft.com/office/drawing/2014/main" id="{F737D1CD-6678-4D2C-AAD7-C61DAC2F99BC}"/>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51</xdr:row>
      <xdr:rowOff>715753</xdr:rowOff>
    </xdr:from>
    <xdr:to>
      <xdr:col>20</xdr:col>
      <xdr:colOff>515517</xdr:colOff>
      <xdr:row>52</xdr:row>
      <xdr:rowOff>264268</xdr:rowOff>
    </xdr:to>
    <xdr:sp macro="" textlink="">
      <xdr:nvSpPr>
        <xdr:cNvPr id="383" name="Isosceles Triangle 382">
          <a:extLst>
            <a:ext uri="{FF2B5EF4-FFF2-40B4-BE49-F238E27FC236}">
              <a16:creationId xmlns:a16="http://schemas.microsoft.com/office/drawing/2014/main" id="{9AFC8CC6-2909-4B74-84F1-9BAA1D453211}"/>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67</xdr:row>
      <xdr:rowOff>108</xdr:rowOff>
    </xdr:from>
    <xdr:to>
      <xdr:col>14</xdr:col>
      <xdr:colOff>486517</xdr:colOff>
      <xdr:row>67</xdr:row>
      <xdr:rowOff>268290</xdr:rowOff>
    </xdr:to>
    <xdr:sp macro="" textlink="">
      <xdr:nvSpPr>
        <xdr:cNvPr id="384" name="Isosceles Triangle 383">
          <a:extLst>
            <a:ext uri="{FF2B5EF4-FFF2-40B4-BE49-F238E27FC236}">
              <a16:creationId xmlns:a16="http://schemas.microsoft.com/office/drawing/2014/main" id="{68D196B1-A358-471D-B05D-1F896981E762}"/>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67</xdr:row>
      <xdr:rowOff>108</xdr:rowOff>
    </xdr:from>
    <xdr:to>
      <xdr:col>16</xdr:col>
      <xdr:colOff>526946</xdr:colOff>
      <xdr:row>67</xdr:row>
      <xdr:rowOff>268290</xdr:rowOff>
    </xdr:to>
    <xdr:sp macro="" textlink="">
      <xdr:nvSpPr>
        <xdr:cNvPr id="385" name="Isosceles Triangle 384">
          <a:extLst>
            <a:ext uri="{FF2B5EF4-FFF2-40B4-BE49-F238E27FC236}">
              <a16:creationId xmlns:a16="http://schemas.microsoft.com/office/drawing/2014/main" id="{3DEF3EA1-B6AD-459A-87DF-38F16BE1C5D3}"/>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67</xdr:row>
      <xdr:rowOff>4764</xdr:rowOff>
    </xdr:from>
    <xdr:to>
      <xdr:col>18</xdr:col>
      <xdr:colOff>528005</xdr:colOff>
      <xdr:row>67</xdr:row>
      <xdr:rowOff>274851</xdr:rowOff>
    </xdr:to>
    <xdr:sp macro="" textlink="">
      <xdr:nvSpPr>
        <xdr:cNvPr id="386" name="Isosceles Triangle 385">
          <a:extLst>
            <a:ext uri="{FF2B5EF4-FFF2-40B4-BE49-F238E27FC236}">
              <a16:creationId xmlns:a16="http://schemas.microsoft.com/office/drawing/2014/main" id="{937766ED-5A06-43DA-B4F0-0FA621D31404}"/>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66</xdr:row>
      <xdr:rowOff>715753</xdr:rowOff>
    </xdr:from>
    <xdr:to>
      <xdr:col>20</xdr:col>
      <xdr:colOff>515517</xdr:colOff>
      <xdr:row>67</xdr:row>
      <xdr:rowOff>264268</xdr:rowOff>
    </xdr:to>
    <xdr:sp macro="" textlink="">
      <xdr:nvSpPr>
        <xdr:cNvPr id="387" name="Isosceles Triangle 386">
          <a:extLst>
            <a:ext uri="{FF2B5EF4-FFF2-40B4-BE49-F238E27FC236}">
              <a16:creationId xmlns:a16="http://schemas.microsoft.com/office/drawing/2014/main" id="{8191BF9D-F4CF-49D5-B9A1-8BAF4C8A492F}"/>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82</xdr:row>
      <xdr:rowOff>108</xdr:rowOff>
    </xdr:from>
    <xdr:to>
      <xdr:col>14</xdr:col>
      <xdr:colOff>486517</xdr:colOff>
      <xdr:row>82</xdr:row>
      <xdr:rowOff>268290</xdr:rowOff>
    </xdr:to>
    <xdr:sp macro="" textlink="">
      <xdr:nvSpPr>
        <xdr:cNvPr id="388" name="Isosceles Triangle 387">
          <a:extLst>
            <a:ext uri="{FF2B5EF4-FFF2-40B4-BE49-F238E27FC236}">
              <a16:creationId xmlns:a16="http://schemas.microsoft.com/office/drawing/2014/main" id="{97BE825F-2195-4DE2-82C7-5BA8BDE85E70}"/>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82</xdr:row>
      <xdr:rowOff>108</xdr:rowOff>
    </xdr:from>
    <xdr:to>
      <xdr:col>16</xdr:col>
      <xdr:colOff>526946</xdr:colOff>
      <xdr:row>82</xdr:row>
      <xdr:rowOff>268290</xdr:rowOff>
    </xdr:to>
    <xdr:sp macro="" textlink="">
      <xdr:nvSpPr>
        <xdr:cNvPr id="389" name="Isosceles Triangle 388">
          <a:extLst>
            <a:ext uri="{FF2B5EF4-FFF2-40B4-BE49-F238E27FC236}">
              <a16:creationId xmlns:a16="http://schemas.microsoft.com/office/drawing/2014/main" id="{E92E912C-4614-40AF-9E04-7DC7497E3A12}"/>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82</xdr:row>
      <xdr:rowOff>4764</xdr:rowOff>
    </xdr:from>
    <xdr:to>
      <xdr:col>18</xdr:col>
      <xdr:colOff>528005</xdr:colOff>
      <xdr:row>82</xdr:row>
      <xdr:rowOff>274851</xdr:rowOff>
    </xdr:to>
    <xdr:sp macro="" textlink="">
      <xdr:nvSpPr>
        <xdr:cNvPr id="390" name="Isosceles Triangle 389">
          <a:extLst>
            <a:ext uri="{FF2B5EF4-FFF2-40B4-BE49-F238E27FC236}">
              <a16:creationId xmlns:a16="http://schemas.microsoft.com/office/drawing/2014/main" id="{602298C0-5212-45D2-9D0E-CD8CC337B55E}"/>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81</xdr:row>
      <xdr:rowOff>715753</xdr:rowOff>
    </xdr:from>
    <xdr:to>
      <xdr:col>20</xdr:col>
      <xdr:colOff>515517</xdr:colOff>
      <xdr:row>82</xdr:row>
      <xdr:rowOff>264268</xdr:rowOff>
    </xdr:to>
    <xdr:sp macro="" textlink="">
      <xdr:nvSpPr>
        <xdr:cNvPr id="391" name="Isosceles Triangle 390">
          <a:extLst>
            <a:ext uri="{FF2B5EF4-FFF2-40B4-BE49-F238E27FC236}">
              <a16:creationId xmlns:a16="http://schemas.microsoft.com/office/drawing/2014/main" id="{7790E3BA-2151-4CA9-8448-43600542B321}"/>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97</xdr:row>
      <xdr:rowOff>108</xdr:rowOff>
    </xdr:from>
    <xdr:to>
      <xdr:col>14</xdr:col>
      <xdr:colOff>486517</xdr:colOff>
      <xdr:row>97</xdr:row>
      <xdr:rowOff>268290</xdr:rowOff>
    </xdr:to>
    <xdr:sp macro="" textlink="">
      <xdr:nvSpPr>
        <xdr:cNvPr id="392" name="Isosceles Triangle 391">
          <a:extLst>
            <a:ext uri="{FF2B5EF4-FFF2-40B4-BE49-F238E27FC236}">
              <a16:creationId xmlns:a16="http://schemas.microsoft.com/office/drawing/2014/main" id="{7A26B2C2-EC4D-4083-A818-8E8347D86B38}"/>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97</xdr:row>
      <xdr:rowOff>108</xdr:rowOff>
    </xdr:from>
    <xdr:to>
      <xdr:col>16</xdr:col>
      <xdr:colOff>526946</xdr:colOff>
      <xdr:row>97</xdr:row>
      <xdr:rowOff>268290</xdr:rowOff>
    </xdr:to>
    <xdr:sp macro="" textlink="">
      <xdr:nvSpPr>
        <xdr:cNvPr id="393" name="Isosceles Triangle 392">
          <a:extLst>
            <a:ext uri="{FF2B5EF4-FFF2-40B4-BE49-F238E27FC236}">
              <a16:creationId xmlns:a16="http://schemas.microsoft.com/office/drawing/2014/main" id="{ED84DD23-4A28-4874-A318-C35C90972E83}"/>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97</xdr:row>
      <xdr:rowOff>4764</xdr:rowOff>
    </xdr:from>
    <xdr:to>
      <xdr:col>18</xdr:col>
      <xdr:colOff>528005</xdr:colOff>
      <xdr:row>97</xdr:row>
      <xdr:rowOff>274851</xdr:rowOff>
    </xdr:to>
    <xdr:sp macro="" textlink="">
      <xdr:nvSpPr>
        <xdr:cNvPr id="394" name="Isosceles Triangle 393">
          <a:extLst>
            <a:ext uri="{FF2B5EF4-FFF2-40B4-BE49-F238E27FC236}">
              <a16:creationId xmlns:a16="http://schemas.microsoft.com/office/drawing/2014/main" id="{6413AF45-F4ED-4FED-9DF0-4D31C28548DF}"/>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96</xdr:row>
      <xdr:rowOff>715753</xdr:rowOff>
    </xdr:from>
    <xdr:to>
      <xdr:col>20</xdr:col>
      <xdr:colOff>515517</xdr:colOff>
      <xdr:row>97</xdr:row>
      <xdr:rowOff>264268</xdr:rowOff>
    </xdr:to>
    <xdr:sp macro="" textlink="">
      <xdr:nvSpPr>
        <xdr:cNvPr id="395" name="Isosceles Triangle 394">
          <a:extLst>
            <a:ext uri="{FF2B5EF4-FFF2-40B4-BE49-F238E27FC236}">
              <a16:creationId xmlns:a16="http://schemas.microsoft.com/office/drawing/2014/main" id="{EBAEDF59-F6BA-430C-82E0-4358779A395A}"/>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112</xdr:row>
      <xdr:rowOff>108</xdr:rowOff>
    </xdr:from>
    <xdr:to>
      <xdr:col>14</xdr:col>
      <xdr:colOff>486517</xdr:colOff>
      <xdr:row>112</xdr:row>
      <xdr:rowOff>268290</xdr:rowOff>
    </xdr:to>
    <xdr:sp macro="" textlink="">
      <xdr:nvSpPr>
        <xdr:cNvPr id="396" name="Isosceles Triangle 395">
          <a:extLst>
            <a:ext uri="{FF2B5EF4-FFF2-40B4-BE49-F238E27FC236}">
              <a16:creationId xmlns:a16="http://schemas.microsoft.com/office/drawing/2014/main" id="{2CC1B9D8-06BE-4EA4-B3A3-CB50C8ED52A1}"/>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112</xdr:row>
      <xdr:rowOff>108</xdr:rowOff>
    </xdr:from>
    <xdr:to>
      <xdr:col>16</xdr:col>
      <xdr:colOff>526946</xdr:colOff>
      <xdr:row>112</xdr:row>
      <xdr:rowOff>268290</xdr:rowOff>
    </xdr:to>
    <xdr:sp macro="" textlink="">
      <xdr:nvSpPr>
        <xdr:cNvPr id="397" name="Isosceles Triangle 396">
          <a:extLst>
            <a:ext uri="{FF2B5EF4-FFF2-40B4-BE49-F238E27FC236}">
              <a16:creationId xmlns:a16="http://schemas.microsoft.com/office/drawing/2014/main" id="{B7EA623B-E881-4ADA-9112-12A16709FBCB}"/>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112</xdr:row>
      <xdr:rowOff>4764</xdr:rowOff>
    </xdr:from>
    <xdr:to>
      <xdr:col>18</xdr:col>
      <xdr:colOff>528005</xdr:colOff>
      <xdr:row>112</xdr:row>
      <xdr:rowOff>274851</xdr:rowOff>
    </xdr:to>
    <xdr:sp macro="" textlink="">
      <xdr:nvSpPr>
        <xdr:cNvPr id="398" name="Isosceles Triangle 397">
          <a:extLst>
            <a:ext uri="{FF2B5EF4-FFF2-40B4-BE49-F238E27FC236}">
              <a16:creationId xmlns:a16="http://schemas.microsoft.com/office/drawing/2014/main" id="{66411ADF-87EE-49DF-93B5-D9297C5E24AC}"/>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111</xdr:row>
      <xdr:rowOff>715753</xdr:rowOff>
    </xdr:from>
    <xdr:to>
      <xdr:col>20</xdr:col>
      <xdr:colOff>515517</xdr:colOff>
      <xdr:row>112</xdr:row>
      <xdr:rowOff>264268</xdr:rowOff>
    </xdr:to>
    <xdr:sp macro="" textlink="">
      <xdr:nvSpPr>
        <xdr:cNvPr id="399" name="Isosceles Triangle 398">
          <a:extLst>
            <a:ext uri="{FF2B5EF4-FFF2-40B4-BE49-F238E27FC236}">
              <a16:creationId xmlns:a16="http://schemas.microsoft.com/office/drawing/2014/main" id="{FAFA55F6-E1A0-4357-AC63-CB61FA47F98E}"/>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127</xdr:row>
      <xdr:rowOff>108</xdr:rowOff>
    </xdr:from>
    <xdr:to>
      <xdr:col>14</xdr:col>
      <xdr:colOff>486517</xdr:colOff>
      <xdr:row>127</xdr:row>
      <xdr:rowOff>268290</xdr:rowOff>
    </xdr:to>
    <xdr:sp macro="" textlink="">
      <xdr:nvSpPr>
        <xdr:cNvPr id="400" name="Isosceles Triangle 399">
          <a:extLst>
            <a:ext uri="{FF2B5EF4-FFF2-40B4-BE49-F238E27FC236}">
              <a16:creationId xmlns:a16="http://schemas.microsoft.com/office/drawing/2014/main" id="{A81C7D7F-77D3-473A-821E-D35594EED7FA}"/>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127</xdr:row>
      <xdr:rowOff>108</xdr:rowOff>
    </xdr:from>
    <xdr:to>
      <xdr:col>16</xdr:col>
      <xdr:colOff>526946</xdr:colOff>
      <xdr:row>127</xdr:row>
      <xdr:rowOff>268290</xdr:rowOff>
    </xdr:to>
    <xdr:sp macro="" textlink="">
      <xdr:nvSpPr>
        <xdr:cNvPr id="401" name="Isosceles Triangle 400">
          <a:extLst>
            <a:ext uri="{FF2B5EF4-FFF2-40B4-BE49-F238E27FC236}">
              <a16:creationId xmlns:a16="http://schemas.microsoft.com/office/drawing/2014/main" id="{1E418899-B778-465D-85F7-E1CF0168CDBF}"/>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127</xdr:row>
      <xdr:rowOff>4764</xdr:rowOff>
    </xdr:from>
    <xdr:to>
      <xdr:col>18</xdr:col>
      <xdr:colOff>528005</xdr:colOff>
      <xdr:row>127</xdr:row>
      <xdr:rowOff>274851</xdr:rowOff>
    </xdr:to>
    <xdr:sp macro="" textlink="">
      <xdr:nvSpPr>
        <xdr:cNvPr id="402" name="Isosceles Triangle 401">
          <a:extLst>
            <a:ext uri="{FF2B5EF4-FFF2-40B4-BE49-F238E27FC236}">
              <a16:creationId xmlns:a16="http://schemas.microsoft.com/office/drawing/2014/main" id="{3A476AB8-879C-4B7D-A0C3-BC717F573F69}"/>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126</xdr:row>
      <xdr:rowOff>715753</xdr:rowOff>
    </xdr:from>
    <xdr:to>
      <xdr:col>20</xdr:col>
      <xdr:colOff>515517</xdr:colOff>
      <xdr:row>127</xdr:row>
      <xdr:rowOff>264268</xdr:rowOff>
    </xdr:to>
    <xdr:sp macro="" textlink="">
      <xdr:nvSpPr>
        <xdr:cNvPr id="403" name="Isosceles Triangle 402">
          <a:extLst>
            <a:ext uri="{FF2B5EF4-FFF2-40B4-BE49-F238E27FC236}">
              <a16:creationId xmlns:a16="http://schemas.microsoft.com/office/drawing/2014/main" id="{8660DE34-5782-433D-B275-AFCB37776EA6}"/>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142</xdr:row>
      <xdr:rowOff>108</xdr:rowOff>
    </xdr:from>
    <xdr:to>
      <xdr:col>14</xdr:col>
      <xdr:colOff>486517</xdr:colOff>
      <xdr:row>142</xdr:row>
      <xdr:rowOff>268290</xdr:rowOff>
    </xdr:to>
    <xdr:sp macro="" textlink="">
      <xdr:nvSpPr>
        <xdr:cNvPr id="404" name="Isosceles Triangle 403">
          <a:extLst>
            <a:ext uri="{FF2B5EF4-FFF2-40B4-BE49-F238E27FC236}">
              <a16:creationId xmlns:a16="http://schemas.microsoft.com/office/drawing/2014/main" id="{4F2DEDF6-C13D-444C-9C10-39944B100F74}"/>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142</xdr:row>
      <xdr:rowOff>108</xdr:rowOff>
    </xdr:from>
    <xdr:to>
      <xdr:col>16</xdr:col>
      <xdr:colOff>526946</xdr:colOff>
      <xdr:row>142</xdr:row>
      <xdr:rowOff>268290</xdr:rowOff>
    </xdr:to>
    <xdr:sp macro="" textlink="">
      <xdr:nvSpPr>
        <xdr:cNvPr id="405" name="Isosceles Triangle 404">
          <a:extLst>
            <a:ext uri="{FF2B5EF4-FFF2-40B4-BE49-F238E27FC236}">
              <a16:creationId xmlns:a16="http://schemas.microsoft.com/office/drawing/2014/main" id="{2736F16C-A070-4784-9D4D-1EFDC7CCF615}"/>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142</xdr:row>
      <xdr:rowOff>4764</xdr:rowOff>
    </xdr:from>
    <xdr:to>
      <xdr:col>18</xdr:col>
      <xdr:colOff>528005</xdr:colOff>
      <xdr:row>142</xdr:row>
      <xdr:rowOff>274851</xdr:rowOff>
    </xdr:to>
    <xdr:sp macro="" textlink="">
      <xdr:nvSpPr>
        <xdr:cNvPr id="406" name="Isosceles Triangle 405">
          <a:extLst>
            <a:ext uri="{FF2B5EF4-FFF2-40B4-BE49-F238E27FC236}">
              <a16:creationId xmlns:a16="http://schemas.microsoft.com/office/drawing/2014/main" id="{C507AB51-AE56-44D9-96D4-362DC3D42E29}"/>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141</xdr:row>
      <xdr:rowOff>715753</xdr:rowOff>
    </xdr:from>
    <xdr:to>
      <xdr:col>20</xdr:col>
      <xdr:colOff>515517</xdr:colOff>
      <xdr:row>142</xdr:row>
      <xdr:rowOff>264268</xdr:rowOff>
    </xdr:to>
    <xdr:sp macro="" textlink="">
      <xdr:nvSpPr>
        <xdr:cNvPr id="407" name="Isosceles Triangle 406">
          <a:extLst>
            <a:ext uri="{FF2B5EF4-FFF2-40B4-BE49-F238E27FC236}">
              <a16:creationId xmlns:a16="http://schemas.microsoft.com/office/drawing/2014/main" id="{FF892265-1402-47C1-9DA4-149B68A20A18}"/>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157</xdr:row>
      <xdr:rowOff>108</xdr:rowOff>
    </xdr:from>
    <xdr:to>
      <xdr:col>14</xdr:col>
      <xdr:colOff>486517</xdr:colOff>
      <xdr:row>157</xdr:row>
      <xdr:rowOff>268290</xdr:rowOff>
    </xdr:to>
    <xdr:sp macro="" textlink="">
      <xdr:nvSpPr>
        <xdr:cNvPr id="408" name="Isosceles Triangle 407">
          <a:extLst>
            <a:ext uri="{FF2B5EF4-FFF2-40B4-BE49-F238E27FC236}">
              <a16:creationId xmlns:a16="http://schemas.microsoft.com/office/drawing/2014/main" id="{32E6A27C-456B-4C0A-A752-817C748E92CC}"/>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157</xdr:row>
      <xdr:rowOff>108</xdr:rowOff>
    </xdr:from>
    <xdr:to>
      <xdr:col>16</xdr:col>
      <xdr:colOff>526946</xdr:colOff>
      <xdr:row>157</xdr:row>
      <xdr:rowOff>268290</xdr:rowOff>
    </xdr:to>
    <xdr:sp macro="" textlink="">
      <xdr:nvSpPr>
        <xdr:cNvPr id="409" name="Isosceles Triangle 408">
          <a:extLst>
            <a:ext uri="{FF2B5EF4-FFF2-40B4-BE49-F238E27FC236}">
              <a16:creationId xmlns:a16="http://schemas.microsoft.com/office/drawing/2014/main" id="{6F3E5A71-D0A3-48D5-86C0-43CC91472B56}"/>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157</xdr:row>
      <xdr:rowOff>4764</xdr:rowOff>
    </xdr:from>
    <xdr:to>
      <xdr:col>18</xdr:col>
      <xdr:colOff>528005</xdr:colOff>
      <xdr:row>157</xdr:row>
      <xdr:rowOff>274851</xdr:rowOff>
    </xdr:to>
    <xdr:sp macro="" textlink="">
      <xdr:nvSpPr>
        <xdr:cNvPr id="410" name="Isosceles Triangle 409">
          <a:extLst>
            <a:ext uri="{FF2B5EF4-FFF2-40B4-BE49-F238E27FC236}">
              <a16:creationId xmlns:a16="http://schemas.microsoft.com/office/drawing/2014/main" id="{EDFFA7F3-3A24-4AD3-A098-98375697A66D}"/>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156</xdr:row>
      <xdr:rowOff>715753</xdr:rowOff>
    </xdr:from>
    <xdr:to>
      <xdr:col>20</xdr:col>
      <xdr:colOff>515517</xdr:colOff>
      <xdr:row>157</xdr:row>
      <xdr:rowOff>264268</xdr:rowOff>
    </xdr:to>
    <xdr:sp macro="" textlink="">
      <xdr:nvSpPr>
        <xdr:cNvPr id="411" name="Isosceles Triangle 410">
          <a:extLst>
            <a:ext uri="{FF2B5EF4-FFF2-40B4-BE49-F238E27FC236}">
              <a16:creationId xmlns:a16="http://schemas.microsoft.com/office/drawing/2014/main" id="{F89CDC24-5011-4667-809D-8A76501D4C3A}"/>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172</xdr:row>
      <xdr:rowOff>108</xdr:rowOff>
    </xdr:from>
    <xdr:to>
      <xdr:col>14</xdr:col>
      <xdr:colOff>486517</xdr:colOff>
      <xdr:row>172</xdr:row>
      <xdr:rowOff>268290</xdr:rowOff>
    </xdr:to>
    <xdr:sp macro="" textlink="">
      <xdr:nvSpPr>
        <xdr:cNvPr id="412" name="Isosceles Triangle 411">
          <a:extLst>
            <a:ext uri="{FF2B5EF4-FFF2-40B4-BE49-F238E27FC236}">
              <a16:creationId xmlns:a16="http://schemas.microsoft.com/office/drawing/2014/main" id="{878C7D02-3378-4135-AA6C-231C6D5B1FBF}"/>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172</xdr:row>
      <xdr:rowOff>108</xdr:rowOff>
    </xdr:from>
    <xdr:to>
      <xdr:col>16</xdr:col>
      <xdr:colOff>526946</xdr:colOff>
      <xdr:row>172</xdr:row>
      <xdr:rowOff>268290</xdr:rowOff>
    </xdr:to>
    <xdr:sp macro="" textlink="">
      <xdr:nvSpPr>
        <xdr:cNvPr id="413" name="Isosceles Triangle 412">
          <a:extLst>
            <a:ext uri="{FF2B5EF4-FFF2-40B4-BE49-F238E27FC236}">
              <a16:creationId xmlns:a16="http://schemas.microsoft.com/office/drawing/2014/main" id="{6FD0037B-EB43-43DB-AE79-6DEB2320755E}"/>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172</xdr:row>
      <xdr:rowOff>4764</xdr:rowOff>
    </xdr:from>
    <xdr:to>
      <xdr:col>18</xdr:col>
      <xdr:colOff>528005</xdr:colOff>
      <xdr:row>172</xdr:row>
      <xdr:rowOff>274851</xdr:rowOff>
    </xdr:to>
    <xdr:sp macro="" textlink="">
      <xdr:nvSpPr>
        <xdr:cNvPr id="414" name="Isosceles Triangle 413">
          <a:extLst>
            <a:ext uri="{FF2B5EF4-FFF2-40B4-BE49-F238E27FC236}">
              <a16:creationId xmlns:a16="http://schemas.microsoft.com/office/drawing/2014/main" id="{012D77EA-9B0B-4ED7-AA59-AA94CB2393FD}"/>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171</xdr:row>
      <xdr:rowOff>715753</xdr:rowOff>
    </xdr:from>
    <xdr:to>
      <xdr:col>20</xdr:col>
      <xdr:colOff>515517</xdr:colOff>
      <xdr:row>172</xdr:row>
      <xdr:rowOff>264268</xdr:rowOff>
    </xdr:to>
    <xdr:sp macro="" textlink="">
      <xdr:nvSpPr>
        <xdr:cNvPr id="415" name="Isosceles Triangle 414">
          <a:extLst>
            <a:ext uri="{FF2B5EF4-FFF2-40B4-BE49-F238E27FC236}">
              <a16:creationId xmlns:a16="http://schemas.microsoft.com/office/drawing/2014/main" id="{28A894F2-F76B-4784-90D6-3E523B48224F}"/>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187</xdr:row>
      <xdr:rowOff>108</xdr:rowOff>
    </xdr:from>
    <xdr:to>
      <xdr:col>14</xdr:col>
      <xdr:colOff>486517</xdr:colOff>
      <xdr:row>187</xdr:row>
      <xdr:rowOff>268290</xdr:rowOff>
    </xdr:to>
    <xdr:sp macro="" textlink="">
      <xdr:nvSpPr>
        <xdr:cNvPr id="416" name="Isosceles Triangle 415">
          <a:extLst>
            <a:ext uri="{FF2B5EF4-FFF2-40B4-BE49-F238E27FC236}">
              <a16:creationId xmlns:a16="http://schemas.microsoft.com/office/drawing/2014/main" id="{E452C04D-FD8A-4582-B152-311DAD38C1E5}"/>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187</xdr:row>
      <xdr:rowOff>108</xdr:rowOff>
    </xdr:from>
    <xdr:to>
      <xdr:col>16</xdr:col>
      <xdr:colOff>526946</xdr:colOff>
      <xdr:row>187</xdr:row>
      <xdr:rowOff>268290</xdr:rowOff>
    </xdr:to>
    <xdr:sp macro="" textlink="">
      <xdr:nvSpPr>
        <xdr:cNvPr id="417" name="Isosceles Triangle 416">
          <a:extLst>
            <a:ext uri="{FF2B5EF4-FFF2-40B4-BE49-F238E27FC236}">
              <a16:creationId xmlns:a16="http://schemas.microsoft.com/office/drawing/2014/main" id="{56F77080-3570-4F1D-B3CA-6B766FF9F2D2}"/>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187</xdr:row>
      <xdr:rowOff>4764</xdr:rowOff>
    </xdr:from>
    <xdr:to>
      <xdr:col>18</xdr:col>
      <xdr:colOff>528005</xdr:colOff>
      <xdr:row>187</xdr:row>
      <xdr:rowOff>274851</xdr:rowOff>
    </xdr:to>
    <xdr:sp macro="" textlink="">
      <xdr:nvSpPr>
        <xdr:cNvPr id="418" name="Isosceles Triangle 417">
          <a:extLst>
            <a:ext uri="{FF2B5EF4-FFF2-40B4-BE49-F238E27FC236}">
              <a16:creationId xmlns:a16="http://schemas.microsoft.com/office/drawing/2014/main" id="{4B0B63C2-8A5F-4049-A639-F492F0074AB5}"/>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186</xdr:row>
      <xdr:rowOff>715753</xdr:rowOff>
    </xdr:from>
    <xdr:to>
      <xdr:col>20</xdr:col>
      <xdr:colOff>515517</xdr:colOff>
      <xdr:row>187</xdr:row>
      <xdr:rowOff>264268</xdr:rowOff>
    </xdr:to>
    <xdr:sp macro="" textlink="">
      <xdr:nvSpPr>
        <xdr:cNvPr id="419" name="Isosceles Triangle 418">
          <a:extLst>
            <a:ext uri="{FF2B5EF4-FFF2-40B4-BE49-F238E27FC236}">
              <a16:creationId xmlns:a16="http://schemas.microsoft.com/office/drawing/2014/main" id="{0DA352AE-66BE-41BF-8ED7-4916CCE37F15}"/>
            </a:ext>
          </a:extLst>
        </xdr:cNvPr>
        <xdr:cNvSpPr/>
      </xdr:nvSpPr>
      <xdr:spPr>
        <a:xfrm rot="10800000">
          <a:off x="15153326" y="455150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202</xdr:row>
      <xdr:rowOff>108</xdr:rowOff>
    </xdr:from>
    <xdr:to>
      <xdr:col>14</xdr:col>
      <xdr:colOff>486517</xdr:colOff>
      <xdr:row>202</xdr:row>
      <xdr:rowOff>268290</xdr:rowOff>
    </xdr:to>
    <xdr:sp macro="" textlink="">
      <xdr:nvSpPr>
        <xdr:cNvPr id="420" name="Isosceles Triangle 419">
          <a:extLst>
            <a:ext uri="{FF2B5EF4-FFF2-40B4-BE49-F238E27FC236}">
              <a16:creationId xmlns:a16="http://schemas.microsoft.com/office/drawing/2014/main" id="{B4247B53-A840-4473-B694-3D57BC91FC19}"/>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202</xdr:row>
      <xdr:rowOff>108</xdr:rowOff>
    </xdr:from>
    <xdr:to>
      <xdr:col>16</xdr:col>
      <xdr:colOff>526946</xdr:colOff>
      <xdr:row>202</xdr:row>
      <xdr:rowOff>268290</xdr:rowOff>
    </xdr:to>
    <xdr:sp macro="" textlink="">
      <xdr:nvSpPr>
        <xdr:cNvPr id="421" name="Isosceles Triangle 420">
          <a:extLst>
            <a:ext uri="{FF2B5EF4-FFF2-40B4-BE49-F238E27FC236}">
              <a16:creationId xmlns:a16="http://schemas.microsoft.com/office/drawing/2014/main" id="{D7D44D9D-0453-44F8-A1E8-0BAAFD4C433F}"/>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202</xdr:row>
      <xdr:rowOff>4764</xdr:rowOff>
    </xdr:from>
    <xdr:to>
      <xdr:col>18</xdr:col>
      <xdr:colOff>528005</xdr:colOff>
      <xdr:row>202</xdr:row>
      <xdr:rowOff>274851</xdr:rowOff>
    </xdr:to>
    <xdr:sp macro="" textlink="">
      <xdr:nvSpPr>
        <xdr:cNvPr id="422" name="Isosceles Triangle 421">
          <a:extLst>
            <a:ext uri="{FF2B5EF4-FFF2-40B4-BE49-F238E27FC236}">
              <a16:creationId xmlns:a16="http://schemas.microsoft.com/office/drawing/2014/main" id="{5871D51E-8000-4EDF-9F89-11E23DCB7405}"/>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201</xdr:row>
      <xdr:rowOff>715753</xdr:rowOff>
    </xdr:from>
    <xdr:to>
      <xdr:col>20</xdr:col>
      <xdr:colOff>515517</xdr:colOff>
      <xdr:row>202</xdr:row>
      <xdr:rowOff>264268</xdr:rowOff>
    </xdr:to>
    <xdr:sp macro="" textlink="">
      <xdr:nvSpPr>
        <xdr:cNvPr id="423" name="Isosceles Triangle 422">
          <a:extLst>
            <a:ext uri="{FF2B5EF4-FFF2-40B4-BE49-F238E27FC236}">
              <a16:creationId xmlns:a16="http://schemas.microsoft.com/office/drawing/2014/main" id="{B9E21EBA-AC9B-4FF3-860B-A0C62B0DB094}"/>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217</xdr:row>
      <xdr:rowOff>108</xdr:rowOff>
    </xdr:from>
    <xdr:to>
      <xdr:col>14</xdr:col>
      <xdr:colOff>486517</xdr:colOff>
      <xdr:row>217</xdr:row>
      <xdr:rowOff>268290</xdr:rowOff>
    </xdr:to>
    <xdr:sp macro="" textlink="">
      <xdr:nvSpPr>
        <xdr:cNvPr id="424" name="Isosceles Triangle 423">
          <a:extLst>
            <a:ext uri="{FF2B5EF4-FFF2-40B4-BE49-F238E27FC236}">
              <a16:creationId xmlns:a16="http://schemas.microsoft.com/office/drawing/2014/main" id="{335726AB-FEE6-4AB8-8D60-0AB0F251A7D3}"/>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217</xdr:row>
      <xdr:rowOff>108</xdr:rowOff>
    </xdr:from>
    <xdr:to>
      <xdr:col>16</xdr:col>
      <xdr:colOff>526946</xdr:colOff>
      <xdr:row>217</xdr:row>
      <xdr:rowOff>268290</xdr:rowOff>
    </xdr:to>
    <xdr:sp macro="" textlink="">
      <xdr:nvSpPr>
        <xdr:cNvPr id="425" name="Isosceles Triangle 424">
          <a:extLst>
            <a:ext uri="{FF2B5EF4-FFF2-40B4-BE49-F238E27FC236}">
              <a16:creationId xmlns:a16="http://schemas.microsoft.com/office/drawing/2014/main" id="{E5BA2FF5-6C53-485C-A2FB-63A1C82DBBBD}"/>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217</xdr:row>
      <xdr:rowOff>4764</xdr:rowOff>
    </xdr:from>
    <xdr:to>
      <xdr:col>18</xdr:col>
      <xdr:colOff>528005</xdr:colOff>
      <xdr:row>217</xdr:row>
      <xdr:rowOff>274851</xdr:rowOff>
    </xdr:to>
    <xdr:sp macro="" textlink="">
      <xdr:nvSpPr>
        <xdr:cNvPr id="426" name="Isosceles Triangle 425">
          <a:extLst>
            <a:ext uri="{FF2B5EF4-FFF2-40B4-BE49-F238E27FC236}">
              <a16:creationId xmlns:a16="http://schemas.microsoft.com/office/drawing/2014/main" id="{6E6CF78D-C4F0-4270-8472-ADC46317F60F}"/>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216</xdr:row>
      <xdr:rowOff>715753</xdr:rowOff>
    </xdr:from>
    <xdr:to>
      <xdr:col>20</xdr:col>
      <xdr:colOff>515517</xdr:colOff>
      <xdr:row>217</xdr:row>
      <xdr:rowOff>264268</xdr:rowOff>
    </xdr:to>
    <xdr:sp macro="" textlink="">
      <xdr:nvSpPr>
        <xdr:cNvPr id="427" name="Isosceles Triangle 426">
          <a:extLst>
            <a:ext uri="{FF2B5EF4-FFF2-40B4-BE49-F238E27FC236}">
              <a16:creationId xmlns:a16="http://schemas.microsoft.com/office/drawing/2014/main" id="{5702D6B9-8837-4AEB-A78D-38151B2E991E}"/>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232</xdr:row>
      <xdr:rowOff>108</xdr:rowOff>
    </xdr:from>
    <xdr:to>
      <xdr:col>14</xdr:col>
      <xdr:colOff>486517</xdr:colOff>
      <xdr:row>232</xdr:row>
      <xdr:rowOff>268290</xdr:rowOff>
    </xdr:to>
    <xdr:sp macro="" textlink="">
      <xdr:nvSpPr>
        <xdr:cNvPr id="428" name="Isosceles Triangle 427">
          <a:extLst>
            <a:ext uri="{FF2B5EF4-FFF2-40B4-BE49-F238E27FC236}">
              <a16:creationId xmlns:a16="http://schemas.microsoft.com/office/drawing/2014/main" id="{4B3F29F5-34DD-4922-B6A1-DAFF5FCF720D}"/>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232</xdr:row>
      <xdr:rowOff>108</xdr:rowOff>
    </xdr:from>
    <xdr:to>
      <xdr:col>16</xdr:col>
      <xdr:colOff>526946</xdr:colOff>
      <xdr:row>232</xdr:row>
      <xdr:rowOff>268290</xdr:rowOff>
    </xdr:to>
    <xdr:sp macro="" textlink="">
      <xdr:nvSpPr>
        <xdr:cNvPr id="429" name="Isosceles Triangle 428">
          <a:extLst>
            <a:ext uri="{FF2B5EF4-FFF2-40B4-BE49-F238E27FC236}">
              <a16:creationId xmlns:a16="http://schemas.microsoft.com/office/drawing/2014/main" id="{C311E41E-A24C-4AB7-805E-BB3C2859380D}"/>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232</xdr:row>
      <xdr:rowOff>4764</xdr:rowOff>
    </xdr:from>
    <xdr:to>
      <xdr:col>18</xdr:col>
      <xdr:colOff>528005</xdr:colOff>
      <xdr:row>232</xdr:row>
      <xdr:rowOff>274851</xdr:rowOff>
    </xdr:to>
    <xdr:sp macro="" textlink="">
      <xdr:nvSpPr>
        <xdr:cNvPr id="430" name="Isosceles Triangle 429">
          <a:extLst>
            <a:ext uri="{FF2B5EF4-FFF2-40B4-BE49-F238E27FC236}">
              <a16:creationId xmlns:a16="http://schemas.microsoft.com/office/drawing/2014/main" id="{9C019658-C1D5-45FA-8B54-123489210685}"/>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231</xdr:row>
      <xdr:rowOff>715753</xdr:rowOff>
    </xdr:from>
    <xdr:to>
      <xdr:col>20</xdr:col>
      <xdr:colOff>515517</xdr:colOff>
      <xdr:row>232</xdr:row>
      <xdr:rowOff>264268</xdr:rowOff>
    </xdr:to>
    <xdr:sp macro="" textlink="">
      <xdr:nvSpPr>
        <xdr:cNvPr id="431" name="Isosceles Triangle 430">
          <a:extLst>
            <a:ext uri="{FF2B5EF4-FFF2-40B4-BE49-F238E27FC236}">
              <a16:creationId xmlns:a16="http://schemas.microsoft.com/office/drawing/2014/main" id="{8F5844FA-B74D-464A-97B5-EB85653860C6}"/>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247</xdr:row>
      <xdr:rowOff>108</xdr:rowOff>
    </xdr:from>
    <xdr:to>
      <xdr:col>14</xdr:col>
      <xdr:colOff>486517</xdr:colOff>
      <xdr:row>247</xdr:row>
      <xdr:rowOff>268290</xdr:rowOff>
    </xdr:to>
    <xdr:sp macro="" textlink="">
      <xdr:nvSpPr>
        <xdr:cNvPr id="432" name="Isosceles Triangle 431">
          <a:extLst>
            <a:ext uri="{FF2B5EF4-FFF2-40B4-BE49-F238E27FC236}">
              <a16:creationId xmlns:a16="http://schemas.microsoft.com/office/drawing/2014/main" id="{F443558F-D6E9-4877-8701-CFC83D6499C2}"/>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247</xdr:row>
      <xdr:rowOff>108</xdr:rowOff>
    </xdr:from>
    <xdr:to>
      <xdr:col>16</xdr:col>
      <xdr:colOff>526946</xdr:colOff>
      <xdr:row>247</xdr:row>
      <xdr:rowOff>268290</xdr:rowOff>
    </xdr:to>
    <xdr:sp macro="" textlink="">
      <xdr:nvSpPr>
        <xdr:cNvPr id="433" name="Isosceles Triangle 432">
          <a:extLst>
            <a:ext uri="{FF2B5EF4-FFF2-40B4-BE49-F238E27FC236}">
              <a16:creationId xmlns:a16="http://schemas.microsoft.com/office/drawing/2014/main" id="{BA8DA076-E635-4AFC-B7E2-54D9152EED74}"/>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247</xdr:row>
      <xdr:rowOff>4764</xdr:rowOff>
    </xdr:from>
    <xdr:to>
      <xdr:col>18</xdr:col>
      <xdr:colOff>528005</xdr:colOff>
      <xdr:row>247</xdr:row>
      <xdr:rowOff>274851</xdr:rowOff>
    </xdr:to>
    <xdr:sp macro="" textlink="">
      <xdr:nvSpPr>
        <xdr:cNvPr id="434" name="Isosceles Triangle 433">
          <a:extLst>
            <a:ext uri="{FF2B5EF4-FFF2-40B4-BE49-F238E27FC236}">
              <a16:creationId xmlns:a16="http://schemas.microsoft.com/office/drawing/2014/main" id="{B9CB5FE2-7A99-488D-98A9-BA7C4767FA1E}"/>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246</xdr:row>
      <xdr:rowOff>715753</xdr:rowOff>
    </xdr:from>
    <xdr:to>
      <xdr:col>20</xdr:col>
      <xdr:colOff>515517</xdr:colOff>
      <xdr:row>247</xdr:row>
      <xdr:rowOff>264268</xdr:rowOff>
    </xdr:to>
    <xdr:sp macro="" textlink="">
      <xdr:nvSpPr>
        <xdr:cNvPr id="435" name="Isosceles Triangle 434">
          <a:extLst>
            <a:ext uri="{FF2B5EF4-FFF2-40B4-BE49-F238E27FC236}">
              <a16:creationId xmlns:a16="http://schemas.microsoft.com/office/drawing/2014/main" id="{BCDC9C98-D5CE-4303-B576-BFCE1BDD8FE1}"/>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262</xdr:row>
      <xdr:rowOff>108</xdr:rowOff>
    </xdr:from>
    <xdr:to>
      <xdr:col>14</xdr:col>
      <xdr:colOff>486517</xdr:colOff>
      <xdr:row>262</xdr:row>
      <xdr:rowOff>268290</xdr:rowOff>
    </xdr:to>
    <xdr:sp macro="" textlink="">
      <xdr:nvSpPr>
        <xdr:cNvPr id="436" name="Isosceles Triangle 435">
          <a:extLst>
            <a:ext uri="{FF2B5EF4-FFF2-40B4-BE49-F238E27FC236}">
              <a16:creationId xmlns:a16="http://schemas.microsoft.com/office/drawing/2014/main" id="{68DC41E5-28D4-4CEA-A1DF-E17943489886}"/>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262</xdr:row>
      <xdr:rowOff>108</xdr:rowOff>
    </xdr:from>
    <xdr:to>
      <xdr:col>16</xdr:col>
      <xdr:colOff>526946</xdr:colOff>
      <xdr:row>262</xdr:row>
      <xdr:rowOff>268290</xdr:rowOff>
    </xdr:to>
    <xdr:sp macro="" textlink="">
      <xdr:nvSpPr>
        <xdr:cNvPr id="437" name="Isosceles Triangle 436">
          <a:extLst>
            <a:ext uri="{FF2B5EF4-FFF2-40B4-BE49-F238E27FC236}">
              <a16:creationId xmlns:a16="http://schemas.microsoft.com/office/drawing/2014/main" id="{0038466A-3516-4356-B4B7-0E16356584B2}"/>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262</xdr:row>
      <xdr:rowOff>4764</xdr:rowOff>
    </xdr:from>
    <xdr:to>
      <xdr:col>18</xdr:col>
      <xdr:colOff>528005</xdr:colOff>
      <xdr:row>262</xdr:row>
      <xdr:rowOff>274851</xdr:rowOff>
    </xdr:to>
    <xdr:sp macro="" textlink="">
      <xdr:nvSpPr>
        <xdr:cNvPr id="438" name="Isosceles Triangle 437">
          <a:extLst>
            <a:ext uri="{FF2B5EF4-FFF2-40B4-BE49-F238E27FC236}">
              <a16:creationId xmlns:a16="http://schemas.microsoft.com/office/drawing/2014/main" id="{0368AD01-F190-4956-908B-C97830FA8615}"/>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261</xdr:row>
      <xdr:rowOff>715753</xdr:rowOff>
    </xdr:from>
    <xdr:to>
      <xdr:col>20</xdr:col>
      <xdr:colOff>515517</xdr:colOff>
      <xdr:row>262</xdr:row>
      <xdr:rowOff>264268</xdr:rowOff>
    </xdr:to>
    <xdr:sp macro="" textlink="">
      <xdr:nvSpPr>
        <xdr:cNvPr id="439" name="Isosceles Triangle 438">
          <a:extLst>
            <a:ext uri="{FF2B5EF4-FFF2-40B4-BE49-F238E27FC236}">
              <a16:creationId xmlns:a16="http://schemas.microsoft.com/office/drawing/2014/main" id="{4A43B64B-A141-4F75-B491-DD3CFD6F9266}"/>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277</xdr:row>
      <xdr:rowOff>108</xdr:rowOff>
    </xdr:from>
    <xdr:to>
      <xdr:col>14</xdr:col>
      <xdr:colOff>486517</xdr:colOff>
      <xdr:row>277</xdr:row>
      <xdr:rowOff>268290</xdr:rowOff>
    </xdr:to>
    <xdr:sp macro="" textlink="">
      <xdr:nvSpPr>
        <xdr:cNvPr id="440" name="Isosceles Triangle 439">
          <a:extLst>
            <a:ext uri="{FF2B5EF4-FFF2-40B4-BE49-F238E27FC236}">
              <a16:creationId xmlns:a16="http://schemas.microsoft.com/office/drawing/2014/main" id="{21BE5DA0-B473-4D9B-A44D-D308F4FA1DD7}"/>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277</xdr:row>
      <xdr:rowOff>108</xdr:rowOff>
    </xdr:from>
    <xdr:to>
      <xdr:col>16</xdr:col>
      <xdr:colOff>526946</xdr:colOff>
      <xdr:row>277</xdr:row>
      <xdr:rowOff>268290</xdr:rowOff>
    </xdr:to>
    <xdr:sp macro="" textlink="">
      <xdr:nvSpPr>
        <xdr:cNvPr id="441" name="Isosceles Triangle 440">
          <a:extLst>
            <a:ext uri="{FF2B5EF4-FFF2-40B4-BE49-F238E27FC236}">
              <a16:creationId xmlns:a16="http://schemas.microsoft.com/office/drawing/2014/main" id="{2B74E967-6359-4B15-87D3-0A1AC909D498}"/>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277</xdr:row>
      <xdr:rowOff>4764</xdr:rowOff>
    </xdr:from>
    <xdr:to>
      <xdr:col>18</xdr:col>
      <xdr:colOff>528005</xdr:colOff>
      <xdr:row>277</xdr:row>
      <xdr:rowOff>274851</xdr:rowOff>
    </xdr:to>
    <xdr:sp macro="" textlink="">
      <xdr:nvSpPr>
        <xdr:cNvPr id="442" name="Isosceles Triangle 441">
          <a:extLst>
            <a:ext uri="{FF2B5EF4-FFF2-40B4-BE49-F238E27FC236}">
              <a16:creationId xmlns:a16="http://schemas.microsoft.com/office/drawing/2014/main" id="{072C470B-A60A-4BE7-A6B7-A37466EB9490}"/>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276</xdr:row>
      <xdr:rowOff>715753</xdr:rowOff>
    </xdr:from>
    <xdr:to>
      <xdr:col>20</xdr:col>
      <xdr:colOff>515517</xdr:colOff>
      <xdr:row>277</xdr:row>
      <xdr:rowOff>264268</xdr:rowOff>
    </xdr:to>
    <xdr:sp macro="" textlink="">
      <xdr:nvSpPr>
        <xdr:cNvPr id="443" name="Isosceles Triangle 442">
          <a:extLst>
            <a:ext uri="{FF2B5EF4-FFF2-40B4-BE49-F238E27FC236}">
              <a16:creationId xmlns:a16="http://schemas.microsoft.com/office/drawing/2014/main" id="{A540E2AA-F3A7-4D82-87CE-91DE0D6A5D37}"/>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297076</xdr:colOff>
      <xdr:row>291</xdr:row>
      <xdr:rowOff>108</xdr:rowOff>
    </xdr:from>
    <xdr:to>
      <xdr:col>14</xdr:col>
      <xdr:colOff>486517</xdr:colOff>
      <xdr:row>291</xdr:row>
      <xdr:rowOff>268290</xdr:rowOff>
    </xdr:to>
    <xdr:sp macro="" textlink="">
      <xdr:nvSpPr>
        <xdr:cNvPr id="465" name="Isosceles Triangle 464">
          <a:extLst>
            <a:ext uri="{FF2B5EF4-FFF2-40B4-BE49-F238E27FC236}">
              <a16:creationId xmlns:a16="http://schemas.microsoft.com/office/drawing/2014/main" id="{6C4E70D2-C762-462E-A54B-223A8B5F87F0}"/>
            </a:ext>
          </a:extLst>
        </xdr:cNvPr>
        <xdr:cNvSpPr/>
      </xdr:nvSpPr>
      <xdr:spPr>
        <a:xfrm rot="10800000">
          <a:off x="10615826"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337505</xdr:colOff>
      <xdr:row>291</xdr:row>
      <xdr:rowOff>108</xdr:rowOff>
    </xdr:from>
    <xdr:to>
      <xdr:col>16</xdr:col>
      <xdr:colOff>526946</xdr:colOff>
      <xdr:row>291</xdr:row>
      <xdr:rowOff>268290</xdr:rowOff>
    </xdr:to>
    <xdr:sp macro="" textlink="">
      <xdr:nvSpPr>
        <xdr:cNvPr id="466" name="Isosceles Triangle 465">
          <a:extLst>
            <a:ext uri="{FF2B5EF4-FFF2-40B4-BE49-F238E27FC236}">
              <a16:creationId xmlns:a16="http://schemas.microsoft.com/office/drawing/2014/main" id="{0D10CF1F-7C35-4CC6-9319-9379172C747A}"/>
            </a:ext>
          </a:extLst>
        </xdr:cNvPr>
        <xdr:cNvSpPr/>
      </xdr:nvSpPr>
      <xdr:spPr>
        <a:xfrm rot="10800000">
          <a:off x="12106172" y="62548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338564</xdr:colOff>
      <xdr:row>291</xdr:row>
      <xdr:rowOff>4764</xdr:rowOff>
    </xdr:from>
    <xdr:to>
      <xdr:col>18</xdr:col>
      <xdr:colOff>528005</xdr:colOff>
      <xdr:row>291</xdr:row>
      <xdr:rowOff>274851</xdr:rowOff>
    </xdr:to>
    <xdr:sp macro="" textlink="">
      <xdr:nvSpPr>
        <xdr:cNvPr id="467" name="Isosceles Triangle 466">
          <a:extLst>
            <a:ext uri="{FF2B5EF4-FFF2-40B4-BE49-F238E27FC236}">
              <a16:creationId xmlns:a16="http://schemas.microsoft.com/office/drawing/2014/main" id="{1C70FBDB-340D-4AF3-B7E1-1FE63DB30EBB}"/>
            </a:ext>
          </a:extLst>
        </xdr:cNvPr>
        <xdr:cNvSpPr/>
      </xdr:nvSpPr>
      <xdr:spPr>
        <a:xfrm rot="10800000">
          <a:off x="13652397" y="62595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326076</xdr:colOff>
      <xdr:row>290</xdr:row>
      <xdr:rowOff>715753</xdr:rowOff>
    </xdr:from>
    <xdr:to>
      <xdr:col>20</xdr:col>
      <xdr:colOff>515517</xdr:colOff>
      <xdr:row>291</xdr:row>
      <xdr:rowOff>264268</xdr:rowOff>
    </xdr:to>
    <xdr:sp macro="" textlink="">
      <xdr:nvSpPr>
        <xdr:cNvPr id="468" name="Isosceles Triangle 467">
          <a:extLst>
            <a:ext uri="{FF2B5EF4-FFF2-40B4-BE49-F238E27FC236}">
              <a16:creationId xmlns:a16="http://schemas.microsoft.com/office/drawing/2014/main" id="{C288A9A9-B68F-4A3A-B5F6-FD4ED955F003}"/>
            </a:ext>
          </a:extLst>
        </xdr:cNvPr>
        <xdr:cNvSpPr/>
      </xdr:nvSpPr>
      <xdr:spPr>
        <a:xfrm rot="10800000">
          <a:off x="15153326" y="6208503"/>
          <a:ext cx="189441" cy="310515"/>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275167</xdr:colOff>
      <xdr:row>53</xdr:row>
      <xdr:rowOff>0</xdr:rowOff>
    </xdr:from>
    <xdr:to>
      <xdr:col>0</xdr:col>
      <xdr:colOff>472722</xdr:colOff>
      <xdr:row>53</xdr:row>
      <xdr:rowOff>155220</xdr:rowOff>
    </xdr:to>
    <xdr:sp macro="" textlink="">
      <xdr:nvSpPr>
        <xdr:cNvPr id="469" name="Isosceles Triangle 468">
          <a:extLst>
            <a:ext uri="{FF2B5EF4-FFF2-40B4-BE49-F238E27FC236}">
              <a16:creationId xmlns:a16="http://schemas.microsoft.com/office/drawing/2014/main" id="{F56B6C94-EFBD-4D46-AE2C-4716ED8F25D0}"/>
            </a:ext>
          </a:extLst>
        </xdr:cNvPr>
        <xdr:cNvSpPr/>
      </xdr:nvSpPr>
      <xdr:spPr>
        <a:xfrm rot="10800000">
          <a:off x="275167" y="14012333"/>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338667</xdr:colOff>
      <xdr:row>38</xdr:row>
      <xdr:rowOff>0</xdr:rowOff>
    </xdr:from>
    <xdr:to>
      <xdr:col>0</xdr:col>
      <xdr:colOff>536222</xdr:colOff>
      <xdr:row>38</xdr:row>
      <xdr:rowOff>155220</xdr:rowOff>
    </xdr:to>
    <xdr:sp macro="" textlink="">
      <xdr:nvSpPr>
        <xdr:cNvPr id="470" name="Isosceles Triangle 469">
          <a:extLst>
            <a:ext uri="{FF2B5EF4-FFF2-40B4-BE49-F238E27FC236}">
              <a16:creationId xmlns:a16="http://schemas.microsoft.com/office/drawing/2014/main" id="{B8DAB2C9-653A-4426-8040-6E95BB9FE495}"/>
            </a:ext>
          </a:extLst>
        </xdr:cNvPr>
        <xdr:cNvSpPr/>
      </xdr:nvSpPr>
      <xdr:spPr>
        <a:xfrm rot="10800000">
          <a:off x="338667" y="10466917"/>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317500</xdr:colOff>
      <xdr:row>23</xdr:row>
      <xdr:rowOff>0</xdr:rowOff>
    </xdr:from>
    <xdr:to>
      <xdr:col>0</xdr:col>
      <xdr:colOff>515055</xdr:colOff>
      <xdr:row>23</xdr:row>
      <xdr:rowOff>155220</xdr:rowOff>
    </xdr:to>
    <xdr:sp macro="" textlink="">
      <xdr:nvSpPr>
        <xdr:cNvPr id="471" name="Isosceles Triangle 470">
          <a:extLst>
            <a:ext uri="{FF2B5EF4-FFF2-40B4-BE49-F238E27FC236}">
              <a16:creationId xmlns:a16="http://schemas.microsoft.com/office/drawing/2014/main" id="{877991EC-B19E-4F1F-B098-096801C65515}"/>
            </a:ext>
          </a:extLst>
        </xdr:cNvPr>
        <xdr:cNvSpPr/>
      </xdr:nvSpPr>
      <xdr:spPr>
        <a:xfrm rot="10800000">
          <a:off x="317500" y="6921500"/>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338667</xdr:colOff>
      <xdr:row>8</xdr:row>
      <xdr:rowOff>10583</xdr:rowOff>
    </xdr:from>
    <xdr:to>
      <xdr:col>0</xdr:col>
      <xdr:colOff>536222</xdr:colOff>
      <xdr:row>8</xdr:row>
      <xdr:rowOff>165803</xdr:rowOff>
    </xdr:to>
    <xdr:sp macro="" textlink="">
      <xdr:nvSpPr>
        <xdr:cNvPr id="472" name="Isosceles Triangle 471">
          <a:extLst>
            <a:ext uri="{FF2B5EF4-FFF2-40B4-BE49-F238E27FC236}">
              <a16:creationId xmlns:a16="http://schemas.microsoft.com/office/drawing/2014/main" id="{24E94C79-CB66-4007-B2F3-F446151B05DC}"/>
            </a:ext>
          </a:extLst>
        </xdr:cNvPr>
        <xdr:cNvSpPr/>
      </xdr:nvSpPr>
      <xdr:spPr>
        <a:xfrm rot="10800000">
          <a:off x="338667" y="3196166"/>
          <a:ext cx="197555" cy="15522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635000</xdr:colOff>
      <xdr:row>7</xdr:row>
      <xdr:rowOff>0</xdr:rowOff>
    </xdr:from>
    <xdr:to>
      <xdr:col>1</xdr:col>
      <xdr:colOff>824441</xdr:colOff>
      <xdr:row>7</xdr:row>
      <xdr:rowOff>260562</xdr:rowOff>
    </xdr:to>
    <xdr:sp macro="" textlink="">
      <xdr:nvSpPr>
        <xdr:cNvPr id="370" name="Isosceles Triangle 369">
          <a:extLst>
            <a:ext uri="{FF2B5EF4-FFF2-40B4-BE49-F238E27FC236}">
              <a16:creationId xmlns:a16="http://schemas.microsoft.com/office/drawing/2014/main" id="{8DBC99DF-B379-408A-A3B6-300EFC9F1491}"/>
            </a:ext>
          </a:extLst>
        </xdr:cNvPr>
        <xdr:cNvSpPr/>
      </xdr:nvSpPr>
      <xdr:spPr>
        <a:xfrm rot="10800000">
          <a:off x="1629833" y="2423583"/>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14</xdr:row>
      <xdr:rowOff>19053</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8" name="TextBox 7">
          <a:extLst>
            <a:ext uri="{FF2B5EF4-FFF2-40B4-BE49-F238E27FC236}">
              <a16:creationId xmlns:a16="http://schemas.microsoft.com/office/drawing/2014/main" id="{00000000-0008-0000-0400-000008000000}"/>
            </a:ext>
          </a:extLst>
        </xdr:cNvPr>
        <xdr:cNvSpPr txBox="1"/>
      </xdr:nvSpPr>
      <xdr:spPr>
        <a:xfrm rot="16200000">
          <a:off x="-1143477" y="2338865"/>
          <a:ext cx="2912748" cy="59340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10" name="TextBox 9">
          <a:extLst>
            <a:ext uri="{FF2B5EF4-FFF2-40B4-BE49-F238E27FC236}">
              <a16:creationId xmlns:a16="http://schemas.microsoft.com/office/drawing/2014/main" id="{00000000-0008-0000-0400-00000A00000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1" name="TextBox 10">
          <a:extLst>
            <a:ext uri="{FF2B5EF4-FFF2-40B4-BE49-F238E27FC236}">
              <a16:creationId xmlns:a16="http://schemas.microsoft.com/office/drawing/2014/main" id="{7E17EC7A-E28B-4DFF-BBE3-B76AF175B9B5}"/>
            </a:ext>
          </a:extLst>
        </xdr:cNvPr>
        <xdr:cNvSpPr txBox="1"/>
      </xdr:nvSpPr>
      <xdr:spPr>
        <a:xfrm rot="16200000">
          <a:off x="-1099027" y="22982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2" name="TextBox 11">
          <a:extLst>
            <a:ext uri="{FF2B5EF4-FFF2-40B4-BE49-F238E27FC236}">
              <a16:creationId xmlns:a16="http://schemas.microsoft.com/office/drawing/2014/main" id="{D5D0B771-2DE1-493A-A8C6-3EC897024E8F}"/>
            </a:ext>
          </a:extLst>
        </xdr:cNvPr>
        <xdr:cNvSpPr txBox="1"/>
      </xdr:nvSpPr>
      <xdr:spPr>
        <a:xfrm rot="16200000">
          <a:off x="-1099027" y="22982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3" name="TextBox 12">
          <a:extLst>
            <a:ext uri="{FF2B5EF4-FFF2-40B4-BE49-F238E27FC236}">
              <a16:creationId xmlns:a16="http://schemas.microsoft.com/office/drawing/2014/main" id="{F597E0E1-C595-4BE7-83A9-3D4084CF4F87}"/>
            </a:ext>
          </a:extLst>
        </xdr:cNvPr>
        <xdr:cNvSpPr txBox="1"/>
      </xdr:nvSpPr>
      <xdr:spPr>
        <a:xfrm rot="16200000">
          <a:off x="-1099027" y="2298225"/>
          <a:ext cx="282003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7" name="TextBox 16">
          <a:extLst>
            <a:ext uri="{FF2B5EF4-FFF2-40B4-BE49-F238E27FC236}">
              <a16:creationId xmlns:a16="http://schemas.microsoft.com/office/drawing/2014/main" id="{B56A4979-6161-4230-A83D-60401EE5C9DE}"/>
            </a:ext>
          </a:extLst>
        </xdr:cNvPr>
        <xdr:cNvSpPr txBox="1"/>
      </xdr:nvSpPr>
      <xdr:spPr>
        <a:xfrm rot="16200000">
          <a:off x="-1099027" y="22982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8" name="TextBox 17">
          <a:extLst>
            <a:ext uri="{FF2B5EF4-FFF2-40B4-BE49-F238E27FC236}">
              <a16:creationId xmlns:a16="http://schemas.microsoft.com/office/drawing/2014/main" id="{74CC0FC8-B9B3-4B4B-A997-30F272DC4680}"/>
            </a:ext>
          </a:extLst>
        </xdr:cNvPr>
        <xdr:cNvSpPr txBox="1"/>
      </xdr:nvSpPr>
      <xdr:spPr>
        <a:xfrm rot="16200000">
          <a:off x="-1099027" y="22982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9" name="TextBox 18">
          <a:extLst>
            <a:ext uri="{FF2B5EF4-FFF2-40B4-BE49-F238E27FC236}">
              <a16:creationId xmlns:a16="http://schemas.microsoft.com/office/drawing/2014/main" id="{62B9F98D-4B36-480E-BCB9-E5A7BFB3CAC2}"/>
            </a:ext>
          </a:extLst>
        </xdr:cNvPr>
        <xdr:cNvSpPr txBox="1"/>
      </xdr:nvSpPr>
      <xdr:spPr>
        <a:xfrm rot="16200000">
          <a:off x="-1099027" y="2298225"/>
          <a:ext cx="282003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3</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20" name="TextBox 19">
          <a:extLst>
            <a:ext uri="{FF2B5EF4-FFF2-40B4-BE49-F238E27FC236}">
              <a16:creationId xmlns:a16="http://schemas.microsoft.com/office/drawing/2014/main" id="{27CD1D21-F8E5-45FE-BBC7-A651F8615456}"/>
            </a:ext>
          </a:extLst>
        </xdr:cNvPr>
        <xdr:cNvSpPr txBox="1"/>
      </xdr:nvSpPr>
      <xdr:spPr>
        <a:xfrm rot="16200000">
          <a:off x="-1099027" y="22982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21" name="TextBox 20">
          <a:extLst>
            <a:ext uri="{FF2B5EF4-FFF2-40B4-BE49-F238E27FC236}">
              <a16:creationId xmlns:a16="http://schemas.microsoft.com/office/drawing/2014/main" id="{FD06C4C2-F4E9-4932-AEB4-60E072CAB8CD}"/>
            </a:ext>
          </a:extLst>
        </xdr:cNvPr>
        <xdr:cNvSpPr txBox="1"/>
      </xdr:nvSpPr>
      <xdr:spPr>
        <a:xfrm rot="16200000">
          <a:off x="-1099027" y="22982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22" name="TextBox 21">
          <a:extLst>
            <a:ext uri="{FF2B5EF4-FFF2-40B4-BE49-F238E27FC236}">
              <a16:creationId xmlns:a16="http://schemas.microsoft.com/office/drawing/2014/main" id="{412AFB8F-4D0E-495D-A614-082FE62DFBD0}"/>
            </a:ext>
          </a:extLst>
        </xdr:cNvPr>
        <xdr:cNvSpPr txBox="1"/>
      </xdr:nvSpPr>
      <xdr:spPr>
        <a:xfrm rot="16200000">
          <a:off x="-1099027" y="2298225"/>
          <a:ext cx="282003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4</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3" name="TextBox 22">
          <a:extLst>
            <a:ext uri="{FF2B5EF4-FFF2-40B4-BE49-F238E27FC236}">
              <a16:creationId xmlns:a16="http://schemas.microsoft.com/office/drawing/2014/main" id="{58AAA41E-93A3-4E65-80FA-10F4B4B03470}"/>
            </a:ext>
          </a:extLst>
        </xdr:cNvPr>
        <xdr:cNvSpPr txBox="1"/>
      </xdr:nvSpPr>
      <xdr:spPr>
        <a:xfrm rot="16200000">
          <a:off x="-1099027" y="122423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4" name="TextBox 23">
          <a:extLst>
            <a:ext uri="{FF2B5EF4-FFF2-40B4-BE49-F238E27FC236}">
              <a16:creationId xmlns:a16="http://schemas.microsoft.com/office/drawing/2014/main" id="{84A02D03-88B2-41DD-9600-5C3AEC49F655}"/>
            </a:ext>
          </a:extLst>
        </xdr:cNvPr>
        <xdr:cNvSpPr txBox="1"/>
      </xdr:nvSpPr>
      <xdr:spPr>
        <a:xfrm rot="16200000">
          <a:off x="-1099027" y="122423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5" name="TextBox 24">
          <a:extLst>
            <a:ext uri="{FF2B5EF4-FFF2-40B4-BE49-F238E27FC236}">
              <a16:creationId xmlns:a16="http://schemas.microsoft.com/office/drawing/2014/main" id="{43334628-73A3-4776-8909-D752F8A4EB8D}"/>
            </a:ext>
          </a:extLst>
        </xdr:cNvPr>
        <xdr:cNvSpPr txBox="1"/>
      </xdr:nvSpPr>
      <xdr:spPr>
        <a:xfrm rot="16200000">
          <a:off x="-1099027" y="12242325"/>
          <a:ext cx="282003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5</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6" name="TextBox 25">
          <a:extLst>
            <a:ext uri="{FF2B5EF4-FFF2-40B4-BE49-F238E27FC236}">
              <a16:creationId xmlns:a16="http://schemas.microsoft.com/office/drawing/2014/main" id="{9C0A4B7F-F8C9-4AA9-8742-22C6CAC4D5D3}"/>
            </a:ext>
          </a:extLst>
        </xdr:cNvPr>
        <xdr:cNvSpPr txBox="1"/>
      </xdr:nvSpPr>
      <xdr:spPr>
        <a:xfrm rot="16200000">
          <a:off x="-1099027" y="122423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7" name="TextBox 26">
          <a:extLst>
            <a:ext uri="{FF2B5EF4-FFF2-40B4-BE49-F238E27FC236}">
              <a16:creationId xmlns:a16="http://schemas.microsoft.com/office/drawing/2014/main" id="{DF620E8A-F5E8-479D-8D7C-E0938691DB05}"/>
            </a:ext>
          </a:extLst>
        </xdr:cNvPr>
        <xdr:cNvSpPr txBox="1"/>
      </xdr:nvSpPr>
      <xdr:spPr>
        <a:xfrm rot="16200000">
          <a:off x="-1099027" y="122423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8" name="TextBox 27">
          <a:extLst>
            <a:ext uri="{FF2B5EF4-FFF2-40B4-BE49-F238E27FC236}">
              <a16:creationId xmlns:a16="http://schemas.microsoft.com/office/drawing/2014/main" id="{B3D09445-E89C-4343-875C-052509B6E274}"/>
            </a:ext>
          </a:extLst>
        </xdr:cNvPr>
        <xdr:cNvSpPr txBox="1"/>
      </xdr:nvSpPr>
      <xdr:spPr>
        <a:xfrm rot="16200000">
          <a:off x="-1099027" y="12242325"/>
          <a:ext cx="282003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6</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29" name="TextBox 28">
          <a:extLst>
            <a:ext uri="{FF2B5EF4-FFF2-40B4-BE49-F238E27FC236}">
              <a16:creationId xmlns:a16="http://schemas.microsoft.com/office/drawing/2014/main" id="{AD3F80FE-10E1-4B6C-A74B-1CE68255129E}"/>
            </a:ext>
          </a:extLst>
        </xdr:cNvPr>
        <xdr:cNvSpPr txBox="1"/>
      </xdr:nvSpPr>
      <xdr:spPr>
        <a:xfrm rot="16200000">
          <a:off x="-1099027" y="122423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30" name="TextBox 29">
          <a:extLst>
            <a:ext uri="{FF2B5EF4-FFF2-40B4-BE49-F238E27FC236}">
              <a16:creationId xmlns:a16="http://schemas.microsoft.com/office/drawing/2014/main" id="{43243D04-FD04-455A-8E32-FFDBF25D4C26}"/>
            </a:ext>
          </a:extLst>
        </xdr:cNvPr>
        <xdr:cNvSpPr txBox="1"/>
      </xdr:nvSpPr>
      <xdr:spPr>
        <a:xfrm rot="16200000">
          <a:off x="-1099027" y="122423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31" name="TextBox 30">
          <a:extLst>
            <a:ext uri="{FF2B5EF4-FFF2-40B4-BE49-F238E27FC236}">
              <a16:creationId xmlns:a16="http://schemas.microsoft.com/office/drawing/2014/main" id="{EEF62973-3D0B-45CD-96E0-814B3C5969D6}"/>
            </a:ext>
          </a:extLst>
        </xdr:cNvPr>
        <xdr:cNvSpPr txBox="1"/>
      </xdr:nvSpPr>
      <xdr:spPr>
        <a:xfrm rot="16200000">
          <a:off x="-1099027" y="12242325"/>
          <a:ext cx="282003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7</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32" name="TextBox 31">
          <a:extLst>
            <a:ext uri="{FF2B5EF4-FFF2-40B4-BE49-F238E27FC236}">
              <a16:creationId xmlns:a16="http://schemas.microsoft.com/office/drawing/2014/main" id="{A239592F-1207-4DAB-8BDC-7200A2CF0A56}"/>
            </a:ext>
          </a:extLst>
        </xdr:cNvPr>
        <xdr:cNvSpPr txBox="1"/>
      </xdr:nvSpPr>
      <xdr:spPr>
        <a:xfrm rot="16200000">
          <a:off x="-1099027" y="122423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33" name="TextBox 32">
          <a:extLst>
            <a:ext uri="{FF2B5EF4-FFF2-40B4-BE49-F238E27FC236}">
              <a16:creationId xmlns:a16="http://schemas.microsoft.com/office/drawing/2014/main" id="{54C6E7F6-E0C2-4D76-B1C5-AFE5B44BBA07}"/>
            </a:ext>
          </a:extLst>
        </xdr:cNvPr>
        <xdr:cNvSpPr txBox="1"/>
      </xdr:nvSpPr>
      <xdr:spPr>
        <a:xfrm rot="16200000">
          <a:off x="-1099027" y="122423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34" name="TextBox 33">
          <a:extLst>
            <a:ext uri="{FF2B5EF4-FFF2-40B4-BE49-F238E27FC236}">
              <a16:creationId xmlns:a16="http://schemas.microsoft.com/office/drawing/2014/main" id="{E32D7D03-EA36-4B7F-B351-F43A5382B488}"/>
            </a:ext>
          </a:extLst>
        </xdr:cNvPr>
        <xdr:cNvSpPr txBox="1"/>
      </xdr:nvSpPr>
      <xdr:spPr>
        <a:xfrm rot="16200000">
          <a:off x="-1099027" y="12242325"/>
          <a:ext cx="282003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8</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5" name="TextBox 34">
          <a:extLst>
            <a:ext uri="{FF2B5EF4-FFF2-40B4-BE49-F238E27FC236}">
              <a16:creationId xmlns:a16="http://schemas.microsoft.com/office/drawing/2014/main" id="{9BCB5B6A-9841-4460-908C-469E54F9866D}"/>
            </a:ext>
          </a:extLst>
        </xdr:cNvPr>
        <xdr:cNvSpPr txBox="1"/>
      </xdr:nvSpPr>
      <xdr:spPr>
        <a:xfrm rot="16200000">
          <a:off x="-1099027" y="122423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6" name="TextBox 35">
          <a:extLst>
            <a:ext uri="{FF2B5EF4-FFF2-40B4-BE49-F238E27FC236}">
              <a16:creationId xmlns:a16="http://schemas.microsoft.com/office/drawing/2014/main" id="{F4D8DEF9-064B-4E49-A223-B56BEC42C9A2}"/>
            </a:ext>
          </a:extLst>
        </xdr:cNvPr>
        <xdr:cNvSpPr txBox="1"/>
      </xdr:nvSpPr>
      <xdr:spPr>
        <a:xfrm rot="16200000">
          <a:off x="-1099027" y="122423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7" name="TextBox 36">
          <a:extLst>
            <a:ext uri="{FF2B5EF4-FFF2-40B4-BE49-F238E27FC236}">
              <a16:creationId xmlns:a16="http://schemas.microsoft.com/office/drawing/2014/main" id="{E715B54D-0686-4E80-9E6D-74FE03EBF63F}"/>
            </a:ext>
          </a:extLst>
        </xdr:cNvPr>
        <xdr:cNvSpPr txBox="1"/>
      </xdr:nvSpPr>
      <xdr:spPr>
        <a:xfrm rot="16200000">
          <a:off x="-1099027" y="12242325"/>
          <a:ext cx="282003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9</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38" name="TextBox 37">
          <a:extLst>
            <a:ext uri="{FF2B5EF4-FFF2-40B4-BE49-F238E27FC236}">
              <a16:creationId xmlns:a16="http://schemas.microsoft.com/office/drawing/2014/main" id="{A65A8E02-FDF6-4E1A-92EB-8411C122E4D1}"/>
            </a:ext>
          </a:extLst>
        </xdr:cNvPr>
        <xdr:cNvSpPr txBox="1"/>
      </xdr:nvSpPr>
      <xdr:spPr>
        <a:xfrm rot="16200000">
          <a:off x="-1099027" y="122423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39" name="TextBox 38">
          <a:extLst>
            <a:ext uri="{FF2B5EF4-FFF2-40B4-BE49-F238E27FC236}">
              <a16:creationId xmlns:a16="http://schemas.microsoft.com/office/drawing/2014/main" id="{53515B2A-B230-4879-8A85-DD726A5DC34F}"/>
            </a:ext>
          </a:extLst>
        </xdr:cNvPr>
        <xdr:cNvSpPr txBox="1"/>
      </xdr:nvSpPr>
      <xdr:spPr>
        <a:xfrm rot="16200000">
          <a:off x="-1099027" y="122423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40" name="TextBox 39">
          <a:extLst>
            <a:ext uri="{FF2B5EF4-FFF2-40B4-BE49-F238E27FC236}">
              <a16:creationId xmlns:a16="http://schemas.microsoft.com/office/drawing/2014/main" id="{6D90F63A-761B-4AF2-893D-96A41BFFBEF9}"/>
            </a:ext>
          </a:extLst>
        </xdr:cNvPr>
        <xdr:cNvSpPr txBox="1"/>
      </xdr:nvSpPr>
      <xdr:spPr>
        <a:xfrm rot="16200000">
          <a:off x="-1099027" y="12242325"/>
          <a:ext cx="282003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10</a:t>
          </a:r>
        </a:p>
      </xdr:txBody>
    </xdr:sp>
    <xdr:clientData/>
  </xdr:twoCellAnchor>
  <xdr:twoCellAnchor>
    <xdr:from>
      <xdr:col>13</xdr:col>
      <xdr:colOff>0</xdr:colOff>
      <xdr:row>18</xdr:row>
      <xdr:rowOff>0</xdr:rowOff>
    </xdr:from>
    <xdr:to>
      <xdr:col>13</xdr:col>
      <xdr:colOff>11429</xdr:colOff>
      <xdr:row>18</xdr:row>
      <xdr:rowOff>0</xdr:rowOff>
    </xdr:to>
    <xdr:sp macro="" textlink="">
      <xdr:nvSpPr>
        <xdr:cNvPr id="41" name="TextBox 40">
          <a:extLst>
            <a:ext uri="{FF2B5EF4-FFF2-40B4-BE49-F238E27FC236}">
              <a16:creationId xmlns:a16="http://schemas.microsoft.com/office/drawing/2014/main" id="{9703BFA2-A5C7-421B-B8C9-CEDFD9E47203}"/>
            </a:ext>
          </a:extLst>
        </xdr:cNvPr>
        <xdr:cNvSpPr txBox="1"/>
      </xdr:nvSpPr>
      <xdr:spPr>
        <a:xfrm rot="16200000">
          <a:off x="5715" y="4432935"/>
          <a:ext cx="0" cy="114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13</xdr:col>
      <xdr:colOff>1</xdr:colOff>
      <xdr:row>18</xdr:row>
      <xdr:rowOff>0</xdr:rowOff>
    </xdr:from>
    <xdr:to>
      <xdr:col>13</xdr:col>
      <xdr:colOff>11430</xdr:colOff>
      <xdr:row>18</xdr:row>
      <xdr:rowOff>0</xdr:rowOff>
    </xdr:to>
    <xdr:sp macro="" textlink="">
      <xdr:nvSpPr>
        <xdr:cNvPr id="42" name="TextBox 41">
          <a:extLst>
            <a:ext uri="{FF2B5EF4-FFF2-40B4-BE49-F238E27FC236}">
              <a16:creationId xmlns:a16="http://schemas.microsoft.com/office/drawing/2014/main" id="{36AB732E-7744-47A6-9E01-13DC83D10D6B}"/>
            </a:ext>
          </a:extLst>
        </xdr:cNvPr>
        <xdr:cNvSpPr txBox="1"/>
      </xdr:nvSpPr>
      <xdr:spPr>
        <a:xfrm rot="16200000">
          <a:off x="5716" y="4432935"/>
          <a:ext cx="0" cy="114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3" name="TextBox 42">
          <a:extLst>
            <a:ext uri="{FF2B5EF4-FFF2-40B4-BE49-F238E27FC236}">
              <a16:creationId xmlns:a16="http://schemas.microsoft.com/office/drawing/2014/main" id="{8C5BE193-A132-438C-8FA5-5A6E68E076A4}"/>
            </a:ext>
          </a:extLst>
        </xdr:cNvPr>
        <xdr:cNvSpPr txBox="1"/>
      </xdr:nvSpPr>
      <xdr:spPr>
        <a:xfrm rot="16200000">
          <a:off x="-815395" y="26741493"/>
          <a:ext cx="2257005"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4" name="TextBox 43">
          <a:extLst>
            <a:ext uri="{FF2B5EF4-FFF2-40B4-BE49-F238E27FC236}">
              <a16:creationId xmlns:a16="http://schemas.microsoft.com/office/drawing/2014/main" id="{349E9426-0B4B-4169-BC57-424FA4826C38}"/>
            </a:ext>
          </a:extLst>
        </xdr:cNvPr>
        <xdr:cNvSpPr txBox="1"/>
      </xdr:nvSpPr>
      <xdr:spPr>
        <a:xfrm rot="16200000">
          <a:off x="-815395" y="26741493"/>
          <a:ext cx="2257005"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5" name="TextBox 44">
          <a:extLst>
            <a:ext uri="{FF2B5EF4-FFF2-40B4-BE49-F238E27FC236}">
              <a16:creationId xmlns:a16="http://schemas.microsoft.com/office/drawing/2014/main" id="{90E90969-5D5D-476B-8632-8F80C092F712}"/>
            </a:ext>
          </a:extLst>
        </xdr:cNvPr>
        <xdr:cNvSpPr txBox="1"/>
      </xdr:nvSpPr>
      <xdr:spPr>
        <a:xfrm rot="16200000">
          <a:off x="-815395" y="26741493"/>
          <a:ext cx="2257005" cy="601450"/>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11</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6" name="TextBox 45">
          <a:extLst>
            <a:ext uri="{FF2B5EF4-FFF2-40B4-BE49-F238E27FC236}">
              <a16:creationId xmlns:a16="http://schemas.microsoft.com/office/drawing/2014/main" id="{18E86C3C-6416-42D8-9D6C-25B3CAF5B1B0}"/>
            </a:ext>
          </a:extLst>
        </xdr:cNvPr>
        <xdr:cNvSpPr txBox="1"/>
      </xdr:nvSpPr>
      <xdr:spPr>
        <a:xfrm rot="16200000">
          <a:off x="-815395" y="26741493"/>
          <a:ext cx="2257005"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7" name="TextBox 46">
          <a:extLst>
            <a:ext uri="{FF2B5EF4-FFF2-40B4-BE49-F238E27FC236}">
              <a16:creationId xmlns:a16="http://schemas.microsoft.com/office/drawing/2014/main" id="{089025AC-A617-4CA0-8040-906B18AE78F5}"/>
            </a:ext>
          </a:extLst>
        </xdr:cNvPr>
        <xdr:cNvSpPr txBox="1"/>
      </xdr:nvSpPr>
      <xdr:spPr>
        <a:xfrm rot="16200000">
          <a:off x="-815395" y="26741493"/>
          <a:ext cx="2257005"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8" name="TextBox 47">
          <a:extLst>
            <a:ext uri="{FF2B5EF4-FFF2-40B4-BE49-F238E27FC236}">
              <a16:creationId xmlns:a16="http://schemas.microsoft.com/office/drawing/2014/main" id="{1D589FE9-A292-4EDE-A578-912A57EE3AAB}"/>
            </a:ext>
            <a:ext uri="{147F2762-F138-4A5C-976F-8EAC2B608ADB}">
              <a16:predDERef xmlns:a16="http://schemas.microsoft.com/office/drawing/2014/main" pred="{089025AC-A617-4CA0-8040-906B18AE78F5}"/>
            </a:ext>
          </a:extLst>
        </xdr:cNvPr>
        <xdr:cNvSpPr txBox="1"/>
      </xdr:nvSpPr>
      <xdr:spPr>
        <a:xfrm rot="16200000">
          <a:off x="-795815" y="31417738"/>
          <a:ext cx="2185038" cy="568642"/>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12</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49" name="TextBox 48">
          <a:extLst>
            <a:ext uri="{FF2B5EF4-FFF2-40B4-BE49-F238E27FC236}">
              <a16:creationId xmlns:a16="http://schemas.microsoft.com/office/drawing/2014/main" id="{0648B115-ACDA-4C69-B799-E9E320ED40C0}"/>
            </a:ext>
          </a:extLst>
        </xdr:cNvPr>
        <xdr:cNvSpPr txBox="1"/>
      </xdr:nvSpPr>
      <xdr:spPr>
        <a:xfrm rot="16200000">
          <a:off x="-815395" y="26741493"/>
          <a:ext cx="2257005"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50" name="TextBox 49">
          <a:extLst>
            <a:ext uri="{FF2B5EF4-FFF2-40B4-BE49-F238E27FC236}">
              <a16:creationId xmlns:a16="http://schemas.microsoft.com/office/drawing/2014/main" id="{08FD1089-2BC4-419B-93AC-1B0CDA9500E7}"/>
            </a:ext>
          </a:extLst>
        </xdr:cNvPr>
        <xdr:cNvSpPr txBox="1"/>
      </xdr:nvSpPr>
      <xdr:spPr>
        <a:xfrm rot="16200000">
          <a:off x="-815395" y="26741493"/>
          <a:ext cx="2257005"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51" name="TextBox 50">
          <a:extLst>
            <a:ext uri="{FF2B5EF4-FFF2-40B4-BE49-F238E27FC236}">
              <a16:creationId xmlns:a16="http://schemas.microsoft.com/office/drawing/2014/main" id="{7B210B58-109E-4907-945B-F21110290F85}"/>
            </a:ext>
          </a:extLst>
        </xdr:cNvPr>
        <xdr:cNvSpPr txBox="1"/>
      </xdr:nvSpPr>
      <xdr:spPr>
        <a:xfrm rot="16200000">
          <a:off x="-815395" y="26741493"/>
          <a:ext cx="2257005" cy="601450"/>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13</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52" name="TextBox 51">
          <a:extLst>
            <a:ext uri="{FF2B5EF4-FFF2-40B4-BE49-F238E27FC236}">
              <a16:creationId xmlns:a16="http://schemas.microsoft.com/office/drawing/2014/main" id="{C725D7A4-D0A4-4EEF-AC38-49B23D91F23F}"/>
            </a:ext>
          </a:extLst>
        </xdr:cNvPr>
        <xdr:cNvSpPr txBox="1"/>
      </xdr:nvSpPr>
      <xdr:spPr>
        <a:xfrm rot="16200000">
          <a:off x="-815395" y="26741493"/>
          <a:ext cx="2257005"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53" name="TextBox 52">
          <a:extLst>
            <a:ext uri="{FF2B5EF4-FFF2-40B4-BE49-F238E27FC236}">
              <a16:creationId xmlns:a16="http://schemas.microsoft.com/office/drawing/2014/main" id="{68817E93-0B84-49EE-AC51-44CE22B54F72}"/>
            </a:ext>
          </a:extLst>
        </xdr:cNvPr>
        <xdr:cNvSpPr txBox="1"/>
      </xdr:nvSpPr>
      <xdr:spPr>
        <a:xfrm rot="16200000">
          <a:off x="-815395" y="26741493"/>
          <a:ext cx="2257005"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54" name="TextBox 53">
          <a:extLst>
            <a:ext uri="{FF2B5EF4-FFF2-40B4-BE49-F238E27FC236}">
              <a16:creationId xmlns:a16="http://schemas.microsoft.com/office/drawing/2014/main" id="{88C5F8FA-30CD-4E51-8E3B-8FE2AE942876}"/>
            </a:ext>
          </a:extLst>
        </xdr:cNvPr>
        <xdr:cNvSpPr txBox="1"/>
      </xdr:nvSpPr>
      <xdr:spPr>
        <a:xfrm rot="16200000">
          <a:off x="-815395" y="26741493"/>
          <a:ext cx="2257005" cy="601450"/>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14</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5" name="TextBox 54">
          <a:extLst>
            <a:ext uri="{FF2B5EF4-FFF2-40B4-BE49-F238E27FC236}">
              <a16:creationId xmlns:a16="http://schemas.microsoft.com/office/drawing/2014/main" id="{87879447-C51E-4E44-82AF-0AFF54A2255B}"/>
            </a:ext>
          </a:extLst>
        </xdr:cNvPr>
        <xdr:cNvSpPr txBox="1"/>
      </xdr:nvSpPr>
      <xdr:spPr>
        <a:xfrm rot="16200000">
          <a:off x="-815395" y="26741493"/>
          <a:ext cx="2257005"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6" name="TextBox 55">
          <a:extLst>
            <a:ext uri="{FF2B5EF4-FFF2-40B4-BE49-F238E27FC236}">
              <a16:creationId xmlns:a16="http://schemas.microsoft.com/office/drawing/2014/main" id="{4F8E6D34-425F-4AEC-B48E-EFEA3CE6ABF4}"/>
            </a:ext>
          </a:extLst>
        </xdr:cNvPr>
        <xdr:cNvSpPr txBox="1"/>
      </xdr:nvSpPr>
      <xdr:spPr>
        <a:xfrm rot="16200000">
          <a:off x="-815395" y="26741493"/>
          <a:ext cx="2257005"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7" name="TextBox 56">
          <a:extLst>
            <a:ext uri="{FF2B5EF4-FFF2-40B4-BE49-F238E27FC236}">
              <a16:creationId xmlns:a16="http://schemas.microsoft.com/office/drawing/2014/main" id="{0E97E3A5-1F7F-464A-92F6-EFC2E610A8B8}"/>
            </a:ext>
          </a:extLst>
        </xdr:cNvPr>
        <xdr:cNvSpPr txBox="1"/>
      </xdr:nvSpPr>
      <xdr:spPr>
        <a:xfrm rot="16200000">
          <a:off x="-815395" y="26741493"/>
          <a:ext cx="2257005" cy="601450"/>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15</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58" name="TextBox 57">
          <a:extLst>
            <a:ext uri="{FF2B5EF4-FFF2-40B4-BE49-F238E27FC236}">
              <a16:creationId xmlns:a16="http://schemas.microsoft.com/office/drawing/2014/main" id="{0E02790E-189A-4EF3-B1BB-39A2AC99E380}"/>
            </a:ext>
          </a:extLst>
        </xdr:cNvPr>
        <xdr:cNvSpPr txBox="1"/>
      </xdr:nvSpPr>
      <xdr:spPr>
        <a:xfrm rot="16200000">
          <a:off x="-815394" y="40446909"/>
          <a:ext cx="2257004"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59" name="TextBox 58">
          <a:extLst>
            <a:ext uri="{FF2B5EF4-FFF2-40B4-BE49-F238E27FC236}">
              <a16:creationId xmlns:a16="http://schemas.microsoft.com/office/drawing/2014/main" id="{D768298E-6123-4412-BC7C-46278C5F855C}"/>
            </a:ext>
          </a:extLst>
        </xdr:cNvPr>
        <xdr:cNvSpPr txBox="1"/>
      </xdr:nvSpPr>
      <xdr:spPr>
        <a:xfrm rot="16200000">
          <a:off x="-815394" y="40446909"/>
          <a:ext cx="2257004"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60" name="TextBox 59">
          <a:extLst>
            <a:ext uri="{FF2B5EF4-FFF2-40B4-BE49-F238E27FC236}">
              <a16:creationId xmlns:a16="http://schemas.microsoft.com/office/drawing/2014/main" id="{E56EFF52-1455-41A8-907B-F12ADFC49E43}"/>
            </a:ext>
          </a:extLst>
        </xdr:cNvPr>
        <xdr:cNvSpPr txBox="1"/>
      </xdr:nvSpPr>
      <xdr:spPr>
        <a:xfrm rot="16200000">
          <a:off x="-815394" y="40446909"/>
          <a:ext cx="2257004" cy="601450"/>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16</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61" name="TextBox 60">
          <a:extLst>
            <a:ext uri="{FF2B5EF4-FFF2-40B4-BE49-F238E27FC236}">
              <a16:creationId xmlns:a16="http://schemas.microsoft.com/office/drawing/2014/main" id="{FCEB099F-60C4-4086-9847-6FF0C0729C70}"/>
            </a:ext>
          </a:extLst>
        </xdr:cNvPr>
        <xdr:cNvSpPr txBox="1"/>
      </xdr:nvSpPr>
      <xdr:spPr>
        <a:xfrm rot="16200000">
          <a:off x="-815394" y="40446909"/>
          <a:ext cx="2257004"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62" name="TextBox 61">
          <a:extLst>
            <a:ext uri="{FF2B5EF4-FFF2-40B4-BE49-F238E27FC236}">
              <a16:creationId xmlns:a16="http://schemas.microsoft.com/office/drawing/2014/main" id="{028A386C-415E-4FB5-AAB7-A7DB49921BC7}"/>
            </a:ext>
          </a:extLst>
        </xdr:cNvPr>
        <xdr:cNvSpPr txBox="1"/>
      </xdr:nvSpPr>
      <xdr:spPr>
        <a:xfrm rot="16200000">
          <a:off x="-815394" y="40446909"/>
          <a:ext cx="2257004"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63" name="TextBox 62">
          <a:extLst>
            <a:ext uri="{FF2B5EF4-FFF2-40B4-BE49-F238E27FC236}">
              <a16:creationId xmlns:a16="http://schemas.microsoft.com/office/drawing/2014/main" id="{6E40D273-6D2F-401A-9BC9-146BFD88C39B}"/>
            </a:ext>
          </a:extLst>
        </xdr:cNvPr>
        <xdr:cNvSpPr txBox="1"/>
      </xdr:nvSpPr>
      <xdr:spPr>
        <a:xfrm rot="16200000">
          <a:off x="-815394" y="40446909"/>
          <a:ext cx="2257004" cy="601450"/>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17</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4" name="TextBox 63">
          <a:extLst>
            <a:ext uri="{FF2B5EF4-FFF2-40B4-BE49-F238E27FC236}">
              <a16:creationId xmlns:a16="http://schemas.microsoft.com/office/drawing/2014/main" id="{9F7FE64D-389D-4BD5-8BD5-5F9150C3FD09}"/>
            </a:ext>
          </a:extLst>
        </xdr:cNvPr>
        <xdr:cNvSpPr txBox="1"/>
      </xdr:nvSpPr>
      <xdr:spPr>
        <a:xfrm rot="16200000">
          <a:off x="-815394" y="40446909"/>
          <a:ext cx="2257004"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5" name="TextBox 64">
          <a:extLst>
            <a:ext uri="{FF2B5EF4-FFF2-40B4-BE49-F238E27FC236}">
              <a16:creationId xmlns:a16="http://schemas.microsoft.com/office/drawing/2014/main" id="{B6DB45BD-F6B6-41E7-9D60-10E1C257F450}"/>
            </a:ext>
          </a:extLst>
        </xdr:cNvPr>
        <xdr:cNvSpPr txBox="1"/>
      </xdr:nvSpPr>
      <xdr:spPr>
        <a:xfrm rot="16200000">
          <a:off x="-815394" y="40446909"/>
          <a:ext cx="2257004"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6" name="TextBox 65">
          <a:extLst>
            <a:ext uri="{FF2B5EF4-FFF2-40B4-BE49-F238E27FC236}">
              <a16:creationId xmlns:a16="http://schemas.microsoft.com/office/drawing/2014/main" id="{B74C3075-737A-4CC3-94D1-F4A713B03FE0}"/>
            </a:ext>
          </a:extLst>
        </xdr:cNvPr>
        <xdr:cNvSpPr txBox="1"/>
      </xdr:nvSpPr>
      <xdr:spPr>
        <a:xfrm rot="16200000">
          <a:off x="-815394" y="40446909"/>
          <a:ext cx="2257004" cy="601450"/>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18</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7" name="TextBox 66">
          <a:extLst>
            <a:ext uri="{FF2B5EF4-FFF2-40B4-BE49-F238E27FC236}">
              <a16:creationId xmlns:a16="http://schemas.microsoft.com/office/drawing/2014/main" id="{AD2BDBE1-B84B-487F-8CDC-409852F842A9}"/>
            </a:ext>
          </a:extLst>
        </xdr:cNvPr>
        <xdr:cNvSpPr txBox="1"/>
      </xdr:nvSpPr>
      <xdr:spPr>
        <a:xfrm rot="16200000">
          <a:off x="-815394" y="40446909"/>
          <a:ext cx="2257004"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8" name="TextBox 67">
          <a:extLst>
            <a:ext uri="{FF2B5EF4-FFF2-40B4-BE49-F238E27FC236}">
              <a16:creationId xmlns:a16="http://schemas.microsoft.com/office/drawing/2014/main" id="{C92CA27D-5CDE-4BB7-8158-F7D8DD565C92}"/>
            </a:ext>
          </a:extLst>
        </xdr:cNvPr>
        <xdr:cNvSpPr txBox="1"/>
      </xdr:nvSpPr>
      <xdr:spPr>
        <a:xfrm rot="16200000">
          <a:off x="-815394" y="40446909"/>
          <a:ext cx="2257004"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9" name="TextBox 68">
          <a:extLst>
            <a:ext uri="{FF2B5EF4-FFF2-40B4-BE49-F238E27FC236}">
              <a16:creationId xmlns:a16="http://schemas.microsoft.com/office/drawing/2014/main" id="{288083F8-D637-461D-BFF0-6E13DE38C011}"/>
            </a:ext>
          </a:extLst>
        </xdr:cNvPr>
        <xdr:cNvSpPr txBox="1"/>
      </xdr:nvSpPr>
      <xdr:spPr>
        <a:xfrm rot="16200000">
          <a:off x="-815394" y="40446909"/>
          <a:ext cx="2257004" cy="601450"/>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19</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70" name="TextBox 69">
          <a:extLst>
            <a:ext uri="{FF2B5EF4-FFF2-40B4-BE49-F238E27FC236}">
              <a16:creationId xmlns:a16="http://schemas.microsoft.com/office/drawing/2014/main" id="{6B142AAC-72C0-4672-93AB-35FB51591B1C}"/>
            </a:ext>
          </a:extLst>
        </xdr:cNvPr>
        <xdr:cNvSpPr txBox="1"/>
      </xdr:nvSpPr>
      <xdr:spPr>
        <a:xfrm rot="16200000">
          <a:off x="-815394" y="40446909"/>
          <a:ext cx="2257004"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71" name="TextBox 70">
          <a:extLst>
            <a:ext uri="{FF2B5EF4-FFF2-40B4-BE49-F238E27FC236}">
              <a16:creationId xmlns:a16="http://schemas.microsoft.com/office/drawing/2014/main" id="{1CB4E699-2FCA-45FA-8CA9-3EF80AF19708}"/>
            </a:ext>
          </a:extLst>
        </xdr:cNvPr>
        <xdr:cNvSpPr txBox="1"/>
      </xdr:nvSpPr>
      <xdr:spPr>
        <a:xfrm rot="16200000">
          <a:off x="-815394" y="40446909"/>
          <a:ext cx="2257004"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72" name="TextBox 71">
          <a:extLst>
            <a:ext uri="{FF2B5EF4-FFF2-40B4-BE49-F238E27FC236}">
              <a16:creationId xmlns:a16="http://schemas.microsoft.com/office/drawing/2014/main" id="{C45D1F30-D141-4C39-8F38-553A338A534D}"/>
            </a:ext>
          </a:extLst>
        </xdr:cNvPr>
        <xdr:cNvSpPr txBox="1"/>
      </xdr:nvSpPr>
      <xdr:spPr>
        <a:xfrm rot="16200000">
          <a:off x="-815394" y="40446909"/>
          <a:ext cx="2257004" cy="601450"/>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20</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3" name="TextBox 72">
          <a:extLst>
            <a:ext uri="{FF2B5EF4-FFF2-40B4-BE49-F238E27FC236}">
              <a16:creationId xmlns:a16="http://schemas.microsoft.com/office/drawing/2014/main" id="{B757C1FD-96F0-4F8F-A6A4-1990DEB2CA09}"/>
            </a:ext>
          </a:extLst>
        </xdr:cNvPr>
        <xdr:cNvSpPr txBox="1"/>
      </xdr:nvSpPr>
      <xdr:spPr>
        <a:xfrm rot="16200000">
          <a:off x="-815395" y="2071743"/>
          <a:ext cx="2257005"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4" name="TextBox 73">
          <a:extLst>
            <a:ext uri="{FF2B5EF4-FFF2-40B4-BE49-F238E27FC236}">
              <a16:creationId xmlns:a16="http://schemas.microsoft.com/office/drawing/2014/main" id="{17B8238F-AE60-42F1-AC42-07C83E91CC50}"/>
            </a:ext>
          </a:extLst>
        </xdr:cNvPr>
        <xdr:cNvSpPr txBox="1"/>
      </xdr:nvSpPr>
      <xdr:spPr>
        <a:xfrm rot="16200000">
          <a:off x="-815395" y="2071743"/>
          <a:ext cx="2257005" cy="60145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5" name="TextBox 74">
          <a:extLst>
            <a:ext uri="{FF2B5EF4-FFF2-40B4-BE49-F238E27FC236}">
              <a16:creationId xmlns:a16="http://schemas.microsoft.com/office/drawing/2014/main" id="{0A62FF24-8D54-4EDA-9399-E961252B120D}"/>
            </a:ext>
          </a:extLst>
        </xdr:cNvPr>
        <xdr:cNvSpPr txBox="1"/>
      </xdr:nvSpPr>
      <xdr:spPr>
        <a:xfrm rot="16200000">
          <a:off x="-815395" y="2071743"/>
          <a:ext cx="2257005" cy="601450"/>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Years 1-5</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14</xdr:row>
      <xdr:rowOff>19053</xdr:rowOff>
    </xdr:to>
    <xdr:sp macro="" textlink="">
      <xdr:nvSpPr>
        <xdr:cNvPr id="2" name="TextBox 1">
          <a:extLst>
            <a:ext uri="{FF2B5EF4-FFF2-40B4-BE49-F238E27FC236}">
              <a16:creationId xmlns:a16="http://schemas.microsoft.com/office/drawing/2014/main" id="{D71BA8D0-CCD3-464C-96A1-633B7AD9147F}"/>
            </a:ext>
          </a:extLst>
        </xdr:cNvPr>
        <xdr:cNvSpPr txBox="1"/>
      </xdr:nvSpPr>
      <xdr:spPr>
        <a:xfrm rot="16200000">
          <a:off x="-816452" y="2079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3" name="TextBox 2">
          <a:extLst>
            <a:ext uri="{FF2B5EF4-FFF2-40B4-BE49-F238E27FC236}">
              <a16:creationId xmlns:a16="http://schemas.microsoft.com/office/drawing/2014/main" id="{32B01CB0-6B14-42EA-A726-DAA5A0810207}"/>
            </a:ext>
          </a:extLst>
        </xdr:cNvPr>
        <xdr:cNvSpPr txBox="1"/>
      </xdr:nvSpPr>
      <xdr:spPr>
        <a:xfrm rot="16200000">
          <a:off x="310515" y="3334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4" name="TextBox 3">
          <a:extLst>
            <a:ext uri="{FF2B5EF4-FFF2-40B4-BE49-F238E27FC236}">
              <a16:creationId xmlns:a16="http://schemas.microsoft.com/office/drawing/2014/main" id="{4C2DF376-A32F-4549-896E-6B8C3126D2FB}"/>
            </a:ext>
          </a:extLst>
        </xdr:cNvPr>
        <xdr:cNvSpPr txBox="1"/>
      </xdr:nvSpPr>
      <xdr:spPr>
        <a:xfrm rot="16200000">
          <a:off x="310516" y="3334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5" name="TextBox 4">
          <a:extLst>
            <a:ext uri="{FF2B5EF4-FFF2-40B4-BE49-F238E27FC236}">
              <a16:creationId xmlns:a16="http://schemas.microsoft.com/office/drawing/2014/main" id="{7D64DCC3-5815-40B0-8A43-07370187E13A}"/>
            </a:ext>
          </a:extLst>
        </xdr:cNvPr>
        <xdr:cNvSpPr txBox="1"/>
      </xdr:nvSpPr>
      <xdr:spPr>
        <a:xfrm rot="16200000">
          <a:off x="-816452" y="2079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6" name="TextBox 5">
          <a:extLst>
            <a:ext uri="{FF2B5EF4-FFF2-40B4-BE49-F238E27FC236}">
              <a16:creationId xmlns:a16="http://schemas.microsoft.com/office/drawing/2014/main" id="{3FE8D3E8-E30F-42F9-BF08-391831E82378}"/>
            </a:ext>
          </a:extLst>
        </xdr:cNvPr>
        <xdr:cNvSpPr txBox="1"/>
      </xdr:nvSpPr>
      <xdr:spPr>
        <a:xfrm rot="16200000">
          <a:off x="310515" y="3334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7" name="TextBox 6">
          <a:extLst>
            <a:ext uri="{FF2B5EF4-FFF2-40B4-BE49-F238E27FC236}">
              <a16:creationId xmlns:a16="http://schemas.microsoft.com/office/drawing/2014/main" id="{E1740123-794F-485B-8B47-98FC7BFFCFA0}"/>
            </a:ext>
          </a:extLst>
        </xdr:cNvPr>
        <xdr:cNvSpPr txBox="1"/>
      </xdr:nvSpPr>
      <xdr:spPr>
        <a:xfrm rot="16200000">
          <a:off x="310516" y="3334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8" name="TextBox 7">
          <a:extLst>
            <a:ext uri="{FF2B5EF4-FFF2-40B4-BE49-F238E27FC236}">
              <a16:creationId xmlns:a16="http://schemas.microsoft.com/office/drawing/2014/main" id="{2A58EB5B-AC00-4B0C-8337-018D130475D9}"/>
            </a:ext>
          </a:extLst>
        </xdr:cNvPr>
        <xdr:cNvSpPr txBox="1"/>
      </xdr:nvSpPr>
      <xdr:spPr>
        <a:xfrm rot="16200000">
          <a:off x="-816452" y="20791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9" name="TextBox 8">
          <a:extLst>
            <a:ext uri="{FF2B5EF4-FFF2-40B4-BE49-F238E27FC236}">
              <a16:creationId xmlns:a16="http://schemas.microsoft.com/office/drawing/2014/main" id="{8965BBEF-EB11-440F-8929-236AC49F8C18}"/>
            </a:ext>
          </a:extLst>
        </xdr:cNvPr>
        <xdr:cNvSpPr txBox="1"/>
      </xdr:nvSpPr>
      <xdr:spPr>
        <a:xfrm rot="16200000">
          <a:off x="310515" y="3334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10" name="TextBox 9">
          <a:extLst>
            <a:ext uri="{FF2B5EF4-FFF2-40B4-BE49-F238E27FC236}">
              <a16:creationId xmlns:a16="http://schemas.microsoft.com/office/drawing/2014/main" id="{6CD87046-35D8-4D58-A39A-0C569BFD53CB}"/>
            </a:ext>
          </a:extLst>
        </xdr:cNvPr>
        <xdr:cNvSpPr txBox="1"/>
      </xdr:nvSpPr>
      <xdr:spPr>
        <a:xfrm rot="16200000">
          <a:off x="310516" y="3334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1" name="TextBox 10">
          <a:extLst>
            <a:ext uri="{FF2B5EF4-FFF2-40B4-BE49-F238E27FC236}">
              <a16:creationId xmlns:a16="http://schemas.microsoft.com/office/drawing/2014/main" id="{81AE356F-D8F1-49CD-BB33-7379F64AB94B}"/>
            </a:ext>
          </a:extLst>
        </xdr:cNvPr>
        <xdr:cNvSpPr txBox="1"/>
      </xdr:nvSpPr>
      <xdr:spPr>
        <a:xfrm rot="16200000">
          <a:off x="-816452" y="48160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2" name="TextBox 11">
          <a:extLst>
            <a:ext uri="{FF2B5EF4-FFF2-40B4-BE49-F238E27FC236}">
              <a16:creationId xmlns:a16="http://schemas.microsoft.com/office/drawing/2014/main" id="{75B47314-7AB5-4CC0-B07C-8039A64CC547}"/>
            </a:ext>
          </a:extLst>
        </xdr:cNvPr>
        <xdr:cNvSpPr txBox="1"/>
      </xdr:nvSpPr>
      <xdr:spPr>
        <a:xfrm rot="16200000">
          <a:off x="-816452" y="48160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3" name="TextBox 12">
          <a:extLst>
            <a:ext uri="{FF2B5EF4-FFF2-40B4-BE49-F238E27FC236}">
              <a16:creationId xmlns:a16="http://schemas.microsoft.com/office/drawing/2014/main" id="{8F0960E2-DEE5-4CFA-B0C7-FC42C6B6DA45}"/>
            </a:ext>
          </a:extLst>
        </xdr:cNvPr>
        <xdr:cNvSpPr txBox="1"/>
      </xdr:nvSpPr>
      <xdr:spPr>
        <a:xfrm rot="16200000">
          <a:off x="-816452" y="48160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4" name="TextBox 13">
          <a:extLst>
            <a:ext uri="{FF2B5EF4-FFF2-40B4-BE49-F238E27FC236}">
              <a16:creationId xmlns:a16="http://schemas.microsoft.com/office/drawing/2014/main" id="{31AAF36D-742E-47CC-B9A8-FCF510D845DB}"/>
            </a:ext>
          </a:extLst>
        </xdr:cNvPr>
        <xdr:cNvSpPr txBox="1"/>
      </xdr:nvSpPr>
      <xdr:spPr>
        <a:xfrm rot="16200000">
          <a:off x="-816452" y="75528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5" name="TextBox 14">
          <a:extLst>
            <a:ext uri="{FF2B5EF4-FFF2-40B4-BE49-F238E27FC236}">
              <a16:creationId xmlns:a16="http://schemas.microsoft.com/office/drawing/2014/main" id="{1CC70F3A-FF5D-44D8-BF73-C1DE3FA4BBF2}"/>
            </a:ext>
          </a:extLst>
        </xdr:cNvPr>
        <xdr:cNvSpPr txBox="1"/>
      </xdr:nvSpPr>
      <xdr:spPr>
        <a:xfrm rot="16200000">
          <a:off x="-816452" y="75528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6" name="TextBox 15">
          <a:extLst>
            <a:ext uri="{FF2B5EF4-FFF2-40B4-BE49-F238E27FC236}">
              <a16:creationId xmlns:a16="http://schemas.microsoft.com/office/drawing/2014/main" id="{FE616EC4-8AD3-45BD-818D-E7026713A30E}"/>
            </a:ext>
          </a:extLst>
        </xdr:cNvPr>
        <xdr:cNvSpPr txBox="1"/>
      </xdr:nvSpPr>
      <xdr:spPr>
        <a:xfrm rot="16200000">
          <a:off x="-816452" y="75528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3</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17" name="TextBox 16">
          <a:extLst>
            <a:ext uri="{FF2B5EF4-FFF2-40B4-BE49-F238E27FC236}">
              <a16:creationId xmlns:a16="http://schemas.microsoft.com/office/drawing/2014/main" id="{75520758-B24C-4709-BB69-0C8950389D17}"/>
            </a:ext>
          </a:extLst>
        </xdr:cNvPr>
        <xdr:cNvSpPr txBox="1"/>
      </xdr:nvSpPr>
      <xdr:spPr>
        <a:xfrm rot="16200000">
          <a:off x="-816452" y="102897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18" name="TextBox 17">
          <a:extLst>
            <a:ext uri="{FF2B5EF4-FFF2-40B4-BE49-F238E27FC236}">
              <a16:creationId xmlns:a16="http://schemas.microsoft.com/office/drawing/2014/main" id="{C9184EBD-7881-4117-97CF-59802D51FC8B}"/>
            </a:ext>
          </a:extLst>
        </xdr:cNvPr>
        <xdr:cNvSpPr txBox="1"/>
      </xdr:nvSpPr>
      <xdr:spPr>
        <a:xfrm rot="16200000">
          <a:off x="-816452" y="102897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19" name="TextBox 18">
          <a:extLst>
            <a:ext uri="{FF2B5EF4-FFF2-40B4-BE49-F238E27FC236}">
              <a16:creationId xmlns:a16="http://schemas.microsoft.com/office/drawing/2014/main" id="{9C22B903-537B-4DCA-87D6-EB43D7942C3B}"/>
            </a:ext>
          </a:extLst>
        </xdr:cNvPr>
        <xdr:cNvSpPr txBox="1"/>
      </xdr:nvSpPr>
      <xdr:spPr>
        <a:xfrm rot="16200000">
          <a:off x="-816452" y="102897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4</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0" name="TextBox 19">
          <a:extLst>
            <a:ext uri="{FF2B5EF4-FFF2-40B4-BE49-F238E27FC236}">
              <a16:creationId xmlns:a16="http://schemas.microsoft.com/office/drawing/2014/main" id="{75DC147C-94D1-4E79-88C7-84E25241751D}"/>
            </a:ext>
          </a:extLst>
        </xdr:cNvPr>
        <xdr:cNvSpPr txBox="1"/>
      </xdr:nvSpPr>
      <xdr:spPr>
        <a:xfrm rot="16200000">
          <a:off x="-816452" y="130265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1" name="TextBox 20">
          <a:extLst>
            <a:ext uri="{FF2B5EF4-FFF2-40B4-BE49-F238E27FC236}">
              <a16:creationId xmlns:a16="http://schemas.microsoft.com/office/drawing/2014/main" id="{36E8AAFA-CECC-48F1-8975-FB567FCA9A9F}"/>
            </a:ext>
          </a:extLst>
        </xdr:cNvPr>
        <xdr:cNvSpPr txBox="1"/>
      </xdr:nvSpPr>
      <xdr:spPr>
        <a:xfrm rot="16200000">
          <a:off x="-816452" y="130265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2" name="TextBox 21">
          <a:extLst>
            <a:ext uri="{FF2B5EF4-FFF2-40B4-BE49-F238E27FC236}">
              <a16:creationId xmlns:a16="http://schemas.microsoft.com/office/drawing/2014/main" id="{98EC61BA-A363-40FE-B31D-F4F472993E56}"/>
            </a:ext>
          </a:extLst>
        </xdr:cNvPr>
        <xdr:cNvSpPr txBox="1"/>
      </xdr:nvSpPr>
      <xdr:spPr>
        <a:xfrm rot="16200000">
          <a:off x="-816452" y="130265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5</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3" name="TextBox 22">
          <a:extLst>
            <a:ext uri="{FF2B5EF4-FFF2-40B4-BE49-F238E27FC236}">
              <a16:creationId xmlns:a16="http://schemas.microsoft.com/office/drawing/2014/main" id="{F91A4960-B866-4A95-8EBF-689D79CAC12E}"/>
            </a:ext>
          </a:extLst>
        </xdr:cNvPr>
        <xdr:cNvSpPr txBox="1"/>
      </xdr:nvSpPr>
      <xdr:spPr>
        <a:xfrm rot="16200000">
          <a:off x="-816452" y="157634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4" name="TextBox 23">
          <a:extLst>
            <a:ext uri="{FF2B5EF4-FFF2-40B4-BE49-F238E27FC236}">
              <a16:creationId xmlns:a16="http://schemas.microsoft.com/office/drawing/2014/main" id="{3EC2B715-9063-4604-8832-D7C742E292C1}"/>
            </a:ext>
          </a:extLst>
        </xdr:cNvPr>
        <xdr:cNvSpPr txBox="1"/>
      </xdr:nvSpPr>
      <xdr:spPr>
        <a:xfrm rot="16200000">
          <a:off x="-816452" y="157634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5" name="TextBox 24">
          <a:extLst>
            <a:ext uri="{FF2B5EF4-FFF2-40B4-BE49-F238E27FC236}">
              <a16:creationId xmlns:a16="http://schemas.microsoft.com/office/drawing/2014/main" id="{7151F5A8-D440-4155-9EA7-DF90E029E9BD}"/>
            </a:ext>
          </a:extLst>
        </xdr:cNvPr>
        <xdr:cNvSpPr txBox="1"/>
      </xdr:nvSpPr>
      <xdr:spPr>
        <a:xfrm rot="16200000">
          <a:off x="-816452" y="157634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6</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26" name="TextBox 25">
          <a:extLst>
            <a:ext uri="{FF2B5EF4-FFF2-40B4-BE49-F238E27FC236}">
              <a16:creationId xmlns:a16="http://schemas.microsoft.com/office/drawing/2014/main" id="{118615E0-8DA6-42ED-904A-E7541C76B653}"/>
            </a:ext>
          </a:extLst>
        </xdr:cNvPr>
        <xdr:cNvSpPr txBox="1"/>
      </xdr:nvSpPr>
      <xdr:spPr>
        <a:xfrm rot="16200000">
          <a:off x="-816452" y="185002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27" name="TextBox 26">
          <a:extLst>
            <a:ext uri="{FF2B5EF4-FFF2-40B4-BE49-F238E27FC236}">
              <a16:creationId xmlns:a16="http://schemas.microsoft.com/office/drawing/2014/main" id="{443BA0C7-CACD-43FD-BB2C-6F3CCA1D944E}"/>
            </a:ext>
          </a:extLst>
        </xdr:cNvPr>
        <xdr:cNvSpPr txBox="1"/>
      </xdr:nvSpPr>
      <xdr:spPr>
        <a:xfrm rot="16200000">
          <a:off x="-816452" y="185002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28" name="TextBox 27">
          <a:extLst>
            <a:ext uri="{FF2B5EF4-FFF2-40B4-BE49-F238E27FC236}">
              <a16:creationId xmlns:a16="http://schemas.microsoft.com/office/drawing/2014/main" id="{D03A3F1A-FB4C-4456-A2F8-3243ED4B7F27}"/>
            </a:ext>
          </a:extLst>
        </xdr:cNvPr>
        <xdr:cNvSpPr txBox="1"/>
      </xdr:nvSpPr>
      <xdr:spPr>
        <a:xfrm rot="16200000">
          <a:off x="-816452" y="185002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7</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29" name="TextBox 28">
          <a:extLst>
            <a:ext uri="{FF2B5EF4-FFF2-40B4-BE49-F238E27FC236}">
              <a16:creationId xmlns:a16="http://schemas.microsoft.com/office/drawing/2014/main" id="{6DC37480-DFB8-4D54-B799-F1AA9D0C8ABC}"/>
            </a:ext>
          </a:extLst>
        </xdr:cNvPr>
        <xdr:cNvSpPr txBox="1"/>
      </xdr:nvSpPr>
      <xdr:spPr>
        <a:xfrm rot="16200000">
          <a:off x="-816452" y="212371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30" name="TextBox 29">
          <a:extLst>
            <a:ext uri="{FF2B5EF4-FFF2-40B4-BE49-F238E27FC236}">
              <a16:creationId xmlns:a16="http://schemas.microsoft.com/office/drawing/2014/main" id="{11DC54F5-179B-432D-874F-7980B8C2C5D4}"/>
            </a:ext>
          </a:extLst>
        </xdr:cNvPr>
        <xdr:cNvSpPr txBox="1"/>
      </xdr:nvSpPr>
      <xdr:spPr>
        <a:xfrm rot="16200000">
          <a:off x="-816452" y="212371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31" name="TextBox 30">
          <a:extLst>
            <a:ext uri="{FF2B5EF4-FFF2-40B4-BE49-F238E27FC236}">
              <a16:creationId xmlns:a16="http://schemas.microsoft.com/office/drawing/2014/main" id="{CB658CE5-C17A-4881-A372-8D4A95E6E33D}"/>
            </a:ext>
          </a:extLst>
        </xdr:cNvPr>
        <xdr:cNvSpPr txBox="1"/>
      </xdr:nvSpPr>
      <xdr:spPr>
        <a:xfrm rot="16200000">
          <a:off x="-816452" y="212371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8</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2" name="TextBox 31">
          <a:extLst>
            <a:ext uri="{FF2B5EF4-FFF2-40B4-BE49-F238E27FC236}">
              <a16:creationId xmlns:a16="http://schemas.microsoft.com/office/drawing/2014/main" id="{17C75492-9D22-4DAF-8168-DB0EFD8689BB}"/>
            </a:ext>
          </a:extLst>
        </xdr:cNvPr>
        <xdr:cNvSpPr txBox="1"/>
      </xdr:nvSpPr>
      <xdr:spPr>
        <a:xfrm rot="16200000">
          <a:off x="-816452" y="239739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3" name="TextBox 32">
          <a:extLst>
            <a:ext uri="{FF2B5EF4-FFF2-40B4-BE49-F238E27FC236}">
              <a16:creationId xmlns:a16="http://schemas.microsoft.com/office/drawing/2014/main" id="{8796920E-7A54-45EF-BA56-42180FBC2DFB}"/>
            </a:ext>
          </a:extLst>
        </xdr:cNvPr>
        <xdr:cNvSpPr txBox="1"/>
      </xdr:nvSpPr>
      <xdr:spPr>
        <a:xfrm rot="16200000">
          <a:off x="-816452" y="239739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4" name="TextBox 33">
          <a:extLst>
            <a:ext uri="{FF2B5EF4-FFF2-40B4-BE49-F238E27FC236}">
              <a16:creationId xmlns:a16="http://schemas.microsoft.com/office/drawing/2014/main" id="{BAFBD5E5-B150-42CC-BE3F-0855EB5CCA30}"/>
            </a:ext>
          </a:extLst>
        </xdr:cNvPr>
        <xdr:cNvSpPr txBox="1"/>
      </xdr:nvSpPr>
      <xdr:spPr>
        <a:xfrm rot="16200000">
          <a:off x="-816452" y="239739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9</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35" name="TextBox 34">
          <a:extLst>
            <a:ext uri="{FF2B5EF4-FFF2-40B4-BE49-F238E27FC236}">
              <a16:creationId xmlns:a16="http://schemas.microsoft.com/office/drawing/2014/main" id="{96C65ADD-2CC1-467B-AA9D-D76054DCCD62}"/>
            </a:ext>
          </a:extLst>
        </xdr:cNvPr>
        <xdr:cNvSpPr txBox="1"/>
      </xdr:nvSpPr>
      <xdr:spPr>
        <a:xfrm rot="16200000">
          <a:off x="-816452" y="267108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36" name="TextBox 35">
          <a:extLst>
            <a:ext uri="{FF2B5EF4-FFF2-40B4-BE49-F238E27FC236}">
              <a16:creationId xmlns:a16="http://schemas.microsoft.com/office/drawing/2014/main" id="{F17EBA92-DC0D-4F8B-9476-696143BA71D8}"/>
            </a:ext>
          </a:extLst>
        </xdr:cNvPr>
        <xdr:cNvSpPr txBox="1"/>
      </xdr:nvSpPr>
      <xdr:spPr>
        <a:xfrm rot="16200000">
          <a:off x="-816452" y="267108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37" name="TextBox 36">
          <a:extLst>
            <a:ext uri="{FF2B5EF4-FFF2-40B4-BE49-F238E27FC236}">
              <a16:creationId xmlns:a16="http://schemas.microsoft.com/office/drawing/2014/main" id="{487BAB6B-B3C9-46BA-8E5E-E825F6A78BFC}"/>
            </a:ext>
          </a:extLst>
        </xdr:cNvPr>
        <xdr:cNvSpPr txBox="1"/>
      </xdr:nvSpPr>
      <xdr:spPr>
        <a:xfrm rot="16200000">
          <a:off x="-816452" y="267108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10</a:t>
          </a:r>
        </a:p>
      </xdr:txBody>
    </xdr:sp>
    <xdr:clientData/>
  </xdr:twoCellAnchor>
  <xdr:twoCellAnchor>
    <xdr:from>
      <xdr:col>13</xdr:col>
      <xdr:colOff>0</xdr:colOff>
      <xdr:row>18</xdr:row>
      <xdr:rowOff>0</xdr:rowOff>
    </xdr:from>
    <xdr:to>
      <xdr:col>13</xdr:col>
      <xdr:colOff>11429</xdr:colOff>
      <xdr:row>18</xdr:row>
      <xdr:rowOff>0</xdr:rowOff>
    </xdr:to>
    <xdr:sp macro="" textlink="">
      <xdr:nvSpPr>
        <xdr:cNvPr id="38" name="TextBox 37">
          <a:extLst>
            <a:ext uri="{FF2B5EF4-FFF2-40B4-BE49-F238E27FC236}">
              <a16:creationId xmlns:a16="http://schemas.microsoft.com/office/drawing/2014/main" id="{C5CF0B57-200D-4D57-8C8B-2B9CEF58CFC2}"/>
            </a:ext>
          </a:extLst>
        </xdr:cNvPr>
        <xdr:cNvSpPr txBox="1"/>
      </xdr:nvSpPr>
      <xdr:spPr>
        <a:xfrm rot="16200000">
          <a:off x="13430250" y="4476750"/>
          <a:ext cx="0" cy="0"/>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13</xdr:col>
      <xdr:colOff>1</xdr:colOff>
      <xdr:row>18</xdr:row>
      <xdr:rowOff>0</xdr:rowOff>
    </xdr:from>
    <xdr:to>
      <xdr:col>13</xdr:col>
      <xdr:colOff>11430</xdr:colOff>
      <xdr:row>18</xdr:row>
      <xdr:rowOff>0</xdr:rowOff>
    </xdr:to>
    <xdr:sp macro="" textlink="">
      <xdr:nvSpPr>
        <xdr:cNvPr id="39" name="TextBox 38">
          <a:extLst>
            <a:ext uri="{FF2B5EF4-FFF2-40B4-BE49-F238E27FC236}">
              <a16:creationId xmlns:a16="http://schemas.microsoft.com/office/drawing/2014/main" id="{9890ECA1-F7B9-4D63-92F7-5A8BA1A4EB44}"/>
            </a:ext>
          </a:extLst>
        </xdr:cNvPr>
        <xdr:cNvSpPr txBox="1"/>
      </xdr:nvSpPr>
      <xdr:spPr>
        <a:xfrm rot="16200000">
          <a:off x="13430250" y="4476750"/>
          <a:ext cx="0" cy="0"/>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0" name="TextBox 39">
          <a:extLst>
            <a:ext uri="{FF2B5EF4-FFF2-40B4-BE49-F238E27FC236}">
              <a16:creationId xmlns:a16="http://schemas.microsoft.com/office/drawing/2014/main" id="{92551C73-30E7-4F42-9F27-976300B8549E}"/>
            </a:ext>
          </a:extLst>
        </xdr:cNvPr>
        <xdr:cNvSpPr txBox="1"/>
      </xdr:nvSpPr>
      <xdr:spPr>
        <a:xfrm rot="16200000">
          <a:off x="-816452" y="294476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1" name="TextBox 40">
          <a:extLst>
            <a:ext uri="{FF2B5EF4-FFF2-40B4-BE49-F238E27FC236}">
              <a16:creationId xmlns:a16="http://schemas.microsoft.com/office/drawing/2014/main" id="{89609FC6-C384-4504-BF67-745E49D3049D}"/>
            </a:ext>
          </a:extLst>
        </xdr:cNvPr>
        <xdr:cNvSpPr txBox="1"/>
      </xdr:nvSpPr>
      <xdr:spPr>
        <a:xfrm rot="16200000">
          <a:off x="-816452" y="294476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2" name="TextBox 41">
          <a:extLst>
            <a:ext uri="{FF2B5EF4-FFF2-40B4-BE49-F238E27FC236}">
              <a16:creationId xmlns:a16="http://schemas.microsoft.com/office/drawing/2014/main" id="{DF9277A4-A00E-48E9-B17E-9DA77A523AC9}"/>
            </a:ext>
          </a:extLst>
        </xdr:cNvPr>
        <xdr:cNvSpPr txBox="1"/>
      </xdr:nvSpPr>
      <xdr:spPr>
        <a:xfrm rot="16200000">
          <a:off x="-816452" y="294476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11</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3" name="TextBox 42">
          <a:extLst>
            <a:ext uri="{FF2B5EF4-FFF2-40B4-BE49-F238E27FC236}">
              <a16:creationId xmlns:a16="http://schemas.microsoft.com/office/drawing/2014/main" id="{C71FF93A-0E17-4189-A06F-956B63B3C120}"/>
            </a:ext>
          </a:extLst>
        </xdr:cNvPr>
        <xdr:cNvSpPr txBox="1"/>
      </xdr:nvSpPr>
      <xdr:spPr>
        <a:xfrm rot="16200000">
          <a:off x="-816452" y="321845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4" name="TextBox 43">
          <a:extLst>
            <a:ext uri="{FF2B5EF4-FFF2-40B4-BE49-F238E27FC236}">
              <a16:creationId xmlns:a16="http://schemas.microsoft.com/office/drawing/2014/main" id="{71A80065-583F-4C2B-A342-CEBAEE7637C3}"/>
            </a:ext>
          </a:extLst>
        </xdr:cNvPr>
        <xdr:cNvSpPr txBox="1"/>
      </xdr:nvSpPr>
      <xdr:spPr>
        <a:xfrm rot="16200000">
          <a:off x="-816452" y="321845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5" name="TextBox 44">
          <a:extLst>
            <a:ext uri="{FF2B5EF4-FFF2-40B4-BE49-F238E27FC236}">
              <a16:creationId xmlns:a16="http://schemas.microsoft.com/office/drawing/2014/main" id="{D2394DAF-5A34-4E99-9734-D58EBAD455BA}"/>
            </a:ext>
          </a:extLst>
        </xdr:cNvPr>
        <xdr:cNvSpPr txBox="1"/>
      </xdr:nvSpPr>
      <xdr:spPr>
        <a:xfrm rot="16200000">
          <a:off x="-816452" y="321845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12</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46" name="TextBox 45">
          <a:extLst>
            <a:ext uri="{FF2B5EF4-FFF2-40B4-BE49-F238E27FC236}">
              <a16:creationId xmlns:a16="http://schemas.microsoft.com/office/drawing/2014/main" id="{3DB11BCB-2AA4-44D7-9D83-4597035B03F1}"/>
            </a:ext>
          </a:extLst>
        </xdr:cNvPr>
        <xdr:cNvSpPr txBox="1"/>
      </xdr:nvSpPr>
      <xdr:spPr>
        <a:xfrm rot="16200000">
          <a:off x="-816452" y="349213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47" name="TextBox 46">
          <a:extLst>
            <a:ext uri="{FF2B5EF4-FFF2-40B4-BE49-F238E27FC236}">
              <a16:creationId xmlns:a16="http://schemas.microsoft.com/office/drawing/2014/main" id="{D7185D16-B39B-400E-BBFF-0160413294DC}"/>
            </a:ext>
          </a:extLst>
        </xdr:cNvPr>
        <xdr:cNvSpPr txBox="1"/>
      </xdr:nvSpPr>
      <xdr:spPr>
        <a:xfrm rot="16200000">
          <a:off x="-816452" y="349213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48" name="TextBox 47">
          <a:extLst>
            <a:ext uri="{FF2B5EF4-FFF2-40B4-BE49-F238E27FC236}">
              <a16:creationId xmlns:a16="http://schemas.microsoft.com/office/drawing/2014/main" id="{2AE94384-05C5-4C8A-B8AA-3DF6DD8BB609}"/>
            </a:ext>
          </a:extLst>
        </xdr:cNvPr>
        <xdr:cNvSpPr txBox="1"/>
      </xdr:nvSpPr>
      <xdr:spPr>
        <a:xfrm rot="16200000">
          <a:off x="-816452" y="349213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13</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49" name="TextBox 48">
          <a:extLst>
            <a:ext uri="{FF2B5EF4-FFF2-40B4-BE49-F238E27FC236}">
              <a16:creationId xmlns:a16="http://schemas.microsoft.com/office/drawing/2014/main" id="{F78AF98B-17A8-43E0-886A-21A8903A4E14}"/>
            </a:ext>
          </a:extLst>
        </xdr:cNvPr>
        <xdr:cNvSpPr txBox="1"/>
      </xdr:nvSpPr>
      <xdr:spPr>
        <a:xfrm rot="16200000">
          <a:off x="-816452" y="376582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50" name="TextBox 49">
          <a:extLst>
            <a:ext uri="{FF2B5EF4-FFF2-40B4-BE49-F238E27FC236}">
              <a16:creationId xmlns:a16="http://schemas.microsoft.com/office/drawing/2014/main" id="{FC0CA038-B3B6-472D-A646-C9263B30D7A1}"/>
            </a:ext>
          </a:extLst>
        </xdr:cNvPr>
        <xdr:cNvSpPr txBox="1"/>
      </xdr:nvSpPr>
      <xdr:spPr>
        <a:xfrm rot="16200000">
          <a:off x="-816452" y="376582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51" name="TextBox 50">
          <a:extLst>
            <a:ext uri="{FF2B5EF4-FFF2-40B4-BE49-F238E27FC236}">
              <a16:creationId xmlns:a16="http://schemas.microsoft.com/office/drawing/2014/main" id="{411B2D53-8465-4AB0-B34D-7D855ED5DB89}"/>
            </a:ext>
          </a:extLst>
        </xdr:cNvPr>
        <xdr:cNvSpPr txBox="1"/>
      </xdr:nvSpPr>
      <xdr:spPr>
        <a:xfrm rot="16200000">
          <a:off x="-816452" y="376582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14</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2" name="TextBox 51">
          <a:extLst>
            <a:ext uri="{FF2B5EF4-FFF2-40B4-BE49-F238E27FC236}">
              <a16:creationId xmlns:a16="http://schemas.microsoft.com/office/drawing/2014/main" id="{7BEB478C-9C34-4528-BB8C-A586F8C07DAE}"/>
            </a:ext>
          </a:extLst>
        </xdr:cNvPr>
        <xdr:cNvSpPr txBox="1"/>
      </xdr:nvSpPr>
      <xdr:spPr>
        <a:xfrm rot="16200000">
          <a:off x="-816452" y="403950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3" name="TextBox 52">
          <a:extLst>
            <a:ext uri="{FF2B5EF4-FFF2-40B4-BE49-F238E27FC236}">
              <a16:creationId xmlns:a16="http://schemas.microsoft.com/office/drawing/2014/main" id="{891A2E12-612E-4D58-BFD3-C0CF3157AC11}"/>
            </a:ext>
          </a:extLst>
        </xdr:cNvPr>
        <xdr:cNvSpPr txBox="1"/>
      </xdr:nvSpPr>
      <xdr:spPr>
        <a:xfrm rot="16200000">
          <a:off x="-816452" y="403950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4" name="TextBox 53">
          <a:extLst>
            <a:ext uri="{FF2B5EF4-FFF2-40B4-BE49-F238E27FC236}">
              <a16:creationId xmlns:a16="http://schemas.microsoft.com/office/drawing/2014/main" id="{D8385A32-5374-435E-B88D-61A20953A953}"/>
            </a:ext>
          </a:extLst>
        </xdr:cNvPr>
        <xdr:cNvSpPr txBox="1"/>
      </xdr:nvSpPr>
      <xdr:spPr>
        <a:xfrm rot="16200000">
          <a:off x="-816452" y="403950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15</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55" name="TextBox 54">
          <a:extLst>
            <a:ext uri="{FF2B5EF4-FFF2-40B4-BE49-F238E27FC236}">
              <a16:creationId xmlns:a16="http://schemas.microsoft.com/office/drawing/2014/main" id="{F0ABE47D-2E84-476F-8D11-BB5B5BA506CE}"/>
            </a:ext>
          </a:extLst>
        </xdr:cNvPr>
        <xdr:cNvSpPr txBox="1"/>
      </xdr:nvSpPr>
      <xdr:spPr>
        <a:xfrm rot="16200000">
          <a:off x="-816452" y="431319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56" name="TextBox 55">
          <a:extLst>
            <a:ext uri="{FF2B5EF4-FFF2-40B4-BE49-F238E27FC236}">
              <a16:creationId xmlns:a16="http://schemas.microsoft.com/office/drawing/2014/main" id="{6A0F025E-3C37-44C0-BA32-D0B0761F0C38}"/>
            </a:ext>
          </a:extLst>
        </xdr:cNvPr>
        <xdr:cNvSpPr txBox="1"/>
      </xdr:nvSpPr>
      <xdr:spPr>
        <a:xfrm rot="16200000">
          <a:off x="-816452" y="431319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57" name="TextBox 56">
          <a:extLst>
            <a:ext uri="{FF2B5EF4-FFF2-40B4-BE49-F238E27FC236}">
              <a16:creationId xmlns:a16="http://schemas.microsoft.com/office/drawing/2014/main" id="{FCBEBC0C-CC4E-428A-A916-23037AD14EBD}"/>
            </a:ext>
          </a:extLst>
        </xdr:cNvPr>
        <xdr:cNvSpPr txBox="1"/>
      </xdr:nvSpPr>
      <xdr:spPr>
        <a:xfrm rot="16200000">
          <a:off x="-816452" y="431319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16</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58" name="TextBox 57">
          <a:extLst>
            <a:ext uri="{FF2B5EF4-FFF2-40B4-BE49-F238E27FC236}">
              <a16:creationId xmlns:a16="http://schemas.microsoft.com/office/drawing/2014/main" id="{4BEA1EBA-D7B7-4AC4-A25E-AC2A1B8F476C}"/>
            </a:ext>
          </a:extLst>
        </xdr:cNvPr>
        <xdr:cNvSpPr txBox="1"/>
      </xdr:nvSpPr>
      <xdr:spPr>
        <a:xfrm rot="16200000">
          <a:off x="-816452" y="458687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59" name="TextBox 58">
          <a:extLst>
            <a:ext uri="{FF2B5EF4-FFF2-40B4-BE49-F238E27FC236}">
              <a16:creationId xmlns:a16="http://schemas.microsoft.com/office/drawing/2014/main" id="{AB4ABAAD-97CB-4C30-9952-2A21E890D071}"/>
            </a:ext>
          </a:extLst>
        </xdr:cNvPr>
        <xdr:cNvSpPr txBox="1"/>
      </xdr:nvSpPr>
      <xdr:spPr>
        <a:xfrm rot="16200000">
          <a:off x="-816452" y="458687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60" name="TextBox 59">
          <a:extLst>
            <a:ext uri="{FF2B5EF4-FFF2-40B4-BE49-F238E27FC236}">
              <a16:creationId xmlns:a16="http://schemas.microsoft.com/office/drawing/2014/main" id="{4D4B325A-A4D7-4763-AA2F-1CB31764A602}"/>
            </a:ext>
          </a:extLst>
        </xdr:cNvPr>
        <xdr:cNvSpPr txBox="1"/>
      </xdr:nvSpPr>
      <xdr:spPr>
        <a:xfrm rot="16200000">
          <a:off x="-816452" y="458687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17</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1" name="TextBox 60">
          <a:extLst>
            <a:ext uri="{FF2B5EF4-FFF2-40B4-BE49-F238E27FC236}">
              <a16:creationId xmlns:a16="http://schemas.microsoft.com/office/drawing/2014/main" id="{4402C5D7-3925-4015-96F4-9382F9C0C639}"/>
            </a:ext>
          </a:extLst>
        </xdr:cNvPr>
        <xdr:cNvSpPr txBox="1"/>
      </xdr:nvSpPr>
      <xdr:spPr>
        <a:xfrm rot="16200000">
          <a:off x="-816452" y="486056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2" name="TextBox 61">
          <a:extLst>
            <a:ext uri="{FF2B5EF4-FFF2-40B4-BE49-F238E27FC236}">
              <a16:creationId xmlns:a16="http://schemas.microsoft.com/office/drawing/2014/main" id="{A3D90D61-8A36-4AF1-AAEB-C02949F57662}"/>
            </a:ext>
          </a:extLst>
        </xdr:cNvPr>
        <xdr:cNvSpPr txBox="1"/>
      </xdr:nvSpPr>
      <xdr:spPr>
        <a:xfrm rot="16200000">
          <a:off x="-816452" y="486056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3" name="TextBox 62">
          <a:extLst>
            <a:ext uri="{FF2B5EF4-FFF2-40B4-BE49-F238E27FC236}">
              <a16:creationId xmlns:a16="http://schemas.microsoft.com/office/drawing/2014/main" id="{42DDFBAC-D97B-406E-B88A-A55E4D67C54C}"/>
            </a:ext>
          </a:extLst>
        </xdr:cNvPr>
        <xdr:cNvSpPr txBox="1"/>
      </xdr:nvSpPr>
      <xdr:spPr>
        <a:xfrm rot="16200000">
          <a:off x="-816452" y="486056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18</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4" name="TextBox 63">
          <a:extLst>
            <a:ext uri="{FF2B5EF4-FFF2-40B4-BE49-F238E27FC236}">
              <a16:creationId xmlns:a16="http://schemas.microsoft.com/office/drawing/2014/main" id="{7015AD51-518B-477D-9D53-85572C496A1A}"/>
            </a:ext>
          </a:extLst>
        </xdr:cNvPr>
        <xdr:cNvSpPr txBox="1"/>
      </xdr:nvSpPr>
      <xdr:spPr>
        <a:xfrm rot="16200000">
          <a:off x="-816452" y="513424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5" name="TextBox 64">
          <a:extLst>
            <a:ext uri="{FF2B5EF4-FFF2-40B4-BE49-F238E27FC236}">
              <a16:creationId xmlns:a16="http://schemas.microsoft.com/office/drawing/2014/main" id="{A1608818-DC73-4445-BBFE-F8DB4BDB33E6}"/>
            </a:ext>
          </a:extLst>
        </xdr:cNvPr>
        <xdr:cNvSpPr txBox="1"/>
      </xdr:nvSpPr>
      <xdr:spPr>
        <a:xfrm rot="16200000">
          <a:off x="-816452" y="513424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6" name="TextBox 65">
          <a:extLst>
            <a:ext uri="{FF2B5EF4-FFF2-40B4-BE49-F238E27FC236}">
              <a16:creationId xmlns:a16="http://schemas.microsoft.com/office/drawing/2014/main" id="{7C36D64A-A506-495E-8814-3B04EB41EA97}"/>
            </a:ext>
          </a:extLst>
        </xdr:cNvPr>
        <xdr:cNvSpPr txBox="1"/>
      </xdr:nvSpPr>
      <xdr:spPr>
        <a:xfrm rot="16200000">
          <a:off x="-816452" y="513424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19</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67" name="TextBox 66">
          <a:extLst>
            <a:ext uri="{FF2B5EF4-FFF2-40B4-BE49-F238E27FC236}">
              <a16:creationId xmlns:a16="http://schemas.microsoft.com/office/drawing/2014/main" id="{7F891691-4920-4002-9E1B-FC16C078F3EC}"/>
            </a:ext>
          </a:extLst>
        </xdr:cNvPr>
        <xdr:cNvSpPr txBox="1"/>
      </xdr:nvSpPr>
      <xdr:spPr>
        <a:xfrm rot="16200000">
          <a:off x="-816452" y="540793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68" name="TextBox 67">
          <a:extLst>
            <a:ext uri="{FF2B5EF4-FFF2-40B4-BE49-F238E27FC236}">
              <a16:creationId xmlns:a16="http://schemas.microsoft.com/office/drawing/2014/main" id="{4DADAA7C-D490-44C6-AAA9-90C3E5B5A97D}"/>
            </a:ext>
          </a:extLst>
        </xdr:cNvPr>
        <xdr:cNvSpPr txBox="1"/>
      </xdr:nvSpPr>
      <xdr:spPr>
        <a:xfrm rot="16200000">
          <a:off x="-816452" y="540793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69" name="TextBox 68">
          <a:extLst>
            <a:ext uri="{FF2B5EF4-FFF2-40B4-BE49-F238E27FC236}">
              <a16:creationId xmlns:a16="http://schemas.microsoft.com/office/drawing/2014/main" id="{80C0FE8E-6EB5-4C53-910B-3CDD2F9E3C35}"/>
            </a:ext>
          </a:extLst>
        </xdr:cNvPr>
        <xdr:cNvSpPr txBox="1"/>
      </xdr:nvSpPr>
      <xdr:spPr>
        <a:xfrm rot="16200000">
          <a:off x="-816452" y="540793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20</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0" name="TextBox 69">
          <a:extLst>
            <a:ext uri="{FF2B5EF4-FFF2-40B4-BE49-F238E27FC236}">
              <a16:creationId xmlns:a16="http://schemas.microsoft.com/office/drawing/2014/main" id="{7F848FB7-061D-445D-894F-A03EAB75C353}"/>
            </a:ext>
          </a:extLst>
        </xdr:cNvPr>
        <xdr:cNvSpPr txBox="1"/>
      </xdr:nvSpPr>
      <xdr:spPr>
        <a:xfrm rot="16200000">
          <a:off x="-816452" y="56816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1" name="TextBox 70">
          <a:extLst>
            <a:ext uri="{FF2B5EF4-FFF2-40B4-BE49-F238E27FC236}">
              <a16:creationId xmlns:a16="http://schemas.microsoft.com/office/drawing/2014/main" id="{641ECD61-1406-4AD3-AD37-9987D75C9F66}"/>
            </a:ext>
          </a:extLst>
        </xdr:cNvPr>
        <xdr:cNvSpPr txBox="1"/>
      </xdr:nvSpPr>
      <xdr:spPr>
        <a:xfrm rot="16200000">
          <a:off x="-816452" y="56816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2" name="TextBox 71">
          <a:extLst>
            <a:ext uri="{FF2B5EF4-FFF2-40B4-BE49-F238E27FC236}">
              <a16:creationId xmlns:a16="http://schemas.microsoft.com/office/drawing/2014/main" id="{FC928A6B-1119-428E-9F5B-1D2007B23DB6}"/>
            </a:ext>
          </a:extLst>
        </xdr:cNvPr>
        <xdr:cNvSpPr txBox="1"/>
      </xdr:nvSpPr>
      <xdr:spPr>
        <a:xfrm rot="16200000">
          <a:off x="-816452" y="568161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Years 1-5</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73" name="TextBox 72">
          <a:extLst>
            <a:ext uri="{FF2B5EF4-FFF2-40B4-BE49-F238E27FC236}">
              <a16:creationId xmlns:a16="http://schemas.microsoft.com/office/drawing/2014/main" id="{6DCE44C5-196F-4146-B76E-E553ABD0D29C}"/>
            </a:ext>
          </a:extLst>
        </xdr:cNvPr>
        <xdr:cNvSpPr txBox="1"/>
      </xdr:nvSpPr>
      <xdr:spPr>
        <a:xfrm rot="16200000">
          <a:off x="-816452" y="2206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74" name="TextBox 73">
          <a:extLst>
            <a:ext uri="{FF2B5EF4-FFF2-40B4-BE49-F238E27FC236}">
              <a16:creationId xmlns:a16="http://schemas.microsoft.com/office/drawing/2014/main" id="{E91CE102-1187-4272-ABBB-05363963B018}"/>
            </a:ext>
          </a:extLst>
        </xdr:cNvPr>
        <xdr:cNvSpPr txBox="1"/>
      </xdr:nvSpPr>
      <xdr:spPr>
        <a:xfrm rot="16200000">
          <a:off x="310515" y="3461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75" name="TextBox 74">
          <a:extLst>
            <a:ext uri="{FF2B5EF4-FFF2-40B4-BE49-F238E27FC236}">
              <a16:creationId xmlns:a16="http://schemas.microsoft.com/office/drawing/2014/main" id="{4B669476-9D09-4601-AEC9-EE57C696D1F5}"/>
            </a:ext>
          </a:extLst>
        </xdr:cNvPr>
        <xdr:cNvSpPr txBox="1"/>
      </xdr:nvSpPr>
      <xdr:spPr>
        <a:xfrm rot="16200000">
          <a:off x="310516" y="3461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76" name="TextBox 75">
          <a:extLst>
            <a:ext uri="{FF2B5EF4-FFF2-40B4-BE49-F238E27FC236}">
              <a16:creationId xmlns:a16="http://schemas.microsoft.com/office/drawing/2014/main" id="{A9BD9446-A42D-4B7C-8E74-B740CD86D395}"/>
            </a:ext>
          </a:extLst>
        </xdr:cNvPr>
        <xdr:cNvSpPr txBox="1"/>
      </xdr:nvSpPr>
      <xdr:spPr>
        <a:xfrm rot="16200000">
          <a:off x="-816452" y="2206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77" name="TextBox 76">
          <a:extLst>
            <a:ext uri="{FF2B5EF4-FFF2-40B4-BE49-F238E27FC236}">
              <a16:creationId xmlns:a16="http://schemas.microsoft.com/office/drawing/2014/main" id="{6CD0B50D-F2AC-4489-B771-7C2317D6569F}"/>
            </a:ext>
          </a:extLst>
        </xdr:cNvPr>
        <xdr:cNvSpPr txBox="1"/>
      </xdr:nvSpPr>
      <xdr:spPr>
        <a:xfrm rot="16200000">
          <a:off x="310515" y="3461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78" name="TextBox 77">
          <a:extLst>
            <a:ext uri="{FF2B5EF4-FFF2-40B4-BE49-F238E27FC236}">
              <a16:creationId xmlns:a16="http://schemas.microsoft.com/office/drawing/2014/main" id="{E136B4A8-E7A9-46E4-8F98-3B8FDE802EB9}"/>
            </a:ext>
          </a:extLst>
        </xdr:cNvPr>
        <xdr:cNvSpPr txBox="1"/>
      </xdr:nvSpPr>
      <xdr:spPr>
        <a:xfrm rot="16200000">
          <a:off x="310516" y="3461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79" name="TextBox 78">
          <a:extLst>
            <a:ext uri="{FF2B5EF4-FFF2-40B4-BE49-F238E27FC236}">
              <a16:creationId xmlns:a16="http://schemas.microsoft.com/office/drawing/2014/main" id="{F41B2D7B-6C68-4DF9-A04A-0F0F7E6CCDDC}"/>
            </a:ext>
          </a:extLst>
        </xdr:cNvPr>
        <xdr:cNvSpPr txBox="1"/>
      </xdr:nvSpPr>
      <xdr:spPr>
        <a:xfrm rot="16200000">
          <a:off x="-816452" y="22061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80" name="TextBox 79">
          <a:extLst>
            <a:ext uri="{FF2B5EF4-FFF2-40B4-BE49-F238E27FC236}">
              <a16:creationId xmlns:a16="http://schemas.microsoft.com/office/drawing/2014/main" id="{D0EDBBB4-EE88-4630-AE01-B4B021FD1F34}"/>
            </a:ext>
          </a:extLst>
        </xdr:cNvPr>
        <xdr:cNvSpPr txBox="1"/>
      </xdr:nvSpPr>
      <xdr:spPr>
        <a:xfrm rot="16200000">
          <a:off x="310515" y="3461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81" name="TextBox 80">
          <a:extLst>
            <a:ext uri="{FF2B5EF4-FFF2-40B4-BE49-F238E27FC236}">
              <a16:creationId xmlns:a16="http://schemas.microsoft.com/office/drawing/2014/main" id="{7192E3C7-712E-4686-936D-AA222825D57C}"/>
            </a:ext>
          </a:extLst>
        </xdr:cNvPr>
        <xdr:cNvSpPr txBox="1"/>
      </xdr:nvSpPr>
      <xdr:spPr>
        <a:xfrm rot="16200000">
          <a:off x="310516" y="3461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82" name="TextBox 81">
          <a:extLst>
            <a:ext uri="{FF2B5EF4-FFF2-40B4-BE49-F238E27FC236}">
              <a16:creationId xmlns:a16="http://schemas.microsoft.com/office/drawing/2014/main" id="{2325F240-6A66-43C7-835D-80F4031F2B45}"/>
            </a:ext>
          </a:extLst>
        </xdr:cNvPr>
        <xdr:cNvSpPr txBox="1"/>
      </xdr:nvSpPr>
      <xdr:spPr>
        <a:xfrm rot="16200000">
          <a:off x="-816452" y="49430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83" name="TextBox 82">
          <a:extLst>
            <a:ext uri="{FF2B5EF4-FFF2-40B4-BE49-F238E27FC236}">
              <a16:creationId xmlns:a16="http://schemas.microsoft.com/office/drawing/2014/main" id="{1D8442C5-C770-475C-A57A-FF0FCF975033}"/>
            </a:ext>
          </a:extLst>
        </xdr:cNvPr>
        <xdr:cNvSpPr txBox="1"/>
      </xdr:nvSpPr>
      <xdr:spPr>
        <a:xfrm rot="16200000">
          <a:off x="-816452" y="49430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84" name="TextBox 83">
          <a:extLst>
            <a:ext uri="{FF2B5EF4-FFF2-40B4-BE49-F238E27FC236}">
              <a16:creationId xmlns:a16="http://schemas.microsoft.com/office/drawing/2014/main" id="{58E37CB1-4DC6-45E1-A462-783F682B326A}"/>
            </a:ext>
          </a:extLst>
        </xdr:cNvPr>
        <xdr:cNvSpPr txBox="1"/>
      </xdr:nvSpPr>
      <xdr:spPr>
        <a:xfrm rot="16200000">
          <a:off x="-816452" y="49430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85" name="TextBox 84">
          <a:extLst>
            <a:ext uri="{FF2B5EF4-FFF2-40B4-BE49-F238E27FC236}">
              <a16:creationId xmlns:a16="http://schemas.microsoft.com/office/drawing/2014/main" id="{5F5DB066-CAC2-42CC-9CA0-5DC629740739}"/>
            </a:ext>
          </a:extLst>
        </xdr:cNvPr>
        <xdr:cNvSpPr txBox="1"/>
      </xdr:nvSpPr>
      <xdr:spPr>
        <a:xfrm rot="16200000">
          <a:off x="-816452" y="76798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86" name="TextBox 85">
          <a:extLst>
            <a:ext uri="{FF2B5EF4-FFF2-40B4-BE49-F238E27FC236}">
              <a16:creationId xmlns:a16="http://schemas.microsoft.com/office/drawing/2014/main" id="{3F92E466-4301-4D9F-9384-FC7EC6F20495}"/>
            </a:ext>
          </a:extLst>
        </xdr:cNvPr>
        <xdr:cNvSpPr txBox="1"/>
      </xdr:nvSpPr>
      <xdr:spPr>
        <a:xfrm rot="16200000">
          <a:off x="-816452" y="76798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87" name="TextBox 86">
          <a:extLst>
            <a:ext uri="{FF2B5EF4-FFF2-40B4-BE49-F238E27FC236}">
              <a16:creationId xmlns:a16="http://schemas.microsoft.com/office/drawing/2014/main" id="{7FCA7188-4011-4834-A6EA-5F6A165CD94B}"/>
            </a:ext>
          </a:extLst>
        </xdr:cNvPr>
        <xdr:cNvSpPr txBox="1"/>
      </xdr:nvSpPr>
      <xdr:spPr>
        <a:xfrm rot="16200000">
          <a:off x="-816452" y="76798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3</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88" name="TextBox 87">
          <a:extLst>
            <a:ext uri="{FF2B5EF4-FFF2-40B4-BE49-F238E27FC236}">
              <a16:creationId xmlns:a16="http://schemas.microsoft.com/office/drawing/2014/main" id="{523810EB-5E42-45FB-926C-71CD160E9AC7}"/>
            </a:ext>
          </a:extLst>
        </xdr:cNvPr>
        <xdr:cNvSpPr txBox="1"/>
      </xdr:nvSpPr>
      <xdr:spPr>
        <a:xfrm rot="16200000">
          <a:off x="-816452" y="104167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89" name="TextBox 88">
          <a:extLst>
            <a:ext uri="{FF2B5EF4-FFF2-40B4-BE49-F238E27FC236}">
              <a16:creationId xmlns:a16="http://schemas.microsoft.com/office/drawing/2014/main" id="{BA3A0983-9405-4993-8794-EF8711747E9F}"/>
            </a:ext>
          </a:extLst>
        </xdr:cNvPr>
        <xdr:cNvSpPr txBox="1"/>
      </xdr:nvSpPr>
      <xdr:spPr>
        <a:xfrm rot="16200000">
          <a:off x="-816452" y="104167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90" name="TextBox 89">
          <a:extLst>
            <a:ext uri="{FF2B5EF4-FFF2-40B4-BE49-F238E27FC236}">
              <a16:creationId xmlns:a16="http://schemas.microsoft.com/office/drawing/2014/main" id="{203591C1-AF17-4F80-B85C-966D24EB01A5}"/>
            </a:ext>
          </a:extLst>
        </xdr:cNvPr>
        <xdr:cNvSpPr txBox="1"/>
      </xdr:nvSpPr>
      <xdr:spPr>
        <a:xfrm rot="16200000">
          <a:off x="-816452" y="104167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4</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91" name="TextBox 90">
          <a:extLst>
            <a:ext uri="{FF2B5EF4-FFF2-40B4-BE49-F238E27FC236}">
              <a16:creationId xmlns:a16="http://schemas.microsoft.com/office/drawing/2014/main" id="{D2AF7D2B-71B8-4127-9D0A-C455416315C8}"/>
            </a:ext>
          </a:extLst>
        </xdr:cNvPr>
        <xdr:cNvSpPr txBox="1"/>
      </xdr:nvSpPr>
      <xdr:spPr>
        <a:xfrm rot="16200000">
          <a:off x="-816452" y="131535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92" name="TextBox 91">
          <a:extLst>
            <a:ext uri="{FF2B5EF4-FFF2-40B4-BE49-F238E27FC236}">
              <a16:creationId xmlns:a16="http://schemas.microsoft.com/office/drawing/2014/main" id="{FDF890A3-9130-4E7E-A9FE-06F6378E5669}"/>
            </a:ext>
          </a:extLst>
        </xdr:cNvPr>
        <xdr:cNvSpPr txBox="1"/>
      </xdr:nvSpPr>
      <xdr:spPr>
        <a:xfrm rot="16200000">
          <a:off x="-816452" y="131535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93" name="TextBox 92">
          <a:extLst>
            <a:ext uri="{FF2B5EF4-FFF2-40B4-BE49-F238E27FC236}">
              <a16:creationId xmlns:a16="http://schemas.microsoft.com/office/drawing/2014/main" id="{46C42A05-8630-4C60-B80B-65B4F416B54E}"/>
            </a:ext>
          </a:extLst>
        </xdr:cNvPr>
        <xdr:cNvSpPr txBox="1"/>
      </xdr:nvSpPr>
      <xdr:spPr>
        <a:xfrm rot="16200000">
          <a:off x="-816452" y="131535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5</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94" name="TextBox 93">
          <a:extLst>
            <a:ext uri="{FF2B5EF4-FFF2-40B4-BE49-F238E27FC236}">
              <a16:creationId xmlns:a16="http://schemas.microsoft.com/office/drawing/2014/main" id="{A5B0DA8C-DEEE-4624-8877-A5A27C36E9BE}"/>
            </a:ext>
          </a:extLst>
        </xdr:cNvPr>
        <xdr:cNvSpPr txBox="1"/>
      </xdr:nvSpPr>
      <xdr:spPr>
        <a:xfrm rot="16200000">
          <a:off x="-816452" y="158904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95" name="TextBox 94">
          <a:extLst>
            <a:ext uri="{FF2B5EF4-FFF2-40B4-BE49-F238E27FC236}">
              <a16:creationId xmlns:a16="http://schemas.microsoft.com/office/drawing/2014/main" id="{00D495C6-3963-48DF-B9DD-1EE0B65239E4}"/>
            </a:ext>
          </a:extLst>
        </xdr:cNvPr>
        <xdr:cNvSpPr txBox="1"/>
      </xdr:nvSpPr>
      <xdr:spPr>
        <a:xfrm rot="16200000">
          <a:off x="-816452" y="158904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96" name="TextBox 95">
          <a:extLst>
            <a:ext uri="{FF2B5EF4-FFF2-40B4-BE49-F238E27FC236}">
              <a16:creationId xmlns:a16="http://schemas.microsoft.com/office/drawing/2014/main" id="{C61F675F-61BD-4697-852D-E463B4995FF2}"/>
            </a:ext>
          </a:extLst>
        </xdr:cNvPr>
        <xdr:cNvSpPr txBox="1"/>
      </xdr:nvSpPr>
      <xdr:spPr>
        <a:xfrm rot="16200000">
          <a:off x="-816452" y="158904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6</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97" name="TextBox 96">
          <a:extLst>
            <a:ext uri="{FF2B5EF4-FFF2-40B4-BE49-F238E27FC236}">
              <a16:creationId xmlns:a16="http://schemas.microsoft.com/office/drawing/2014/main" id="{FB7F0ADE-D3F9-4582-8DC1-CB1160B910BE}"/>
            </a:ext>
          </a:extLst>
        </xdr:cNvPr>
        <xdr:cNvSpPr txBox="1"/>
      </xdr:nvSpPr>
      <xdr:spPr>
        <a:xfrm rot="16200000">
          <a:off x="-816452" y="186272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98" name="TextBox 97">
          <a:extLst>
            <a:ext uri="{FF2B5EF4-FFF2-40B4-BE49-F238E27FC236}">
              <a16:creationId xmlns:a16="http://schemas.microsoft.com/office/drawing/2014/main" id="{1519CCB3-6856-4411-9391-04DED78820F3}"/>
            </a:ext>
          </a:extLst>
        </xdr:cNvPr>
        <xdr:cNvSpPr txBox="1"/>
      </xdr:nvSpPr>
      <xdr:spPr>
        <a:xfrm rot="16200000">
          <a:off x="-816452" y="186272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99" name="TextBox 98">
          <a:extLst>
            <a:ext uri="{FF2B5EF4-FFF2-40B4-BE49-F238E27FC236}">
              <a16:creationId xmlns:a16="http://schemas.microsoft.com/office/drawing/2014/main" id="{E7A21438-B248-4624-BE4F-C6586E690AE6}"/>
            </a:ext>
          </a:extLst>
        </xdr:cNvPr>
        <xdr:cNvSpPr txBox="1"/>
      </xdr:nvSpPr>
      <xdr:spPr>
        <a:xfrm rot="16200000">
          <a:off x="-816452" y="186272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7</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100" name="TextBox 99">
          <a:extLst>
            <a:ext uri="{FF2B5EF4-FFF2-40B4-BE49-F238E27FC236}">
              <a16:creationId xmlns:a16="http://schemas.microsoft.com/office/drawing/2014/main" id="{EC613B76-6D52-4B57-8099-A6B15CDCE1A6}"/>
            </a:ext>
          </a:extLst>
        </xdr:cNvPr>
        <xdr:cNvSpPr txBox="1"/>
      </xdr:nvSpPr>
      <xdr:spPr>
        <a:xfrm rot="16200000">
          <a:off x="-816452" y="213641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101" name="TextBox 100">
          <a:extLst>
            <a:ext uri="{FF2B5EF4-FFF2-40B4-BE49-F238E27FC236}">
              <a16:creationId xmlns:a16="http://schemas.microsoft.com/office/drawing/2014/main" id="{FFF0CA22-7637-4FC4-90BB-2C4EAFE58FBD}"/>
            </a:ext>
          </a:extLst>
        </xdr:cNvPr>
        <xdr:cNvSpPr txBox="1"/>
      </xdr:nvSpPr>
      <xdr:spPr>
        <a:xfrm rot="16200000">
          <a:off x="-816452" y="213641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102" name="TextBox 101">
          <a:extLst>
            <a:ext uri="{FF2B5EF4-FFF2-40B4-BE49-F238E27FC236}">
              <a16:creationId xmlns:a16="http://schemas.microsoft.com/office/drawing/2014/main" id="{62D42929-3EAC-4255-A214-A7E20B790135}"/>
            </a:ext>
          </a:extLst>
        </xdr:cNvPr>
        <xdr:cNvSpPr txBox="1"/>
      </xdr:nvSpPr>
      <xdr:spPr>
        <a:xfrm rot="16200000">
          <a:off x="-816452" y="213641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8</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103" name="TextBox 102">
          <a:extLst>
            <a:ext uri="{FF2B5EF4-FFF2-40B4-BE49-F238E27FC236}">
              <a16:creationId xmlns:a16="http://schemas.microsoft.com/office/drawing/2014/main" id="{102B3D4A-00ED-4F3A-9D7E-E2A4670E6020}"/>
            </a:ext>
          </a:extLst>
        </xdr:cNvPr>
        <xdr:cNvSpPr txBox="1"/>
      </xdr:nvSpPr>
      <xdr:spPr>
        <a:xfrm rot="16200000">
          <a:off x="-816452" y="241009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104" name="TextBox 103">
          <a:extLst>
            <a:ext uri="{FF2B5EF4-FFF2-40B4-BE49-F238E27FC236}">
              <a16:creationId xmlns:a16="http://schemas.microsoft.com/office/drawing/2014/main" id="{231096F4-3727-4B59-882A-82FEEE16A7EF}"/>
            </a:ext>
          </a:extLst>
        </xdr:cNvPr>
        <xdr:cNvSpPr txBox="1"/>
      </xdr:nvSpPr>
      <xdr:spPr>
        <a:xfrm rot="16200000">
          <a:off x="-816452" y="241009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105" name="TextBox 104">
          <a:extLst>
            <a:ext uri="{FF2B5EF4-FFF2-40B4-BE49-F238E27FC236}">
              <a16:creationId xmlns:a16="http://schemas.microsoft.com/office/drawing/2014/main" id="{90F340BA-B40E-42B1-B5FB-5B87C86DF394}"/>
            </a:ext>
          </a:extLst>
        </xdr:cNvPr>
        <xdr:cNvSpPr txBox="1"/>
      </xdr:nvSpPr>
      <xdr:spPr>
        <a:xfrm rot="16200000">
          <a:off x="-816452" y="241009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9</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106" name="TextBox 105">
          <a:extLst>
            <a:ext uri="{FF2B5EF4-FFF2-40B4-BE49-F238E27FC236}">
              <a16:creationId xmlns:a16="http://schemas.microsoft.com/office/drawing/2014/main" id="{3E55FC79-8297-4962-8517-64F81665B62E}"/>
            </a:ext>
          </a:extLst>
        </xdr:cNvPr>
        <xdr:cNvSpPr txBox="1"/>
      </xdr:nvSpPr>
      <xdr:spPr>
        <a:xfrm rot="16200000">
          <a:off x="-816452" y="268378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107" name="TextBox 106">
          <a:extLst>
            <a:ext uri="{FF2B5EF4-FFF2-40B4-BE49-F238E27FC236}">
              <a16:creationId xmlns:a16="http://schemas.microsoft.com/office/drawing/2014/main" id="{1B2F77ED-9AD9-45AA-80BC-0B6970EBB5F5}"/>
            </a:ext>
          </a:extLst>
        </xdr:cNvPr>
        <xdr:cNvSpPr txBox="1"/>
      </xdr:nvSpPr>
      <xdr:spPr>
        <a:xfrm rot="16200000">
          <a:off x="-816452" y="268378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108" name="TextBox 107">
          <a:extLst>
            <a:ext uri="{FF2B5EF4-FFF2-40B4-BE49-F238E27FC236}">
              <a16:creationId xmlns:a16="http://schemas.microsoft.com/office/drawing/2014/main" id="{EB87E1CB-8CBB-4885-ACCA-066F9CF3E35F}"/>
            </a:ext>
          </a:extLst>
        </xdr:cNvPr>
        <xdr:cNvSpPr txBox="1"/>
      </xdr:nvSpPr>
      <xdr:spPr>
        <a:xfrm rot="16200000">
          <a:off x="-816452" y="268378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10</a:t>
          </a:r>
        </a:p>
      </xdr:txBody>
    </xdr:sp>
    <xdr:clientData/>
  </xdr:twoCellAnchor>
  <xdr:twoCellAnchor>
    <xdr:from>
      <xdr:col>13</xdr:col>
      <xdr:colOff>0</xdr:colOff>
      <xdr:row>18</xdr:row>
      <xdr:rowOff>0</xdr:rowOff>
    </xdr:from>
    <xdr:to>
      <xdr:col>13</xdr:col>
      <xdr:colOff>11429</xdr:colOff>
      <xdr:row>18</xdr:row>
      <xdr:rowOff>0</xdr:rowOff>
    </xdr:to>
    <xdr:sp macro="" textlink="">
      <xdr:nvSpPr>
        <xdr:cNvPr id="109" name="TextBox 108">
          <a:extLst>
            <a:ext uri="{FF2B5EF4-FFF2-40B4-BE49-F238E27FC236}">
              <a16:creationId xmlns:a16="http://schemas.microsoft.com/office/drawing/2014/main" id="{AB9752A6-BE26-45A6-9107-F7A4D30801A9}"/>
            </a:ext>
          </a:extLst>
        </xdr:cNvPr>
        <xdr:cNvSpPr txBox="1"/>
      </xdr:nvSpPr>
      <xdr:spPr>
        <a:xfrm rot="16200000">
          <a:off x="13435965" y="4598035"/>
          <a:ext cx="0" cy="114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13</xdr:col>
      <xdr:colOff>1</xdr:colOff>
      <xdr:row>18</xdr:row>
      <xdr:rowOff>0</xdr:rowOff>
    </xdr:from>
    <xdr:to>
      <xdr:col>13</xdr:col>
      <xdr:colOff>11430</xdr:colOff>
      <xdr:row>18</xdr:row>
      <xdr:rowOff>0</xdr:rowOff>
    </xdr:to>
    <xdr:sp macro="" textlink="">
      <xdr:nvSpPr>
        <xdr:cNvPr id="110" name="TextBox 109">
          <a:extLst>
            <a:ext uri="{FF2B5EF4-FFF2-40B4-BE49-F238E27FC236}">
              <a16:creationId xmlns:a16="http://schemas.microsoft.com/office/drawing/2014/main" id="{D1AEC160-2748-4369-9048-CA327AAFEEC6}"/>
            </a:ext>
          </a:extLst>
        </xdr:cNvPr>
        <xdr:cNvSpPr txBox="1"/>
      </xdr:nvSpPr>
      <xdr:spPr>
        <a:xfrm rot="16200000">
          <a:off x="13435966" y="4598035"/>
          <a:ext cx="0" cy="114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111" name="TextBox 110">
          <a:extLst>
            <a:ext uri="{FF2B5EF4-FFF2-40B4-BE49-F238E27FC236}">
              <a16:creationId xmlns:a16="http://schemas.microsoft.com/office/drawing/2014/main" id="{EC77890B-181F-4741-BC05-0B6BDF6F89FA}"/>
            </a:ext>
          </a:extLst>
        </xdr:cNvPr>
        <xdr:cNvSpPr txBox="1"/>
      </xdr:nvSpPr>
      <xdr:spPr>
        <a:xfrm rot="16200000">
          <a:off x="-816452" y="295746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112" name="TextBox 111">
          <a:extLst>
            <a:ext uri="{FF2B5EF4-FFF2-40B4-BE49-F238E27FC236}">
              <a16:creationId xmlns:a16="http://schemas.microsoft.com/office/drawing/2014/main" id="{7AA8A0C6-9637-4AA7-A3FC-50DF0FC0B67D}"/>
            </a:ext>
          </a:extLst>
        </xdr:cNvPr>
        <xdr:cNvSpPr txBox="1"/>
      </xdr:nvSpPr>
      <xdr:spPr>
        <a:xfrm rot="16200000">
          <a:off x="-816452" y="295746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113" name="TextBox 112">
          <a:extLst>
            <a:ext uri="{FF2B5EF4-FFF2-40B4-BE49-F238E27FC236}">
              <a16:creationId xmlns:a16="http://schemas.microsoft.com/office/drawing/2014/main" id="{39EB0F28-ED96-4AE4-8935-D61CA12BB4EB}"/>
            </a:ext>
          </a:extLst>
        </xdr:cNvPr>
        <xdr:cNvSpPr txBox="1"/>
      </xdr:nvSpPr>
      <xdr:spPr>
        <a:xfrm rot="16200000">
          <a:off x="-816452" y="295746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11</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114" name="TextBox 113">
          <a:extLst>
            <a:ext uri="{FF2B5EF4-FFF2-40B4-BE49-F238E27FC236}">
              <a16:creationId xmlns:a16="http://schemas.microsoft.com/office/drawing/2014/main" id="{B1DBBD4C-0771-4C49-BEDF-7DA5582D5B75}"/>
            </a:ext>
          </a:extLst>
        </xdr:cNvPr>
        <xdr:cNvSpPr txBox="1"/>
      </xdr:nvSpPr>
      <xdr:spPr>
        <a:xfrm rot="16200000">
          <a:off x="-816452" y="323115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115" name="TextBox 114">
          <a:extLst>
            <a:ext uri="{FF2B5EF4-FFF2-40B4-BE49-F238E27FC236}">
              <a16:creationId xmlns:a16="http://schemas.microsoft.com/office/drawing/2014/main" id="{0BFEB50C-2D84-4C63-A87F-A13F263B1EA3}"/>
            </a:ext>
          </a:extLst>
        </xdr:cNvPr>
        <xdr:cNvSpPr txBox="1"/>
      </xdr:nvSpPr>
      <xdr:spPr>
        <a:xfrm rot="16200000">
          <a:off x="-816452" y="323115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116" name="TextBox 115">
          <a:extLst>
            <a:ext uri="{FF2B5EF4-FFF2-40B4-BE49-F238E27FC236}">
              <a16:creationId xmlns:a16="http://schemas.microsoft.com/office/drawing/2014/main" id="{CD0CE719-FD6E-4D9F-9D86-77EBAF32B0AB}"/>
            </a:ext>
          </a:extLst>
        </xdr:cNvPr>
        <xdr:cNvSpPr txBox="1"/>
      </xdr:nvSpPr>
      <xdr:spPr>
        <a:xfrm rot="16200000">
          <a:off x="-816452" y="323115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12</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117" name="TextBox 116">
          <a:extLst>
            <a:ext uri="{FF2B5EF4-FFF2-40B4-BE49-F238E27FC236}">
              <a16:creationId xmlns:a16="http://schemas.microsoft.com/office/drawing/2014/main" id="{B63F3C9F-902A-42F3-ABCF-3E8FC3633DEA}"/>
            </a:ext>
          </a:extLst>
        </xdr:cNvPr>
        <xdr:cNvSpPr txBox="1"/>
      </xdr:nvSpPr>
      <xdr:spPr>
        <a:xfrm rot="16200000">
          <a:off x="-816452" y="350483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118" name="TextBox 117">
          <a:extLst>
            <a:ext uri="{FF2B5EF4-FFF2-40B4-BE49-F238E27FC236}">
              <a16:creationId xmlns:a16="http://schemas.microsoft.com/office/drawing/2014/main" id="{789C1188-BB66-4C06-972A-52699E3285BF}"/>
            </a:ext>
          </a:extLst>
        </xdr:cNvPr>
        <xdr:cNvSpPr txBox="1"/>
      </xdr:nvSpPr>
      <xdr:spPr>
        <a:xfrm rot="16200000">
          <a:off x="-816452" y="350483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119" name="TextBox 118">
          <a:extLst>
            <a:ext uri="{FF2B5EF4-FFF2-40B4-BE49-F238E27FC236}">
              <a16:creationId xmlns:a16="http://schemas.microsoft.com/office/drawing/2014/main" id="{93D0D023-F747-42CB-8988-D001FF9F3612}"/>
            </a:ext>
          </a:extLst>
        </xdr:cNvPr>
        <xdr:cNvSpPr txBox="1"/>
      </xdr:nvSpPr>
      <xdr:spPr>
        <a:xfrm rot="16200000">
          <a:off x="-816452" y="350483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13</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120" name="TextBox 119">
          <a:extLst>
            <a:ext uri="{FF2B5EF4-FFF2-40B4-BE49-F238E27FC236}">
              <a16:creationId xmlns:a16="http://schemas.microsoft.com/office/drawing/2014/main" id="{873A5FC7-C0D6-42B5-A35A-CBCFC76BE21F}"/>
            </a:ext>
          </a:extLst>
        </xdr:cNvPr>
        <xdr:cNvSpPr txBox="1"/>
      </xdr:nvSpPr>
      <xdr:spPr>
        <a:xfrm rot="16200000">
          <a:off x="-816452" y="377852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121" name="TextBox 120">
          <a:extLst>
            <a:ext uri="{FF2B5EF4-FFF2-40B4-BE49-F238E27FC236}">
              <a16:creationId xmlns:a16="http://schemas.microsoft.com/office/drawing/2014/main" id="{77D71B56-B084-4D21-9881-0CD4566B7F56}"/>
            </a:ext>
          </a:extLst>
        </xdr:cNvPr>
        <xdr:cNvSpPr txBox="1"/>
      </xdr:nvSpPr>
      <xdr:spPr>
        <a:xfrm rot="16200000">
          <a:off x="-816452" y="377852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122" name="TextBox 121">
          <a:extLst>
            <a:ext uri="{FF2B5EF4-FFF2-40B4-BE49-F238E27FC236}">
              <a16:creationId xmlns:a16="http://schemas.microsoft.com/office/drawing/2014/main" id="{F64BC37A-90F7-4D3F-8DB1-2D734BCB5E85}"/>
            </a:ext>
          </a:extLst>
        </xdr:cNvPr>
        <xdr:cNvSpPr txBox="1"/>
      </xdr:nvSpPr>
      <xdr:spPr>
        <a:xfrm rot="16200000">
          <a:off x="-816452" y="377852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14</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123" name="TextBox 122">
          <a:extLst>
            <a:ext uri="{FF2B5EF4-FFF2-40B4-BE49-F238E27FC236}">
              <a16:creationId xmlns:a16="http://schemas.microsoft.com/office/drawing/2014/main" id="{A48A5426-4DFE-4E30-AA9D-8FFFA6147DF8}"/>
            </a:ext>
          </a:extLst>
        </xdr:cNvPr>
        <xdr:cNvSpPr txBox="1"/>
      </xdr:nvSpPr>
      <xdr:spPr>
        <a:xfrm rot="16200000">
          <a:off x="-816452" y="405220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124" name="TextBox 123">
          <a:extLst>
            <a:ext uri="{FF2B5EF4-FFF2-40B4-BE49-F238E27FC236}">
              <a16:creationId xmlns:a16="http://schemas.microsoft.com/office/drawing/2014/main" id="{E2D3AB9B-A8B8-46CA-B2E5-F2E67EE6FDA7}"/>
            </a:ext>
          </a:extLst>
        </xdr:cNvPr>
        <xdr:cNvSpPr txBox="1"/>
      </xdr:nvSpPr>
      <xdr:spPr>
        <a:xfrm rot="16200000">
          <a:off x="-816452" y="405220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125" name="TextBox 124">
          <a:extLst>
            <a:ext uri="{FF2B5EF4-FFF2-40B4-BE49-F238E27FC236}">
              <a16:creationId xmlns:a16="http://schemas.microsoft.com/office/drawing/2014/main" id="{A501D122-E103-4ADB-A701-17A181EBA648}"/>
            </a:ext>
          </a:extLst>
        </xdr:cNvPr>
        <xdr:cNvSpPr txBox="1"/>
      </xdr:nvSpPr>
      <xdr:spPr>
        <a:xfrm rot="16200000">
          <a:off x="-816452" y="405220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15</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126" name="TextBox 125">
          <a:extLst>
            <a:ext uri="{FF2B5EF4-FFF2-40B4-BE49-F238E27FC236}">
              <a16:creationId xmlns:a16="http://schemas.microsoft.com/office/drawing/2014/main" id="{9BCAC7EF-49D1-4967-B29E-F3688D9DBA08}"/>
            </a:ext>
          </a:extLst>
        </xdr:cNvPr>
        <xdr:cNvSpPr txBox="1"/>
      </xdr:nvSpPr>
      <xdr:spPr>
        <a:xfrm rot="16200000">
          <a:off x="-816452" y="432589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127" name="TextBox 126">
          <a:extLst>
            <a:ext uri="{FF2B5EF4-FFF2-40B4-BE49-F238E27FC236}">
              <a16:creationId xmlns:a16="http://schemas.microsoft.com/office/drawing/2014/main" id="{F86575F4-B2D7-462C-B270-0ED9E088C372}"/>
            </a:ext>
          </a:extLst>
        </xdr:cNvPr>
        <xdr:cNvSpPr txBox="1"/>
      </xdr:nvSpPr>
      <xdr:spPr>
        <a:xfrm rot="16200000">
          <a:off x="-816452" y="432589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128" name="TextBox 127">
          <a:extLst>
            <a:ext uri="{FF2B5EF4-FFF2-40B4-BE49-F238E27FC236}">
              <a16:creationId xmlns:a16="http://schemas.microsoft.com/office/drawing/2014/main" id="{F36A54A3-7A86-4E6B-A0AB-97E633248AD4}"/>
            </a:ext>
          </a:extLst>
        </xdr:cNvPr>
        <xdr:cNvSpPr txBox="1"/>
      </xdr:nvSpPr>
      <xdr:spPr>
        <a:xfrm rot="16200000">
          <a:off x="-816452" y="432589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16</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129" name="TextBox 128">
          <a:extLst>
            <a:ext uri="{FF2B5EF4-FFF2-40B4-BE49-F238E27FC236}">
              <a16:creationId xmlns:a16="http://schemas.microsoft.com/office/drawing/2014/main" id="{D332689D-ECD3-4FD3-82ED-389917B17CC4}"/>
            </a:ext>
          </a:extLst>
        </xdr:cNvPr>
        <xdr:cNvSpPr txBox="1"/>
      </xdr:nvSpPr>
      <xdr:spPr>
        <a:xfrm rot="16200000">
          <a:off x="-816452" y="459957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130" name="TextBox 129">
          <a:extLst>
            <a:ext uri="{FF2B5EF4-FFF2-40B4-BE49-F238E27FC236}">
              <a16:creationId xmlns:a16="http://schemas.microsoft.com/office/drawing/2014/main" id="{C84EF284-EA7F-4ED5-978A-7E1CBEF2228F}"/>
            </a:ext>
          </a:extLst>
        </xdr:cNvPr>
        <xdr:cNvSpPr txBox="1"/>
      </xdr:nvSpPr>
      <xdr:spPr>
        <a:xfrm rot="16200000">
          <a:off x="-816452" y="459957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131" name="TextBox 130">
          <a:extLst>
            <a:ext uri="{FF2B5EF4-FFF2-40B4-BE49-F238E27FC236}">
              <a16:creationId xmlns:a16="http://schemas.microsoft.com/office/drawing/2014/main" id="{33C25DB1-FD00-4F4C-8423-F10D7D7AC469}"/>
            </a:ext>
          </a:extLst>
        </xdr:cNvPr>
        <xdr:cNvSpPr txBox="1"/>
      </xdr:nvSpPr>
      <xdr:spPr>
        <a:xfrm rot="16200000">
          <a:off x="-816452" y="459957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17</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132" name="TextBox 131">
          <a:extLst>
            <a:ext uri="{FF2B5EF4-FFF2-40B4-BE49-F238E27FC236}">
              <a16:creationId xmlns:a16="http://schemas.microsoft.com/office/drawing/2014/main" id="{C03C20BE-37A4-40B1-8889-B96C3FB3B94A}"/>
            </a:ext>
          </a:extLst>
        </xdr:cNvPr>
        <xdr:cNvSpPr txBox="1"/>
      </xdr:nvSpPr>
      <xdr:spPr>
        <a:xfrm rot="16200000">
          <a:off x="-816452" y="487326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133" name="TextBox 132">
          <a:extLst>
            <a:ext uri="{FF2B5EF4-FFF2-40B4-BE49-F238E27FC236}">
              <a16:creationId xmlns:a16="http://schemas.microsoft.com/office/drawing/2014/main" id="{A0A78F9B-4005-4BE1-A5B4-19E01CE9A098}"/>
            </a:ext>
          </a:extLst>
        </xdr:cNvPr>
        <xdr:cNvSpPr txBox="1"/>
      </xdr:nvSpPr>
      <xdr:spPr>
        <a:xfrm rot="16200000">
          <a:off x="-816452" y="487326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134" name="TextBox 133">
          <a:extLst>
            <a:ext uri="{FF2B5EF4-FFF2-40B4-BE49-F238E27FC236}">
              <a16:creationId xmlns:a16="http://schemas.microsoft.com/office/drawing/2014/main" id="{436223FF-9C9D-49D3-8AFA-1361897B65A7}"/>
            </a:ext>
          </a:extLst>
        </xdr:cNvPr>
        <xdr:cNvSpPr txBox="1"/>
      </xdr:nvSpPr>
      <xdr:spPr>
        <a:xfrm rot="16200000">
          <a:off x="-816452" y="487326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18</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135" name="TextBox 134">
          <a:extLst>
            <a:ext uri="{FF2B5EF4-FFF2-40B4-BE49-F238E27FC236}">
              <a16:creationId xmlns:a16="http://schemas.microsoft.com/office/drawing/2014/main" id="{22DA2619-FF3F-4D3F-BBC2-F235316B7E39}"/>
            </a:ext>
          </a:extLst>
        </xdr:cNvPr>
        <xdr:cNvSpPr txBox="1"/>
      </xdr:nvSpPr>
      <xdr:spPr>
        <a:xfrm rot="16200000">
          <a:off x="-816452" y="514694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136" name="TextBox 135">
          <a:extLst>
            <a:ext uri="{FF2B5EF4-FFF2-40B4-BE49-F238E27FC236}">
              <a16:creationId xmlns:a16="http://schemas.microsoft.com/office/drawing/2014/main" id="{D45DAD09-D0A2-45BC-917D-3DB58136CB00}"/>
            </a:ext>
          </a:extLst>
        </xdr:cNvPr>
        <xdr:cNvSpPr txBox="1"/>
      </xdr:nvSpPr>
      <xdr:spPr>
        <a:xfrm rot="16200000">
          <a:off x="-816452" y="514694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137" name="TextBox 136">
          <a:extLst>
            <a:ext uri="{FF2B5EF4-FFF2-40B4-BE49-F238E27FC236}">
              <a16:creationId xmlns:a16="http://schemas.microsoft.com/office/drawing/2014/main" id="{A3DC107C-39BC-4B34-B2E3-DCEBF9803C7B}"/>
            </a:ext>
          </a:extLst>
        </xdr:cNvPr>
        <xdr:cNvSpPr txBox="1"/>
      </xdr:nvSpPr>
      <xdr:spPr>
        <a:xfrm rot="16200000">
          <a:off x="-816452" y="514694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19</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138" name="TextBox 137">
          <a:extLst>
            <a:ext uri="{FF2B5EF4-FFF2-40B4-BE49-F238E27FC236}">
              <a16:creationId xmlns:a16="http://schemas.microsoft.com/office/drawing/2014/main" id="{E6CD52FA-A1DE-42C9-8A08-4DE056E5F318}"/>
            </a:ext>
          </a:extLst>
        </xdr:cNvPr>
        <xdr:cNvSpPr txBox="1"/>
      </xdr:nvSpPr>
      <xdr:spPr>
        <a:xfrm rot="16200000">
          <a:off x="-816452" y="542063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139" name="TextBox 138">
          <a:extLst>
            <a:ext uri="{FF2B5EF4-FFF2-40B4-BE49-F238E27FC236}">
              <a16:creationId xmlns:a16="http://schemas.microsoft.com/office/drawing/2014/main" id="{AE05B329-A915-4F1F-BE80-69480684D7C9}"/>
            </a:ext>
          </a:extLst>
        </xdr:cNvPr>
        <xdr:cNvSpPr txBox="1"/>
      </xdr:nvSpPr>
      <xdr:spPr>
        <a:xfrm rot="16200000">
          <a:off x="-816452" y="542063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140" name="TextBox 139">
          <a:extLst>
            <a:ext uri="{FF2B5EF4-FFF2-40B4-BE49-F238E27FC236}">
              <a16:creationId xmlns:a16="http://schemas.microsoft.com/office/drawing/2014/main" id="{387305CC-B914-411A-A980-8E0E11131409}"/>
            </a:ext>
          </a:extLst>
        </xdr:cNvPr>
        <xdr:cNvSpPr txBox="1"/>
      </xdr:nvSpPr>
      <xdr:spPr>
        <a:xfrm rot="16200000">
          <a:off x="-816452" y="542063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20</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141" name="TextBox 140">
          <a:extLst>
            <a:ext uri="{FF2B5EF4-FFF2-40B4-BE49-F238E27FC236}">
              <a16:creationId xmlns:a16="http://schemas.microsoft.com/office/drawing/2014/main" id="{AEEE5B69-34E5-4C6D-B1C7-4A6C18BF70B2}"/>
            </a:ext>
          </a:extLst>
        </xdr:cNvPr>
        <xdr:cNvSpPr txBox="1"/>
      </xdr:nvSpPr>
      <xdr:spPr>
        <a:xfrm rot="16200000">
          <a:off x="-816452" y="56943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142" name="TextBox 141">
          <a:extLst>
            <a:ext uri="{FF2B5EF4-FFF2-40B4-BE49-F238E27FC236}">
              <a16:creationId xmlns:a16="http://schemas.microsoft.com/office/drawing/2014/main" id="{C53A68D9-561D-47E3-8E6C-2943A075B805}"/>
            </a:ext>
          </a:extLst>
        </xdr:cNvPr>
        <xdr:cNvSpPr txBox="1"/>
      </xdr:nvSpPr>
      <xdr:spPr>
        <a:xfrm rot="16200000">
          <a:off x="-816452" y="56943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143" name="TextBox 142">
          <a:extLst>
            <a:ext uri="{FF2B5EF4-FFF2-40B4-BE49-F238E27FC236}">
              <a16:creationId xmlns:a16="http://schemas.microsoft.com/office/drawing/2014/main" id="{E2E869E2-15F7-4AA1-BE1A-76255D67EA14}"/>
            </a:ext>
          </a:extLst>
        </xdr:cNvPr>
        <xdr:cNvSpPr txBox="1"/>
      </xdr:nvSpPr>
      <xdr:spPr>
        <a:xfrm rot="16200000">
          <a:off x="-816452" y="569431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Years 1-5</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14</xdr:row>
      <xdr:rowOff>19053</xdr:rowOff>
    </xdr:to>
    <xdr:sp macro="" textlink="">
      <xdr:nvSpPr>
        <xdr:cNvPr id="2" name="TextBox 1">
          <a:extLst>
            <a:ext uri="{FF2B5EF4-FFF2-40B4-BE49-F238E27FC236}">
              <a16:creationId xmlns:a16="http://schemas.microsoft.com/office/drawing/2014/main" id="{53DFDA73-C85F-4F32-9404-1470A767F148}"/>
            </a:ext>
          </a:extLst>
        </xdr:cNvPr>
        <xdr:cNvSpPr txBox="1"/>
      </xdr:nvSpPr>
      <xdr:spPr>
        <a:xfrm rot="16200000">
          <a:off x="-816452" y="2079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3" name="TextBox 2">
          <a:extLst>
            <a:ext uri="{FF2B5EF4-FFF2-40B4-BE49-F238E27FC236}">
              <a16:creationId xmlns:a16="http://schemas.microsoft.com/office/drawing/2014/main" id="{84B11B65-6D85-45C7-9240-F968A7429A99}"/>
            </a:ext>
          </a:extLst>
        </xdr:cNvPr>
        <xdr:cNvSpPr txBox="1"/>
      </xdr:nvSpPr>
      <xdr:spPr>
        <a:xfrm rot="16200000">
          <a:off x="310515" y="3334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4" name="TextBox 3">
          <a:extLst>
            <a:ext uri="{FF2B5EF4-FFF2-40B4-BE49-F238E27FC236}">
              <a16:creationId xmlns:a16="http://schemas.microsoft.com/office/drawing/2014/main" id="{C39ABD65-133F-46F8-9311-8D43A416C3EC}"/>
            </a:ext>
          </a:extLst>
        </xdr:cNvPr>
        <xdr:cNvSpPr txBox="1"/>
      </xdr:nvSpPr>
      <xdr:spPr>
        <a:xfrm rot="16200000">
          <a:off x="310516" y="3334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5" name="TextBox 4">
          <a:extLst>
            <a:ext uri="{FF2B5EF4-FFF2-40B4-BE49-F238E27FC236}">
              <a16:creationId xmlns:a16="http://schemas.microsoft.com/office/drawing/2014/main" id="{747B4426-B46A-4469-8450-5326BE6AE069}"/>
            </a:ext>
          </a:extLst>
        </xdr:cNvPr>
        <xdr:cNvSpPr txBox="1"/>
      </xdr:nvSpPr>
      <xdr:spPr>
        <a:xfrm rot="16200000">
          <a:off x="-816452" y="2079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6" name="TextBox 5">
          <a:extLst>
            <a:ext uri="{FF2B5EF4-FFF2-40B4-BE49-F238E27FC236}">
              <a16:creationId xmlns:a16="http://schemas.microsoft.com/office/drawing/2014/main" id="{993A0E83-AD05-4EF7-8471-118B190E7118}"/>
            </a:ext>
          </a:extLst>
        </xdr:cNvPr>
        <xdr:cNvSpPr txBox="1"/>
      </xdr:nvSpPr>
      <xdr:spPr>
        <a:xfrm rot="16200000">
          <a:off x="310515" y="3334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7" name="TextBox 6">
          <a:extLst>
            <a:ext uri="{FF2B5EF4-FFF2-40B4-BE49-F238E27FC236}">
              <a16:creationId xmlns:a16="http://schemas.microsoft.com/office/drawing/2014/main" id="{5FF08749-A727-4DF7-9FBB-26F37C9718D9}"/>
            </a:ext>
          </a:extLst>
        </xdr:cNvPr>
        <xdr:cNvSpPr txBox="1"/>
      </xdr:nvSpPr>
      <xdr:spPr>
        <a:xfrm rot="16200000">
          <a:off x="310516" y="3334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8" name="TextBox 7">
          <a:extLst>
            <a:ext uri="{FF2B5EF4-FFF2-40B4-BE49-F238E27FC236}">
              <a16:creationId xmlns:a16="http://schemas.microsoft.com/office/drawing/2014/main" id="{EC4A9511-09EC-42AD-9DF1-A7974C0FCE41}"/>
            </a:ext>
          </a:extLst>
        </xdr:cNvPr>
        <xdr:cNvSpPr txBox="1"/>
      </xdr:nvSpPr>
      <xdr:spPr>
        <a:xfrm rot="16200000">
          <a:off x="-816452" y="20791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9" name="TextBox 8">
          <a:extLst>
            <a:ext uri="{FF2B5EF4-FFF2-40B4-BE49-F238E27FC236}">
              <a16:creationId xmlns:a16="http://schemas.microsoft.com/office/drawing/2014/main" id="{D7EB53CA-301B-4D09-8932-44E740D88FBD}"/>
            </a:ext>
          </a:extLst>
        </xdr:cNvPr>
        <xdr:cNvSpPr txBox="1"/>
      </xdr:nvSpPr>
      <xdr:spPr>
        <a:xfrm rot="16200000">
          <a:off x="310515" y="3334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10" name="TextBox 9">
          <a:extLst>
            <a:ext uri="{FF2B5EF4-FFF2-40B4-BE49-F238E27FC236}">
              <a16:creationId xmlns:a16="http://schemas.microsoft.com/office/drawing/2014/main" id="{F6CBDE18-C677-4116-B8B0-F1C1CBA469FE}"/>
            </a:ext>
          </a:extLst>
        </xdr:cNvPr>
        <xdr:cNvSpPr txBox="1"/>
      </xdr:nvSpPr>
      <xdr:spPr>
        <a:xfrm rot="16200000">
          <a:off x="310516" y="3334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1" name="TextBox 10">
          <a:extLst>
            <a:ext uri="{FF2B5EF4-FFF2-40B4-BE49-F238E27FC236}">
              <a16:creationId xmlns:a16="http://schemas.microsoft.com/office/drawing/2014/main" id="{2FB17380-EE78-41EC-B5F8-C9626295CD90}"/>
            </a:ext>
          </a:extLst>
        </xdr:cNvPr>
        <xdr:cNvSpPr txBox="1"/>
      </xdr:nvSpPr>
      <xdr:spPr>
        <a:xfrm rot="16200000">
          <a:off x="-816452" y="48160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2" name="TextBox 11">
          <a:extLst>
            <a:ext uri="{FF2B5EF4-FFF2-40B4-BE49-F238E27FC236}">
              <a16:creationId xmlns:a16="http://schemas.microsoft.com/office/drawing/2014/main" id="{CDD306CC-E315-4D8A-A5A9-B56C183D0C3F}"/>
            </a:ext>
          </a:extLst>
        </xdr:cNvPr>
        <xdr:cNvSpPr txBox="1"/>
      </xdr:nvSpPr>
      <xdr:spPr>
        <a:xfrm rot="16200000">
          <a:off x="-816452" y="48160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3" name="TextBox 12">
          <a:extLst>
            <a:ext uri="{FF2B5EF4-FFF2-40B4-BE49-F238E27FC236}">
              <a16:creationId xmlns:a16="http://schemas.microsoft.com/office/drawing/2014/main" id="{E9724102-3F29-4AD9-95B3-CFF26FFA008B}"/>
            </a:ext>
          </a:extLst>
        </xdr:cNvPr>
        <xdr:cNvSpPr txBox="1"/>
      </xdr:nvSpPr>
      <xdr:spPr>
        <a:xfrm rot="16200000">
          <a:off x="-816452" y="48160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4" name="TextBox 13">
          <a:extLst>
            <a:ext uri="{FF2B5EF4-FFF2-40B4-BE49-F238E27FC236}">
              <a16:creationId xmlns:a16="http://schemas.microsoft.com/office/drawing/2014/main" id="{1B3380F8-6513-4696-8B69-0AAB56242F04}"/>
            </a:ext>
          </a:extLst>
        </xdr:cNvPr>
        <xdr:cNvSpPr txBox="1"/>
      </xdr:nvSpPr>
      <xdr:spPr>
        <a:xfrm rot="16200000">
          <a:off x="-816452" y="75528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5" name="TextBox 14">
          <a:extLst>
            <a:ext uri="{FF2B5EF4-FFF2-40B4-BE49-F238E27FC236}">
              <a16:creationId xmlns:a16="http://schemas.microsoft.com/office/drawing/2014/main" id="{75B1BC64-730B-435D-B0B7-42D9221EDAEB}"/>
            </a:ext>
          </a:extLst>
        </xdr:cNvPr>
        <xdr:cNvSpPr txBox="1"/>
      </xdr:nvSpPr>
      <xdr:spPr>
        <a:xfrm rot="16200000">
          <a:off x="-816452" y="75528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6" name="TextBox 15">
          <a:extLst>
            <a:ext uri="{FF2B5EF4-FFF2-40B4-BE49-F238E27FC236}">
              <a16:creationId xmlns:a16="http://schemas.microsoft.com/office/drawing/2014/main" id="{058D7581-2C1D-4941-8B78-11ABA51CE770}"/>
            </a:ext>
          </a:extLst>
        </xdr:cNvPr>
        <xdr:cNvSpPr txBox="1"/>
      </xdr:nvSpPr>
      <xdr:spPr>
        <a:xfrm rot="16200000">
          <a:off x="-816452" y="75528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3</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17" name="TextBox 16">
          <a:extLst>
            <a:ext uri="{FF2B5EF4-FFF2-40B4-BE49-F238E27FC236}">
              <a16:creationId xmlns:a16="http://schemas.microsoft.com/office/drawing/2014/main" id="{D9DC651B-FAE2-4574-983D-45B19F127A45}"/>
            </a:ext>
          </a:extLst>
        </xdr:cNvPr>
        <xdr:cNvSpPr txBox="1"/>
      </xdr:nvSpPr>
      <xdr:spPr>
        <a:xfrm rot="16200000">
          <a:off x="-816452" y="102897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18" name="TextBox 17">
          <a:extLst>
            <a:ext uri="{FF2B5EF4-FFF2-40B4-BE49-F238E27FC236}">
              <a16:creationId xmlns:a16="http://schemas.microsoft.com/office/drawing/2014/main" id="{15AE95C0-CFB6-4EA8-AABA-8DECA0E6160F}"/>
            </a:ext>
          </a:extLst>
        </xdr:cNvPr>
        <xdr:cNvSpPr txBox="1"/>
      </xdr:nvSpPr>
      <xdr:spPr>
        <a:xfrm rot="16200000">
          <a:off x="-816452" y="102897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19" name="TextBox 18">
          <a:extLst>
            <a:ext uri="{FF2B5EF4-FFF2-40B4-BE49-F238E27FC236}">
              <a16:creationId xmlns:a16="http://schemas.microsoft.com/office/drawing/2014/main" id="{58FCD3F7-B359-4BDA-B3E2-2B82B808919D}"/>
            </a:ext>
          </a:extLst>
        </xdr:cNvPr>
        <xdr:cNvSpPr txBox="1"/>
      </xdr:nvSpPr>
      <xdr:spPr>
        <a:xfrm rot="16200000">
          <a:off x="-816452" y="102897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4</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0" name="TextBox 19">
          <a:extLst>
            <a:ext uri="{FF2B5EF4-FFF2-40B4-BE49-F238E27FC236}">
              <a16:creationId xmlns:a16="http://schemas.microsoft.com/office/drawing/2014/main" id="{39DE6D80-3CAB-447E-8C58-D8406C85B482}"/>
            </a:ext>
          </a:extLst>
        </xdr:cNvPr>
        <xdr:cNvSpPr txBox="1"/>
      </xdr:nvSpPr>
      <xdr:spPr>
        <a:xfrm rot="16200000">
          <a:off x="-816452" y="130265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1" name="TextBox 20">
          <a:extLst>
            <a:ext uri="{FF2B5EF4-FFF2-40B4-BE49-F238E27FC236}">
              <a16:creationId xmlns:a16="http://schemas.microsoft.com/office/drawing/2014/main" id="{FCCCC063-F5C9-4302-9F79-38341672C61D}"/>
            </a:ext>
          </a:extLst>
        </xdr:cNvPr>
        <xdr:cNvSpPr txBox="1"/>
      </xdr:nvSpPr>
      <xdr:spPr>
        <a:xfrm rot="16200000">
          <a:off x="-816452" y="130265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2" name="TextBox 21">
          <a:extLst>
            <a:ext uri="{FF2B5EF4-FFF2-40B4-BE49-F238E27FC236}">
              <a16:creationId xmlns:a16="http://schemas.microsoft.com/office/drawing/2014/main" id="{E1393FE4-8810-45FA-9816-C7A65637109A}"/>
            </a:ext>
          </a:extLst>
        </xdr:cNvPr>
        <xdr:cNvSpPr txBox="1"/>
      </xdr:nvSpPr>
      <xdr:spPr>
        <a:xfrm rot="16200000">
          <a:off x="-816452" y="130265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5</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3" name="TextBox 22">
          <a:extLst>
            <a:ext uri="{FF2B5EF4-FFF2-40B4-BE49-F238E27FC236}">
              <a16:creationId xmlns:a16="http://schemas.microsoft.com/office/drawing/2014/main" id="{4E0A8EE6-B48F-4239-A6A5-6A607906B4D5}"/>
            </a:ext>
          </a:extLst>
        </xdr:cNvPr>
        <xdr:cNvSpPr txBox="1"/>
      </xdr:nvSpPr>
      <xdr:spPr>
        <a:xfrm rot="16200000">
          <a:off x="-816452" y="157634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4" name="TextBox 23">
          <a:extLst>
            <a:ext uri="{FF2B5EF4-FFF2-40B4-BE49-F238E27FC236}">
              <a16:creationId xmlns:a16="http://schemas.microsoft.com/office/drawing/2014/main" id="{26F0446F-6EC1-4748-B122-76A9EBF24642}"/>
            </a:ext>
          </a:extLst>
        </xdr:cNvPr>
        <xdr:cNvSpPr txBox="1"/>
      </xdr:nvSpPr>
      <xdr:spPr>
        <a:xfrm rot="16200000">
          <a:off x="-816452" y="157634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5" name="TextBox 24">
          <a:extLst>
            <a:ext uri="{FF2B5EF4-FFF2-40B4-BE49-F238E27FC236}">
              <a16:creationId xmlns:a16="http://schemas.microsoft.com/office/drawing/2014/main" id="{E3FC9985-B587-4470-AAA1-F8025C9E46A8}"/>
            </a:ext>
          </a:extLst>
        </xdr:cNvPr>
        <xdr:cNvSpPr txBox="1"/>
      </xdr:nvSpPr>
      <xdr:spPr>
        <a:xfrm rot="16200000">
          <a:off x="-816452" y="157634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6</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26" name="TextBox 25">
          <a:extLst>
            <a:ext uri="{FF2B5EF4-FFF2-40B4-BE49-F238E27FC236}">
              <a16:creationId xmlns:a16="http://schemas.microsoft.com/office/drawing/2014/main" id="{9164DFFC-2E21-4E6A-9E88-3B635833C17A}"/>
            </a:ext>
          </a:extLst>
        </xdr:cNvPr>
        <xdr:cNvSpPr txBox="1"/>
      </xdr:nvSpPr>
      <xdr:spPr>
        <a:xfrm rot="16200000">
          <a:off x="-816452" y="185002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27" name="TextBox 26">
          <a:extLst>
            <a:ext uri="{FF2B5EF4-FFF2-40B4-BE49-F238E27FC236}">
              <a16:creationId xmlns:a16="http://schemas.microsoft.com/office/drawing/2014/main" id="{C8BF6B77-ACA8-4B2B-83F0-7A8E74575CE5}"/>
            </a:ext>
          </a:extLst>
        </xdr:cNvPr>
        <xdr:cNvSpPr txBox="1"/>
      </xdr:nvSpPr>
      <xdr:spPr>
        <a:xfrm rot="16200000">
          <a:off x="-816452" y="185002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28" name="TextBox 27">
          <a:extLst>
            <a:ext uri="{FF2B5EF4-FFF2-40B4-BE49-F238E27FC236}">
              <a16:creationId xmlns:a16="http://schemas.microsoft.com/office/drawing/2014/main" id="{778B3C6A-D06C-40D0-8DF5-05891CDCB2D2}"/>
            </a:ext>
          </a:extLst>
        </xdr:cNvPr>
        <xdr:cNvSpPr txBox="1"/>
      </xdr:nvSpPr>
      <xdr:spPr>
        <a:xfrm rot="16200000">
          <a:off x="-816452" y="185002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7</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29" name="TextBox 28">
          <a:extLst>
            <a:ext uri="{FF2B5EF4-FFF2-40B4-BE49-F238E27FC236}">
              <a16:creationId xmlns:a16="http://schemas.microsoft.com/office/drawing/2014/main" id="{DD6F22A5-0619-4F21-BC90-B8B687F59A81}"/>
            </a:ext>
          </a:extLst>
        </xdr:cNvPr>
        <xdr:cNvSpPr txBox="1"/>
      </xdr:nvSpPr>
      <xdr:spPr>
        <a:xfrm rot="16200000">
          <a:off x="-816452" y="212371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30" name="TextBox 29">
          <a:extLst>
            <a:ext uri="{FF2B5EF4-FFF2-40B4-BE49-F238E27FC236}">
              <a16:creationId xmlns:a16="http://schemas.microsoft.com/office/drawing/2014/main" id="{4DE7E234-5DA3-4966-BE09-322385DF14E3}"/>
            </a:ext>
          </a:extLst>
        </xdr:cNvPr>
        <xdr:cNvSpPr txBox="1"/>
      </xdr:nvSpPr>
      <xdr:spPr>
        <a:xfrm rot="16200000">
          <a:off x="-816452" y="212371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31" name="TextBox 30">
          <a:extLst>
            <a:ext uri="{FF2B5EF4-FFF2-40B4-BE49-F238E27FC236}">
              <a16:creationId xmlns:a16="http://schemas.microsoft.com/office/drawing/2014/main" id="{103849A9-3D4D-436E-9E42-EAFFE7306406}"/>
            </a:ext>
          </a:extLst>
        </xdr:cNvPr>
        <xdr:cNvSpPr txBox="1"/>
      </xdr:nvSpPr>
      <xdr:spPr>
        <a:xfrm rot="16200000">
          <a:off x="-816452" y="212371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8</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2" name="TextBox 31">
          <a:extLst>
            <a:ext uri="{FF2B5EF4-FFF2-40B4-BE49-F238E27FC236}">
              <a16:creationId xmlns:a16="http://schemas.microsoft.com/office/drawing/2014/main" id="{64C27C75-E059-4583-9B18-96F3CA6ABB37}"/>
            </a:ext>
          </a:extLst>
        </xdr:cNvPr>
        <xdr:cNvSpPr txBox="1"/>
      </xdr:nvSpPr>
      <xdr:spPr>
        <a:xfrm rot="16200000">
          <a:off x="-816452" y="239739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3" name="TextBox 32">
          <a:extLst>
            <a:ext uri="{FF2B5EF4-FFF2-40B4-BE49-F238E27FC236}">
              <a16:creationId xmlns:a16="http://schemas.microsoft.com/office/drawing/2014/main" id="{2211CD26-ECD7-478B-B1B2-11FEB726F525}"/>
            </a:ext>
          </a:extLst>
        </xdr:cNvPr>
        <xdr:cNvSpPr txBox="1"/>
      </xdr:nvSpPr>
      <xdr:spPr>
        <a:xfrm rot="16200000">
          <a:off x="-816452" y="239739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4" name="TextBox 33">
          <a:extLst>
            <a:ext uri="{FF2B5EF4-FFF2-40B4-BE49-F238E27FC236}">
              <a16:creationId xmlns:a16="http://schemas.microsoft.com/office/drawing/2014/main" id="{EA1BD466-B1E7-4FB0-B911-030E15D31240}"/>
            </a:ext>
          </a:extLst>
        </xdr:cNvPr>
        <xdr:cNvSpPr txBox="1"/>
      </xdr:nvSpPr>
      <xdr:spPr>
        <a:xfrm rot="16200000">
          <a:off x="-816452" y="239739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9</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35" name="TextBox 34">
          <a:extLst>
            <a:ext uri="{FF2B5EF4-FFF2-40B4-BE49-F238E27FC236}">
              <a16:creationId xmlns:a16="http://schemas.microsoft.com/office/drawing/2014/main" id="{09C95BDE-660D-476F-9A9B-AF2EEE62EFCD}"/>
            </a:ext>
          </a:extLst>
        </xdr:cNvPr>
        <xdr:cNvSpPr txBox="1"/>
      </xdr:nvSpPr>
      <xdr:spPr>
        <a:xfrm rot="16200000">
          <a:off x="-816452" y="267108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36" name="TextBox 35">
          <a:extLst>
            <a:ext uri="{FF2B5EF4-FFF2-40B4-BE49-F238E27FC236}">
              <a16:creationId xmlns:a16="http://schemas.microsoft.com/office/drawing/2014/main" id="{A7570F87-FA78-4640-B5E7-09117FDF7144}"/>
            </a:ext>
          </a:extLst>
        </xdr:cNvPr>
        <xdr:cNvSpPr txBox="1"/>
      </xdr:nvSpPr>
      <xdr:spPr>
        <a:xfrm rot="16200000">
          <a:off x="-816452" y="267108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37" name="TextBox 36">
          <a:extLst>
            <a:ext uri="{FF2B5EF4-FFF2-40B4-BE49-F238E27FC236}">
              <a16:creationId xmlns:a16="http://schemas.microsoft.com/office/drawing/2014/main" id="{BC380D0F-EF29-4E29-A1F3-742CF90229B9}"/>
            </a:ext>
          </a:extLst>
        </xdr:cNvPr>
        <xdr:cNvSpPr txBox="1"/>
      </xdr:nvSpPr>
      <xdr:spPr>
        <a:xfrm rot="16200000">
          <a:off x="-816452" y="267108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10</a:t>
          </a:r>
        </a:p>
      </xdr:txBody>
    </xdr:sp>
    <xdr:clientData/>
  </xdr:twoCellAnchor>
  <xdr:twoCellAnchor>
    <xdr:from>
      <xdr:col>13</xdr:col>
      <xdr:colOff>0</xdr:colOff>
      <xdr:row>18</xdr:row>
      <xdr:rowOff>0</xdr:rowOff>
    </xdr:from>
    <xdr:to>
      <xdr:col>13</xdr:col>
      <xdr:colOff>11429</xdr:colOff>
      <xdr:row>18</xdr:row>
      <xdr:rowOff>0</xdr:rowOff>
    </xdr:to>
    <xdr:sp macro="" textlink="">
      <xdr:nvSpPr>
        <xdr:cNvPr id="38" name="TextBox 37">
          <a:extLst>
            <a:ext uri="{FF2B5EF4-FFF2-40B4-BE49-F238E27FC236}">
              <a16:creationId xmlns:a16="http://schemas.microsoft.com/office/drawing/2014/main" id="{93B73983-29A6-40EE-8F82-BB2B888868E5}"/>
            </a:ext>
          </a:extLst>
        </xdr:cNvPr>
        <xdr:cNvSpPr txBox="1"/>
      </xdr:nvSpPr>
      <xdr:spPr>
        <a:xfrm rot="16200000">
          <a:off x="13430250" y="4476750"/>
          <a:ext cx="0" cy="0"/>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13</xdr:col>
      <xdr:colOff>1</xdr:colOff>
      <xdr:row>18</xdr:row>
      <xdr:rowOff>0</xdr:rowOff>
    </xdr:from>
    <xdr:to>
      <xdr:col>13</xdr:col>
      <xdr:colOff>11430</xdr:colOff>
      <xdr:row>18</xdr:row>
      <xdr:rowOff>0</xdr:rowOff>
    </xdr:to>
    <xdr:sp macro="" textlink="">
      <xdr:nvSpPr>
        <xdr:cNvPr id="39" name="TextBox 38">
          <a:extLst>
            <a:ext uri="{FF2B5EF4-FFF2-40B4-BE49-F238E27FC236}">
              <a16:creationId xmlns:a16="http://schemas.microsoft.com/office/drawing/2014/main" id="{138B87ED-03E7-42F1-98B8-455B90FEFEF4}"/>
            </a:ext>
          </a:extLst>
        </xdr:cNvPr>
        <xdr:cNvSpPr txBox="1"/>
      </xdr:nvSpPr>
      <xdr:spPr>
        <a:xfrm rot="16200000">
          <a:off x="13430250" y="4476750"/>
          <a:ext cx="0" cy="0"/>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0" name="TextBox 39">
          <a:extLst>
            <a:ext uri="{FF2B5EF4-FFF2-40B4-BE49-F238E27FC236}">
              <a16:creationId xmlns:a16="http://schemas.microsoft.com/office/drawing/2014/main" id="{EC576687-0B02-40A2-89A5-7858669311FC}"/>
            </a:ext>
          </a:extLst>
        </xdr:cNvPr>
        <xdr:cNvSpPr txBox="1"/>
      </xdr:nvSpPr>
      <xdr:spPr>
        <a:xfrm rot="16200000">
          <a:off x="-816452" y="294476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1" name="TextBox 40">
          <a:extLst>
            <a:ext uri="{FF2B5EF4-FFF2-40B4-BE49-F238E27FC236}">
              <a16:creationId xmlns:a16="http://schemas.microsoft.com/office/drawing/2014/main" id="{61F41E85-B17D-41C5-8409-AC7F49AAC12E}"/>
            </a:ext>
          </a:extLst>
        </xdr:cNvPr>
        <xdr:cNvSpPr txBox="1"/>
      </xdr:nvSpPr>
      <xdr:spPr>
        <a:xfrm rot="16200000">
          <a:off x="-816452" y="294476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2" name="TextBox 41">
          <a:extLst>
            <a:ext uri="{FF2B5EF4-FFF2-40B4-BE49-F238E27FC236}">
              <a16:creationId xmlns:a16="http://schemas.microsoft.com/office/drawing/2014/main" id="{1D3E49B2-5F6D-4B66-B408-58A3B975E967}"/>
            </a:ext>
          </a:extLst>
        </xdr:cNvPr>
        <xdr:cNvSpPr txBox="1"/>
      </xdr:nvSpPr>
      <xdr:spPr>
        <a:xfrm rot="16200000">
          <a:off x="-816452" y="294476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11</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3" name="TextBox 42">
          <a:extLst>
            <a:ext uri="{FF2B5EF4-FFF2-40B4-BE49-F238E27FC236}">
              <a16:creationId xmlns:a16="http://schemas.microsoft.com/office/drawing/2014/main" id="{BB649A48-9E04-4FF5-8D68-053F0733ECBC}"/>
            </a:ext>
          </a:extLst>
        </xdr:cNvPr>
        <xdr:cNvSpPr txBox="1"/>
      </xdr:nvSpPr>
      <xdr:spPr>
        <a:xfrm rot="16200000">
          <a:off x="-816452" y="321845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4" name="TextBox 43">
          <a:extLst>
            <a:ext uri="{FF2B5EF4-FFF2-40B4-BE49-F238E27FC236}">
              <a16:creationId xmlns:a16="http://schemas.microsoft.com/office/drawing/2014/main" id="{9BC10AF5-7BF5-4D81-BE9B-D0CEE24E1A7F}"/>
            </a:ext>
          </a:extLst>
        </xdr:cNvPr>
        <xdr:cNvSpPr txBox="1"/>
      </xdr:nvSpPr>
      <xdr:spPr>
        <a:xfrm rot="16200000">
          <a:off x="-816452" y="321845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5" name="TextBox 44">
          <a:extLst>
            <a:ext uri="{FF2B5EF4-FFF2-40B4-BE49-F238E27FC236}">
              <a16:creationId xmlns:a16="http://schemas.microsoft.com/office/drawing/2014/main" id="{F640BBEB-1677-4998-8BF1-A5EC4AC542C1}"/>
            </a:ext>
          </a:extLst>
        </xdr:cNvPr>
        <xdr:cNvSpPr txBox="1"/>
      </xdr:nvSpPr>
      <xdr:spPr>
        <a:xfrm rot="16200000">
          <a:off x="-816452" y="321845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12</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46" name="TextBox 45">
          <a:extLst>
            <a:ext uri="{FF2B5EF4-FFF2-40B4-BE49-F238E27FC236}">
              <a16:creationId xmlns:a16="http://schemas.microsoft.com/office/drawing/2014/main" id="{F35DA13C-8CDB-42B1-AE28-0F0E7B07498B}"/>
            </a:ext>
          </a:extLst>
        </xdr:cNvPr>
        <xdr:cNvSpPr txBox="1"/>
      </xdr:nvSpPr>
      <xdr:spPr>
        <a:xfrm rot="16200000">
          <a:off x="-816452" y="349213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47" name="TextBox 46">
          <a:extLst>
            <a:ext uri="{FF2B5EF4-FFF2-40B4-BE49-F238E27FC236}">
              <a16:creationId xmlns:a16="http://schemas.microsoft.com/office/drawing/2014/main" id="{CB3DB62F-442F-4093-9B60-45A5BA7FC1BA}"/>
            </a:ext>
          </a:extLst>
        </xdr:cNvPr>
        <xdr:cNvSpPr txBox="1"/>
      </xdr:nvSpPr>
      <xdr:spPr>
        <a:xfrm rot="16200000">
          <a:off x="-816452" y="349213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48" name="TextBox 47">
          <a:extLst>
            <a:ext uri="{FF2B5EF4-FFF2-40B4-BE49-F238E27FC236}">
              <a16:creationId xmlns:a16="http://schemas.microsoft.com/office/drawing/2014/main" id="{01652D34-7237-4D78-8D98-0E63DB4DA04C}"/>
            </a:ext>
          </a:extLst>
        </xdr:cNvPr>
        <xdr:cNvSpPr txBox="1"/>
      </xdr:nvSpPr>
      <xdr:spPr>
        <a:xfrm rot="16200000">
          <a:off x="-816452" y="349213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13</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49" name="TextBox 48">
          <a:extLst>
            <a:ext uri="{FF2B5EF4-FFF2-40B4-BE49-F238E27FC236}">
              <a16:creationId xmlns:a16="http://schemas.microsoft.com/office/drawing/2014/main" id="{73FDFB02-4B87-4BBE-832B-D337D1C80B93}"/>
            </a:ext>
          </a:extLst>
        </xdr:cNvPr>
        <xdr:cNvSpPr txBox="1"/>
      </xdr:nvSpPr>
      <xdr:spPr>
        <a:xfrm rot="16200000">
          <a:off x="-816452" y="376582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50" name="TextBox 49">
          <a:extLst>
            <a:ext uri="{FF2B5EF4-FFF2-40B4-BE49-F238E27FC236}">
              <a16:creationId xmlns:a16="http://schemas.microsoft.com/office/drawing/2014/main" id="{9A723092-2108-47A0-82BD-F7193A66BFF0}"/>
            </a:ext>
          </a:extLst>
        </xdr:cNvPr>
        <xdr:cNvSpPr txBox="1"/>
      </xdr:nvSpPr>
      <xdr:spPr>
        <a:xfrm rot="16200000">
          <a:off x="-816452" y="376582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51" name="TextBox 50">
          <a:extLst>
            <a:ext uri="{FF2B5EF4-FFF2-40B4-BE49-F238E27FC236}">
              <a16:creationId xmlns:a16="http://schemas.microsoft.com/office/drawing/2014/main" id="{0755244E-DA35-48E7-8B8C-970417243F53}"/>
            </a:ext>
          </a:extLst>
        </xdr:cNvPr>
        <xdr:cNvSpPr txBox="1"/>
      </xdr:nvSpPr>
      <xdr:spPr>
        <a:xfrm rot="16200000">
          <a:off x="-816452" y="376582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14</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2" name="TextBox 51">
          <a:extLst>
            <a:ext uri="{FF2B5EF4-FFF2-40B4-BE49-F238E27FC236}">
              <a16:creationId xmlns:a16="http://schemas.microsoft.com/office/drawing/2014/main" id="{65240906-4EB6-429D-B4AE-35D7D844E10B}"/>
            </a:ext>
          </a:extLst>
        </xdr:cNvPr>
        <xdr:cNvSpPr txBox="1"/>
      </xdr:nvSpPr>
      <xdr:spPr>
        <a:xfrm rot="16200000">
          <a:off x="-816452" y="403950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3" name="TextBox 52">
          <a:extLst>
            <a:ext uri="{FF2B5EF4-FFF2-40B4-BE49-F238E27FC236}">
              <a16:creationId xmlns:a16="http://schemas.microsoft.com/office/drawing/2014/main" id="{0AB74FDF-91B7-467B-9E95-F5C2699AE30F}"/>
            </a:ext>
          </a:extLst>
        </xdr:cNvPr>
        <xdr:cNvSpPr txBox="1"/>
      </xdr:nvSpPr>
      <xdr:spPr>
        <a:xfrm rot="16200000">
          <a:off x="-816452" y="403950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4" name="TextBox 53">
          <a:extLst>
            <a:ext uri="{FF2B5EF4-FFF2-40B4-BE49-F238E27FC236}">
              <a16:creationId xmlns:a16="http://schemas.microsoft.com/office/drawing/2014/main" id="{4F1940F1-4A0D-40D1-982A-42E0D2669155}"/>
            </a:ext>
          </a:extLst>
        </xdr:cNvPr>
        <xdr:cNvSpPr txBox="1"/>
      </xdr:nvSpPr>
      <xdr:spPr>
        <a:xfrm rot="16200000">
          <a:off x="-816452" y="403950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15</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55" name="TextBox 54">
          <a:extLst>
            <a:ext uri="{FF2B5EF4-FFF2-40B4-BE49-F238E27FC236}">
              <a16:creationId xmlns:a16="http://schemas.microsoft.com/office/drawing/2014/main" id="{F801D20B-A93C-4386-9E9E-5AE9F5E31576}"/>
            </a:ext>
          </a:extLst>
        </xdr:cNvPr>
        <xdr:cNvSpPr txBox="1"/>
      </xdr:nvSpPr>
      <xdr:spPr>
        <a:xfrm rot="16200000">
          <a:off x="-816452" y="431319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56" name="TextBox 55">
          <a:extLst>
            <a:ext uri="{FF2B5EF4-FFF2-40B4-BE49-F238E27FC236}">
              <a16:creationId xmlns:a16="http://schemas.microsoft.com/office/drawing/2014/main" id="{138BDB2D-7E62-46D8-A0F2-E71AB9FD084A}"/>
            </a:ext>
          </a:extLst>
        </xdr:cNvPr>
        <xdr:cNvSpPr txBox="1"/>
      </xdr:nvSpPr>
      <xdr:spPr>
        <a:xfrm rot="16200000">
          <a:off x="-816452" y="431319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57" name="TextBox 56">
          <a:extLst>
            <a:ext uri="{FF2B5EF4-FFF2-40B4-BE49-F238E27FC236}">
              <a16:creationId xmlns:a16="http://schemas.microsoft.com/office/drawing/2014/main" id="{913B5DD0-45D0-4116-A673-AF876A6F34FE}"/>
            </a:ext>
          </a:extLst>
        </xdr:cNvPr>
        <xdr:cNvSpPr txBox="1"/>
      </xdr:nvSpPr>
      <xdr:spPr>
        <a:xfrm rot="16200000">
          <a:off x="-816452" y="431319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16</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58" name="TextBox 57">
          <a:extLst>
            <a:ext uri="{FF2B5EF4-FFF2-40B4-BE49-F238E27FC236}">
              <a16:creationId xmlns:a16="http://schemas.microsoft.com/office/drawing/2014/main" id="{9D8FAF1B-C34A-46CC-B7E2-77658FFAEB4B}"/>
            </a:ext>
          </a:extLst>
        </xdr:cNvPr>
        <xdr:cNvSpPr txBox="1"/>
      </xdr:nvSpPr>
      <xdr:spPr>
        <a:xfrm rot="16200000">
          <a:off x="-816452" y="458687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59" name="TextBox 58">
          <a:extLst>
            <a:ext uri="{FF2B5EF4-FFF2-40B4-BE49-F238E27FC236}">
              <a16:creationId xmlns:a16="http://schemas.microsoft.com/office/drawing/2014/main" id="{5F6E8644-C093-4E69-9C7D-070C33BD797D}"/>
            </a:ext>
          </a:extLst>
        </xdr:cNvPr>
        <xdr:cNvSpPr txBox="1"/>
      </xdr:nvSpPr>
      <xdr:spPr>
        <a:xfrm rot="16200000">
          <a:off x="-816452" y="458687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60" name="TextBox 59">
          <a:extLst>
            <a:ext uri="{FF2B5EF4-FFF2-40B4-BE49-F238E27FC236}">
              <a16:creationId xmlns:a16="http://schemas.microsoft.com/office/drawing/2014/main" id="{2B49A4E7-2273-4069-A81B-FF85913EF4A9}"/>
            </a:ext>
          </a:extLst>
        </xdr:cNvPr>
        <xdr:cNvSpPr txBox="1"/>
      </xdr:nvSpPr>
      <xdr:spPr>
        <a:xfrm rot="16200000">
          <a:off x="-816452" y="458687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17</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1" name="TextBox 60">
          <a:extLst>
            <a:ext uri="{FF2B5EF4-FFF2-40B4-BE49-F238E27FC236}">
              <a16:creationId xmlns:a16="http://schemas.microsoft.com/office/drawing/2014/main" id="{CFC6775A-3737-4DAD-B8A5-85609C9FD401}"/>
            </a:ext>
          </a:extLst>
        </xdr:cNvPr>
        <xdr:cNvSpPr txBox="1"/>
      </xdr:nvSpPr>
      <xdr:spPr>
        <a:xfrm rot="16200000">
          <a:off x="-816452" y="486056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2" name="TextBox 61">
          <a:extLst>
            <a:ext uri="{FF2B5EF4-FFF2-40B4-BE49-F238E27FC236}">
              <a16:creationId xmlns:a16="http://schemas.microsoft.com/office/drawing/2014/main" id="{BD27257A-A99C-4745-984F-47967DD5B1FF}"/>
            </a:ext>
          </a:extLst>
        </xdr:cNvPr>
        <xdr:cNvSpPr txBox="1"/>
      </xdr:nvSpPr>
      <xdr:spPr>
        <a:xfrm rot="16200000">
          <a:off x="-816452" y="486056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3" name="TextBox 62">
          <a:extLst>
            <a:ext uri="{FF2B5EF4-FFF2-40B4-BE49-F238E27FC236}">
              <a16:creationId xmlns:a16="http://schemas.microsoft.com/office/drawing/2014/main" id="{4AC68603-A0EF-4ED7-A22B-EF1EDB946E6C}"/>
            </a:ext>
          </a:extLst>
        </xdr:cNvPr>
        <xdr:cNvSpPr txBox="1"/>
      </xdr:nvSpPr>
      <xdr:spPr>
        <a:xfrm rot="16200000">
          <a:off x="-816452" y="486056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18</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4" name="TextBox 63">
          <a:extLst>
            <a:ext uri="{FF2B5EF4-FFF2-40B4-BE49-F238E27FC236}">
              <a16:creationId xmlns:a16="http://schemas.microsoft.com/office/drawing/2014/main" id="{11A224BE-8009-4809-8023-8C419974165C}"/>
            </a:ext>
          </a:extLst>
        </xdr:cNvPr>
        <xdr:cNvSpPr txBox="1"/>
      </xdr:nvSpPr>
      <xdr:spPr>
        <a:xfrm rot="16200000">
          <a:off x="-816452" y="513424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5" name="TextBox 64">
          <a:extLst>
            <a:ext uri="{FF2B5EF4-FFF2-40B4-BE49-F238E27FC236}">
              <a16:creationId xmlns:a16="http://schemas.microsoft.com/office/drawing/2014/main" id="{E0C9B77B-9680-4FEA-B3F1-E6CD13607889}"/>
            </a:ext>
          </a:extLst>
        </xdr:cNvPr>
        <xdr:cNvSpPr txBox="1"/>
      </xdr:nvSpPr>
      <xdr:spPr>
        <a:xfrm rot="16200000">
          <a:off x="-816452" y="513424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6" name="TextBox 65">
          <a:extLst>
            <a:ext uri="{FF2B5EF4-FFF2-40B4-BE49-F238E27FC236}">
              <a16:creationId xmlns:a16="http://schemas.microsoft.com/office/drawing/2014/main" id="{A88B766B-6743-4373-9463-9D56BDE0D2AD}"/>
            </a:ext>
          </a:extLst>
        </xdr:cNvPr>
        <xdr:cNvSpPr txBox="1"/>
      </xdr:nvSpPr>
      <xdr:spPr>
        <a:xfrm rot="16200000">
          <a:off x="-816452" y="513424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19</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67" name="TextBox 66">
          <a:extLst>
            <a:ext uri="{FF2B5EF4-FFF2-40B4-BE49-F238E27FC236}">
              <a16:creationId xmlns:a16="http://schemas.microsoft.com/office/drawing/2014/main" id="{31AE7F5B-D13E-4564-BC87-AAA7B8F9E205}"/>
            </a:ext>
          </a:extLst>
        </xdr:cNvPr>
        <xdr:cNvSpPr txBox="1"/>
      </xdr:nvSpPr>
      <xdr:spPr>
        <a:xfrm rot="16200000">
          <a:off x="-816452" y="540793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68" name="TextBox 67">
          <a:extLst>
            <a:ext uri="{FF2B5EF4-FFF2-40B4-BE49-F238E27FC236}">
              <a16:creationId xmlns:a16="http://schemas.microsoft.com/office/drawing/2014/main" id="{53935BBA-0981-4C68-B0CE-2D4E007CD2F0}"/>
            </a:ext>
          </a:extLst>
        </xdr:cNvPr>
        <xdr:cNvSpPr txBox="1"/>
      </xdr:nvSpPr>
      <xdr:spPr>
        <a:xfrm rot="16200000">
          <a:off x="-816452" y="540793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69" name="TextBox 68">
          <a:extLst>
            <a:ext uri="{FF2B5EF4-FFF2-40B4-BE49-F238E27FC236}">
              <a16:creationId xmlns:a16="http://schemas.microsoft.com/office/drawing/2014/main" id="{4D49B3D2-0114-4E2F-970F-55FEC7AB50A2}"/>
            </a:ext>
          </a:extLst>
        </xdr:cNvPr>
        <xdr:cNvSpPr txBox="1"/>
      </xdr:nvSpPr>
      <xdr:spPr>
        <a:xfrm rot="16200000">
          <a:off x="-816452" y="540793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20</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0" name="TextBox 69">
          <a:extLst>
            <a:ext uri="{FF2B5EF4-FFF2-40B4-BE49-F238E27FC236}">
              <a16:creationId xmlns:a16="http://schemas.microsoft.com/office/drawing/2014/main" id="{F2F1A6E8-8111-49FB-9061-F2392A6B129F}"/>
            </a:ext>
          </a:extLst>
        </xdr:cNvPr>
        <xdr:cNvSpPr txBox="1"/>
      </xdr:nvSpPr>
      <xdr:spPr>
        <a:xfrm rot="16200000">
          <a:off x="-816452" y="56816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1" name="TextBox 70">
          <a:extLst>
            <a:ext uri="{FF2B5EF4-FFF2-40B4-BE49-F238E27FC236}">
              <a16:creationId xmlns:a16="http://schemas.microsoft.com/office/drawing/2014/main" id="{31966768-B086-4414-B231-DCE5ABF6CCC6}"/>
            </a:ext>
          </a:extLst>
        </xdr:cNvPr>
        <xdr:cNvSpPr txBox="1"/>
      </xdr:nvSpPr>
      <xdr:spPr>
        <a:xfrm rot="16200000">
          <a:off x="-816452" y="56816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2" name="TextBox 71">
          <a:extLst>
            <a:ext uri="{FF2B5EF4-FFF2-40B4-BE49-F238E27FC236}">
              <a16:creationId xmlns:a16="http://schemas.microsoft.com/office/drawing/2014/main" id="{58F9843A-17E9-4CCC-93CF-9112307E0425}"/>
            </a:ext>
          </a:extLst>
        </xdr:cNvPr>
        <xdr:cNvSpPr txBox="1"/>
      </xdr:nvSpPr>
      <xdr:spPr>
        <a:xfrm rot="16200000">
          <a:off x="-816452" y="568161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Years 1-5</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73" name="TextBox 72">
          <a:extLst>
            <a:ext uri="{FF2B5EF4-FFF2-40B4-BE49-F238E27FC236}">
              <a16:creationId xmlns:a16="http://schemas.microsoft.com/office/drawing/2014/main" id="{A0A23025-7533-454A-B415-A65230454B88}"/>
            </a:ext>
          </a:extLst>
        </xdr:cNvPr>
        <xdr:cNvSpPr txBox="1"/>
      </xdr:nvSpPr>
      <xdr:spPr>
        <a:xfrm rot="16200000">
          <a:off x="-816452" y="2206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74" name="TextBox 73">
          <a:extLst>
            <a:ext uri="{FF2B5EF4-FFF2-40B4-BE49-F238E27FC236}">
              <a16:creationId xmlns:a16="http://schemas.microsoft.com/office/drawing/2014/main" id="{BF0EF20D-2F62-44F6-8602-C5DFA0191624}"/>
            </a:ext>
          </a:extLst>
        </xdr:cNvPr>
        <xdr:cNvSpPr txBox="1"/>
      </xdr:nvSpPr>
      <xdr:spPr>
        <a:xfrm rot="16200000">
          <a:off x="310515" y="3461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75" name="TextBox 74">
          <a:extLst>
            <a:ext uri="{FF2B5EF4-FFF2-40B4-BE49-F238E27FC236}">
              <a16:creationId xmlns:a16="http://schemas.microsoft.com/office/drawing/2014/main" id="{F2021A3D-A24E-4F35-9832-43B9B6CB4F7A}"/>
            </a:ext>
          </a:extLst>
        </xdr:cNvPr>
        <xdr:cNvSpPr txBox="1"/>
      </xdr:nvSpPr>
      <xdr:spPr>
        <a:xfrm rot="16200000">
          <a:off x="310516" y="3461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76" name="TextBox 75">
          <a:extLst>
            <a:ext uri="{FF2B5EF4-FFF2-40B4-BE49-F238E27FC236}">
              <a16:creationId xmlns:a16="http://schemas.microsoft.com/office/drawing/2014/main" id="{5484DC53-5D62-416E-BA1D-36F4C3EC5394}"/>
            </a:ext>
          </a:extLst>
        </xdr:cNvPr>
        <xdr:cNvSpPr txBox="1"/>
      </xdr:nvSpPr>
      <xdr:spPr>
        <a:xfrm rot="16200000">
          <a:off x="-816452" y="2206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77" name="TextBox 76">
          <a:extLst>
            <a:ext uri="{FF2B5EF4-FFF2-40B4-BE49-F238E27FC236}">
              <a16:creationId xmlns:a16="http://schemas.microsoft.com/office/drawing/2014/main" id="{341FC889-CAB6-4C8F-A297-B6E9D22D2DF1}"/>
            </a:ext>
          </a:extLst>
        </xdr:cNvPr>
        <xdr:cNvSpPr txBox="1"/>
      </xdr:nvSpPr>
      <xdr:spPr>
        <a:xfrm rot="16200000">
          <a:off x="310515" y="3461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78" name="TextBox 77">
          <a:extLst>
            <a:ext uri="{FF2B5EF4-FFF2-40B4-BE49-F238E27FC236}">
              <a16:creationId xmlns:a16="http://schemas.microsoft.com/office/drawing/2014/main" id="{A2A4193B-E5B4-40B6-B01A-148397051A5E}"/>
            </a:ext>
          </a:extLst>
        </xdr:cNvPr>
        <xdr:cNvSpPr txBox="1"/>
      </xdr:nvSpPr>
      <xdr:spPr>
        <a:xfrm rot="16200000">
          <a:off x="310516" y="3461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79" name="TextBox 78">
          <a:extLst>
            <a:ext uri="{FF2B5EF4-FFF2-40B4-BE49-F238E27FC236}">
              <a16:creationId xmlns:a16="http://schemas.microsoft.com/office/drawing/2014/main" id="{B1E02055-BB0C-4F42-BCE6-17898BEE1818}"/>
            </a:ext>
          </a:extLst>
        </xdr:cNvPr>
        <xdr:cNvSpPr txBox="1"/>
      </xdr:nvSpPr>
      <xdr:spPr>
        <a:xfrm rot="16200000">
          <a:off x="-816452" y="22061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80" name="TextBox 79">
          <a:extLst>
            <a:ext uri="{FF2B5EF4-FFF2-40B4-BE49-F238E27FC236}">
              <a16:creationId xmlns:a16="http://schemas.microsoft.com/office/drawing/2014/main" id="{9138345C-288F-4E04-A163-4ADF93125187}"/>
            </a:ext>
          </a:extLst>
        </xdr:cNvPr>
        <xdr:cNvSpPr txBox="1"/>
      </xdr:nvSpPr>
      <xdr:spPr>
        <a:xfrm rot="16200000">
          <a:off x="310515" y="3461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81" name="TextBox 80">
          <a:extLst>
            <a:ext uri="{FF2B5EF4-FFF2-40B4-BE49-F238E27FC236}">
              <a16:creationId xmlns:a16="http://schemas.microsoft.com/office/drawing/2014/main" id="{C0A25BFD-E0AB-4D08-8804-1595E66C8F06}"/>
            </a:ext>
          </a:extLst>
        </xdr:cNvPr>
        <xdr:cNvSpPr txBox="1"/>
      </xdr:nvSpPr>
      <xdr:spPr>
        <a:xfrm rot="16200000">
          <a:off x="310516" y="3461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82" name="TextBox 81">
          <a:extLst>
            <a:ext uri="{FF2B5EF4-FFF2-40B4-BE49-F238E27FC236}">
              <a16:creationId xmlns:a16="http://schemas.microsoft.com/office/drawing/2014/main" id="{B906DAB6-EE6B-4F7B-B717-E650DD687B87}"/>
            </a:ext>
          </a:extLst>
        </xdr:cNvPr>
        <xdr:cNvSpPr txBox="1"/>
      </xdr:nvSpPr>
      <xdr:spPr>
        <a:xfrm rot="16200000">
          <a:off x="-816452" y="49430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83" name="TextBox 82">
          <a:extLst>
            <a:ext uri="{FF2B5EF4-FFF2-40B4-BE49-F238E27FC236}">
              <a16:creationId xmlns:a16="http://schemas.microsoft.com/office/drawing/2014/main" id="{563B720A-A4F2-48FA-B6AA-1F73B9BB7DEA}"/>
            </a:ext>
          </a:extLst>
        </xdr:cNvPr>
        <xdr:cNvSpPr txBox="1"/>
      </xdr:nvSpPr>
      <xdr:spPr>
        <a:xfrm rot="16200000">
          <a:off x="-816452" y="49430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84" name="TextBox 83">
          <a:extLst>
            <a:ext uri="{FF2B5EF4-FFF2-40B4-BE49-F238E27FC236}">
              <a16:creationId xmlns:a16="http://schemas.microsoft.com/office/drawing/2014/main" id="{53F46750-982C-4EF4-8F37-98B6F34F4848}"/>
            </a:ext>
          </a:extLst>
        </xdr:cNvPr>
        <xdr:cNvSpPr txBox="1"/>
      </xdr:nvSpPr>
      <xdr:spPr>
        <a:xfrm rot="16200000">
          <a:off x="-816452" y="49430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85" name="TextBox 84">
          <a:extLst>
            <a:ext uri="{FF2B5EF4-FFF2-40B4-BE49-F238E27FC236}">
              <a16:creationId xmlns:a16="http://schemas.microsoft.com/office/drawing/2014/main" id="{55383034-A012-45D4-9664-4ABD64AE987E}"/>
            </a:ext>
          </a:extLst>
        </xdr:cNvPr>
        <xdr:cNvSpPr txBox="1"/>
      </xdr:nvSpPr>
      <xdr:spPr>
        <a:xfrm rot="16200000">
          <a:off x="-816452" y="76798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86" name="TextBox 85">
          <a:extLst>
            <a:ext uri="{FF2B5EF4-FFF2-40B4-BE49-F238E27FC236}">
              <a16:creationId xmlns:a16="http://schemas.microsoft.com/office/drawing/2014/main" id="{702B6460-2E67-4AB4-B13F-0722D41FAC46}"/>
            </a:ext>
          </a:extLst>
        </xdr:cNvPr>
        <xdr:cNvSpPr txBox="1"/>
      </xdr:nvSpPr>
      <xdr:spPr>
        <a:xfrm rot="16200000">
          <a:off x="-816452" y="76798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87" name="TextBox 86">
          <a:extLst>
            <a:ext uri="{FF2B5EF4-FFF2-40B4-BE49-F238E27FC236}">
              <a16:creationId xmlns:a16="http://schemas.microsoft.com/office/drawing/2014/main" id="{136DCE7C-AEF2-481B-A110-4DF421977876}"/>
            </a:ext>
          </a:extLst>
        </xdr:cNvPr>
        <xdr:cNvSpPr txBox="1"/>
      </xdr:nvSpPr>
      <xdr:spPr>
        <a:xfrm rot="16200000">
          <a:off x="-816452" y="76798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3</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88" name="TextBox 87">
          <a:extLst>
            <a:ext uri="{FF2B5EF4-FFF2-40B4-BE49-F238E27FC236}">
              <a16:creationId xmlns:a16="http://schemas.microsoft.com/office/drawing/2014/main" id="{D6A02971-2796-4CC6-BD0A-4B20C98F2BC8}"/>
            </a:ext>
          </a:extLst>
        </xdr:cNvPr>
        <xdr:cNvSpPr txBox="1"/>
      </xdr:nvSpPr>
      <xdr:spPr>
        <a:xfrm rot="16200000">
          <a:off x="-816452" y="104167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89" name="TextBox 88">
          <a:extLst>
            <a:ext uri="{FF2B5EF4-FFF2-40B4-BE49-F238E27FC236}">
              <a16:creationId xmlns:a16="http://schemas.microsoft.com/office/drawing/2014/main" id="{BAA85EB4-3A1B-4C81-835C-FEEE2F047399}"/>
            </a:ext>
          </a:extLst>
        </xdr:cNvPr>
        <xdr:cNvSpPr txBox="1"/>
      </xdr:nvSpPr>
      <xdr:spPr>
        <a:xfrm rot="16200000">
          <a:off x="-816452" y="104167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90" name="TextBox 89">
          <a:extLst>
            <a:ext uri="{FF2B5EF4-FFF2-40B4-BE49-F238E27FC236}">
              <a16:creationId xmlns:a16="http://schemas.microsoft.com/office/drawing/2014/main" id="{179B0E04-323C-4406-927E-0D37E023A5B8}"/>
            </a:ext>
          </a:extLst>
        </xdr:cNvPr>
        <xdr:cNvSpPr txBox="1"/>
      </xdr:nvSpPr>
      <xdr:spPr>
        <a:xfrm rot="16200000">
          <a:off x="-816452" y="104167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4</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91" name="TextBox 90">
          <a:extLst>
            <a:ext uri="{FF2B5EF4-FFF2-40B4-BE49-F238E27FC236}">
              <a16:creationId xmlns:a16="http://schemas.microsoft.com/office/drawing/2014/main" id="{1DE5A127-5907-4834-B84E-179C0DDFFD47}"/>
            </a:ext>
          </a:extLst>
        </xdr:cNvPr>
        <xdr:cNvSpPr txBox="1"/>
      </xdr:nvSpPr>
      <xdr:spPr>
        <a:xfrm rot="16200000">
          <a:off x="-816452" y="131535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92" name="TextBox 91">
          <a:extLst>
            <a:ext uri="{FF2B5EF4-FFF2-40B4-BE49-F238E27FC236}">
              <a16:creationId xmlns:a16="http://schemas.microsoft.com/office/drawing/2014/main" id="{660641EB-86E9-46CE-AD88-625E2A134A00}"/>
            </a:ext>
          </a:extLst>
        </xdr:cNvPr>
        <xdr:cNvSpPr txBox="1"/>
      </xdr:nvSpPr>
      <xdr:spPr>
        <a:xfrm rot="16200000">
          <a:off x="-816452" y="131535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93" name="TextBox 92">
          <a:extLst>
            <a:ext uri="{FF2B5EF4-FFF2-40B4-BE49-F238E27FC236}">
              <a16:creationId xmlns:a16="http://schemas.microsoft.com/office/drawing/2014/main" id="{951B8A0E-9995-4D9B-88CB-62E6B747EFA7}"/>
            </a:ext>
          </a:extLst>
        </xdr:cNvPr>
        <xdr:cNvSpPr txBox="1"/>
      </xdr:nvSpPr>
      <xdr:spPr>
        <a:xfrm rot="16200000">
          <a:off x="-816452" y="131535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5</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94" name="TextBox 93">
          <a:extLst>
            <a:ext uri="{FF2B5EF4-FFF2-40B4-BE49-F238E27FC236}">
              <a16:creationId xmlns:a16="http://schemas.microsoft.com/office/drawing/2014/main" id="{782CEDB8-2626-4A04-8293-F9D1679B6304}"/>
            </a:ext>
          </a:extLst>
        </xdr:cNvPr>
        <xdr:cNvSpPr txBox="1"/>
      </xdr:nvSpPr>
      <xdr:spPr>
        <a:xfrm rot="16200000">
          <a:off x="-816452" y="158904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95" name="TextBox 94">
          <a:extLst>
            <a:ext uri="{FF2B5EF4-FFF2-40B4-BE49-F238E27FC236}">
              <a16:creationId xmlns:a16="http://schemas.microsoft.com/office/drawing/2014/main" id="{46F4D237-4D11-40EA-AE72-8703054DE9A2}"/>
            </a:ext>
          </a:extLst>
        </xdr:cNvPr>
        <xdr:cNvSpPr txBox="1"/>
      </xdr:nvSpPr>
      <xdr:spPr>
        <a:xfrm rot="16200000">
          <a:off x="-816452" y="158904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96" name="TextBox 95">
          <a:extLst>
            <a:ext uri="{FF2B5EF4-FFF2-40B4-BE49-F238E27FC236}">
              <a16:creationId xmlns:a16="http://schemas.microsoft.com/office/drawing/2014/main" id="{ADF7F2A4-C59C-4AEA-8B5A-296629E87EA9}"/>
            </a:ext>
          </a:extLst>
        </xdr:cNvPr>
        <xdr:cNvSpPr txBox="1"/>
      </xdr:nvSpPr>
      <xdr:spPr>
        <a:xfrm rot="16200000">
          <a:off x="-816452" y="158904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6</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97" name="TextBox 96">
          <a:extLst>
            <a:ext uri="{FF2B5EF4-FFF2-40B4-BE49-F238E27FC236}">
              <a16:creationId xmlns:a16="http://schemas.microsoft.com/office/drawing/2014/main" id="{4100EAE3-BE5D-49C3-B2B1-43A5FAC6EBFB}"/>
            </a:ext>
          </a:extLst>
        </xdr:cNvPr>
        <xdr:cNvSpPr txBox="1"/>
      </xdr:nvSpPr>
      <xdr:spPr>
        <a:xfrm rot="16200000">
          <a:off x="-816452" y="186272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98" name="TextBox 97">
          <a:extLst>
            <a:ext uri="{FF2B5EF4-FFF2-40B4-BE49-F238E27FC236}">
              <a16:creationId xmlns:a16="http://schemas.microsoft.com/office/drawing/2014/main" id="{ECB9E288-7036-4033-B804-A33C60E65410}"/>
            </a:ext>
          </a:extLst>
        </xdr:cNvPr>
        <xdr:cNvSpPr txBox="1"/>
      </xdr:nvSpPr>
      <xdr:spPr>
        <a:xfrm rot="16200000">
          <a:off x="-816452" y="186272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99" name="TextBox 98">
          <a:extLst>
            <a:ext uri="{FF2B5EF4-FFF2-40B4-BE49-F238E27FC236}">
              <a16:creationId xmlns:a16="http://schemas.microsoft.com/office/drawing/2014/main" id="{5D789407-E19C-4249-9481-3AAFBF6BC01E}"/>
            </a:ext>
          </a:extLst>
        </xdr:cNvPr>
        <xdr:cNvSpPr txBox="1"/>
      </xdr:nvSpPr>
      <xdr:spPr>
        <a:xfrm rot="16200000">
          <a:off x="-816452" y="186272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7</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100" name="TextBox 99">
          <a:extLst>
            <a:ext uri="{FF2B5EF4-FFF2-40B4-BE49-F238E27FC236}">
              <a16:creationId xmlns:a16="http://schemas.microsoft.com/office/drawing/2014/main" id="{132BC6BD-C7D1-48BF-B522-4BB5FD6B5D75}"/>
            </a:ext>
          </a:extLst>
        </xdr:cNvPr>
        <xdr:cNvSpPr txBox="1"/>
      </xdr:nvSpPr>
      <xdr:spPr>
        <a:xfrm rot="16200000">
          <a:off x="-816452" y="213641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101" name="TextBox 100">
          <a:extLst>
            <a:ext uri="{FF2B5EF4-FFF2-40B4-BE49-F238E27FC236}">
              <a16:creationId xmlns:a16="http://schemas.microsoft.com/office/drawing/2014/main" id="{A614E971-70DA-46E2-A9E4-5409C61F23D4}"/>
            </a:ext>
          </a:extLst>
        </xdr:cNvPr>
        <xdr:cNvSpPr txBox="1"/>
      </xdr:nvSpPr>
      <xdr:spPr>
        <a:xfrm rot="16200000">
          <a:off x="-816452" y="213641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102" name="TextBox 101">
          <a:extLst>
            <a:ext uri="{FF2B5EF4-FFF2-40B4-BE49-F238E27FC236}">
              <a16:creationId xmlns:a16="http://schemas.microsoft.com/office/drawing/2014/main" id="{3A1B054A-5223-440E-9661-9FDE3EACC095}"/>
            </a:ext>
          </a:extLst>
        </xdr:cNvPr>
        <xdr:cNvSpPr txBox="1"/>
      </xdr:nvSpPr>
      <xdr:spPr>
        <a:xfrm rot="16200000">
          <a:off x="-816452" y="213641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8</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103" name="TextBox 102">
          <a:extLst>
            <a:ext uri="{FF2B5EF4-FFF2-40B4-BE49-F238E27FC236}">
              <a16:creationId xmlns:a16="http://schemas.microsoft.com/office/drawing/2014/main" id="{C2A4FCD9-F436-45D5-841D-0612D3A6E01C}"/>
            </a:ext>
          </a:extLst>
        </xdr:cNvPr>
        <xdr:cNvSpPr txBox="1"/>
      </xdr:nvSpPr>
      <xdr:spPr>
        <a:xfrm rot="16200000">
          <a:off x="-816452" y="241009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104" name="TextBox 103">
          <a:extLst>
            <a:ext uri="{FF2B5EF4-FFF2-40B4-BE49-F238E27FC236}">
              <a16:creationId xmlns:a16="http://schemas.microsoft.com/office/drawing/2014/main" id="{BDA6BE4C-5441-4667-817D-E58C73AA4CE2}"/>
            </a:ext>
          </a:extLst>
        </xdr:cNvPr>
        <xdr:cNvSpPr txBox="1"/>
      </xdr:nvSpPr>
      <xdr:spPr>
        <a:xfrm rot="16200000">
          <a:off x="-816452" y="241009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105" name="TextBox 104">
          <a:extLst>
            <a:ext uri="{FF2B5EF4-FFF2-40B4-BE49-F238E27FC236}">
              <a16:creationId xmlns:a16="http://schemas.microsoft.com/office/drawing/2014/main" id="{F6D17B83-E259-4A39-9367-96B805D5A181}"/>
            </a:ext>
          </a:extLst>
        </xdr:cNvPr>
        <xdr:cNvSpPr txBox="1"/>
      </xdr:nvSpPr>
      <xdr:spPr>
        <a:xfrm rot="16200000">
          <a:off x="-816452" y="241009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9</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106" name="TextBox 105">
          <a:extLst>
            <a:ext uri="{FF2B5EF4-FFF2-40B4-BE49-F238E27FC236}">
              <a16:creationId xmlns:a16="http://schemas.microsoft.com/office/drawing/2014/main" id="{06DE1642-0A76-4065-A6C5-71662546D928}"/>
            </a:ext>
          </a:extLst>
        </xdr:cNvPr>
        <xdr:cNvSpPr txBox="1"/>
      </xdr:nvSpPr>
      <xdr:spPr>
        <a:xfrm rot="16200000">
          <a:off x="-816452" y="268378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107" name="TextBox 106">
          <a:extLst>
            <a:ext uri="{FF2B5EF4-FFF2-40B4-BE49-F238E27FC236}">
              <a16:creationId xmlns:a16="http://schemas.microsoft.com/office/drawing/2014/main" id="{62F050E4-7DE8-4F13-AB0D-8F871E2ABD84}"/>
            </a:ext>
          </a:extLst>
        </xdr:cNvPr>
        <xdr:cNvSpPr txBox="1"/>
      </xdr:nvSpPr>
      <xdr:spPr>
        <a:xfrm rot="16200000">
          <a:off x="-816452" y="268378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108" name="TextBox 107">
          <a:extLst>
            <a:ext uri="{FF2B5EF4-FFF2-40B4-BE49-F238E27FC236}">
              <a16:creationId xmlns:a16="http://schemas.microsoft.com/office/drawing/2014/main" id="{5E71AE19-5E48-4A5C-A0E9-AAF1C15A2025}"/>
            </a:ext>
          </a:extLst>
        </xdr:cNvPr>
        <xdr:cNvSpPr txBox="1"/>
      </xdr:nvSpPr>
      <xdr:spPr>
        <a:xfrm rot="16200000">
          <a:off x="-816452" y="268378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10</a:t>
          </a:r>
        </a:p>
      </xdr:txBody>
    </xdr:sp>
    <xdr:clientData/>
  </xdr:twoCellAnchor>
  <xdr:twoCellAnchor>
    <xdr:from>
      <xdr:col>13</xdr:col>
      <xdr:colOff>0</xdr:colOff>
      <xdr:row>18</xdr:row>
      <xdr:rowOff>0</xdr:rowOff>
    </xdr:from>
    <xdr:to>
      <xdr:col>13</xdr:col>
      <xdr:colOff>11429</xdr:colOff>
      <xdr:row>18</xdr:row>
      <xdr:rowOff>0</xdr:rowOff>
    </xdr:to>
    <xdr:sp macro="" textlink="">
      <xdr:nvSpPr>
        <xdr:cNvPr id="109" name="TextBox 108">
          <a:extLst>
            <a:ext uri="{FF2B5EF4-FFF2-40B4-BE49-F238E27FC236}">
              <a16:creationId xmlns:a16="http://schemas.microsoft.com/office/drawing/2014/main" id="{9F361471-5BF2-4C93-8834-6097F85B1492}"/>
            </a:ext>
          </a:extLst>
        </xdr:cNvPr>
        <xdr:cNvSpPr txBox="1"/>
      </xdr:nvSpPr>
      <xdr:spPr>
        <a:xfrm rot="16200000">
          <a:off x="13435965" y="4598035"/>
          <a:ext cx="0" cy="114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13</xdr:col>
      <xdr:colOff>1</xdr:colOff>
      <xdr:row>18</xdr:row>
      <xdr:rowOff>0</xdr:rowOff>
    </xdr:from>
    <xdr:to>
      <xdr:col>13</xdr:col>
      <xdr:colOff>11430</xdr:colOff>
      <xdr:row>18</xdr:row>
      <xdr:rowOff>0</xdr:rowOff>
    </xdr:to>
    <xdr:sp macro="" textlink="">
      <xdr:nvSpPr>
        <xdr:cNvPr id="110" name="TextBox 109">
          <a:extLst>
            <a:ext uri="{FF2B5EF4-FFF2-40B4-BE49-F238E27FC236}">
              <a16:creationId xmlns:a16="http://schemas.microsoft.com/office/drawing/2014/main" id="{355749FA-FEB5-46D7-81F4-19E0D2CB71BE}"/>
            </a:ext>
          </a:extLst>
        </xdr:cNvPr>
        <xdr:cNvSpPr txBox="1"/>
      </xdr:nvSpPr>
      <xdr:spPr>
        <a:xfrm rot="16200000">
          <a:off x="13435966" y="4598035"/>
          <a:ext cx="0" cy="114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111" name="TextBox 110">
          <a:extLst>
            <a:ext uri="{FF2B5EF4-FFF2-40B4-BE49-F238E27FC236}">
              <a16:creationId xmlns:a16="http://schemas.microsoft.com/office/drawing/2014/main" id="{000DD107-85EC-4DA0-997C-078CE8E7A4EE}"/>
            </a:ext>
          </a:extLst>
        </xdr:cNvPr>
        <xdr:cNvSpPr txBox="1"/>
      </xdr:nvSpPr>
      <xdr:spPr>
        <a:xfrm rot="16200000">
          <a:off x="-816452" y="295746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112" name="TextBox 111">
          <a:extLst>
            <a:ext uri="{FF2B5EF4-FFF2-40B4-BE49-F238E27FC236}">
              <a16:creationId xmlns:a16="http://schemas.microsoft.com/office/drawing/2014/main" id="{F322E2E0-874F-4B0B-A8D6-DC58BFBB1D34}"/>
            </a:ext>
          </a:extLst>
        </xdr:cNvPr>
        <xdr:cNvSpPr txBox="1"/>
      </xdr:nvSpPr>
      <xdr:spPr>
        <a:xfrm rot="16200000">
          <a:off x="-816452" y="295746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113" name="TextBox 112">
          <a:extLst>
            <a:ext uri="{FF2B5EF4-FFF2-40B4-BE49-F238E27FC236}">
              <a16:creationId xmlns:a16="http://schemas.microsoft.com/office/drawing/2014/main" id="{567E48DD-34D4-4EDD-A620-17B3A025CF4F}"/>
            </a:ext>
          </a:extLst>
        </xdr:cNvPr>
        <xdr:cNvSpPr txBox="1"/>
      </xdr:nvSpPr>
      <xdr:spPr>
        <a:xfrm rot="16200000">
          <a:off x="-816452" y="295746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11</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114" name="TextBox 113">
          <a:extLst>
            <a:ext uri="{FF2B5EF4-FFF2-40B4-BE49-F238E27FC236}">
              <a16:creationId xmlns:a16="http://schemas.microsoft.com/office/drawing/2014/main" id="{A0B1C387-3FF0-4D1D-9A95-541EF95399F6}"/>
            </a:ext>
          </a:extLst>
        </xdr:cNvPr>
        <xdr:cNvSpPr txBox="1"/>
      </xdr:nvSpPr>
      <xdr:spPr>
        <a:xfrm rot="16200000">
          <a:off x="-816452" y="323115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115" name="TextBox 114">
          <a:extLst>
            <a:ext uri="{FF2B5EF4-FFF2-40B4-BE49-F238E27FC236}">
              <a16:creationId xmlns:a16="http://schemas.microsoft.com/office/drawing/2014/main" id="{CA16D172-4779-4BE6-A627-CBF98AB5AA3D}"/>
            </a:ext>
          </a:extLst>
        </xdr:cNvPr>
        <xdr:cNvSpPr txBox="1"/>
      </xdr:nvSpPr>
      <xdr:spPr>
        <a:xfrm rot="16200000">
          <a:off x="-816452" y="323115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116" name="TextBox 115">
          <a:extLst>
            <a:ext uri="{FF2B5EF4-FFF2-40B4-BE49-F238E27FC236}">
              <a16:creationId xmlns:a16="http://schemas.microsoft.com/office/drawing/2014/main" id="{CEC6D840-E4FF-4DAA-A23C-E2A86192C591}"/>
            </a:ext>
          </a:extLst>
        </xdr:cNvPr>
        <xdr:cNvSpPr txBox="1"/>
      </xdr:nvSpPr>
      <xdr:spPr>
        <a:xfrm rot="16200000">
          <a:off x="-816452" y="323115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12</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117" name="TextBox 116">
          <a:extLst>
            <a:ext uri="{FF2B5EF4-FFF2-40B4-BE49-F238E27FC236}">
              <a16:creationId xmlns:a16="http://schemas.microsoft.com/office/drawing/2014/main" id="{E6B03836-2A90-4014-A8FE-A7AECAF59062}"/>
            </a:ext>
          </a:extLst>
        </xdr:cNvPr>
        <xdr:cNvSpPr txBox="1"/>
      </xdr:nvSpPr>
      <xdr:spPr>
        <a:xfrm rot="16200000">
          <a:off x="-816452" y="350483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118" name="TextBox 117">
          <a:extLst>
            <a:ext uri="{FF2B5EF4-FFF2-40B4-BE49-F238E27FC236}">
              <a16:creationId xmlns:a16="http://schemas.microsoft.com/office/drawing/2014/main" id="{695DC8A1-8413-4D62-9D5A-F7482EDDB406}"/>
            </a:ext>
          </a:extLst>
        </xdr:cNvPr>
        <xdr:cNvSpPr txBox="1"/>
      </xdr:nvSpPr>
      <xdr:spPr>
        <a:xfrm rot="16200000">
          <a:off x="-816452" y="350483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119" name="TextBox 118">
          <a:extLst>
            <a:ext uri="{FF2B5EF4-FFF2-40B4-BE49-F238E27FC236}">
              <a16:creationId xmlns:a16="http://schemas.microsoft.com/office/drawing/2014/main" id="{C9C01AF7-EFE5-4606-8093-90F734856D15}"/>
            </a:ext>
          </a:extLst>
        </xdr:cNvPr>
        <xdr:cNvSpPr txBox="1"/>
      </xdr:nvSpPr>
      <xdr:spPr>
        <a:xfrm rot="16200000">
          <a:off x="-816452" y="350483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13</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120" name="TextBox 119">
          <a:extLst>
            <a:ext uri="{FF2B5EF4-FFF2-40B4-BE49-F238E27FC236}">
              <a16:creationId xmlns:a16="http://schemas.microsoft.com/office/drawing/2014/main" id="{668D244C-B89E-44A6-9A73-4E6935D2D08F}"/>
            </a:ext>
          </a:extLst>
        </xdr:cNvPr>
        <xdr:cNvSpPr txBox="1"/>
      </xdr:nvSpPr>
      <xdr:spPr>
        <a:xfrm rot="16200000">
          <a:off x="-816452" y="377852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121" name="TextBox 120">
          <a:extLst>
            <a:ext uri="{FF2B5EF4-FFF2-40B4-BE49-F238E27FC236}">
              <a16:creationId xmlns:a16="http://schemas.microsoft.com/office/drawing/2014/main" id="{FE093F59-E1EB-41A2-BE4F-3666012E775B}"/>
            </a:ext>
          </a:extLst>
        </xdr:cNvPr>
        <xdr:cNvSpPr txBox="1"/>
      </xdr:nvSpPr>
      <xdr:spPr>
        <a:xfrm rot="16200000">
          <a:off x="-816452" y="377852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122" name="TextBox 121">
          <a:extLst>
            <a:ext uri="{FF2B5EF4-FFF2-40B4-BE49-F238E27FC236}">
              <a16:creationId xmlns:a16="http://schemas.microsoft.com/office/drawing/2014/main" id="{EBC2931C-A990-4EB2-97B0-D4BAC714581D}"/>
            </a:ext>
          </a:extLst>
        </xdr:cNvPr>
        <xdr:cNvSpPr txBox="1"/>
      </xdr:nvSpPr>
      <xdr:spPr>
        <a:xfrm rot="16200000">
          <a:off x="-816452" y="377852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14</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123" name="TextBox 122">
          <a:extLst>
            <a:ext uri="{FF2B5EF4-FFF2-40B4-BE49-F238E27FC236}">
              <a16:creationId xmlns:a16="http://schemas.microsoft.com/office/drawing/2014/main" id="{FBE97B61-181F-47F6-BD79-EF4BF6014466}"/>
            </a:ext>
          </a:extLst>
        </xdr:cNvPr>
        <xdr:cNvSpPr txBox="1"/>
      </xdr:nvSpPr>
      <xdr:spPr>
        <a:xfrm rot="16200000">
          <a:off x="-816452" y="405220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124" name="TextBox 123">
          <a:extLst>
            <a:ext uri="{FF2B5EF4-FFF2-40B4-BE49-F238E27FC236}">
              <a16:creationId xmlns:a16="http://schemas.microsoft.com/office/drawing/2014/main" id="{60AC218B-A495-4CA6-A278-2A83880E604B}"/>
            </a:ext>
          </a:extLst>
        </xdr:cNvPr>
        <xdr:cNvSpPr txBox="1"/>
      </xdr:nvSpPr>
      <xdr:spPr>
        <a:xfrm rot="16200000">
          <a:off x="-816452" y="405220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125" name="TextBox 124">
          <a:extLst>
            <a:ext uri="{FF2B5EF4-FFF2-40B4-BE49-F238E27FC236}">
              <a16:creationId xmlns:a16="http://schemas.microsoft.com/office/drawing/2014/main" id="{E182D4C1-7AC9-4B9C-BB3E-FD8863E45649}"/>
            </a:ext>
          </a:extLst>
        </xdr:cNvPr>
        <xdr:cNvSpPr txBox="1"/>
      </xdr:nvSpPr>
      <xdr:spPr>
        <a:xfrm rot="16200000">
          <a:off x="-816452" y="405220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15</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126" name="TextBox 125">
          <a:extLst>
            <a:ext uri="{FF2B5EF4-FFF2-40B4-BE49-F238E27FC236}">
              <a16:creationId xmlns:a16="http://schemas.microsoft.com/office/drawing/2014/main" id="{D7BFE712-DADB-4093-AB6D-0639D36B3496}"/>
            </a:ext>
          </a:extLst>
        </xdr:cNvPr>
        <xdr:cNvSpPr txBox="1"/>
      </xdr:nvSpPr>
      <xdr:spPr>
        <a:xfrm rot="16200000">
          <a:off x="-816452" y="432589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127" name="TextBox 126">
          <a:extLst>
            <a:ext uri="{FF2B5EF4-FFF2-40B4-BE49-F238E27FC236}">
              <a16:creationId xmlns:a16="http://schemas.microsoft.com/office/drawing/2014/main" id="{E2626317-8EA0-4479-B6FF-4560CC476F47}"/>
            </a:ext>
          </a:extLst>
        </xdr:cNvPr>
        <xdr:cNvSpPr txBox="1"/>
      </xdr:nvSpPr>
      <xdr:spPr>
        <a:xfrm rot="16200000">
          <a:off x="-816452" y="432589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128" name="TextBox 127">
          <a:extLst>
            <a:ext uri="{FF2B5EF4-FFF2-40B4-BE49-F238E27FC236}">
              <a16:creationId xmlns:a16="http://schemas.microsoft.com/office/drawing/2014/main" id="{B0B1B9B6-A30C-4F10-9B22-E8537DB99607}"/>
            </a:ext>
          </a:extLst>
        </xdr:cNvPr>
        <xdr:cNvSpPr txBox="1"/>
      </xdr:nvSpPr>
      <xdr:spPr>
        <a:xfrm rot="16200000">
          <a:off x="-816452" y="432589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16</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129" name="TextBox 128">
          <a:extLst>
            <a:ext uri="{FF2B5EF4-FFF2-40B4-BE49-F238E27FC236}">
              <a16:creationId xmlns:a16="http://schemas.microsoft.com/office/drawing/2014/main" id="{50C1AA54-F249-4467-85FE-B78AB358E380}"/>
            </a:ext>
          </a:extLst>
        </xdr:cNvPr>
        <xdr:cNvSpPr txBox="1"/>
      </xdr:nvSpPr>
      <xdr:spPr>
        <a:xfrm rot="16200000">
          <a:off x="-816452" y="459957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130" name="TextBox 129">
          <a:extLst>
            <a:ext uri="{FF2B5EF4-FFF2-40B4-BE49-F238E27FC236}">
              <a16:creationId xmlns:a16="http://schemas.microsoft.com/office/drawing/2014/main" id="{4CD6A6E3-2DD1-430A-B5BC-F4742F673BC6}"/>
            </a:ext>
          </a:extLst>
        </xdr:cNvPr>
        <xdr:cNvSpPr txBox="1"/>
      </xdr:nvSpPr>
      <xdr:spPr>
        <a:xfrm rot="16200000">
          <a:off x="-816452" y="459957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131" name="TextBox 130">
          <a:extLst>
            <a:ext uri="{FF2B5EF4-FFF2-40B4-BE49-F238E27FC236}">
              <a16:creationId xmlns:a16="http://schemas.microsoft.com/office/drawing/2014/main" id="{BC111196-2AC4-4100-AEDF-C04EDD2D4874}"/>
            </a:ext>
          </a:extLst>
        </xdr:cNvPr>
        <xdr:cNvSpPr txBox="1"/>
      </xdr:nvSpPr>
      <xdr:spPr>
        <a:xfrm rot="16200000">
          <a:off x="-816452" y="459957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17</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132" name="TextBox 131">
          <a:extLst>
            <a:ext uri="{FF2B5EF4-FFF2-40B4-BE49-F238E27FC236}">
              <a16:creationId xmlns:a16="http://schemas.microsoft.com/office/drawing/2014/main" id="{EAC8787B-6604-4674-851B-A2B329BB5A02}"/>
            </a:ext>
          </a:extLst>
        </xdr:cNvPr>
        <xdr:cNvSpPr txBox="1"/>
      </xdr:nvSpPr>
      <xdr:spPr>
        <a:xfrm rot="16200000">
          <a:off x="-816452" y="487326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133" name="TextBox 132">
          <a:extLst>
            <a:ext uri="{FF2B5EF4-FFF2-40B4-BE49-F238E27FC236}">
              <a16:creationId xmlns:a16="http://schemas.microsoft.com/office/drawing/2014/main" id="{59230587-CF19-4F5B-90D0-60770C91C8CC}"/>
            </a:ext>
          </a:extLst>
        </xdr:cNvPr>
        <xdr:cNvSpPr txBox="1"/>
      </xdr:nvSpPr>
      <xdr:spPr>
        <a:xfrm rot="16200000">
          <a:off x="-816452" y="487326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134" name="TextBox 133">
          <a:extLst>
            <a:ext uri="{FF2B5EF4-FFF2-40B4-BE49-F238E27FC236}">
              <a16:creationId xmlns:a16="http://schemas.microsoft.com/office/drawing/2014/main" id="{651BD5E4-E4F8-4625-956A-AAD8930199F5}"/>
            </a:ext>
          </a:extLst>
        </xdr:cNvPr>
        <xdr:cNvSpPr txBox="1"/>
      </xdr:nvSpPr>
      <xdr:spPr>
        <a:xfrm rot="16200000">
          <a:off x="-816452" y="487326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18</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135" name="TextBox 134">
          <a:extLst>
            <a:ext uri="{FF2B5EF4-FFF2-40B4-BE49-F238E27FC236}">
              <a16:creationId xmlns:a16="http://schemas.microsoft.com/office/drawing/2014/main" id="{7B29299B-0148-447D-A181-019B1A049F82}"/>
            </a:ext>
          </a:extLst>
        </xdr:cNvPr>
        <xdr:cNvSpPr txBox="1"/>
      </xdr:nvSpPr>
      <xdr:spPr>
        <a:xfrm rot="16200000">
          <a:off x="-816452" y="514694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136" name="TextBox 135">
          <a:extLst>
            <a:ext uri="{FF2B5EF4-FFF2-40B4-BE49-F238E27FC236}">
              <a16:creationId xmlns:a16="http://schemas.microsoft.com/office/drawing/2014/main" id="{4F8E4933-1B48-4276-A093-24C3AB696037}"/>
            </a:ext>
          </a:extLst>
        </xdr:cNvPr>
        <xdr:cNvSpPr txBox="1"/>
      </xdr:nvSpPr>
      <xdr:spPr>
        <a:xfrm rot="16200000">
          <a:off x="-816452" y="514694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137" name="TextBox 136">
          <a:extLst>
            <a:ext uri="{FF2B5EF4-FFF2-40B4-BE49-F238E27FC236}">
              <a16:creationId xmlns:a16="http://schemas.microsoft.com/office/drawing/2014/main" id="{0E4594DA-80A3-4451-A53E-B07F76049510}"/>
            </a:ext>
          </a:extLst>
        </xdr:cNvPr>
        <xdr:cNvSpPr txBox="1"/>
      </xdr:nvSpPr>
      <xdr:spPr>
        <a:xfrm rot="16200000">
          <a:off x="-816452" y="514694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19</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138" name="TextBox 137">
          <a:extLst>
            <a:ext uri="{FF2B5EF4-FFF2-40B4-BE49-F238E27FC236}">
              <a16:creationId xmlns:a16="http://schemas.microsoft.com/office/drawing/2014/main" id="{EF1B0ACF-15E5-4CA6-9EBC-B0E71EF2D5C1}"/>
            </a:ext>
          </a:extLst>
        </xdr:cNvPr>
        <xdr:cNvSpPr txBox="1"/>
      </xdr:nvSpPr>
      <xdr:spPr>
        <a:xfrm rot="16200000">
          <a:off x="-816452" y="542063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139" name="TextBox 138">
          <a:extLst>
            <a:ext uri="{FF2B5EF4-FFF2-40B4-BE49-F238E27FC236}">
              <a16:creationId xmlns:a16="http://schemas.microsoft.com/office/drawing/2014/main" id="{51CD696E-0DE2-4BFB-A307-7FA3854A3C77}"/>
            </a:ext>
          </a:extLst>
        </xdr:cNvPr>
        <xdr:cNvSpPr txBox="1"/>
      </xdr:nvSpPr>
      <xdr:spPr>
        <a:xfrm rot="16200000">
          <a:off x="-816452" y="542063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140" name="TextBox 139">
          <a:extLst>
            <a:ext uri="{FF2B5EF4-FFF2-40B4-BE49-F238E27FC236}">
              <a16:creationId xmlns:a16="http://schemas.microsoft.com/office/drawing/2014/main" id="{E6C3674C-2E1B-437E-85D0-713E44A036D4}"/>
            </a:ext>
          </a:extLst>
        </xdr:cNvPr>
        <xdr:cNvSpPr txBox="1"/>
      </xdr:nvSpPr>
      <xdr:spPr>
        <a:xfrm rot="16200000">
          <a:off x="-816452" y="542063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20</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141" name="TextBox 140">
          <a:extLst>
            <a:ext uri="{FF2B5EF4-FFF2-40B4-BE49-F238E27FC236}">
              <a16:creationId xmlns:a16="http://schemas.microsoft.com/office/drawing/2014/main" id="{0B171978-36E0-4F7A-8B5E-687E5F1D9ED0}"/>
            </a:ext>
          </a:extLst>
        </xdr:cNvPr>
        <xdr:cNvSpPr txBox="1"/>
      </xdr:nvSpPr>
      <xdr:spPr>
        <a:xfrm rot="16200000">
          <a:off x="-816452" y="56943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142" name="TextBox 141">
          <a:extLst>
            <a:ext uri="{FF2B5EF4-FFF2-40B4-BE49-F238E27FC236}">
              <a16:creationId xmlns:a16="http://schemas.microsoft.com/office/drawing/2014/main" id="{AA554F4A-53D7-42D0-A498-853F2CB431DC}"/>
            </a:ext>
          </a:extLst>
        </xdr:cNvPr>
        <xdr:cNvSpPr txBox="1"/>
      </xdr:nvSpPr>
      <xdr:spPr>
        <a:xfrm rot="16200000">
          <a:off x="-816452" y="56943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143" name="TextBox 142">
          <a:extLst>
            <a:ext uri="{FF2B5EF4-FFF2-40B4-BE49-F238E27FC236}">
              <a16:creationId xmlns:a16="http://schemas.microsoft.com/office/drawing/2014/main" id="{6471B478-268F-45E7-9490-1ABED60C4AF5}"/>
            </a:ext>
          </a:extLst>
        </xdr:cNvPr>
        <xdr:cNvSpPr txBox="1"/>
      </xdr:nvSpPr>
      <xdr:spPr>
        <a:xfrm rot="16200000">
          <a:off x="-816452" y="569431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Years 1-5</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14</xdr:row>
      <xdr:rowOff>19053</xdr:rowOff>
    </xdr:to>
    <xdr:sp macro="" textlink="">
      <xdr:nvSpPr>
        <xdr:cNvPr id="2" name="TextBox 1">
          <a:extLst>
            <a:ext uri="{FF2B5EF4-FFF2-40B4-BE49-F238E27FC236}">
              <a16:creationId xmlns:a16="http://schemas.microsoft.com/office/drawing/2014/main" id="{EFA9F941-D367-47C0-AEF3-4F01639B3672}"/>
            </a:ext>
          </a:extLst>
        </xdr:cNvPr>
        <xdr:cNvSpPr txBox="1"/>
      </xdr:nvSpPr>
      <xdr:spPr>
        <a:xfrm rot="16200000">
          <a:off x="-816452" y="2079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3" name="TextBox 2">
          <a:extLst>
            <a:ext uri="{FF2B5EF4-FFF2-40B4-BE49-F238E27FC236}">
              <a16:creationId xmlns:a16="http://schemas.microsoft.com/office/drawing/2014/main" id="{426F8086-1334-477E-8383-503FF212276F}"/>
            </a:ext>
          </a:extLst>
        </xdr:cNvPr>
        <xdr:cNvSpPr txBox="1"/>
      </xdr:nvSpPr>
      <xdr:spPr>
        <a:xfrm rot="16200000">
          <a:off x="310515" y="3334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4" name="TextBox 3">
          <a:extLst>
            <a:ext uri="{FF2B5EF4-FFF2-40B4-BE49-F238E27FC236}">
              <a16:creationId xmlns:a16="http://schemas.microsoft.com/office/drawing/2014/main" id="{F12E7276-5672-427F-B121-92031445D348}"/>
            </a:ext>
          </a:extLst>
        </xdr:cNvPr>
        <xdr:cNvSpPr txBox="1"/>
      </xdr:nvSpPr>
      <xdr:spPr>
        <a:xfrm rot="16200000">
          <a:off x="310516" y="3334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5" name="TextBox 4">
          <a:extLst>
            <a:ext uri="{FF2B5EF4-FFF2-40B4-BE49-F238E27FC236}">
              <a16:creationId xmlns:a16="http://schemas.microsoft.com/office/drawing/2014/main" id="{7C9F2589-B626-451D-B50B-7FAD9D1549B4}"/>
            </a:ext>
          </a:extLst>
        </xdr:cNvPr>
        <xdr:cNvSpPr txBox="1"/>
      </xdr:nvSpPr>
      <xdr:spPr>
        <a:xfrm rot="16200000">
          <a:off x="-816452" y="2079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6" name="TextBox 5">
          <a:extLst>
            <a:ext uri="{FF2B5EF4-FFF2-40B4-BE49-F238E27FC236}">
              <a16:creationId xmlns:a16="http://schemas.microsoft.com/office/drawing/2014/main" id="{D5DE50B4-804D-4DBE-A957-7CABCFEA639C}"/>
            </a:ext>
          </a:extLst>
        </xdr:cNvPr>
        <xdr:cNvSpPr txBox="1"/>
      </xdr:nvSpPr>
      <xdr:spPr>
        <a:xfrm rot="16200000">
          <a:off x="310515" y="3334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7" name="TextBox 6">
          <a:extLst>
            <a:ext uri="{FF2B5EF4-FFF2-40B4-BE49-F238E27FC236}">
              <a16:creationId xmlns:a16="http://schemas.microsoft.com/office/drawing/2014/main" id="{D35BBC0A-B67A-47BF-B0EE-0D83A434E564}"/>
            </a:ext>
          </a:extLst>
        </xdr:cNvPr>
        <xdr:cNvSpPr txBox="1"/>
      </xdr:nvSpPr>
      <xdr:spPr>
        <a:xfrm rot="16200000">
          <a:off x="310516" y="3334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8" name="TextBox 7">
          <a:extLst>
            <a:ext uri="{FF2B5EF4-FFF2-40B4-BE49-F238E27FC236}">
              <a16:creationId xmlns:a16="http://schemas.microsoft.com/office/drawing/2014/main" id="{1B697EDD-57C8-4483-B422-F27E23A229BD}"/>
            </a:ext>
          </a:extLst>
        </xdr:cNvPr>
        <xdr:cNvSpPr txBox="1"/>
      </xdr:nvSpPr>
      <xdr:spPr>
        <a:xfrm rot="16200000">
          <a:off x="-816452" y="20791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9" name="TextBox 8">
          <a:extLst>
            <a:ext uri="{FF2B5EF4-FFF2-40B4-BE49-F238E27FC236}">
              <a16:creationId xmlns:a16="http://schemas.microsoft.com/office/drawing/2014/main" id="{BC38654A-B059-4C1D-A4E5-0B5E03948EF4}"/>
            </a:ext>
          </a:extLst>
        </xdr:cNvPr>
        <xdr:cNvSpPr txBox="1"/>
      </xdr:nvSpPr>
      <xdr:spPr>
        <a:xfrm rot="16200000">
          <a:off x="310515" y="3334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10" name="TextBox 9">
          <a:extLst>
            <a:ext uri="{FF2B5EF4-FFF2-40B4-BE49-F238E27FC236}">
              <a16:creationId xmlns:a16="http://schemas.microsoft.com/office/drawing/2014/main" id="{FB30D8B7-EC9D-4D42-A7FF-03140C8C367C}"/>
            </a:ext>
          </a:extLst>
        </xdr:cNvPr>
        <xdr:cNvSpPr txBox="1"/>
      </xdr:nvSpPr>
      <xdr:spPr>
        <a:xfrm rot="16200000">
          <a:off x="310516" y="3334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1" name="TextBox 10">
          <a:extLst>
            <a:ext uri="{FF2B5EF4-FFF2-40B4-BE49-F238E27FC236}">
              <a16:creationId xmlns:a16="http://schemas.microsoft.com/office/drawing/2014/main" id="{6CF73705-DE8B-4408-B5AF-B27A7C839399}"/>
            </a:ext>
          </a:extLst>
        </xdr:cNvPr>
        <xdr:cNvSpPr txBox="1"/>
      </xdr:nvSpPr>
      <xdr:spPr>
        <a:xfrm rot="16200000">
          <a:off x="-816452" y="48160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2" name="TextBox 11">
          <a:extLst>
            <a:ext uri="{FF2B5EF4-FFF2-40B4-BE49-F238E27FC236}">
              <a16:creationId xmlns:a16="http://schemas.microsoft.com/office/drawing/2014/main" id="{181FB090-9108-438A-BC28-248D52FCCC0D}"/>
            </a:ext>
          </a:extLst>
        </xdr:cNvPr>
        <xdr:cNvSpPr txBox="1"/>
      </xdr:nvSpPr>
      <xdr:spPr>
        <a:xfrm rot="16200000">
          <a:off x="-816452" y="48160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3" name="TextBox 12">
          <a:extLst>
            <a:ext uri="{FF2B5EF4-FFF2-40B4-BE49-F238E27FC236}">
              <a16:creationId xmlns:a16="http://schemas.microsoft.com/office/drawing/2014/main" id="{1863D363-7377-4732-A41B-33C8F5226489}"/>
            </a:ext>
          </a:extLst>
        </xdr:cNvPr>
        <xdr:cNvSpPr txBox="1"/>
      </xdr:nvSpPr>
      <xdr:spPr>
        <a:xfrm rot="16200000">
          <a:off x="-816452" y="48160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4" name="TextBox 13">
          <a:extLst>
            <a:ext uri="{FF2B5EF4-FFF2-40B4-BE49-F238E27FC236}">
              <a16:creationId xmlns:a16="http://schemas.microsoft.com/office/drawing/2014/main" id="{0B01D8DF-2825-44A9-9156-4B397505DE7E}"/>
            </a:ext>
          </a:extLst>
        </xdr:cNvPr>
        <xdr:cNvSpPr txBox="1"/>
      </xdr:nvSpPr>
      <xdr:spPr>
        <a:xfrm rot="16200000">
          <a:off x="-816452" y="75528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5" name="TextBox 14">
          <a:extLst>
            <a:ext uri="{FF2B5EF4-FFF2-40B4-BE49-F238E27FC236}">
              <a16:creationId xmlns:a16="http://schemas.microsoft.com/office/drawing/2014/main" id="{6753DCAB-AA98-4C46-85CC-CAC8392736C7}"/>
            </a:ext>
          </a:extLst>
        </xdr:cNvPr>
        <xdr:cNvSpPr txBox="1"/>
      </xdr:nvSpPr>
      <xdr:spPr>
        <a:xfrm rot="16200000">
          <a:off x="-816452" y="75528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6" name="TextBox 15">
          <a:extLst>
            <a:ext uri="{FF2B5EF4-FFF2-40B4-BE49-F238E27FC236}">
              <a16:creationId xmlns:a16="http://schemas.microsoft.com/office/drawing/2014/main" id="{6C7DF7D9-8AFC-4938-8E8F-0A2043D9E10A}"/>
            </a:ext>
          </a:extLst>
        </xdr:cNvPr>
        <xdr:cNvSpPr txBox="1"/>
      </xdr:nvSpPr>
      <xdr:spPr>
        <a:xfrm rot="16200000">
          <a:off x="-816452" y="75528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3</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17" name="TextBox 16">
          <a:extLst>
            <a:ext uri="{FF2B5EF4-FFF2-40B4-BE49-F238E27FC236}">
              <a16:creationId xmlns:a16="http://schemas.microsoft.com/office/drawing/2014/main" id="{ECDF54F7-6771-4BED-8E79-0500A92E9716}"/>
            </a:ext>
          </a:extLst>
        </xdr:cNvPr>
        <xdr:cNvSpPr txBox="1"/>
      </xdr:nvSpPr>
      <xdr:spPr>
        <a:xfrm rot="16200000">
          <a:off x="-816452" y="102897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18" name="TextBox 17">
          <a:extLst>
            <a:ext uri="{FF2B5EF4-FFF2-40B4-BE49-F238E27FC236}">
              <a16:creationId xmlns:a16="http://schemas.microsoft.com/office/drawing/2014/main" id="{766FB15A-2129-427E-B85E-609F82CB104A}"/>
            </a:ext>
          </a:extLst>
        </xdr:cNvPr>
        <xdr:cNvSpPr txBox="1"/>
      </xdr:nvSpPr>
      <xdr:spPr>
        <a:xfrm rot="16200000">
          <a:off x="-816452" y="102897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19" name="TextBox 18">
          <a:extLst>
            <a:ext uri="{FF2B5EF4-FFF2-40B4-BE49-F238E27FC236}">
              <a16:creationId xmlns:a16="http://schemas.microsoft.com/office/drawing/2014/main" id="{05E89508-03FF-4793-A70A-2D08AC11B75E}"/>
            </a:ext>
          </a:extLst>
        </xdr:cNvPr>
        <xdr:cNvSpPr txBox="1"/>
      </xdr:nvSpPr>
      <xdr:spPr>
        <a:xfrm rot="16200000">
          <a:off x="-816452" y="102897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4</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0" name="TextBox 19">
          <a:extLst>
            <a:ext uri="{FF2B5EF4-FFF2-40B4-BE49-F238E27FC236}">
              <a16:creationId xmlns:a16="http://schemas.microsoft.com/office/drawing/2014/main" id="{76E95625-B743-4A40-A142-52C7C5A59904}"/>
            </a:ext>
          </a:extLst>
        </xdr:cNvPr>
        <xdr:cNvSpPr txBox="1"/>
      </xdr:nvSpPr>
      <xdr:spPr>
        <a:xfrm rot="16200000">
          <a:off x="-816452" y="130265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1" name="TextBox 20">
          <a:extLst>
            <a:ext uri="{FF2B5EF4-FFF2-40B4-BE49-F238E27FC236}">
              <a16:creationId xmlns:a16="http://schemas.microsoft.com/office/drawing/2014/main" id="{04ACF185-8EA9-4190-9234-FCA8BDDA22B0}"/>
            </a:ext>
          </a:extLst>
        </xdr:cNvPr>
        <xdr:cNvSpPr txBox="1"/>
      </xdr:nvSpPr>
      <xdr:spPr>
        <a:xfrm rot="16200000">
          <a:off x="-816452" y="130265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2" name="TextBox 21">
          <a:extLst>
            <a:ext uri="{FF2B5EF4-FFF2-40B4-BE49-F238E27FC236}">
              <a16:creationId xmlns:a16="http://schemas.microsoft.com/office/drawing/2014/main" id="{F98993B3-7C3E-43FA-A488-628E48C09547}"/>
            </a:ext>
          </a:extLst>
        </xdr:cNvPr>
        <xdr:cNvSpPr txBox="1"/>
      </xdr:nvSpPr>
      <xdr:spPr>
        <a:xfrm rot="16200000">
          <a:off x="-816452" y="130265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5</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3" name="TextBox 22">
          <a:extLst>
            <a:ext uri="{FF2B5EF4-FFF2-40B4-BE49-F238E27FC236}">
              <a16:creationId xmlns:a16="http://schemas.microsoft.com/office/drawing/2014/main" id="{6D91B0BF-F123-4535-B997-52E4D19F3D94}"/>
            </a:ext>
          </a:extLst>
        </xdr:cNvPr>
        <xdr:cNvSpPr txBox="1"/>
      </xdr:nvSpPr>
      <xdr:spPr>
        <a:xfrm rot="16200000">
          <a:off x="-816452" y="157634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4" name="TextBox 23">
          <a:extLst>
            <a:ext uri="{FF2B5EF4-FFF2-40B4-BE49-F238E27FC236}">
              <a16:creationId xmlns:a16="http://schemas.microsoft.com/office/drawing/2014/main" id="{6768E0FF-5E2F-4A61-817D-BDEAB0014DE2}"/>
            </a:ext>
          </a:extLst>
        </xdr:cNvPr>
        <xdr:cNvSpPr txBox="1"/>
      </xdr:nvSpPr>
      <xdr:spPr>
        <a:xfrm rot="16200000">
          <a:off x="-816452" y="157634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5" name="TextBox 24">
          <a:extLst>
            <a:ext uri="{FF2B5EF4-FFF2-40B4-BE49-F238E27FC236}">
              <a16:creationId xmlns:a16="http://schemas.microsoft.com/office/drawing/2014/main" id="{78B33905-0048-42C3-BE41-5D6C84ABF52F}"/>
            </a:ext>
          </a:extLst>
        </xdr:cNvPr>
        <xdr:cNvSpPr txBox="1"/>
      </xdr:nvSpPr>
      <xdr:spPr>
        <a:xfrm rot="16200000">
          <a:off x="-816452" y="157634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6</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26" name="TextBox 25">
          <a:extLst>
            <a:ext uri="{FF2B5EF4-FFF2-40B4-BE49-F238E27FC236}">
              <a16:creationId xmlns:a16="http://schemas.microsoft.com/office/drawing/2014/main" id="{5BC67302-2888-44DA-99DB-BB2767B48F1E}"/>
            </a:ext>
          </a:extLst>
        </xdr:cNvPr>
        <xdr:cNvSpPr txBox="1"/>
      </xdr:nvSpPr>
      <xdr:spPr>
        <a:xfrm rot="16200000">
          <a:off x="-816452" y="185002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27" name="TextBox 26">
          <a:extLst>
            <a:ext uri="{FF2B5EF4-FFF2-40B4-BE49-F238E27FC236}">
              <a16:creationId xmlns:a16="http://schemas.microsoft.com/office/drawing/2014/main" id="{D7D13826-5A3B-41D2-94A8-FAB118492E58}"/>
            </a:ext>
          </a:extLst>
        </xdr:cNvPr>
        <xdr:cNvSpPr txBox="1"/>
      </xdr:nvSpPr>
      <xdr:spPr>
        <a:xfrm rot="16200000">
          <a:off x="-816452" y="185002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28" name="TextBox 27">
          <a:extLst>
            <a:ext uri="{FF2B5EF4-FFF2-40B4-BE49-F238E27FC236}">
              <a16:creationId xmlns:a16="http://schemas.microsoft.com/office/drawing/2014/main" id="{392D00A0-8C56-4561-8E59-B4FF20BF68CF}"/>
            </a:ext>
          </a:extLst>
        </xdr:cNvPr>
        <xdr:cNvSpPr txBox="1"/>
      </xdr:nvSpPr>
      <xdr:spPr>
        <a:xfrm rot="16200000">
          <a:off x="-816452" y="185002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7</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29" name="TextBox 28">
          <a:extLst>
            <a:ext uri="{FF2B5EF4-FFF2-40B4-BE49-F238E27FC236}">
              <a16:creationId xmlns:a16="http://schemas.microsoft.com/office/drawing/2014/main" id="{F2D5D9FC-0693-42B7-8D0B-9288BE091485}"/>
            </a:ext>
          </a:extLst>
        </xdr:cNvPr>
        <xdr:cNvSpPr txBox="1"/>
      </xdr:nvSpPr>
      <xdr:spPr>
        <a:xfrm rot="16200000">
          <a:off x="-816452" y="212371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30" name="TextBox 29">
          <a:extLst>
            <a:ext uri="{FF2B5EF4-FFF2-40B4-BE49-F238E27FC236}">
              <a16:creationId xmlns:a16="http://schemas.microsoft.com/office/drawing/2014/main" id="{F9E6C2D5-CD29-4831-A583-0D8B7C181901}"/>
            </a:ext>
          </a:extLst>
        </xdr:cNvPr>
        <xdr:cNvSpPr txBox="1"/>
      </xdr:nvSpPr>
      <xdr:spPr>
        <a:xfrm rot="16200000">
          <a:off x="-816452" y="212371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31" name="TextBox 30">
          <a:extLst>
            <a:ext uri="{FF2B5EF4-FFF2-40B4-BE49-F238E27FC236}">
              <a16:creationId xmlns:a16="http://schemas.microsoft.com/office/drawing/2014/main" id="{FD792793-60ED-4284-976A-75A831324EFD}"/>
            </a:ext>
          </a:extLst>
        </xdr:cNvPr>
        <xdr:cNvSpPr txBox="1"/>
      </xdr:nvSpPr>
      <xdr:spPr>
        <a:xfrm rot="16200000">
          <a:off x="-816452" y="212371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8</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2" name="TextBox 31">
          <a:extLst>
            <a:ext uri="{FF2B5EF4-FFF2-40B4-BE49-F238E27FC236}">
              <a16:creationId xmlns:a16="http://schemas.microsoft.com/office/drawing/2014/main" id="{DBCEB1EB-3DDF-4172-A717-E18EA8EAD959}"/>
            </a:ext>
          </a:extLst>
        </xdr:cNvPr>
        <xdr:cNvSpPr txBox="1"/>
      </xdr:nvSpPr>
      <xdr:spPr>
        <a:xfrm rot="16200000">
          <a:off x="-816452" y="239739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3" name="TextBox 32">
          <a:extLst>
            <a:ext uri="{FF2B5EF4-FFF2-40B4-BE49-F238E27FC236}">
              <a16:creationId xmlns:a16="http://schemas.microsoft.com/office/drawing/2014/main" id="{DC966A3C-299C-4533-9414-EA644F077A43}"/>
            </a:ext>
          </a:extLst>
        </xdr:cNvPr>
        <xdr:cNvSpPr txBox="1"/>
      </xdr:nvSpPr>
      <xdr:spPr>
        <a:xfrm rot="16200000">
          <a:off x="-816452" y="239739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4" name="TextBox 33">
          <a:extLst>
            <a:ext uri="{FF2B5EF4-FFF2-40B4-BE49-F238E27FC236}">
              <a16:creationId xmlns:a16="http://schemas.microsoft.com/office/drawing/2014/main" id="{236B22F7-5BD4-40F0-A74C-E24FE1B8200F}"/>
            </a:ext>
          </a:extLst>
        </xdr:cNvPr>
        <xdr:cNvSpPr txBox="1"/>
      </xdr:nvSpPr>
      <xdr:spPr>
        <a:xfrm rot="16200000">
          <a:off x="-816452" y="239739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9</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35" name="TextBox 34">
          <a:extLst>
            <a:ext uri="{FF2B5EF4-FFF2-40B4-BE49-F238E27FC236}">
              <a16:creationId xmlns:a16="http://schemas.microsoft.com/office/drawing/2014/main" id="{E3DDCEA4-9868-4D97-8800-84298286B885}"/>
            </a:ext>
          </a:extLst>
        </xdr:cNvPr>
        <xdr:cNvSpPr txBox="1"/>
      </xdr:nvSpPr>
      <xdr:spPr>
        <a:xfrm rot="16200000">
          <a:off x="-816452" y="267108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36" name="TextBox 35">
          <a:extLst>
            <a:ext uri="{FF2B5EF4-FFF2-40B4-BE49-F238E27FC236}">
              <a16:creationId xmlns:a16="http://schemas.microsoft.com/office/drawing/2014/main" id="{0A0E5E93-BE6A-4742-A52E-5EF945A0D307}"/>
            </a:ext>
          </a:extLst>
        </xdr:cNvPr>
        <xdr:cNvSpPr txBox="1"/>
      </xdr:nvSpPr>
      <xdr:spPr>
        <a:xfrm rot="16200000">
          <a:off x="-816452" y="267108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37" name="TextBox 36">
          <a:extLst>
            <a:ext uri="{FF2B5EF4-FFF2-40B4-BE49-F238E27FC236}">
              <a16:creationId xmlns:a16="http://schemas.microsoft.com/office/drawing/2014/main" id="{4D491052-988D-4690-B3B2-EA40EE38F7B6}"/>
            </a:ext>
          </a:extLst>
        </xdr:cNvPr>
        <xdr:cNvSpPr txBox="1"/>
      </xdr:nvSpPr>
      <xdr:spPr>
        <a:xfrm rot="16200000">
          <a:off x="-816452" y="267108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10</a:t>
          </a:r>
        </a:p>
      </xdr:txBody>
    </xdr:sp>
    <xdr:clientData/>
  </xdr:twoCellAnchor>
  <xdr:twoCellAnchor>
    <xdr:from>
      <xdr:col>13</xdr:col>
      <xdr:colOff>0</xdr:colOff>
      <xdr:row>18</xdr:row>
      <xdr:rowOff>0</xdr:rowOff>
    </xdr:from>
    <xdr:to>
      <xdr:col>13</xdr:col>
      <xdr:colOff>11429</xdr:colOff>
      <xdr:row>18</xdr:row>
      <xdr:rowOff>0</xdr:rowOff>
    </xdr:to>
    <xdr:sp macro="" textlink="">
      <xdr:nvSpPr>
        <xdr:cNvPr id="38" name="TextBox 37">
          <a:extLst>
            <a:ext uri="{FF2B5EF4-FFF2-40B4-BE49-F238E27FC236}">
              <a16:creationId xmlns:a16="http://schemas.microsoft.com/office/drawing/2014/main" id="{B8888842-A938-451C-BC06-A822D8E72332}"/>
            </a:ext>
          </a:extLst>
        </xdr:cNvPr>
        <xdr:cNvSpPr txBox="1"/>
      </xdr:nvSpPr>
      <xdr:spPr>
        <a:xfrm rot="16200000">
          <a:off x="13430250" y="4476750"/>
          <a:ext cx="0" cy="0"/>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13</xdr:col>
      <xdr:colOff>1</xdr:colOff>
      <xdr:row>18</xdr:row>
      <xdr:rowOff>0</xdr:rowOff>
    </xdr:from>
    <xdr:to>
      <xdr:col>13</xdr:col>
      <xdr:colOff>11430</xdr:colOff>
      <xdr:row>18</xdr:row>
      <xdr:rowOff>0</xdr:rowOff>
    </xdr:to>
    <xdr:sp macro="" textlink="">
      <xdr:nvSpPr>
        <xdr:cNvPr id="39" name="TextBox 38">
          <a:extLst>
            <a:ext uri="{FF2B5EF4-FFF2-40B4-BE49-F238E27FC236}">
              <a16:creationId xmlns:a16="http://schemas.microsoft.com/office/drawing/2014/main" id="{16DE1747-192D-4F99-8F1A-094DF65122EB}"/>
            </a:ext>
          </a:extLst>
        </xdr:cNvPr>
        <xdr:cNvSpPr txBox="1"/>
      </xdr:nvSpPr>
      <xdr:spPr>
        <a:xfrm rot="16200000">
          <a:off x="13430250" y="4476750"/>
          <a:ext cx="0" cy="0"/>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0" name="TextBox 39">
          <a:extLst>
            <a:ext uri="{FF2B5EF4-FFF2-40B4-BE49-F238E27FC236}">
              <a16:creationId xmlns:a16="http://schemas.microsoft.com/office/drawing/2014/main" id="{57E36B4C-4437-448B-818C-FA4241BBC704}"/>
            </a:ext>
          </a:extLst>
        </xdr:cNvPr>
        <xdr:cNvSpPr txBox="1"/>
      </xdr:nvSpPr>
      <xdr:spPr>
        <a:xfrm rot="16200000">
          <a:off x="-816452" y="294476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1" name="TextBox 40">
          <a:extLst>
            <a:ext uri="{FF2B5EF4-FFF2-40B4-BE49-F238E27FC236}">
              <a16:creationId xmlns:a16="http://schemas.microsoft.com/office/drawing/2014/main" id="{88B0904C-1057-42E6-B112-CCDE1CF8FCF0}"/>
            </a:ext>
          </a:extLst>
        </xdr:cNvPr>
        <xdr:cNvSpPr txBox="1"/>
      </xdr:nvSpPr>
      <xdr:spPr>
        <a:xfrm rot="16200000">
          <a:off x="-816452" y="294476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2" name="TextBox 41">
          <a:extLst>
            <a:ext uri="{FF2B5EF4-FFF2-40B4-BE49-F238E27FC236}">
              <a16:creationId xmlns:a16="http://schemas.microsoft.com/office/drawing/2014/main" id="{1820CC60-1C0F-4C04-9BA2-840E72277F1A}"/>
            </a:ext>
          </a:extLst>
        </xdr:cNvPr>
        <xdr:cNvSpPr txBox="1"/>
      </xdr:nvSpPr>
      <xdr:spPr>
        <a:xfrm rot="16200000">
          <a:off x="-816452" y="294476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11</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3" name="TextBox 42">
          <a:extLst>
            <a:ext uri="{FF2B5EF4-FFF2-40B4-BE49-F238E27FC236}">
              <a16:creationId xmlns:a16="http://schemas.microsoft.com/office/drawing/2014/main" id="{9389C641-294C-452F-9978-99DFC276E927}"/>
            </a:ext>
          </a:extLst>
        </xdr:cNvPr>
        <xdr:cNvSpPr txBox="1"/>
      </xdr:nvSpPr>
      <xdr:spPr>
        <a:xfrm rot="16200000">
          <a:off x="-816452" y="321845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4" name="TextBox 43">
          <a:extLst>
            <a:ext uri="{FF2B5EF4-FFF2-40B4-BE49-F238E27FC236}">
              <a16:creationId xmlns:a16="http://schemas.microsoft.com/office/drawing/2014/main" id="{87E9BEF7-2074-4DBD-88A8-9291FC2C7A89}"/>
            </a:ext>
          </a:extLst>
        </xdr:cNvPr>
        <xdr:cNvSpPr txBox="1"/>
      </xdr:nvSpPr>
      <xdr:spPr>
        <a:xfrm rot="16200000">
          <a:off x="-816452" y="321845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5" name="TextBox 44">
          <a:extLst>
            <a:ext uri="{FF2B5EF4-FFF2-40B4-BE49-F238E27FC236}">
              <a16:creationId xmlns:a16="http://schemas.microsoft.com/office/drawing/2014/main" id="{FF9A91A7-1EF1-4335-81F4-FC6F369367C6}"/>
            </a:ext>
          </a:extLst>
        </xdr:cNvPr>
        <xdr:cNvSpPr txBox="1"/>
      </xdr:nvSpPr>
      <xdr:spPr>
        <a:xfrm rot="16200000">
          <a:off x="-816452" y="321845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12</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46" name="TextBox 45">
          <a:extLst>
            <a:ext uri="{FF2B5EF4-FFF2-40B4-BE49-F238E27FC236}">
              <a16:creationId xmlns:a16="http://schemas.microsoft.com/office/drawing/2014/main" id="{F7D5367E-42F1-49E9-A1DD-A53FA8366DDE}"/>
            </a:ext>
          </a:extLst>
        </xdr:cNvPr>
        <xdr:cNvSpPr txBox="1"/>
      </xdr:nvSpPr>
      <xdr:spPr>
        <a:xfrm rot="16200000">
          <a:off x="-816452" y="349213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47" name="TextBox 46">
          <a:extLst>
            <a:ext uri="{FF2B5EF4-FFF2-40B4-BE49-F238E27FC236}">
              <a16:creationId xmlns:a16="http://schemas.microsoft.com/office/drawing/2014/main" id="{D590F894-9D60-42AC-8451-442BC5758E98}"/>
            </a:ext>
          </a:extLst>
        </xdr:cNvPr>
        <xdr:cNvSpPr txBox="1"/>
      </xdr:nvSpPr>
      <xdr:spPr>
        <a:xfrm rot="16200000">
          <a:off x="-816452" y="349213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48" name="TextBox 47">
          <a:extLst>
            <a:ext uri="{FF2B5EF4-FFF2-40B4-BE49-F238E27FC236}">
              <a16:creationId xmlns:a16="http://schemas.microsoft.com/office/drawing/2014/main" id="{B082745F-704D-4290-8A5B-A8A18FEC38BC}"/>
            </a:ext>
          </a:extLst>
        </xdr:cNvPr>
        <xdr:cNvSpPr txBox="1"/>
      </xdr:nvSpPr>
      <xdr:spPr>
        <a:xfrm rot="16200000">
          <a:off x="-816452" y="349213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13</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49" name="TextBox 48">
          <a:extLst>
            <a:ext uri="{FF2B5EF4-FFF2-40B4-BE49-F238E27FC236}">
              <a16:creationId xmlns:a16="http://schemas.microsoft.com/office/drawing/2014/main" id="{2D017A4C-A71A-47FA-8439-E55488074076}"/>
            </a:ext>
          </a:extLst>
        </xdr:cNvPr>
        <xdr:cNvSpPr txBox="1"/>
      </xdr:nvSpPr>
      <xdr:spPr>
        <a:xfrm rot="16200000">
          <a:off x="-816452" y="376582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50" name="TextBox 49">
          <a:extLst>
            <a:ext uri="{FF2B5EF4-FFF2-40B4-BE49-F238E27FC236}">
              <a16:creationId xmlns:a16="http://schemas.microsoft.com/office/drawing/2014/main" id="{56C08651-5812-4F53-8D47-85092F98164A}"/>
            </a:ext>
          </a:extLst>
        </xdr:cNvPr>
        <xdr:cNvSpPr txBox="1"/>
      </xdr:nvSpPr>
      <xdr:spPr>
        <a:xfrm rot="16200000">
          <a:off x="-816452" y="376582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51" name="TextBox 50">
          <a:extLst>
            <a:ext uri="{FF2B5EF4-FFF2-40B4-BE49-F238E27FC236}">
              <a16:creationId xmlns:a16="http://schemas.microsoft.com/office/drawing/2014/main" id="{1FF2BC5A-F45C-495C-8D9D-D7AE978A13A1}"/>
            </a:ext>
          </a:extLst>
        </xdr:cNvPr>
        <xdr:cNvSpPr txBox="1"/>
      </xdr:nvSpPr>
      <xdr:spPr>
        <a:xfrm rot="16200000">
          <a:off x="-816452" y="376582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14</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2" name="TextBox 51">
          <a:extLst>
            <a:ext uri="{FF2B5EF4-FFF2-40B4-BE49-F238E27FC236}">
              <a16:creationId xmlns:a16="http://schemas.microsoft.com/office/drawing/2014/main" id="{4905B109-6DF5-4309-B580-05E973505287}"/>
            </a:ext>
          </a:extLst>
        </xdr:cNvPr>
        <xdr:cNvSpPr txBox="1"/>
      </xdr:nvSpPr>
      <xdr:spPr>
        <a:xfrm rot="16200000">
          <a:off x="-816452" y="403950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3" name="TextBox 52">
          <a:extLst>
            <a:ext uri="{FF2B5EF4-FFF2-40B4-BE49-F238E27FC236}">
              <a16:creationId xmlns:a16="http://schemas.microsoft.com/office/drawing/2014/main" id="{C216A415-D6DC-445A-82CD-AEE7BE9CAA7A}"/>
            </a:ext>
          </a:extLst>
        </xdr:cNvPr>
        <xdr:cNvSpPr txBox="1"/>
      </xdr:nvSpPr>
      <xdr:spPr>
        <a:xfrm rot="16200000">
          <a:off x="-816452" y="403950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4" name="TextBox 53">
          <a:extLst>
            <a:ext uri="{FF2B5EF4-FFF2-40B4-BE49-F238E27FC236}">
              <a16:creationId xmlns:a16="http://schemas.microsoft.com/office/drawing/2014/main" id="{7A7BD6C2-F581-41F5-BF81-C5808B0FB7DC}"/>
            </a:ext>
          </a:extLst>
        </xdr:cNvPr>
        <xdr:cNvSpPr txBox="1"/>
      </xdr:nvSpPr>
      <xdr:spPr>
        <a:xfrm rot="16200000">
          <a:off x="-816452" y="403950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15</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55" name="TextBox 54">
          <a:extLst>
            <a:ext uri="{FF2B5EF4-FFF2-40B4-BE49-F238E27FC236}">
              <a16:creationId xmlns:a16="http://schemas.microsoft.com/office/drawing/2014/main" id="{31223651-710B-4E91-8355-9D46DD8740D8}"/>
            </a:ext>
          </a:extLst>
        </xdr:cNvPr>
        <xdr:cNvSpPr txBox="1"/>
      </xdr:nvSpPr>
      <xdr:spPr>
        <a:xfrm rot="16200000">
          <a:off x="-816452" y="431319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56" name="TextBox 55">
          <a:extLst>
            <a:ext uri="{FF2B5EF4-FFF2-40B4-BE49-F238E27FC236}">
              <a16:creationId xmlns:a16="http://schemas.microsoft.com/office/drawing/2014/main" id="{50B908BE-2231-4EC7-A406-459866169AB4}"/>
            </a:ext>
          </a:extLst>
        </xdr:cNvPr>
        <xdr:cNvSpPr txBox="1"/>
      </xdr:nvSpPr>
      <xdr:spPr>
        <a:xfrm rot="16200000">
          <a:off x="-816452" y="431319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57" name="TextBox 56">
          <a:extLst>
            <a:ext uri="{FF2B5EF4-FFF2-40B4-BE49-F238E27FC236}">
              <a16:creationId xmlns:a16="http://schemas.microsoft.com/office/drawing/2014/main" id="{0DCEF747-2131-48C1-98B5-BF68D3F17340}"/>
            </a:ext>
          </a:extLst>
        </xdr:cNvPr>
        <xdr:cNvSpPr txBox="1"/>
      </xdr:nvSpPr>
      <xdr:spPr>
        <a:xfrm rot="16200000">
          <a:off x="-816452" y="431319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16</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58" name="TextBox 57">
          <a:extLst>
            <a:ext uri="{FF2B5EF4-FFF2-40B4-BE49-F238E27FC236}">
              <a16:creationId xmlns:a16="http://schemas.microsoft.com/office/drawing/2014/main" id="{525347C1-CD06-406E-A712-028FA1F5AE0B}"/>
            </a:ext>
          </a:extLst>
        </xdr:cNvPr>
        <xdr:cNvSpPr txBox="1"/>
      </xdr:nvSpPr>
      <xdr:spPr>
        <a:xfrm rot="16200000">
          <a:off x="-816452" y="458687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59" name="TextBox 58">
          <a:extLst>
            <a:ext uri="{FF2B5EF4-FFF2-40B4-BE49-F238E27FC236}">
              <a16:creationId xmlns:a16="http://schemas.microsoft.com/office/drawing/2014/main" id="{36D8B01E-734C-47B0-98E0-5FDD05526F9B}"/>
            </a:ext>
          </a:extLst>
        </xdr:cNvPr>
        <xdr:cNvSpPr txBox="1"/>
      </xdr:nvSpPr>
      <xdr:spPr>
        <a:xfrm rot="16200000">
          <a:off x="-816452" y="458687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60" name="TextBox 59">
          <a:extLst>
            <a:ext uri="{FF2B5EF4-FFF2-40B4-BE49-F238E27FC236}">
              <a16:creationId xmlns:a16="http://schemas.microsoft.com/office/drawing/2014/main" id="{B935B962-140C-4C4F-90BC-3D557DD2CAFA}"/>
            </a:ext>
          </a:extLst>
        </xdr:cNvPr>
        <xdr:cNvSpPr txBox="1"/>
      </xdr:nvSpPr>
      <xdr:spPr>
        <a:xfrm rot="16200000">
          <a:off x="-816452" y="458687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17</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1" name="TextBox 60">
          <a:extLst>
            <a:ext uri="{FF2B5EF4-FFF2-40B4-BE49-F238E27FC236}">
              <a16:creationId xmlns:a16="http://schemas.microsoft.com/office/drawing/2014/main" id="{39E828E7-C558-4D5E-B154-74D071E63D88}"/>
            </a:ext>
          </a:extLst>
        </xdr:cNvPr>
        <xdr:cNvSpPr txBox="1"/>
      </xdr:nvSpPr>
      <xdr:spPr>
        <a:xfrm rot="16200000">
          <a:off x="-816452" y="486056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2" name="TextBox 61">
          <a:extLst>
            <a:ext uri="{FF2B5EF4-FFF2-40B4-BE49-F238E27FC236}">
              <a16:creationId xmlns:a16="http://schemas.microsoft.com/office/drawing/2014/main" id="{EF329DDA-1C1F-4D96-AB9E-E6FD6B54F5E0}"/>
            </a:ext>
          </a:extLst>
        </xdr:cNvPr>
        <xdr:cNvSpPr txBox="1"/>
      </xdr:nvSpPr>
      <xdr:spPr>
        <a:xfrm rot="16200000">
          <a:off x="-816452" y="486056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3" name="TextBox 62">
          <a:extLst>
            <a:ext uri="{FF2B5EF4-FFF2-40B4-BE49-F238E27FC236}">
              <a16:creationId xmlns:a16="http://schemas.microsoft.com/office/drawing/2014/main" id="{E20B8F08-9633-4253-8B74-D85039E5FCA4}"/>
            </a:ext>
          </a:extLst>
        </xdr:cNvPr>
        <xdr:cNvSpPr txBox="1"/>
      </xdr:nvSpPr>
      <xdr:spPr>
        <a:xfrm rot="16200000">
          <a:off x="-816452" y="486056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18</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4" name="TextBox 63">
          <a:extLst>
            <a:ext uri="{FF2B5EF4-FFF2-40B4-BE49-F238E27FC236}">
              <a16:creationId xmlns:a16="http://schemas.microsoft.com/office/drawing/2014/main" id="{803F3A91-1ABD-4C90-A580-2AA176045C0F}"/>
            </a:ext>
          </a:extLst>
        </xdr:cNvPr>
        <xdr:cNvSpPr txBox="1"/>
      </xdr:nvSpPr>
      <xdr:spPr>
        <a:xfrm rot="16200000">
          <a:off x="-816452" y="513424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5" name="TextBox 64">
          <a:extLst>
            <a:ext uri="{FF2B5EF4-FFF2-40B4-BE49-F238E27FC236}">
              <a16:creationId xmlns:a16="http://schemas.microsoft.com/office/drawing/2014/main" id="{A14DF0B1-17B4-48A9-B6F1-5B1850E24DF8}"/>
            </a:ext>
          </a:extLst>
        </xdr:cNvPr>
        <xdr:cNvSpPr txBox="1"/>
      </xdr:nvSpPr>
      <xdr:spPr>
        <a:xfrm rot="16200000">
          <a:off x="-816452" y="513424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6" name="TextBox 65">
          <a:extLst>
            <a:ext uri="{FF2B5EF4-FFF2-40B4-BE49-F238E27FC236}">
              <a16:creationId xmlns:a16="http://schemas.microsoft.com/office/drawing/2014/main" id="{EA6657F7-8743-45A8-B222-A3C757762E0B}"/>
            </a:ext>
          </a:extLst>
        </xdr:cNvPr>
        <xdr:cNvSpPr txBox="1"/>
      </xdr:nvSpPr>
      <xdr:spPr>
        <a:xfrm rot="16200000">
          <a:off x="-816452" y="513424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19</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67" name="TextBox 66">
          <a:extLst>
            <a:ext uri="{FF2B5EF4-FFF2-40B4-BE49-F238E27FC236}">
              <a16:creationId xmlns:a16="http://schemas.microsoft.com/office/drawing/2014/main" id="{2D563DA6-F31A-4DCF-AA46-EF5083A9F9C0}"/>
            </a:ext>
          </a:extLst>
        </xdr:cNvPr>
        <xdr:cNvSpPr txBox="1"/>
      </xdr:nvSpPr>
      <xdr:spPr>
        <a:xfrm rot="16200000">
          <a:off x="-816452" y="540793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68" name="TextBox 67">
          <a:extLst>
            <a:ext uri="{FF2B5EF4-FFF2-40B4-BE49-F238E27FC236}">
              <a16:creationId xmlns:a16="http://schemas.microsoft.com/office/drawing/2014/main" id="{995046FF-667B-425A-8624-45587192F0DB}"/>
            </a:ext>
          </a:extLst>
        </xdr:cNvPr>
        <xdr:cNvSpPr txBox="1"/>
      </xdr:nvSpPr>
      <xdr:spPr>
        <a:xfrm rot="16200000">
          <a:off x="-816452" y="540793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69" name="TextBox 68">
          <a:extLst>
            <a:ext uri="{FF2B5EF4-FFF2-40B4-BE49-F238E27FC236}">
              <a16:creationId xmlns:a16="http://schemas.microsoft.com/office/drawing/2014/main" id="{CA6B3BF9-306E-48B0-92C4-65FB3A5C16F6}"/>
            </a:ext>
          </a:extLst>
        </xdr:cNvPr>
        <xdr:cNvSpPr txBox="1"/>
      </xdr:nvSpPr>
      <xdr:spPr>
        <a:xfrm rot="16200000">
          <a:off x="-816452" y="540793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20</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0" name="TextBox 69">
          <a:extLst>
            <a:ext uri="{FF2B5EF4-FFF2-40B4-BE49-F238E27FC236}">
              <a16:creationId xmlns:a16="http://schemas.microsoft.com/office/drawing/2014/main" id="{05622C60-4EFB-4C78-8868-977903C7A793}"/>
            </a:ext>
          </a:extLst>
        </xdr:cNvPr>
        <xdr:cNvSpPr txBox="1"/>
      </xdr:nvSpPr>
      <xdr:spPr>
        <a:xfrm rot="16200000">
          <a:off x="-816452" y="56816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1" name="TextBox 70">
          <a:extLst>
            <a:ext uri="{FF2B5EF4-FFF2-40B4-BE49-F238E27FC236}">
              <a16:creationId xmlns:a16="http://schemas.microsoft.com/office/drawing/2014/main" id="{F595323A-9C12-42A7-B914-9CBB9F2B05CC}"/>
            </a:ext>
          </a:extLst>
        </xdr:cNvPr>
        <xdr:cNvSpPr txBox="1"/>
      </xdr:nvSpPr>
      <xdr:spPr>
        <a:xfrm rot="16200000">
          <a:off x="-816452" y="56816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2" name="TextBox 71">
          <a:extLst>
            <a:ext uri="{FF2B5EF4-FFF2-40B4-BE49-F238E27FC236}">
              <a16:creationId xmlns:a16="http://schemas.microsoft.com/office/drawing/2014/main" id="{CAF6DBFF-B40C-42DB-96AA-2780B8362E90}"/>
            </a:ext>
          </a:extLst>
        </xdr:cNvPr>
        <xdr:cNvSpPr txBox="1"/>
      </xdr:nvSpPr>
      <xdr:spPr>
        <a:xfrm rot="16200000">
          <a:off x="-816452" y="568161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Years 1-5</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73" name="TextBox 72">
          <a:extLst>
            <a:ext uri="{FF2B5EF4-FFF2-40B4-BE49-F238E27FC236}">
              <a16:creationId xmlns:a16="http://schemas.microsoft.com/office/drawing/2014/main" id="{02169FD6-BE97-4958-BA33-A10F979DC718}"/>
            </a:ext>
          </a:extLst>
        </xdr:cNvPr>
        <xdr:cNvSpPr txBox="1"/>
      </xdr:nvSpPr>
      <xdr:spPr>
        <a:xfrm rot="16200000">
          <a:off x="-816452" y="2206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74" name="TextBox 73">
          <a:extLst>
            <a:ext uri="{FF2B5EF4-FFF2-40B4-BE49-F238E27FC236}">
              <a16:creationId xmlns:a16="http://schemas.microsoft.com/office/drawing/2014/main" id="{AD335284-1D9E-4179-972B-90D7635130A8}"/>
            </a:ext>
          </a:extLst>
        </xdr:cNvPr>
        <xdr:cNvSpPr txBox="1"/>
      </xdr:nvSpPr>
      <xdr:spPr>
        <a:xfrm rot="16200000">
          <a:off x="310515" y="3461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75" name="TextBox 74">
          <a:extLst>
            <a:ext uri="{FF2B5EF4-FFF2-40B4-BE49-F238E27FC236}">
              <a16:creationId xmlns:a16="http://schemas.microsoft.com/office/drawing/2014/main" id="{C90F9775-1D6F-4021-8BA6-EA0042435707}"/>
            </a:ext>
          </a:extLst>
        </xdr:cNvPr>
        <xdr:cNvSpPr txBox="1"/>
      </xdr:nvSpPr>
      <xdr:spPr>
        <a:xfrm rot="16200000">
          <a:off x="310516" y="3461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76" name="TextBox 75">
          <a:extLst>
            <a:ext uri="{FF2B5EF4-FFF2-40B4-BE49-F238E27FC236}">
              <a16:creationId xmlns:a16="http://schemas.microsoft.com/office/drawing/2014/main" id="{1ADDC7BF-BBAB-47D9-AD85-EE206F468E38}"/>
            </a:ext>
          </a:extLst>
        </xdr:cNvPr>
        <xdr:cNvSpPr txBox="1"/>
      </xdr:nvSpPr>
      <xdr:spPr>
        <a:xfrm rot="16200000">
          <a:off x="-816452" y="2206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77" name="TextBox 76">
          <a:extLst>
            <a:ext uri="{FF2B5EF4-FFF2-40B4-BE49-F238E27FC236}">
              <a16:creationId xmlns:a16="http://schemas.microsoft.com/office/drawing/2014/main" id="{4FE30B51-3012-479A-8140-08132C42D8B7}"/>
            </a:ext>
          </a:extLst>
        </xdr:cNvPr>
        <xdr:cNvSpPr txBox="1"/>
      </xdr:nvSpPr>
      <xdr:spPr>
        <a:xfrm rot="16200000">
          <a:off x="310515" y="3461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78" name="TextBox 77">
          <a:extLst>
            <a:ext uri="{FF2B5EF4-FFF2-40B4-BE49-F238E27FC236}">
              <a16:creationId xmlns:a16="http://schemas.microsoft.com/office/drawing/2014/main" id="{8DC803E5-9A34-4B3E-922A-B906B78B290A}"/>
            </a:ext>
          </a:extLst>
        </xdr:cNvPr>
        <xdr:cNvSpPr txBox="1"/>
      </xdr:nvSpPr>
      <xdr:spPr>
        <a:xfrm rot="16200000">
          <a:off x="310516" y="3461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79" name="TextBox 78">
          <a:extLst>
            <a:ext uri="{FF2B5EF4-FFF2-40B4-BE49-F238E27FC236}">
              <a16:creationId xmlns:a16="http://schemas.microsoft.com/office/drawing/2014/main" id="{19C42249-9E06-4089-9550-0BBE61023016}"/>
            </a:ext>
          </a:extLst>
        </xdr:cNvPr>
        <xdr:cNvSpPr txBox="1"/>
      </xdr:nvSpPr>
      <xdr:spPr>
        <a:xfrm rot="16200000">
          <a:off x="-816452" y="22061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80" name="TextBox 79">
          <a:extLst>
            <a:ext uri="{FF2B5EF4-FFF2-40B4-BE49-F238E27FC236}">
              <a16:creationId xmlns:a16="http://schemas.microsoft.com/office/drawing/2014/main" id="{B08E0A28-C022-4112-BF7E-92BBFC74DB11}"/>
            </a:ext>
          </a:extLst>
        </xdr:cNvPr>
        <xdr:cNvSpPr txBox="1"/>
      </xdr:nvSpPr>
      <xdr:spPr>
        <a:xfrm rot="16200000">
          <a:off x="310515" y="3461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81" name="TextBox 80">
          <a:extLst>
            <a:ext uri="{FF2B5EF4-FFF2-40B4-BE49-F238E27FC236}">
              <a16:creationId xmlns:a16="http://schemas.microsoft.com/office/drawing/2014/main" id="{D7AFE176-6F0D-42D5-9DD2-4D6A6995C941}"/>
            </a:ext>
          </a:extLst>
        </xdr:cNvPr>
        <xdr:cNvSpPr txBox="1"/>
      </xdr:nvSpPr>
      <xdr:spPr>
        <a:xfrm rot="16200000">
          <a:off x="310516" y="3461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82" name="TextBox 81">
          <a:extLst>
            <a:ext uri="{FF2B5EF4-FFF2-40B4-BE49-F238E27FC236}">
              <a16:creationId xmlns:a16="http://schemas.microsoft.com/office/drawing/2014/main" id="{DD69658D-50C0-4D19-AC3B-C9DF20DD101A}"/>
            </a:ext>
          </a:extLst>
        </xdr:cNvPr>
        <xdr:cNvSpPr txBox="1"/>
      </xdr:nvSpPr>
      <xdr:spPr>
        <a:xfrm rot="16200000">
          <a:off x="-816452" y="49430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83" name="TextBox 82">
          <a:extLst>
            <a:ext uri="{FF2B5EF4-FFF2-40B4-BE49-F238E27FC236}">
              <a16:creationId xmlns:a16="http://schemas.microsoft.com/office/drawing/2014/main" id="{5C6ED7E4-6F24-41CE-B5E3-BAFB2A0F0589}"/>
            </a:ext>
          </a:extLst>
        </xdr:cNvPr>
        <xdr:cNvSpPr txBox="1"/>
      </xdr:nvSpPr>
      <xdr:spPr>
        <a:xfrm rot="16200000">
          <a:off x="-816452" y="49430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84" name="TextBox 83">
          <a:extLst>
            <a:ext uri="{FF2B5EF4-FFF2-40B4-BE49-F238E27FC236}">
              <a16:creationId xmlns:a16="http://schemas.microsoft.com/office/drawing/2014/main" id="{9354E5DD-59B0-45C6-8DC7-04BF8925839E}"/>
            </a:ext>
          </a:extLst>
        </xdr:cNvPr>
        <xdr:cNvSpPr txBox="1"/>
      </xdr:nvSpPr>
      <xdr:spPr>
        <a:xfrm rot="16200000">
          <a:off x="-816452" y="49430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85" name="TextBox 84">
          <a:extLst>
            <a:ext uri="{FF2B5EF4-FFF2-40B4-BE49-F238E27FC236}">
              <a16:creationId xmlns:a16="http://schemas.microsoft.com/office/drawing/2014/main" id="{6B12BF1C-707E-423B-ACF2-73422505CF6B}"/>
            </a:ext>
          </a:extLst>
        </xdr:cNvPr>
        <xdr:cNvSpPr txBox="1"/>
      </xdr:nvSpPr>
      <xdr:spPr>
        <a:xfrm rot="16200000">
          <a:off x="-816452" y="76798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86" name="TextBox 85">
          <a:extLst>
            <a:ext uri="{FF2B5EF4-FFF2-40B4-BE49-F238E27FC236}">
              <a16:creationId xmlns:a16="http://schemas.microsoft.com/office/drawing/2014/main" id="{D2DBD4A9-5EC9-400A-B361-21C2ADEFF466}"/>
            </a:ext>
          </a:extLst>
        </xdr:cNvPr>
        <xdr:cNvSpPr txBox="1"/>
      </xdr:nvSpPr>
      <xdr:spPr>
        <a:xfrm rot="16200000">
          <a:off x="-816452" y="76798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87" name="TextBox 86">
          <a:extLst>
            <a:ext uri="{FF2B5EF4-FFF2-40B4-BE49-F238E27FC236}">
              <a16:creationId xmlns:a16="http://schemas.microsoft.com/office/drawing/2014/main" id="{1A82A247-C0D7-4108-80C1-AC4C53156755}"/>
            </a:ext>
          </a:extLst>
        </xdr:cNvPr>
        <xdr:cNvSpPr txBox="1"/>
      </xdr:nvSpPr>
      <xdr:spPr>
        <a:xfrm rot="16200000">
          <a:off x="-816452" y="76798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3</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88" name="TextBox 87">
          <a:extLst>
            <a:ext uri="{FF2B5EF4-FFF2-40B4-BE49-F238E27FC236}">
              <a16:creationId xmlns:a16="http://schemas.microsoft.com/office/drawing/2014/main" id="{555D6484-E486-48C9-9099-C70FBC13152F}"/>
            </a:ext>
          </a:extLst>
        </xdr:cNvPr>
        <xdr:cNvSpPr txBox="1"/>
      </xdr:nvSpPr>
      <xdr:spPr>
        <a:xfrm rot="16200000">
          <a:off x="-816452" y="104167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89" name="TextBox 88">
          <a:extLst>
            <a:ext uri="{FF2B5EF4-FFF2-40B4-BE49-F238E27FC236}">
              <a16:creationId xmlns:a16="http://schemas.microsoft.com/office/drawing/2014/main" id="{B278C4DB-5384-4714-AB10-02075CD9BA04}"/>
            </a:ext>
          </a:extLst>
        </xdr:cNvPr>
        <xdr:cNvSpPr txBox="1"/>
      </xdr:nvSpPr>
      <xdr:spPr>
        <a:xfrm rot="16200000">
          <a:off x="-816452" y="104167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90" name="TextBox 89">
          <a:extLst>
            <a:ext uri="{FF2B5EF4-FFF2-40B4-BE49-F238E27FC236}">
              <a16:creationId xmlns:a16="http://schemas.microsoft.com/office/drawing/2014/main" id="{9945F0D7-BF31-4A58-84A3-6B53B7CE10AE}"/>
            </a:ext>
          </a:extLst>
        </xdr:cNvPr>
        <xdr:cNvSpPr txBox="1"/>
      </xdr:nvSpPr>
      <xdr:spPr>
        <a:xfrm rot="16200000">
          <a:off x="-816452" y="104167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4</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91" name="TextBox 90">
          <a:extLst>
            <a:ext uri="{FF2B5EF4-FFF2-40B4-BE49-F238E27FC236}">
              <a16:creationId xmlns:a16="http://schemas.microsoft.com/office/drawing/2014/main" id="{F55D26F1-E56A-42EB-875A-BF86B2F1B8C3}"/>
            </a:ext>
          </a:extLst>
        </xdr:cNvPr>
        <xdr:cNvSpPr txBox="1"/>
      </xdr:nvSpPr>
      <xdr:spPr>
        <a:xfrm rot="16200000">
          <a:off x="-816452" y="131535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92" name="TextBox 91">
          <a:extLst>
            <a:ext uri="{FF2B5EF4-FFF2-40B4-BE49-F238E27FC236}">
              <a16:creationId xmlns:a16="http://schemas.microsoft.com/office/drawing/2014/main" id="{5F037FFE-6C42-4EBA-806E-E642A586DD94}"/>
            </a:ext>
          </a:extLst>
        </xdr:cNvPr>
        <xdr:cNvSpPr txBox="1"/>
      </xdr:nvSpPr>
      <xdr:spPr>
        <a:xfrm rot="16200000">
          <a:off x="-816452" y="131535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93" name="TextBox 92">
          <a:extLst>
            <a:ext uri="{FF2B5EF4-FFF2-40B4-BE49-F238E27FC236}">
              <a16:creationId xmlns:a16="http://schemas.microsoft.com/office/drawing/2014/main" id="{1A4517B0-C029-4AC3-BA46-7899D7699160}"/>
            </a:ext>
          </a:extLst>
        </xdr:cNvPr>
        <xdr:cNvSpPr txBox="1"/>
      </xdr:nvSpPr>
      <xdr:spPr>
        <a:xfrm rot="16200000">
          <a:off x="-816452" y="131535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5</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94" name="TextBox 93">
          <a:extLst>
            <a:ext uri="{FF2B5EF4-FFF2-40B4-BE49-F238E27FC236}">
              <a16:creationId xmlns:a16="http://schemas.microsoft.com/office/drawing/2014/main" id="{3C825114-AB16-4A73-BB64-9A8A0EE0C679}"/>
            </a:ext>
          </a:extLst>
        </xdr:cNvPr>
        <xdr:cNvSpPr txBox="1"/>
      </xdr:nvSpPr>
      <xdr:spPr>
        <a:xfrm rot="16200000">
          <a:off x="-816452" y="158904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95" name="TextBox 94">
          <a:extLst>
            <a:ext uri="{FF2B5EF4-FFF2-40B4-BE49-F238E27FC236}">
              <a16:creationId xmlns:a16="http://schemas.microsoft.com/office/drawing/2014/main" id="{6FD7D49E-9D0A-4DB7-B0D9-6E9F6352FFCF}"/>
            </a:ext>
          </a:extLst>
        </xdr:cNvPr>
        <xdr:cNvSpPr txBox="1"/>
      </xdr:nvSpPr>
      <xdr:spPr>
        <a:xfrm rot="16200000">
          <a:off x="-816452" y="158904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96" name="TextBox 95">
          <a:extLst>
            <a:ext uri="{FF2B5EF4-FFF2-40B4-BE49-F238E27FC236}">
              <a16:creationId xmlns:a16="http://schemas.microsoft.com/office/drawing/2014/main" id="{5DD90C49-CF47-4D30-B3B0-F5A8BE9FD144}"/>
            </a:ext>
          </a:extLst>
        </xdr:cNvPr>
        <xdr:cNvSpPr txBox="1"/>
      </xdr:nvSpPr>
      <xdr:spPr>
        <a:xfrm rot="16200000">
          <a:off x="-816452" y="158904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6</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97" name="TextBox 96">
          <a:extLst>
            <a:ext uri="{FF2B5EF4-FFF2-40B4-BE49-F238E27FC236}">
              <a16:creationId xmlns:a16="http://schemas.microsoft.com/office/drawing/2014/main" id="{8EBEE22C-0078-4701-92EF-0F2B1DBA82A9}"/>
            </a:ext>
          </a:extLst>
        </xdr:cNvPr>
        <xdr:cNvSpPr txBox="1"/>
      </xdr:nvSpPr>
      <xdr:spPr>
        <a:xfrm rot="16200000">
          <a:off x="-816452" y="186272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98" name="TextBox 97">
          <a:extLst>
            <a:ext uri="{FF2B5EF4-FFF2-40B4-BE49-F238E27FC236}">
              <a16:creationId xmlns:a16="http://schemas.microsoft.com/office/drawing/2014/main" id="{9E57359A-6BAE-4C5A-AB43-C72D6B07411F}"/>
            </a:ext>
          </a:extLst>
        </xdr:cNvPr>
        <xdr:cNvSpPr txBox="1"/>
      </xdr:nvSpPr>
      <xdr:spPr>
        <a:xfrm rot="16200000">
          <a:off x="-816452" y="186272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99" name="TextBox 98">
          <a:extLst>
            <a:ext uri="{FF2B5EF4-FFF2-40B4-BE49-F238E27FC236}">
              <a16:creationId xmlns:a16="http://schemas.microsoft.com/office/drawing/2014/main" id="{366E0647-E340-48FF-AC9B-0FC00D705D1E}"/>
            </a:ext>
          </a:extLst>
        </xdr:cNvPr>
        <xdr:cNvSpPr txBox="1"/>
      </xdr:nvSpPr>
      <xdr:spPr>
        <a:xfrm rot="16200000">
          <a:off x="-816452" y="186272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7</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100" name="TextBox 99">
          <a:extLst>
            <a:ext uri="{FF2B5EF4-FFF2-40B4-BE49-F238E27FC236}">
              <a16:creationId xmlns:a16="http://schemas.microsoft.com/office/drawing/2014/main" id="{34C93301-056A-46AE-A577-C2F4FD6A48EA}"/>
            </a:ext>
          </a:extLst>
        </xdr:cNvPr>
        <xdr:cNvSpPr txBox="1"/>
      </xdr:nvSpPr>
      <xdr:spPr>
        <a:xfrm rot="16200000">
          <a:off x="-816452" y="213641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101" name="TextBox 100">
          <a:extLst>
            <a:ext uri="{FF2B5EF4-FFF2-40B4-BE49-F238E27FC236}">
              <a16:creationId xmlns:a16="http://schemas.microsoft.com/office/drawing/2014/main" id="{0FB91C1C-9492-4246-83AB-8AA046F60345}"/>
            </a:ext>
          </a:extLst>
        </xdr:cNvPr>
        <xdr:cNvSpPr txBox="1"/>
      </xdr:nvSpPr>
      <xdr:spPr>
        <a:xfrm rot="16200000">
          <a:off x="-816452" y="213641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102" name="TextBox 101">
          <a:extLst>
            <a:ext uri="{FF2B5EF4-FFF2-40B4-BE49-F238E27FC236}">
              <a16:creationId xmlns:a16="http://schemas.microsoft.com/office/drawing/2014/main" id="{D0AF6DA7-B543-45FD-87A7-C3E7A11F200A}"/>
            </a:ext>
          </a:extLst>
        </xdr:cNvPr>
        <xdr:cNvSpPr txBox="1"/>
      </xdr:nvSpPr>
      <xdr:spPr>
        <a:xfrm rot="16200000">
          <a:off x="-816452" y="213641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8</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103" name="TextBox 102">
          <a:extLst>
            <a:ext uri="{FF2B5EF4-FFF2-40B4-BE49-F238E27FC236}">
              <a16:creationId xmlns:a16="http://schemas.microsoft.com/office/drawing/2014/main" id="{375E2DF1-C261-46C0-84E6-1BA011FF88B3}"/>
            </a:ext>
          </a:extLst>
        </xdr:cNvPr>
        <xdr:cNvSpPr txBox="1"/>
      </xdr:nvSpPr>
      <xdr:spPr>
        <a:xfrm rot="16200000">
          <a:off x="-816452" y="241009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104" name="TextBox 103">
          <a:extLst>
            <a:ext uri="{FF2B5EF4-FFF2-40B4-BE49-F238E27FC236}">
              <a16:creationId xmlns:a16="http://schemas.microsoft.com/office/drawing/2014/main" id="{43EFE649-F091-4020-9E43-A611C85D278E}"/>
            </a:ext>
          </a:extLst>
        </xdr:cNvPr>
        <xdr:cNvSpPr txBox="1"/>
      </xdr:nvSpPr>
      <xdr:spPr>
        <a:xfrm rot="16200000">
          <a:off x="-816452" y="241009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105" name="TextBox 104">
          <a:extLst>
            <a:ext uri="{FF2B5EF4-FFF2-40B4-BE49-F238E27FC236}">
              <a16:creationId xmlns:a16="http://schemas.microsoft.com/office/drawing/2014/main" id="{DB76FC64-D112-4BA8-8ED1-9B8866C16E06}"/>
            </a:ext>
          </a:extLst>
        </xdr:cNvPr>
        <xdr:cNvSpPr txBox="1"/>
      </xdr:nvSpPr>
      <xdr:spPr>
        <a:xfrm rot="16200000">
          <a:off x="-816452" y="241009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9</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106" name="TextBox 105">
          <a:extLst>
            <a:ext uri="{FF2B5EF4-FFF2-40B4-BE49-F238E27FC236}">
              <a16:creationId xmlns:a16="http://schemas.microsoft.com/office/drawing/2014/main" id="{3FEBA350-B9DE-4499-899D-095ED75A86DD}"/>
            </a:ext>
          </a:extLst>
        </xdr:cNvPr>
        <xdr:cNvSpPr txBox="1"/>
      </xdr:nvSpPr>
      <xdr:spPr>
        <a:xfrm rot="16200000">
          <a:off x="-816452" y="268378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107" name="TextBox 106">
          <a:extLst>
            <a:ext uri="{FF2B5EF4-FFF2-40B4-BE49-F238E27FC236}">
              <a16:creationId xmlns:a16="http://schemas.microsoft.com/office/drawing/2014/main" id="{E69DA596-7768-4BF5-A6ED-1C5DD02A7FF8}"/>
            </a:ext>
          </a:extLst>
        </xdr:cNvPr>
        <xdr:cNvSpPr txBox="1"/>
      </xdr:nvSpPr>
      <xdr:spPr>
        <a:xfrm rot="16200000">
          <a:off x="-816452" y="268378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108" name="TextBox 107">
          <a:extLst>
            <a:ext uri="{FF2B5EF4-FFF2-40B4-BE49-F238E27FC236}">
              <a16:creationId xmlns:a16="http://schemas.microsoft.com/office/drawing/2014/main" id="{6BE9FCBE-0611-4DD0-9EE6-518CA50F7A25}"/>
            </a:ext>
          </a:extLst>
        </xdr:cNvPr>
        <xdr:cNvSpPr txBox="1"/>
      </xdr:nvSpPr>
      <xdr:spPr>
        <a:xfrm rot="16200000">
          <a:off x="-816452" y="268378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10</a:t>
          </a:r>
        </a:p>
      </xdr:txBody>
    </xdr:sp>
    <xdr:clientData/>
  </xdr:twoCellAnchor>
  <xdr:twoCellAnchor>
    <xdr:from>
      <xdr:col>13</xdr:col>
      <xdr:colOff>0</xdr:colOff>
      <xdr:row>18</xdr:row>
      <xdr:rowOff>0</xdr:rowOff>
    </xdr:from>
    <xdr:to>
      <xdr:col>13</xdr:col>
      <xdr:colOff>11429</xdr:colOff>
      <xdr:row>18</xdr:row>
      <xdr:rowOff>0</xdr:rowOff>
    </xdr:to>
    <xdr:sp macro="" textlink="">
      <xdr:nvSpPr>
        <xdr:cNvPr id="109" name="TextBox 108">
          <a:extLst>
            <a:ext uri="{FF2B5EF4-FFF2-40B4-BE49-F238E27FC236}">
              <a16:creationId xmlns:a16="http://schemas.microsoft.com/office/drawing/2014/main" id="{D0AEC37E-6057-48B9-9AA3-942EC15E682E}"/>
            </a:ext>
          </a:extLst>
        </xdr:cNvPr>
        <xdr:cNvSpPr txBox="1"/>
      </xdr:nvSpPr>
      <xdr:spPr>
        <a:xfrm rot="16200000">
          <a:off x="13435965" y="4598035"/>
          <a:ext cx="0" cy="114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13</xdr:col>
      <xdr:colOff>1</xdr:colOff>
      <xdr:row>18</xdr:row>
      <xdr:rowOff>0</xdr:rowOff>
    </xdr:from>
    <xdr:to>
      <xdr:col>13</xdr:col>
      <xdr:colOff>11430</xdr:colOff>
      <xdr:row>18</xdr:row>
      <xdr:rowOff>0</xdr:rowOff>
    </xdr:to>
    <xdr:sp macro="" textlink="">
      <xdr:nvSpPr>
        <xdr:cNvPr id="110" name="TextBox 109">
          <a:extLst>
            <a:ext uri="{FF2B5EF4-FFF2-40B4-BE49-F238E27FC236}">
              <a16:creationId xmlns:a16="http://schemas.microsoft.com/office/drawing/2014/main" id="{F5F05A32-02BD-459E-8089-C1F14562CA87}"/>
            </a:ext>
          </a:extLst>
        </xdr:cNvPr>
        <xdr:cNvSpPr txBox="1"/>
      </xdr:nvSpPr>
      <xdr:spPr>
        <a:xfrm rot="16200000">
          <a:off x="13435966" y="4598035"/>
          <a:ext cx="0" cy="114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111" name="TextBox 110">
          <a:extLst>
            <a:ext uri="{FF2B5EF4-FFF2-40B4-BE49-F238E27FC236}">
              <a16:creationId xmlns:a16="http://schemas.microsoft.com/office/drawing/2014/main" id="{29225F59-22C6-4A1E-9CC6-9852022EA0FA}"/>
            </a:ext>
          </a:extLst>
        </xdr:cNvPr>
        <xdr:cNvSpPr txBox="1"/>
      </xdr:nvSpPr>
      <xdr:spPr>
        <a:xfrm rot="16200000">
          <a:off x="-816452" y="295746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112" name="TextBox 111">
          <a:extLst>
            <a:ext uri="{FF2B5EF4-FFF2-40B4-BE49-F238E27FC236}">
              <a16:creationId xmlns:a16="http://schemas.microsoft.com/office/drawing/2014/main" id="{DFE5585E-285F-41EF-A68B-BD0FF66218E1}"/>
            </a:ext>
          </a:extLst>
        </xdr:cNvPr>
        <xdr:cNvSpPr txBox="1"/>
      </xdr:nvSpPr>
      <xdr:spPr>
        <a:xfrm rot="16200000">
          <a:off x="-816452" y="295746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113" name="TextBox 112">
          <a:extLst>
            <a:ext uri="{FF2B5EF4-FFF2-40B4-BE49-F238E27FC236}">
              <a16:creationId xmlns:a16="http://schemas.microsoft.com/office/drawing/2014/main" id="{A9D90F6B-629C-4DB5-8F34-FC1CD04AF3FA}"/>
            </a:ext>
          </a:extLst>
        </xdr:cNvPr>
        <xdr:cNvSpPr txBox="1"/>
      </xdr:nvSpPr>
      <xdr:spPr>
        <a:xfrm rot="16200000">
          <a:off x="-816452" y="295746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11</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114" name="TextBox 113">
          <a:extLst>
            <a:ext uri="{FF2B5EF4-FFF2-40B4-BE49-F238E27FC236}">
              <a16:creationId xmlns:a16="http://schemas.microsoft.com/office/drawing/2014/main" id="{70F0364C-2C21-4E60-A21E-4820CC5DAF19}"/>
            </a:ext>
          </a:extLst>
        </xdr:cNvPr>
        <xdr:cNvSpPr txBox="1"/>
      </xdr:nvSpPr>
      <xdr:spPr>
        <a:xfrm rot="16200000">
          <a:off x="-816452" y="323115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115" name="TextBox 114">
          <a:extLst>
            <a:ext uri="{FF2B5EF4-FFF2-40B4-BE49-F238E27FC236}">
              <a16:creationId xmlns:a16="http://schemas.microsoft.com/office/drawing/2014/main" id="{7BD634C6-DB10-4106-AD86-392F301989CD}"/>
            </a:ext>
          </a:extLst>
        </xdr:cNvPr>
        <xdr:cNvSpPr txBox="1"/>
      </xdr:nvSpPr>
      <xdr:spPr>
        <a:xfrm rot="16200000">
          <a:off x="-816452" y="323115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116" name="TextBox 115">
          <a:extLst>
            <a:ext uri="{FF2B5EF4-FFF2-40B4-BE49-F238E27FC236}">
              <a16:creationId xmlns:a16="http://schemas.microsoft.com/office/drawing/2014/main" id="{3AA89331-FEC0-418A-94AB-72654C17E18F}"/>
            </a:ext>
          </a:extLst>
        </xdr:cNvPr>
        <xdr:cNvSpPr txBox="1"/>
      </xdr:nvSpPr>
      <xdr:spPr>
        <a:xfrm rot="16200000">
          <a:off x="-816452" y="323115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12</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117" name="TextBox 116">
          <a:extLst>
            <a:ext uri="{FF2B5EF4-FFF2-40B4-BE49-F238E27FC236}">
              <a16:creationId xmlns:a16="http://schemas.microsoft.com/office/drawing/2014/main" id="{EEF57F30-7D7C-485B-8581-72D40857D7CA}"/>
            </a:ext>
          </a:extLst>
        </xdr:cNvPr>
        <xdr:cNvSpPr txBox="1"/>
      </xdr:nvSpPr>
      <xdr:spPr>
        <a:xfrm rot="16200000">
          <a:off x="-816452" y="350483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118" name="TextBox 117">
          <a:extLst>
            <a:ext uri="{FF2B5EF4-FFF2-40B4-BE49-F238E27FC236}">
              <a16:creationId xmlns:a16="http://schemas.microsoft.com/office/drawing/2014/main" id="{20F85166-857F-4EF7-AF95-D2C47C565706}"/>
            </a:ext>
          </a:extLst>
        </xdr:cNvPr>
        <xdr:cNvSpPr txBox="1"/>
      </xdr:nvSpPr>
      <xdr:spPr>
        <a:xfrm rot="16200000">
          <a:off x="-816452" y="350483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119" name="TextBox 118">
          <a:extLst>
            <a:ext uri="{FF2B5EF4-FFF2-40B4-BE49-F238E27FC236}">
              <a16:creationId xmlns:a16="http://schemas.microsoft.com/office/drawing/2014/main" id="{DBD30161-8C5B-41F3-9457-777F4B5221FB}"/>
            </a:ext>
          </a:extLst>
        </xdr:cNvPr>
        <xdr:cNvSpPr txBox="1"/>
      </xdr:nvSpPr>
      <xdr:spPr>
        <a:xfrm rot="16200000">
          <a:off x="-816452" y="350483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13</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120" name="TextBox 119">
          <a:extLst>
            <a:ext uri="{FF2B5EF4-FFF2-40B4-BE49-F238E27FC236}">
              <a16:creationId xmlns:a16="http://schemas.microsoft.com/office/drawing/2014/main" id="{D98A9717-C1F4-49FE-97F0-FE1865E73085}"/>
            </a:ext>
          </a:extLst>
        </xdr:cNvPr>
        <xdr:cNvSpPr txBox="1"/>
      </xdr:nvSpPr>
      <xdr:spPr>
        <a:xfrm rot="16200000">
          <a:off x="-816452" y="377852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121" name="TextBox 120">
          <a:extLst>
            <a:ext uri="{FF2B5EF4-FFF2-40B4-BE49-F238E27FC236}">
              <a16:creationId xmlns:a16="http://schemas.microsoft.com/office/drawing/2014/main" id="{AE7609FF-6F89-42DE-AB3C-D7CC5BD34506}"/>
            </a:ext>
          </a:extLst>
        </xdr:cNvPr>
        <xdr:cNvSpPr txBox="1"/>
      </xdr:nvSpPr>
      <xdr:spPr>
        <a:xfrm rot="16200000">
          <a:off x="-816452" y="377852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122" name="TextBox 121">
          <a:extLst>
            <a:ext uri="{FF2B5EF4-FFF2-40B4-BE49-F238E27FC236}">
              <a16:creationId xmlns:a16="http://schemas.microsoft.com/office/drawing/2014/main" id="{679DB1F8-F17D-40AC-B255-8B74CDE4612C}"/>
            </a:ext>
          </a:extLst>
        </xdr:cNvPr>
        <xdr:cNvSpPr txBox="1"/>
      </xdr:nvSpPr>
      <xdr:spPr>
        <a:xfrm rot="16200000">
          <a:off x="-816452" y="377852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14</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123" name="TextBox 122">
          <a:extLst>
            <a:ext uri="{FF2B5EF4-FFF2-40B4-BE49-F238E27FC236}">
              <a16:creationId xmlns:a16="http://schemas.microsoft.com/office/drawing/2014/main" id="{7DD28552-F86A-4C33-A0D3-A6FBF5579F2A}"/>
            </a:ext>
          </a:extLst>
        </xdr:cNvPr>
        <xdr:cNvSpPr txBox="1"/>
      </xdr:nvSpPr>
      <xdr:spPr>
        <a:xfrm rot="16200000">
          <a:off x="-816452" y="405220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124" name="TextBox 123">
          <a:extLst>
            <a:ext uri="{FF2B5EF4-FFF2-40B4-BE49-F238E27FC236}">
              <a16:creationId xmlns:a16="http://schemas.microsoft.com/office/drawing/2014/main" id="{D9FC5A13-A502-48F3-B5CD-36D04D3CFDE9}"/>
            </a:ext>
          </a:extLst>
        </xdr:cNvPr>
        <xdr:cNvSpPr txBox="1"/>
      </xdr:nvSpPr>
      <xdr:spPr>
        <a:xfrm rot="16200000">
          <a:off x="-816452" y="405220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125" name="TextBox 124">
          <a:extLst>
            <a:ext uri="{FF2B5EF4-FFF2-40B4-BE49-F238E27FC236}">
              <a16:creationId xmlns:a16="http://schemas.microsoft.com/office/drawing/2014/main" id="{DA947DCB-7755-4A77-A06D-E4F4FF0411CB}"/>
            </a:ext>
          </a:extLst>
        </xdr:cNvPr>
        <xdr:cNvSpPr txBox="1"/>
      </xdr:nvSpPr>
      <xdr:spPr>
        <a:xfrm rot="16200000">
          <a:off x="-816452" y="405220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15</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126" name="TextBox 125">
          <a:extLst>
            <a:ext uri="{FF2B5EF4-FFF2-40B4-BE49-F238E27FC236}">
              <a16:creationId xmlns:a16="http://schemas.microsoft.com/office/drawing/2014/main" id="{908036CE-8B3D-490A-AEF8-630E74851E89}"/>
            </a:ext>
          </a:extLst>
        </xdr:cNvPr>
        <xdr:cNvSpPr txBox="1"/>
      </xdr:nvSpPr>
      <xdr:spPr>
        <a:xfrm rot="16200000">
          <a:off x="-816452" y="432589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127" name="TextBox 126">
          <a:extLst>
            <a:ext uri="{FF2B5EF4-FFF2-40B4-BE49-F238E27FC236}">
              <a16:creationId xmlns:a16="http://schemas.microsoft.com/office/drawing/2014/main" id="{9DF87B9B-EC91-4CE0-9730-5BE163D7385C}"/>
            </a:ext>
          </a:extLst>
        </xdr:cNvPr>
        <xdr:cNvSpPr txBox="1"/>
      </xdr:nvSpPr>
      <xdr:spPr>
        <a:xfrm rot="16200000">
          <a:off x="-816452" y="432589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128" name="TextBox 127">
          <a:extLst>
            <a:ext uri="{FF2B5EF4-FFF2-40B4-BE49-F238E27FC236}">
              <a16:creationId xmlns:a16="http://schemas.microsoft.com/office/drawing/2014/main" id="{D2FED65A-89AD-44F2-8040-86D87E327C6E}"/>
            </a:ext>
          </a:extLst>
        </xdr:cNvPr>
        <xdr:cNvSpPr txBox="1"/>
      </xdr:nvSpPr>
      <xdr:spPr>
        <a:xfrm rot="16200000">
          <a:off x="-816452" y="432589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16</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129" name="TextBox 128">
          <a:extLst>
            <a:ext uri="{FF2B5EF4-FFF2-40B4-BE49-F238E27FC236}">
              <a16:creationId xmlns:a16="http://schemas.microsoft.com/office/drawing/2014/main" id="{BE549F29-35A3-4C1D-8DAE-5A96C149EB94}"/>
            </a:ext>
          </a:extLst>
        </xdr:cNvPr>
        <xdr:cNvSpPr txBox="1"/>
      </xdr:nvSpPr>
      <xdr:spPr>
        <a:xfrm rot="16200000">
          <a:off x="-816452" y="459957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130" name="TextBox 129">
          <a:extLst>
            <a:ext uri="{FF2B5EF4-FFF2-40B4-BE49-F238E27FC236}">
              <a16:creationId xmlns:a16="http://schemas.microsoft.com/office/drawing/2014/main" id="{E6DD2999-EC71-4F60-825D-A55C58C2EE6B}"/>
            </a:ext>
          </a:extLst>
        </xdr:cNvPr>
        <xdr:cNvSpPr txBox="1"/>
      </xdr:nvSpPr>
      <xdr:spPr>
        <a:xfrm rot="16200000">
          <a:off x="-816452" y="459957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131" name="TextBox 130">
          <a:extLst>
            <a:ext uri="{FF2B5EF4-FFF2-40B4-BE49-F238E27FC236}">
              <a16:creationId xmlns:a16="http://schemas.microsoft.com/office/drawing/2014/main" id="{CBF976C2-5033-4E05-BA93-604BD58EB43F}"/>
            </a:ext>
          </a:extLst>
        </xdr:cNvPr>
        <xdr:cNvSpPr txBox="1"/>
      </xdr:nvSpPr>
      <xdr:spPr>
        <a:xfrm rot="16200000">
          <a:off x="-816452" y="459957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17</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132" name="TextBox 131">
          <a:extLst>
            <a:ext uri="{FF2B5EF4-FFF2-40B4-BE49-F238E27FC236}">
              <a16:creationId xmlns:a16="http://schemas.microsoft.com/office/drawing/2014/main" id="{C5406BBC-1690-4537-A794-E5218D83DC68}"/>
            </a:ext>
          </a:extLst>
        </xdr:cNvPr>
        <xdr:cNvSpPr txBox="1"/>
      </xdr:nvSpPr>
      <xdr:spPr>
        <a:xfrm rot="16200000">
          <a:off x="-816452" y="487326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133" name="TextBox 132">
          <a:extLst>
            <a:ext uri="{FF2B5EF4-FFF2-40B4-BE49-F238E27FC236}">
              <a16:creationId xmlns:a16="http://schemas.microsoft.com/office/drawing/2014/main" id="{CA080D99-8FAE-4CFA-A527-D4334DEAFF1C}"/>
            </a:ext>
          </a:extLst>
        </xdr:cNvPr>
        <xdr:cNvSpPr txBox="1"/>
      </xdr:nvSpPr>
      <xdr:spPr>
        <a:xfrm rot="16200000">
          <a:off x="-816452" y="487326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134" name="TextBox 133">
          <a:extLst>
            <a:ext uri="{FF2B5EF4-FFF2-40B4-BE49-F238E27FC236}">
              <a16:creationId xmlns:a16="http://schemas.microsoft.com/office/drawing/2014/main" id="{AEE6D45A-65C3-4EE6-98B2-841B5D92E4AD}"/>
            </a:ext>
          </a:extLst>
        </xdr:cNvPr>
        <xdr:cNvSpPr txBox="1"/>
      </xdr:nvSpPr>
      <xdr:spPr>
        <a:xfrm rot="16200000">
          <a:off x="-816452" y="487326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18</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135" name="TextBox 134">
          <a:extLst>
            <a:ext uri="{FF2B5EF4-FFF2-40B4-BE49-F238E27FC236}">
              <a16:creationId xmlns:a16="http://schemas.microsoft.com/office/drawing/2014/main" id="{EF6BEA52-29E5-4C96-86CC-17D6E5364490}"/>
            </a:ext>
          </a:extLst>
        </xdr:cNvPr>
        <xdr:cNvSpPr txBox="1"/>
      </xdr:nvSpPr>
      <xdr:spPr>
        <a:xfrm rot="16200000">
          <a:off x="-816452" y="514694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136" name="TextBox 135">
          <a:extLst>
            <a:ext uri="{FF2B5EF4-FFF2-40B4-BE49-F238E27FC236}">
              <a16:creationId xmlns:a16="http://schemas.microsoft.com/office/drawing/2014/main" id="{5AE33CF3-CCF2-40F2-A721-BC5E3F164E9B}"/>
            </a:ext>
          </a:extLst>
        </xdr:cNvPr>
        <xdr:cNvSpPr txBox="1"/>
      </xdr:nvSpPr>
      <xdr:spPr>
        <a:xfrm rot="16200000">
          <a:off x="-816452" y="514694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137" name="TextBox 136">
          <a:extLst>
            <a:ext uri="{FF2B5EF4-FFF2-40B4-BE49-F238E27FC236}">
              <a16:creationId xmlns:a16="http://schemas.microsoft.com/office/drawing/2014/main" id="{9C3C1CA0-9693-4AEC-936E-8A23D890E006}"/>
            </a:ext>
          </a:extLst>
        </xdr:cNvPr>
        <xdr:cNvSpPr txBox="1"/>
      </xdr:nvSpPr>
      <xdr:spPr>
        <a:xfrm rot="16200000">
          <a:off x="-816452" y="514694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19</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138" name="TextBox 137">
          <a:extLst>
            <a:ext uri="{FF2B5EF4-FFF2-40B4-BE49-F238E27FC236}">
              <a16:creationId xmlns:a16="http://schemas.microsoft.com/office/drawing/2014/main" id="{7340EB99-D1D5-4DE7-9FDE-41C400509E15}"/>
            </a:ext>
          </a:extLst>
        </xdr:cNvPr>
        <xdr:cNvSpPr txBox="1"/>
      </xdr:nvSpPr>
      <xdr:spPr>
        <a:xfrm rot="16200000">
          <a:off x="-816452" y="542063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139" name="TextBox 138">
          <a:extLst>
            <a:ext uri="{FF2B5EF4-FFF2-40B4-BE49-F238E27FC236}">
              <a16:creationId xmlns:a16="http://schemas.microsoft.com/office/drawing/2014/main" id="{3B51561E-A78A-43E1-A706-6752EE96856C}"/>
            </a:ext>
          </a:extLst>
        </xdr:cNvPr>
        <xdr:cNvSpPr txBox="1"/>
      </xdr:nvSpPr>
      <xdr:spPr>
        <a:xfrm rot="16200000">
          <a:off x="-816452" y="542063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140" name="TextBox 139">
          <a:extLst>
            <a:ext uri="{FF2B5EF4-FFF2-40B4-BE49-F238E27FC236}">
              <a16:creationId xmlns:a16="http://schemas.microsoft.com/office/drawing/2014/main" id="{0BB4423E-0D5B-422E-9FB4-B9D69CF1C579}"/>
            </a:ext>
          </a:extLst>
        </xdr:cNvPr>
        <xdr:cNvSpPr txBox="1"/>
      </xdr:nvSpPr>
      <xdr:spPr>
        <a:xfrm rot="16200000">
          <a:off x="-816452" y="542063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20</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141" name="TextBox 140">
          <a:extLst>
            <a:ext uri="{FF2B5EF4-FFF2-40B4-BE49-F238E27FC236}">
              <a16:creationId xmlns:a16="http://schemas.microsoft.com/office/drawing/2014/main" id="{3D21E774-4885-4815-8A90-04B120CA8978}"/>
            </a:ext>
          </a:extLst>
        </xdr:cNvPr>
        <xdr:cNvSpPr txBox="1"/>
      </xdr:nvSpPr>
      <xdr:spPr>
        <a:xfrm rot="16200000">
          <a:off x="-816452" y="56943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142" name="TextBox 141">
          <a:extLst>
            <a:ext uri="{FF2B5EF4-FFF2-40B4-BE49-F238E27FC236}">
              <a16:creationId xmlns:a16="http://schemas.microsoft.com/office/drawing/2014/main" id="{8BF6BDD3-3A8C-4E92-8578-938EBC399451}"/>
            </a:ext>
          </a:extLst>
        </xdr:cNvPr>
        <xdr:cNvSpPr txBox="1"/>
      </xdr:nvSpPr>
      <xdr:spPr>
        <a:xfrm rot="16200000">
          <a:off x="-816452" y="56943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143" name="TextBox 142">
          <a:extLst>
            <a:ext uri="{FF2B5EF4-FFF2-40B4-BE49-F238E27FC236}">
              <a16:creationId xmlns:a16="http://schemas.microsoft.com/office/drawing/2014/main" id="{FA2D8329-CAC5-432C-AFED-188D96965E64}"/>
            </a:ext>
          </a:extLst>
        </xdr:cNvPr>
        <xdr:cNvSpPr txBox="1"/>
      </xdr:nvSpPr>
      <xdr:spPr>
        <a:xfrm rot="16200000">
          <a:off x="-816452" y="569431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Years 1-5</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82588</xdr:colOff>
      <xdr:row>69</xdr:row>
      <xdr:rowOff>86065</xdr:rowOff>
    </xdr:from>
    <xdr:to>
      <xdr:col>18</xdr:col>
      <xdr:colOff>165388</xdr:colOff>
      <xdr:row>122</xdr:row>
      <xdr:rowOff>1587</xdr:rowOff>
    </xdr:to>
    <xdr:pic>
      <xdr:nvPicPr>
        <xdr:cNvPr id="33" name="Picture 32">
          <a:extLst>
            <a:ext uri="{FF2B5EF4-FFF2-40B4-BE49-F238E27FC236}">
              <a16:creationId xmlns:a16="http://schemas.microsoft.com/office/drawing/2014/main" id="{1F8DE7E6-2C9B-3808-9B31-70C97B844336}"/>
            </a:ext>
          </a:extLst>
        </xdr:cNvPr>
        <xdr:cNvPicPr>
          <a:picLocks noChangeAspect="1"/>
        </xdr:cNvPicPr>
      </xdr:nvPicPr>
      <xdr:blipFill>
        <a:blip xmlns:r="http://schemas.openxmlformats.org/officeDocument/2006/relationships" r:embed="rId1"/>
        <a:stretch>
          <a:fillRect/>
        </a:stretch>
      </xdr:blipFill>
      <xdr:spPr>
        <a:xfrm>
          <a:off x="7178713" y="11658940"/>
          <a:ext cx="6762206" cy="8745197"/>
        </a:xfrm>
        <a:prstGeom prst="rect">
          <a:avLst/>
        </a:prstGeom>
      </xdr:spPr>
    </xdr:pic>
    <xdr:clientData/>
  </xdr:twoCellAnchor>
  <xdr:twoCellAnchor editAs="oneCell">
    <xdr:from>
      <xdr:col>7</xdr:col>
      <xdr:colOff>184151</xdr:colOff>
      <xdr:row>0</xdr:row>
      <xdr:rowOff>83345</xdr:rowOff>
    </xdr:from>
    <xdr:to>
      <xdr:col>18</xdr:col>
      <xdr:colOff>235994</xdr:colOff>
      <xdr:row>52</xdr:row>
      <xdr:rowOff>11907</xdr:rowOff>
    </xdr:to>
    <xdr:pic>
      <xdr:nvPicPr>
        <xdr:cNvPr id="2" name="Picture 1">
          <a:extLst>
            <a:ext uri="{FF2B5EF4-FFF2-40B4-BE49-F238E27FC236}">
              <a16:creationId xmlns:a16="http://schemas.microsoft.com/office/drawing/2014/main" id="{E835ADFE-C78A-404C-7B61-812C5469F83B}"/>
            </a:ext>
          </a:extLst>
        </xdr:cNvPr>
        <xdr:cNvPicPr>
          <a:picLocks noChangeAspect="1"/>
        </xdr:cNvPicPr>
      </xdr:nvPicPr>
      <xdr:blipFill>
        <a:blip xmlns:r="http://schemas.openxmlformats.org/officeDocument/2006/relationships" r:embed="rId2"/>
        <a:stretch>
          <a:fillRect/>
        </a:stretch>
      </xdr:blipFill>
      <xdr:spPr>
        <a:xfrm>
          <a:off x="7280276" y="83345"/>
          <a:ext cx="6731249" cy="8691562"/>
        </a:xfrm>
        <a:prstGeom prst="rect">
          <a:avLst/>
        </a:prstGeom>
      </xdr:spPr>
    </xdr:pic>
    <xdr:clientData/>
  </xdr:twoCellAnchor>
  <xdr:twoCellAnchor>
    <xdr:from>
      <xdr:col>14</xdr:col>
      <xdr:colOff>597907</xdr:colOff>
      <xdr:row>35</xdr:row>
      <xdr:rowOff>114808</xdr:rowOff>
    </xdr:from>
    <xdr:to>
      <xdr:col>16</xdr:col>
      <xdr:colOff>130359</xdr:colOff>
      <xdr:row>36</xdr:row>
      <xdr:rowOff>88338</xdr:rowOff>
    </xdr:to>
    <xdr:sp macro="" textlink="">
      <xdr:nvSpPr>
        <xdr:cNvPr id="7196" name="Rectangle 21">
          <a:extLst>
            <a:ext uri="{FF2B5EF4-FFF2-40B4-BE49-F238E27FC236}">
              <a16:creationId xmlns:a16="http://schemas.microsoft.com/office/drawing/2014/main" id="{00000000-0008-0000-0900-000016000000}"/>
            </a:ext>
          </a:extLst>
        </xdr:cNvPr>
        <xdr:cNvSpPr/>
      </xdr:nvSpPr>
      <xdr:spPr>
        <a:xfrm>
          <a:off x="11944563" y="5948871"/>
          <a:ext cx="746890" cy="140217"/>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535548</xdr:colOff>
      <xdr:row>40</xdr:row>
      <xdr:rowOff>19674</xdr:rowOff>
    </xdr:from>
    <xdr:to>
      <xdr:col>12</xdr:col>
      <xdr:colOff>446912</xdr:colOff>
      <xdr:row>45</xdr:row>
      <xdr:rowOff>93475</xdr:rowOff>
    </xdr:to>
    <xdr:sp macro="" textlink="">
      <xdr:nvSpPr>
        <xdr:cNvPr id="7190" name="Rectangle 44">
          <a:extLst>
            <a:ext uri="{FF2B5EF4-FFF2-40B4-BE49-F238E27FC236}">
              <a16:creationId xmlns:a16="http://schemas.microsoft.com/office/drawing/2014/main" id="{00000000-0008-0000-0900-00000F000000}"/>
            </a:ext>
          </a:extLst>
        </xdr:cNvPr>
        <xdr:cNvSpPr/>
      </xdr:nvSpPr>
      <xdr:spPr>
        <a:xfrm>
          <a:off x="7631673" y="6687174"/>
          <a:ext cx="2947458" cy="1002489"/>
        </a:xfrm>
        <a:prstGeom prst="rect">
          <a:avLst/>
        </a:prstGeom>
        <a:no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550333</xdr:colOff>
      <xdr:row>4</xdr:row>
      <xdr:rowOff>21167</xdr:rowOff>
    </xdr:from>
    <xdr:to>
      <xdr:col>15</xdr:col>
      <xdr:colOff>285750</xdr:colOff>
      <xdr:row>5</xdr:row>
      <xdr:rowOff>95250</xdr:rowOff>
    </xdr:to>
    <xdr:cxnSp macro="">
      <xdr:nvCxnSpPr>
        <xdr:cNvPr id="4" name="Connector: Elbow 3">
          <a:extLst>
            <a:ext uri="{FF2B5EF4-FFF2-40B4-BE49-F238E27FC236}">
              <a16:creationId xmlns:a16="http://schemas.microsoft.com/office/drawing/2014/main" id="{00000000-0008-0000-0900-000004000000}"/>
            </a:ext>
          </a:extLst>
        </xdr:cNvPr>
        <xdr:cNvCxnSpPr/>
      </xdr:nvCxnSpPr>
      <xdr:spPr>
        <a:xfrm flipV="1">
          <a:off x="6413500" y="698500"/>
          <a:ext cx="5873750" cy="243417"/>
        </a:xfrm>
        <a:prstGeom prst="bentConnector3">
          <a:avLst>
            <a:gd name="adj1" fmla="val 79910"/>
          </a:avLst>
        </a:prstGeom>
        <a:ln w="28575">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476251</xdr:colOff>
      <xdr:row>21</xdr:row>
      <xdr:rowOff>36753</xdr:rowOff>
    </xdr:from>
    <xdr:to>
      <xdr:col>19</xdr:col>
      <xdr:colOff>29777</xdr:colOff>
      <xdr:row>26</xdr:row>
      <xdr:rowOff>112353</xdr:rowOff>
    </xdr:to>
    <xdr:cxnSp macro="">
      <xdr:nvCxnSpPr>
        <xdr:cNvPr id="25" name="Connector: Elbow 24">
          <a:extLst>
            <a:ext uri="{FF2B5EF4-FFF2-40B4-BE49-F238E27FC236}">
              <a16:creationId xmlns:a16="http://schemas.microsoft.com/office/drawing/2014/main" id="{00000000-0008-0000-0900-000019000000}"/>
            </a:ext>
          </a:extLst>
        </xdr:cNvPr>
        <xdr:cNvCxnSpPr>
          <a:stCxn id="39" idx="1"/>
          <a:endCxn id="23" idx="3"/>
        </xdr:cNvCxnSpPr>
      </xdr:nvCxnSpPr>
      <xdr:spPr>
        <a:xfrm rot="10800000" flipV="1">
          <a:off x="13644564" y="3537191"/>
          <a:ext cx="767963" cy="909037"/>
        </a:xfrm>
        <a:prstGeom prst="bentConnector3">
          <a:avLst>
            <a:gd name="adj1" fmla="val 5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78860</xdr:colOff>
      <xdr:row>34</xdr:row>
      <xdr:rowOff>4665</xdr:rowOff>
    </xdr:from>
    <xdr:to>
      <xdr:col>15</xdr:col>
      <xdr:colOff>168213</xdr:colOff>
      <xdr:row>34</xdr:row>
      <xdr:rowOff>152416</xdr:rowOff>
    </xdr:to>
    <xdr:sp macro="" textlink="">
      <xdr:nvSpPr>
        <xdr:cNvPr id="7194" name="Rectangle 118">
          <a:extLst>
            <a:ext uri="{FF2B5EF4-FFF2-40B4-BE49-F238E27FC236}">
              <a16:creationId xmlns:a16="http://schemas.microsoft.com/office/drawing/2014/main" id="{00000000-0008-0000-0900-000077000000}"/>
            </a:ext>
          </a:extLst>
        </xdr:cNvPr>
        <xdr:cNvSpPr/>
      </xdr:nvSpPr>
      <xdr:spPr>
        <a:xfrm>
          <a:off x="11425516" y="5672040"/>
          <a:ext cx="696572" cy="147751"/>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596239</xdr:colOff>
      <xdr:row>0</xdr:row>
      <xdr:rowOff>100751</xdr:rowOff>
    </xdr:from>
    <xdr:to>
      <xdr:col>23</xdr:col>
      <xdr:colOff>9071</xdr:colOff>
      <xdr:row>9</xdr:row>
      <xdr:rowOff>51405</xdr:rowOff>
    </xdr:to>
    <xdr:sp macro="" textlink="">
      <xdr:nvSpPr>
        <xdr:cNvPr id="128" name="TextBox 127">
          <a:extLst>
            <a:ext uri="{FF2B5EF4-FFF2-40B4-BE49-F238E27FC236}">
              <a16:creationId xmlns:a16="http://schemas.microsoft.com/office/drawing/2014/main" id="{00000000-0008-0000-0900-000080000000}"/>
            </a:ext>
          </a:extLst>
        </xdr:cNvPr>
        <xdr:cNvSpPr txBox="1"/>
      </xdr:nvSpPr>
      <xdr:spPr>
        <a:xfrm>
          <a:off x="14439239" y="100751"/>
          <a:ext cx="4778582" cy="1474654"/>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a:solidFill>
                <a:schemeClr val="bg1">
                  <a:lumMod val="95000"/>
                </a:schemeClr>
              </a:solidFill>
            </a:rPr>
            <a:t>ADDING</a:t>
          </a:r>
          <a:r>
            <a:rPr lang="en-US" sz="1200" b="1" i="0" baseline="0">
              <a:solidFill>
                <a:schemeClr val="bg1">
                  <a:lumMod val="95000"/>
                </a:schemeClr>
              </a:solidFill>
            </a:rPr>
            <a:t> GRAPHS TO PDF FORM:</a:t>
          </a:r>
          <a:endParaRPr lang="en-US" sz="1200" b="1" i="0">
            <a:solidFill>
              <a:schemeClr val="bg1">
                <a:lumMod val="95000"/>
              </a:schemeClr>
            </a:solidFill>
          </a:endParaRPr>
        </a:p>
        <a:p>
          <a:r>
            <a:rPr lang="en-US" sz="1200" i="1">
              <a:solidFill>
                <a:schemeClr val="bg1">
                  <a:lumMod val="95000"/>
                </a:schemeClr>
              </a:solidFill>
            </a:rPr>
            <a:t>Select and copy the Excel graph, then open Word and choose Paste &gt; Paste Special and insert the graph into the document as a .png file. Next, right click on that image and select "Save as Picture." Choose a convenient location to save the file, such as your desktop. Return to the PDF form, click on the button to insert the image, and follow the prompts to select your image file.</a:t>
          </a:r>
          <a:endParaRPr lang="en-US" sz="1200" i="1" baseline="0">
            <a:solidFill>
              <a:schemeClr val="bg1">
                <a:lumMod val="95000"/>
              </a:schemeClr>
            </a:solidFill>
          </a:endParaRPr>
        </a:p>
      </xdr:txBody>
    </xdr:sp>
    <xdr:clientData/>
  </xdr:twoCellAnchor>
  <xdr:twoCellAnchor>
    <xdr:from>
      <xdr:col>10</xdr:col>
      <xdr:colOff>492161</xdr:colOff>
      <xdr:row>36</xdr:row>
      <xdr:rowOff>30727</xdr:rowOff>
    </xdr:from>
    <xdr:to>
      <xdr:col>11</xdr:col>
      <xdr:colOff>321469</xdr:colOff>
      <xdr:row>37</xdr:row>
      <xdr:rowOff>35718</xdr:rowOff>
    </xdr:to>
    <xdr:sp macro="" textlink="">
      <xdr:nvSpPr>
        <xdr:cNvPr id="21" name="Rectangle 73">
          <a:extLst>
            <a:ext uri="{FF2B5EF4-FFF2-40B4-BE49-F238E27FC236}">
              <a16:creationId xmlns:a16="http://schemas.microsoft.com/office/drawing/2014/main" id="{00000000-0008-0000-0900-00004A000000}"/>
            </a:ext>
          </a:extLst>
        </xdr:cNvPr>
        <xdr:cNvSpPr/>
      </xdr:nvSpPr>
      <xdr:spPr>
        <a:xfrm>
          <a:off x="9409942" y="6031477"/>
          <a:ext cx="436527" cy="171679"/>
        </a:xfrm>
        <a:prstGeom prst="rect">
          <a:avLst/>
        </a:prstGeom>
        <a:no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331522</xdr:colOff>
      <xdr:row>2</xdr:row>
      <xdr:rowOff>32961</xdr:rowOff>
    </xdr:from>
    <xdr:to>
      <xdr:col>17</xdr:col>
      <xdr:colOff>340184</xdr:colOff>
      <xdr:row>3</xdr:row>
      <xdr:rowOff>45360</xdr:rowOff>
    </xdr:to>
    <xdr:sp macro="" textlink="">
      <xdr:nvSpPr>
        <xdr:cNvPr id="19" name="Rectangle 69">
          <a:extLst>
            <a:ext uri="{FF2B5EF4-FFF2-40B4-BE49-F238E27FC236}">
              <a16:creationId xmlns:a16="http://schemas.microsoft.com/office/drawing/2014/main" id="{00000000-0008-0000-0900-000046000000}"/>
            </a:ext>
          </a:extLst>
        </xdr:cNvPr>
        <xdr:cNvSpPr/>
      </xdr:nvSpPr>
      <xdr:spPr>
        <a:xfrm>
          <a:off x="12734433" y="366337"/>
          <a:ext cx="1301341" cy="182487"/>
        </a:xfrm>
        <a:prstGeom prst="rect">
          <a:avLst/>
        </a:prstGeom>
        <a:no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290227</xdr:colOff>
      <xdr:row>3</xdr:row>
      <xdr:rowOff>143242</xdr:rowOff>
    </xdr:from>
    <xdr:to>
      <xdr:col>17</xdr:col>
      <xdr:colOff>305393</xdr:colOff>
      <xdr:row>4</xdr:row>
      <xdr:rowOff>161021</xdr:rowOff>
    </xdr:to>
    <xdr:sp macro="" textlink="">
      <xdr:nvSpPr>
        <xdr:cNvPr id="18" name="Rectangle 71">
          <a:extLst>
            <a:ext uri="{FF2B5EF4-FFF2-40B4-BE49-F238E27FC236}">
              <a16:creationId xmlns:a16="http://schemas.microsoft.com/office/drawing/2014/main" id="{00000000-0008-0000-0900-000048000000}"/>
            </a:ext>
          </a:extLst>
        </xdr:cNvPr>
        <xdr:cNvSpPr/>
      </xdr:nvSpPr>
      <xdr:spPr>
        <a:xfrm>
          <a:off x="12693138" y="646706"/>
          <a:ext cx="1307845" cy="187869"/>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576194</xdr:colOff>
      <xdr:row>20</xdr:row>
      <xdr:rowOff>133385</xdr:rowOff>
    </xdr:from>
    <xdr:to>
      <xdr:col>9</xdr:col>
      <xdr:colOff>41999</xdr:colOff>
      <xdr:row>21</xdr:row>
      <xdr:rowOff>95286</xdr:rowOff>
    </xdr:to>
    <xdr:sp macro="" textlink="">
      <xdr:nvSpPr>
        <xdr:cNvPr id="71" name="Rectangle 70">
          <a:extLst>
            <a:ext uri="{FF2B5EF4-FFF2-40B4-BE49-F238E27FC236}">
              <a16:creationId xmlns:a16="http://schemas.microsoft.com/office/drawing/2014/main" id="{00000000-0008-0000-0900-000047000000}"/>
            </a:ext>
          </a:extLst>
        </xdr:cNvPr>
        <xdr:cNvSpPr/>
      </xdr:nvSpPr>
      <xdr:spPr>
        <a:xfrm>
          <a:off x="7672319" y="3467135"/>
          <a:ext cx="680243" cy="128589"/>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112058</xdr:colOff>
      <xdr:row>21</xdr:row>
      <xdr:rowOff>130968</xdr:rowOff>
    </xdr:from>
    <xdr:to>
      <xdr:col>17</xdr:col>
      <xdr:colOff>476250</xdr:colOff>
      <xdr:row>31</xdr:row>
      <xdr:rowOff>93739</xdr:rowOff>
    </xdr:to>
    <xdr:sp macro="" textlink="">
      <xdr:nvSpPr>
        <xdr:cNvPr id="23" name="Rectangle 22">
          <a:extLst>
            <a:ext uri="{FF2B5EF4-FFF2-40B4-BE49-F238E27FC236}">
              <a16:creationId xmlns:a16="http://schemas.microsoft.com/office/drawing/2014/main" id="{00000000-0008-0000-0900-000017000000}"/>
            </a:ext>
          </a:extLst>
        </xdr:cNvPr>
        <xdr:cNvSpPr/>
      </xdr:nvSpPr>
      <xdr:spPr>
        <a:xfrm>
          <a:off x="10851496" y="3631406"/>
          <a:ext cx="2793067" cy="1629646"/>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209101</xdr:colOff>
      <xdr:row>38</xdr:row>
      <xdr:rowOff>45547</xdr:rowOff>
    </xdr:from>
    <xdr:to>
      <xdr:col>12</xdr:col>
      <xdr:colOff>195133</xdr:colOff>
      <xdr:row>39</xdr:row>
      <xdr:rowOff>13178</xdr:rowOff>
    </xdr:to>
    <xdr:sp macro="" textlink="">
      <xdr:nvSpPr>
        <xdr:cNvPr id="7188" name="Rectangle 16">
          <a:extLst>
            <a:ext uri="{FF2B5EF4-FFF2-40B4-BE49-F238E27FC236}">
              <a16:creationId xmlns:a16="http://schemas.microsoft.com/office/drawing/2014/main" id="{00000000-0008-0000-0900-000011000000}"/>
            </a:ext>
          </a:extLst>
        </xdr:cNvPr>
        <xdr:cNvSpPr/>
      </xdr:nvSpPr>
      <xdr:spPr>
        <a:xfrm>
          <a:off x="9734101" y="6379672"/>
          <a:ext cx="593251" cy="134319"/>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1224643</xdr:colOff>
      <xdr:row>45</xdr:row>
      <xdr:rowOff>139699</xdr:rowOff>
    </xdr:from>
    <xdr:to>
      <xdr:col>4</xdr:col>
      <xdr:colOff>508000</xdr:colOff>
      <xdr:row>57</xdr:row>
      <xdr:rowOff>139700</xdr:rowOff>
    </xdr:to>
    <xdr:sp macro="" textlink="">
      <xdr:nvSpPr>
        <xdr:cNvPr id="45" name="Rectangle 44">
          <a:extLst>
            <a:ext uri="{FF2B5EF4-FFF2-40B4-BE49-F238E27FC236}">
              <a16:creationId xmlns:a16="http://schemas.microsoft.com/office/drawing/2014/main" id="{7CB37328-83FC-4851-9759-0D59F60C20E8}"/>
            </a:ext>
          </a:extLst>
        </xdr:cNvPr>
        <xdr:cNvSpPr/>
      </xdr:nvSpPr>
      <xdr:spPr>
        <a:xfrm>
          <a:off x="1224643" y="7734299"/>
          <a:ext cx="4782457" cy="1955801"/>
        </a:xfrm>
        <a:prstGeom prst="rect">
          <a:avLst/>
        </a:prstGeom>
        <a:no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89646</xdr:colOff>
      <xdr:row>38</xdr:row>
      <xdr:rowOff>67234</xdr:rowOff>
    </xdr:from>
    <xdr:to>
      <xdr:col>17</xdr:col>
      <xdr:colOff>521073</xdr:colOff>
      <xdr:row>46</xdr:row>
      <xdr:rowOff>28015</xdr:rowOff>
    </xdr:to>
    <xdr:sp macro="" textlink="">
      <xdr:nvSpPr>
        <xdr:cNvPr id="7192" name="Rectangle 45">
          <a:extLst>
            <a:ext uri="{FF2B5EF4-FFF2-40B4-BE49-F238E27FC236}">
              <a16:creationId xmlns:a16="http://schemas.microsoft.com/office/drawing/2014/main" id="{47F150D6-7540-48F2-BE8C-AD803EA9FAC7}"/>
            </a:ext>
          </a:extLst>
        </xdr:cNvPr>
        <xdr:cNvSpPr/>
      </xdr:nvSpPr>
      <xdr:spPr>
        <a:xfrm>
          <a:off x="11222691" y="6359338"/>
          <a:ext cx="3031191" cy="1389530"/>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288526</xdr:colOff>
      <xdr:row>33</xdr:row>
      <xdr:rowOff>155716</xdr:rowOff>
    </xdr:from>
    <xdr:to>
      <xdr:col>17</xdr:col>
      <xdr:colOff>381054</xdr:colOff>
      <xdr:row>34</xdr:row>
      <xdr:rowOff>136761</xdr:rowOff>
    </xdr:to>
    <xdr:sp macro="" textlink="">
      <xdr:nvSpPr>
        <xdr:cNvPr id="7195" name="Rectangle 47">
          <a:extLst>
            <a:ext uri="{FF2B5EF4-FFF2-40B4-BE49-F238E27FC236}">
              <a16:creationId xmlns:a16="http://schemas.microsoft.com/office/drawing/2014/main" id="{CCCE26CB-FDF8-41DD-8E0A-8A6725421996}"/>
            </a:ext>
          </a:extLst>
        </xdr:cNvPr>
        <xdr:cNvSpPr/>
      </xdr:nvSpPr>
      <xdr:spPr>
        <a:xfrm>
          <a:off x="12849620" y="5656404"/>
          <a:ext cx="699747" cy="147732"/>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603250</xdr:colOff>
      <xdr:row>2</xdr:row>
      <xdr:rowOff>137584</xdr:rowOff>
    </xdr:from>
    <xdr:to>
      <xdr:col>15</xdr:col>
      <xdr:colOff>338667</xdr:colOff>
      <xdr:row>4</xdr:row>
      <xdr:rowOff>63500</xdr:rowOff>
    </xdr:to>
    <xdr:cxnSp macro="">
      <xdr:nvCxnSpPr>
        <xdr:cNvPr id="49" name="Connector: Elbow 48">
          <a:extLst>
            <a:ext uri="{FF2B5EF4-FFF2-40B4-BE49-F238E27FC236}">
              <a16:creationId xmlns:a16="http://schemas.microsoft.com/office/drawing/2014/main" id="{404BC8AA-F845-43B1-AB74-86C3C24B350A}"/>
            </a:ext>
          </a:extLst>
        </xdr:cNvPr>
        <xdr:cNvCxnSpPr/>
      </xdr:nvCxnSpPr>
      <xdr:spPr>
        <a:xfrm flipV="1">
          <a:off x="6466417" y="476251"/>
          <a:ext cx="5873750" cy="264582"/>
        </a:xfrm>
        <a:prstGeom prst="bentConnector3">
          <a:avLst>
            <a:gd name="adj1" fmla="val 75585"/>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190945</xdr:colOff>
      <xdr:row>20</xdr:row>
      <xdr:rowOff>16010</xdr:rowOff>
    </xdr:from>
    <xdr:to>
      <xdr:col>17</xdr:col>
      <xdr:colOff>180151</xdr:colOff>
      <xdr:row>20</xdr:row>
      <xdr:rowOff>164601</xdr:rowOff>
    </xdr:to>
    <xdr:sp macro="" textlink="">
      <xdr:nvSpPr>
        <xdr:cNvPr id="20" name="Rectangle 52">
          <a:extLst>
            <a:ext uri="{FF2B5EF4-FFF2-40B4-BE49-F238E27FC236}">
              <a16:creationId xmlns:a16="http://schemas.microsoft.com/office/drawing/2014/main" id="{B491D2E8-F9BA-4064-B7C8-045B1ED24524}"/>
            </a:ext>
          </a:extLst>
        </xdr:cNvPr>
        <xdr:cNvSpPr/>
      </xdr:nvSpPr>
      <xdr:spPr>
        <a:xfrm>
          <a:off x="12752039" y="3349760"/>
          <a:ext cx="596425" cy="148591"/>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302155</xdr:colOff>
      <xdr:row>25</xdr:row>
      <xdr:rowOff>106740</xdr:rowOff>
    </xdr:from>
    <xdr:to>
      <xdr:col>12</xdr:col>
      <xdr:colOff>254878</xdr:colOff>
      <xdr:row>26</xdr:row>
      <xdr:rowOff>72301</xdr:rowOff>
    </xdr:to>
    <xdr:sp macro="" textlink="">
      <xdr:nvSpPr>
        <xdr:cNvPr id="55" name="Rectangle 54">
          <a:extLst>
            <a:ext uri="{FF2B5EF4-FFF2-40B4-BE49-F238E27FC236}">
              <a16:creationId xmlns:a16="http://schemas.microsoft.com/office/drawing/2014/main" id="{142C57D9-48D2-47D6-AD25-8355D1236284}"/>
            </a:ext>
          </a:extLst>
        </xdr:cNvPr>
        <xdr:cNvSpPr/>
      </xdr:nvSpPr>
      <xdr:spPr>
        <a:xfrm>
          <a:off x="9827155" y="4273928"/>
          <a:ext cx="559942" cy="132248"/>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47623</xdr:colOff>
      <xdr:row>5</xdr:row>
      <xdr:rowOff>59531</xdr:rowOff>
    </xdr:from>
    <xdr:to>
      <xdr:col>8</xdr:col>
      <xdr:colOff>312271</xdr:colOff>
      <xdr:row>20</xdr:row>
      <xdr:rowOff>133385</xdr:rowOff>
    </xdr:to>
    <xdr:cxnSp macro="">
      <xdr:nvCxnSpPr>
        <xdr:cNvPr id="73" name="Connector: Elbow 72">
          <a:extLst>
            <a:ext uri="{FF2B5EF4-FFF2-40B4-BE49-F238E27FC236}">
              <a16:creationId xmlns:a16="http://schemas.microsoft.com/office/drawing/2014/main" id="{463F5DAD-31AB-4AC0-90DC-9B31C20E5651}"/>
            </a:ext>
          </a:extLst>
        </xdr:cNvPr>
        <xdr:cNvCxnSpPr>
          <a:endCxn id="71" idx="0"/>
        </xdr:cNvCxnSpPr>
      </xdr:nvCxnSpPr>
      <xdr:spPr>
        <a:xfrm rot="16200000" flipH="1">
          <a:off x="6137818" y="1589337"/>
          <a:ext cx="2574166" cy="1181429"/>
        </a:xfrm>
        <a:prstGeom prst="bentConnector3">
          <a:avLst>
            <a:gd name="adj1" fmla="val 1434"/>
          </a:avLst>
        </a:prstGeom>
        <a:ln w="28575">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90714</xdr:colOff>
      <xdr:row>12</xdr:row>
      <xdr:rowOff>16328</xdr:rowOff>
    </xdr:from>
    <xdr:to>
      <xdr:col>23</xdr:col>
      <xdr:colOff>163519</xdr:colOff>
      <xdr:row>30</xdr:row>
      <xdr:rowOff>26719</xdr:rowOff>
    </xdr:to>
    <xdr:graphicFrame macro="">
      <xdr:nvGraphicFramePr>
        <xdr:cNvPr id="3" name="Chart 2">
          <a:extLst>
            <a:ext uri="{FF2B5EF4-FFF2-40B4-BE49-F238E27FC236}">
              <a16:creationId xmlns:a16="http://schemas.microsoft.com/office/drawing/2014/main" id="{0516D2E9-8BBE-424E-995C-42BD2085DD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32951</xdr:colOff>
      <xdr:row>11</xdr:row>
      <xdr:rowOff>132603</xdr:rowOff>
    </xdr:from>
    <xdr:to>
      <xdr:col>23</xdr:col>
      <xdr:colOff>10584</xdr:colOff>
      <xdr:row>30</xdr:row>
      <xdr:rowOff>104418</xdr:rowOff>
    </xdr:to>
    <xdr:sp macro="" textlink="">
      <xdr:nvSpPr>
        <xdr:cNvPr id="39" name="Rectangle 38">
          <a:extLst>
            <a:ext uri="{FF2B5EF4-FFF2-40B4-BE49-F238E27FC236}">
              <a16:creationId xmlns:a16="http://schemas.microsoft.com/office/drawing/2014/main" id="{00000000-0008-0000-0900-000027000000}"/>
            </a:ext>
          </a:extLst>
        </xdr:cNvPr>
        <xdr:cNvSpPr/>
      </xdr:nvSpPr>
      <xdr:spPr>
        <a:xfrm>
          <a:off x="14426284" y="1984686"/>
          <a:ext cx="4729550" cy="307273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800" spc="20" baseline="0"/>
        </a:p>
      </xdr:txBody>
    </xdr:sp>
    <xdr:clientData/>
  </xdr:twoCellAnchor>
  <xdr:twoCellAnchor>
    <xdr:from>
      <xdr:col>0</xdr:col>
      <xdr:colOff>1231900</xdr:colOff>
      <xdr:row>46</xdr:row>
      <xdr:rowOff>17084</xdr:rowOff>
    </xdr:from>
    <xdr:to>
      <xdr:col>4</xdr:col>
      <xdr:colOff>438150</xdr:colOff>
      <xdr:row>57</xdr:row>
      <xdr:rowOff>48381</xdr:rowOff>
    </xdr:to>
    <xdr:graphicFrame macro="">
      <xdr:nvGraphicFramePr>
        <xdr:cNvPr id="35" name="Chart 34">
          <a:extLst>
            <a:ext uri="{FF2B5EF4-FFF2-40B4-BE49-F238E27FC236}">
              <a16:creationId xmlns:a16="http://schemas.microsoft.com/office/drawing/2014/main" id="{8EED7AB6-D468-423F-807C-3F2EEBF3A6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504825</xdr:colOff>
      <xdr:row>43</xdr:row>
      <xdr:rowOff>226218</xdr:rowOff>
    </xdr:from>
    <xdr:to>
      <xdr:col>7</xdr:col>
      <xdr:colOff>535781</xdr:colOff>
      <xdr:row>51</xdr:row>
      <xdr:rowOff>130968</xdr:rowOff>
    </xdr:to>
    <xdr:cxnSp macro="">
      <xdr:nvCxnSpPr>
        <xdr:cNvPr id="42" name="Connector: Elbow 41">
          <a:extLst>
            <a:ext uri="{FF2B5EF4-FFF2-40B4-BE49-F238E27FC236}">
              <a16:creationId xmlns:a16="http://schemas.microsoft.com/office/drawing/2014/main" id="{1CC5DFCC-B015-4FFD-9732-5E42BAB7FC09}"/>
            </a:ext>
          </a:extLst>
        </xdr:cNvPr>
        <xdr:cNvCxnSpPr>
          <a:stCxn id="45" idx="3"/>
        </xdr:cNvCxnSpPr>
      </xdr:nvCxnSpPr>
      <xdr:spPr>
        <a:xfrm flipV="1">
          <a:off x="5993606" y="7393781"/>
          <a:ext cx="1638300" cy="1333500"/>
        </a:xfrm>
        <a:prstGeom prst="bentConnector3">
          <a:avLst>
            <a:gd name="adj1" fmla="val 50000"/>
          </a:avLst>
        </a:prstGeom>
        <a:ln w="28575">
          <a:solidFill>
            <a:schemeClr val="accent4"/>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173569</xdr:colOff>
      <xdr:row>33</xdr:row>
      <xdr:rowOff>11182</xdr:rowOff>
    </xdr:from>
    <xdr:to>
      <xdr:col>15</xdr:col>
      <xdr:colOff>72120</xdr:colOff>
      <xdr:row>33</xdr:row>
      <xdr:rowOff>149989</xdr:rowOff>
    </xdr:to>
    <xdr:sp macro="" textlink="">
      <xdr:nvSpPr>
        <xdr:cNvPr id="7193" name="Rectangle 46">
          <a:extLst>
            <a:ext uri="{FF2B5EF4-FFF2-40B4-BE49-F238E27FC236}">
              <a16:creationId xmlns:a16="http://schemas.microsoft.com/office/drawing/2014/main" id="{63523E4F-96DA-42A2-A74B-B59CE77435EB}"/>
            </a:ext>
          </a:extLst>
        </xdr:cNvPr>
        <xdr:cNvSpPr/>
      </xdr:nvSpPr>
      <xdr:spPr>
        <a:xfrm>
          <a:off x="10913007" y="5511870"/>
          <a:ext cx="1112988" cy="138807"/>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85725</xdr:colOff>
      <xdr:row>37</xdr:row>
      <xdr:rowOff>35718</xdr:rowOff>
    </xdr:from>
    <xdr:to>
      <xdr:col>11</xdr:col>
      <xdr:colOff>103206</xdr:colOff>
      <xdr:row>53</xdr:row>
      <xdr:rowOff>146579</xdr:rowOff>
    </xdr:to>
    <xdr:cxnSp macro="">
      <xdr:nvCxnSpPr>
        <xdr:cNvPr id="50" name="Connector: Elbow 49">
          <a:extLst>
            <a:ext uri="{FF2B5EF4-FFF2-40B4-BE49-F238E27FC236}">
              <a16:creationId xmlns:a16="http://schemas.microsoft.com/office/drawing/2014/main" id="{ABA1A6E2-FF68-4E67-823E-48FA2280B1EA}"/>
            </a:ext>
          </a:extLst>
        </xdr:cNvPr>
        <xdr:cNvCxnSpPr>
          <a:stCxn id="52" idx="3"/>
          <a:endCxn id="21" idx="2"/>
        </xdr:cNvCxnSpPr>
      </xdr:nvCxnSpPr>
      <xdr:spPr>
        <a:xfrm flipV="1">
          <a:off x="2871788" y="6203156"/>
          <a:ext cx="6756418" cy="2873111"/>
        </a:xfrm>
        <a:prstGeom prst="bentConnector2">
          <a:avLst/>
        </a:prstGeom>
        <a:ln w="28575">
          <a:solidFill>
            <a:schemeClr val="accent5">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1257300</xdr:colOff>
      <xdr:row>53</xdr:row>
      <xdr:rowOff>38100</xdr:rowOff>
    </xdr:from>
    <xdr:to>
      <xdr:col>1</xdr:col>
      <xdr:colOff>82550</xdr:colOff>
      <xdr:row>55</xdr:row>
      <xdr:rowOff>16933</xdr:rowOff>
    </xdr:to>
    <xdr:sp macro="" textlink="">
      <xdr:nvSpPr>
        <xdr:cNvPr id="52" name="Rectangle 51">
          <a:extLst>
            <a:ext uri="{FF2B5EF4-FFF2-40B4-BE49-F238E27FC236}">
              <a16:creationId xmlns:a16="http://schemas.microsoft.com/office/drawing/2014/main" id="{E59CC1AB-E1A5-4F58-9ECB-6235EF5961A1}"/>
            </a:ext>
          </a:extLst>
        </xdr:cNvPr>
        <xdr:cNvSpPr/>
      </xdr:nvSpPr>
      <xdr:spPr>
        <a:xfrm>
          <a:off x="1257300" y="8953500"/>
          <a:ext cx="1606550" cy="207433"/>
        </a:xfrm>
        <a:prstGeom prst="rect">
          <a:avLst/>
        </a:prstGeom>
        <a:no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xdr:colOff>
      <xdr:row>6</xdr:row>
      <xdr:rowOff>130969</xdr:rowOff>
    </xdr:from>
    <xdr:to>
      <xdr:col>16</xdr:col>
      <xdr:colOff>490745</xdr:colOff>
      <xdr:row>20</xdr:row>
      <xdr:rowOff>16010</xdr:rowOff>
    </xdr:to>
    <xdr:cxnSp macro="">
      <xdr:nvCxnSpPr>
        <xdr:cNvPr id="64" name="Connector: Elbow 63">
          <a:extLst>
            <a:ext uri="{FF2B5EF4-FFF2-40B4-BE49-F238E27FC236}">
              <a16:creationId xmlns:a16="http://schemas.microsoft.com/office/drawing/2014/main" id="{55A5EB9E-201E-4F0A-AE72-4B293663AAEB}"/>
            </a:ext>
          </a:extLst>
        </xdr:cNvPr>
        <xdr:cNvCxnSpPr>
          <a:endCxn id="20" idx="0"/>
        </xdr:cNvCxnSpPr>
      </xdr:nvCxnSpPr>
      <xdr:spPr>
        <a:xfrm>
          <a:off x="6786562" y="1131094"/>
          <a:ext cx="6265277" cy="2218666"/>
        </a:xfrm>
        <a:prstGeom prst="bentConnector2">
          <a:avLst/>
        </a:prstGeom>
        <a:ln w="28575">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511968</xdr:colOff>
      <xdr:row>26</xdr:row>
      <xdr:rowOff>142875</xdr:rowOff>
    </xdr:from>
    <xdr:to>
      <xdr:col>12</xdr:col>
      <xdr:colOff>349513</xdr:colOff>
      <xdr:row>34</xdr:row>
      <xdr:rowOff>136299</xdr:rowOff>
    </xdr:to>
    <xdr:sp macro="" textlink="">
      <xdr:nvSpPr>
        <xdr:cNvPr id="7198" name="Rectangle 44">
          <a:extLst>
            <a:ext uri="{FF2B5EF4-FFF2-40B4-BE49-F238E27FC236}">
              <a16:creationId xmlns:a16="http://schemas.microsoft.com/office/drawing/2014/main" id="{F5C8656D-8821-452F-84A0-F1207DE485F9}"/>
            </a:ext>
          </a:extLst>
        </xdr:cNvPr>
        <xdr:cNvSpPr/>
      </xdr:nvSpPr>
      <xdr:spPr>
        <a:xfrm>
          <a:off x="7608093" y="4476750"/>
          <a:ext cx="2873639" cy="1326924"/>
        </a:xfrm>
        <a:prstGeom prst="rect">
          <a:avLst/>
        </a:prstGeom>
        <a:noFill/>
        <a:ln>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197303</xdr:colOff>
      <xdr:row>22</xdr:row>
      <xdr:rowOff>83154</xdr:rowOff>
    </xdr:from>
    <xdr:to>
      <xdr:col>3</xdr:col>
      <xdr:colOff>289781</xdr:colOff>
      <xdr:row>39</xdr:row>
      <xdr:rowOff>157492</xdr:rowOff>
    </xdr:to>
    <xdr:graphicFrame macro="">
      <xdr:nvGraphicFramePr>
        <xdr:cNvPr id="135" name="Chart 134">
          <a:extLst>
            <a:ext uri="{FF2B5EF4-FFF2-40B4-BE49-F238E27FC236}">
              <a16:creationId xmlns:a16="http://schemas.microsoft.com/office/drawing/2014/main" id="{97124501-D05F-4C73-92A4-CA59474CE1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121705</xdr:colOff>
      <xdr:row>22</xdr:row>
      <xdr:rowOff>105834</xdr:rowOff>
    </xdr:from>
    <xdr:to>
      <xdr:col>4</xdr:col>
      <xdr:colOff>497416</xdr:colOff>
      <xdr:row>40</xdr:row>
      <xdr:rowOff>40064</xdr:rowOff>
    </xdr:to>
    <xdr:sp macro="" textlink="">
      <xdr:nvSpPr>
        <xdr:cNvPr id="136" name="Rectangle 44">
          <a:extLst>
            <a:ext uri="{FF2B5EF4-FFF2-40B4-BE49-F238E27FC236}">
              <a16:creationId xmlns:a16="http://schemas.microsoft.com/office/drawing/2014/main" id="{761C76D2-594A-46A9-927B-AC535B69FB93}"/>
            </a:ext>
          </a:extLst>
        </xdr:cNvPr>
        <xdr:cNvSpPr/>
      </xdr:nvSpPr>
      <xdr:spPr>
        <a:xfrm>
          <a:off x="121705" y="3767667"/>
          <a:ext cx="5868461" cy="2865814"/>
        </a:xfrm>
        <a:prstGeom prst="rect">
          <a:avLst/>
        </a:prstGeom>
        <a:noFill/>
        <a:ln>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285749</xdr:colOff>
      <xdr:row>38</xdr:row>
      <xdr:rowOff>11906</xdr:rowOff>
    </xdr:from>
    <xdr:to>
      <xdr:col>11</xdr:col>
      <xdr:colOff>151047</xdr:colOff>
      <xdr:row>39</xdr:row>
      <xdr:rowOff>45944</xdr:rowOff>
    </xdr:to>
    <xdr:sp macro="" textlink="">
      <xdr:nvSpPr>
        <xdr:cNvPr id="7189" name="Rectangle 57">
          <a:extLst>
            <a:ext uri="{FF2B5EF4-FFF2-40B4-BE49-F238E27FC236}">
              <a16:creationId xmlns:a16="http://schemas.microsoft.com/office/drawing/2014/main" id="{C6F81010-2A79-40BE-A2A1-B4EA1C3EC09E}"/>
            </a:ext>
          </a:extLst>
        </xdr:cNvPr>
        <xdr:cNvSpPr/>
      </xdr:nvSpPr>
      <xdr:spPr>
        <a:xfrm>
          <a:off x="8596312" y="6346031"/>
          <a:ext cx="1079735" cy="200726"/>
        </a:xfrm>
        <a:prstGeom prst="rect">
          <a:avLst/>
        </a:prstGeom>
        <a:noFill/>
        <a:ln>
          <a:solidFill>
            <a:srgbClr val="08767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497416</xdr:colOff>
      <xdr:row>30</xdr:row>
      <xdr:rowOff>59531</xdr:rowOff>
    </xdr:from>
    <xdr:to>
      <xdr:col>7</xdr:col>
      <xdr:colOff>476250</xdr:colOff>
      <xdr:row>31</xdr:row>
      <xdr:rowOff>71361</xdr:rowOff>
    </xdr:to>
    <xdr:cxnSp macro="">
      <xdr:nvCxnSpPr>
        <xdr:cNvPr id="78" name="Connector: Elbow 77">
          <a:extLst>
            <a:ext uri="{FF2B5EF4-FFF2-40B4-BE49-F238E27FC236}">
              <a16:creationId xmlns:a16="http://schemas.microsoft.com/office/drawing/2014/main" id="{21B6D2B8-DB86-4B69-8586-697DDDE8E5A2}"/>
            </a:ext>
          </a:extLst>
        </xdr:cNvPr>
        <xdr:cNvCxnSpPr>
          <a:stCxn id="136" idx="3"/>
        </xdr:cNvCxnSpPr>
      </xdr:nvCxnSpPr>
      <xdr:spPr>
        <a:xfrm flipV="1">
          <a:off x="5986197" y="5060156"/>
          <a:ext cx="1586178" cy="178518"/>
        </a:xfrm>
        <a:prstGeom prst="bentConnector3">
          <a:avLst>
            <a:gd name="adj1" fmla="val 50000"/>
          </a:avLst>
        </a:prstGeom>
        <a:ln w="28575">
          <a:solidFill>
            <a:srgbClr val="FF66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1238250</xdr:colOff>
      <xdr:row>59</xdr:row>
      <xdr:rowOff>146653</xdr:rowOff>
    </xdr:from>
    <xdr:to>
      <xdr:col>4</xdr:col>
      <xdr:colOff>539751</xdr:colOff>
      <xdr:row>72</xdr:row>
      <xdr:rowOff>27214</xdr:rowOff>
    </xdr:to>
    <xdr:sp macro="" textlink="">
      <xdr:nvSpPr>
        <xdr:cNvPr id="97" name="Rectangle 96">
          <a:extLst>
            <a:ext uri="{FF2B5EF4-FFF2-40B4-BE49-F238E27FC236}">
              <a16:creationId xmlns:a16="http://schemas.microsoft.com/office/drawing/2014/main" id="{80A52BD6-CBA9-4FA7-B3F8-39D27862A799}"/>
            </a:ext>
          </a:extLst>
        </xdr:cNvPr>
        <xdr:cNvSpPr/>
      </xdr:nvSpPr>
      <xdr:spPr>
        <a:xfrm>
          <a:off x="1238250" y="10018636"/>
          <a:ext cx="4928055" cy="2003275"/>
        </a:xfrm>
        <a:prstGeom prst="rect">
          <a:avLst/>
        </a:prstGeom>
        <a:no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1280583</xdr:colOff>
      <xdr:row>60</xdr:row>
      <xdr:rowOff>15118</xdr:rowOff>
    </xdr:from>
    <xdr:to>
      <xdr:col>4</xdr:col>
      <xdr:colOff>497418</xdr:colOff>
      <xdr:row>71</xdr:row>
      <xdr:rowOff>47776</xdr:rowOff>
    </xdr:to>
    <xdr:graphicFrame macro="">
      <xdr:nvGraphicFramePr>
        <xdr:cNvPr id="98" name="Chart 97">
          <a:extLst>
            <a:ext uri="{FF2B5EF4-FFF2-40B4-BE49-F238E27FC236}">
              <a16:creationId xmlns:a16="http://schemas.microsoft.com/office/drawing/2014/main" id="{550AAC01-2D6A-4C85-8DBD-A8244E3FFB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107156</xdr:colOff>
      <xdr:row>37</xdr:row>
      <xdr:rowOff>35718</xdr:rowOff>
    </xdr:from>
    <xdr:to>
      <xdr:col>11</xdr:col>
      <xdr:colOff>103206</xdr:colOff>
      <xdr:row>67</xdr:row>
      <xdr:rowOff>130969</xdr:rowOff>
    </xdr:to>
    <xdr:cxnSp macro="">
      <xdr:nvCxnSpPr>
        <xdr:cNvPr id="110" name="Connector: Elbow 109">
          <a:extLst>
            <a:ext uri="{FF2B5EF4-FFF2-40B4-BE49-F238E27FC236}">
              <a16:creationId xmlns:a16="http://schemas.microsoft.com/office/drawing/2014/main" id="{2C617795-C7F5-4796-87FC-E985BFC70F39}"/>
            </a:ext>
          </a:extLst>
        </xdr:cNvPr>
        <xdr:cNvCxnSpPr>
          <a:endCxn id="21" idx="2"/>
        </xdr:cNvCxnSpPr>
      </xdr:nvCxnSpPr>
      <xdr:spPr>
        <a:xfrm flipV="1">
          <a:off x="2893219" y="6203156"/>
          <a:ext cx="6734987" cy="5167313"/>
        </a:xfrm>
        <a:prstGeom prst="bentConnector2">
          <a:avLst/>
        </a:prstGeom>
        <a:ln w="28575">
          <a:solidFill>
            <a:schemeClr val="accent5">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23</xdr:col>
      <xdr:colOff>0</xdr:colOff>
      <xdr:row>36</xdr:row>
      <xdr:rowOff>0</xdr:rowOff>
    </xdr:from>
    <xdr:to>
      <xdr:col>23</xdr:col>
      <xdr:colOff>304800</xdr:colOff>
      <xdr:row>37</xdr:row>
      <xdr:rowOff>139700</xdr:rowOff>
    </xdr:to>
    <xdr:sp macro="" textlink="">
      <xdr:nvSpPr>
        <xdr:cNvPr id="7179" name="AutoShape 1">
          <a:extLst>
            <a:ext uri="{FF2B5EF4-FFF2-40B4-BE49-F238E27FC236}">
              <a16:creationId xmlns:a16="http://schemas.microsoft.com/office/drawing/2014/main" id="{36A6BF4F-D264-4B0F-95B1-8ECD701A69A2}"/>
            </a:ext>
          </a:extLst>
        </xdr:cNvPr>
        <xdr:cNvSpPr>
          <a:spLocks noChangeAspect="1" noChangeArrowheads="1"/>
        </xdr:cNvSpPr>
      </xdr:nvSpPr>
      <xdr:spPr bwMode="auto">
        <a:xfrm>
          <a:off x="19132550" y="587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23</xdr:col>
      <xdr:colOff>0</xdr:colOff>
      <xdr:row>36</xdr:row>
      <xdr:rowOff>0</xdr:rowOff>
    </xdr:from>
    <xdr:to>
      <xdr:col>23</xdr:col>
      <xdr:colOff>304800</xdr:colOff>
      <xdr:row>37</xdr:row>
      <xdr:rowOff>139700</xdr:rowOff>
    </xdr:to>
    <xdr:sp macro="" textlink="">
      <xdr:nvSpPr>
        <xdr:cNvPr id="7180" name="AutoShape 2">
          <a:extLst>
            <a:ext uri="{FF2B5EF4-FFF2-40B4-BE49-F238E27FC236}">
              <a16:creationId xmlns:a16="http://schemas.microsoft.com/office/drawing/2014/main" id="{057C065A-EC89-4028-B8DF-A3F341EFB39D}"/>
            </a:ext>
          </a:extLst>
        </xdr:cNvPr>
        <xdr:cNvSpPr>
          <a:spLocks noChangeAspect="1" noChangeArrowheads="1"/>
        </xdr:cNvSpPr>
      </xdr:nvSpPr>
      <xdr:spPr bwMode="auto">
        <a:xfrm>
          <a:off x="19132550" y="587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23</xdr:col>
      <xdr:colOff>0</xdr:colOff>
      <xdr:row>36</xdr:row>
      <xdr:rowOff>0</xdr:rowOff>
    </xdr:from>
    <xdr:to>
      <xdr:col>23</xdr:col>
      <xdr:colOff>304800</xdr:colOff>
      <xdr:row>37</xdr:row>
      <xdr:rowOff>139700</xdr:rowOff>
    </xdr:to>
    <xdr:sp macro="" textlink="">
      <xdr:nvSpPr>
        <xdr:cNvPr id="7181" name="AutoShape 3">
          <a:extLst>
            <a:ext uri="{FF2B5EF4-FFF2-40B4-BE49-F238E27FC236}">
              <a16:creationId xmlns:a16="http://schemas.microsoft.com/office/drawing/2014/main" id="{33DD707F-326C-4AB2-966B-0EAE2D95E438}"/>
            </a:ext>
          </a:extLst>
        </xdr:cNvPr>
        <xdr:cNvSpPr>
          <a:spLocks noChangeAspect="1" noChangeArrowheads="1"/>
        </xdr:cNvSpPr>
      </xdr:nvSpPr>
      <xdr:spPr bwMode="auto">
        <a:xfrm>
          <a:off x="19132550" y="587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19</xdr:col>
      <xdr:colOff>23812</xdr:colOff>
      <xdr:row>35</xdr:row>
      <xdr:rowOff>161924</xdr:rowOff>
    </xdr:from>
    <xdr:to>
      <xdr:col>22</xdr:col>
      <xdr:colOff>1495425</xdr:colOff>
      <xdr:row>42</xdr:row>
      <xdr:rowOff>21166</xdr:rowOff>
    </xdr:to>
    <xdr:sp macro="" textlink="">
      <xdr:nvSpPr>
        <xdr:cNvPr id="121" name="Rectangle 120">
          <a:extLst>
            <a:ext uri="{FF2B5EF4-FFF2-40B4-BE49-F238E27FC236}">
              <a16:creationId xmlns:a16="http://schemas.microsoft.com/office/drawing/2014/main" id="{268DFBBB-BA1A-44C6-B00B-6AC62E3B2BC7}"/>
            </a:ext>
          </a:extLst>
        </xdr:cNvPr>
        <xdr:cNvSpPr/>
      </xdr:nvSpPr>
      <xdr:spPr>
        <a:xfrm>
          <a:off x="14406562" y="5995987"/>
          <a:ext cx="4710113" cy="1026054"/>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582085</xdr:colOff>
      <xdr:row>39</xdr:row>
      <xdr:rowOff>8200</xdr:rowOff>
    </xdr:from>
    <xdr:to>
      <xdr:col>19</xdr:col>
      <xdr:colOff>23813</xdr:colOff>
      <xdr:row>41</xdr:row>
      <xdr:rowOff>165098</xdr:rowOff>
    </xdr:to>
    <xdr:cxnSp macro="">
      <xdr:nvCxnSpPr>
        <xdr:cNvPr id="122" name="Connector: Elbow 121">
          <a:extLst>
            <a:ext uri="{FF2B5EF4-FFF2-40B4-BE49-F238E27FC236}">
              <a16:creationId xmlns:a16="http://schemas.microsoft.com/office/drawing/2014/main" id="{271BDDE9-4C78-480D-AF31-DA7C6FCBBE44}"/>
            </a:ext>
          </a:extLst>
        </xdr:cNvPr>
        <xdr:cNvCxnSpPr>
          <a:stCxn id="121" idx="1"/>
        </xdr:cNvCxnSpPr>
      </xdr:nvCxnSpPr>
      <xdr:spPr>
        <a:xfrm rot="10800000" flipV="1">
          <a:off x="13750398" y="6509013"/>
          <a:ext cx="656165" cy="490273"/>
        </a:xfrm>
        <a:prstGeom prst="bentConnector3">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74083</xdr:colOff>
      <xdr:row>47</xdr:row>
      <xdr:rowOff>129267</xdr:rowOff>
    </xdr:from>
    <xdr:to>
      <xdr:col>0</xdr:col>
      <xdr:colOff>1012215</xdr:colOff>
      <xdr:row>53</xdr:row>
      <xdr:rowOff>8597</xdr:rowOff>
    </xdr:to>
    <xdr:sp macro="" textlink="">
      <xdr:nvSpPr>
        <xdr:cNvPr id="130" name="Oval 129">
          <a:extLst>
            <a:ext uri="{FF2B5EF4-FFF2-40B4-BE49-F238E27FC236}">
              <a16:creationId xmlns:a16="http://schemas.microsoft.com/office/drawing/2014/main" id="{20ED4B1B-0D8A-490C-B13A-1B5010B39BEB}"/>
            </a:ext>
          </a:extLst>
        </xdr:cNvPr>
        <xdr:cNvSpPr/>
      </xdr:nvSpPr>
      <xdr:spPr>
        <a:xfrm>
          <a:off x="74083" y="8055428"/>
          <a:ext cx="938132" cy="865848"/>
        </a:xfrm>
        <a:prstGeom prst="ellipse">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t>Option</a:t>
          </a:r>
        </a:p>
        <a:p>
          <a:pPr algn="ctr"/>
          <a:r>
            <a:rPr lang="en-US" sz="1200" b="1"/>
            <a:t>1</a:t>
          </a:r>
        </a:p>
      </xdr:txBody>
    </xdr:sp>
    <xdr:clientData/>
  </xdr:twoCellAnchor>
  <xdr:twoCellAnchor>
    <xdr:from>
      <xdr:col>0</xdr:col>
      <xdr:colOff>84667</xdr:colOff>
      <xdr:row>62</xdr:row>
      <xdr:rowOff>146655</xdr:rowOff>
    </xdr:from>
    <xdr:to>
      <xdr:col>0</xdr:col>
      <xdr:colOff>1026583</xdr:colOff>
      <xdr:row>68</xdr:row>
      <xdr:rowOff>36285</xdr:rowOff>
    </xdr:to>
    <xdr:sp macro="" textlink="">
      <xdr:nvSpPr>
        <xdr:cNvPr id="131" name="Oval 130">
          <a:extLst>
            <a:ext uri="{FF2B5EF4-FFF2-40B4-BE49-F238E27FC236}">
              <a16:creationId xmlns:a16="http://schemas.microsoft.com/office/drawing/2014/main" id="{A770C4C5-4622-4715-AFD0-A0983059FBC2}"/>
            </a:ext>
          </a:extLst>
        </xdr:cNvPr>
        <xdr:cNvSpPr/>
      </xdr:nvSpPr>
      <xdr:spPr>
        <a:xfrm>
          <a:off x="84667" y="10508495"/>
          <a:ext cx="941916" cy="869344"/>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t>Option</a:t>
          </a:r>
        </a:p>
        <a:p>
          <a:pPr algn="ctr"/>
          <a:r>
            <a:rPr lang="en-US" sz="1200" b="1"/>
            <a:t>2</a:t>
          </a:r>
        </a:p>
      </xdr:txBody>
    </xdr:sp>
    <xdr:clientData/>
  </xdr:twoCellAnchor>
  <xdr:twoCellAnchor>
    <xdr:from>
      <xdr:col>0</xdr:col>
      <xdr:colOff>95249</xdr:colOff>
      <xdr:row>40</xdr:row>
      <xdr:rowOff>100540</xdr:rowOff>
    </xdr:from>
    <xdr:to>
      <xdr:col>4</xdr:col>
      <xdr:colOff>518583</xdr:colOff>
      <xdr:row>45</xdr:row>
      <xdr:rowOff>76200</xdr:rowOff>
    </xdr:to>
    <xdr:sp macro="" textlink="">
      <xdr:nvSpPr>
        <xdr:cNvPr id="141" name="TextBox 140">
          <a:extLst>
            <a:ext uri="{FF2B5EF4-FFF2-40B4-BE49-F238E27FC236}">
              <a16:creationId xmlns:a16="http://schemas.microsoft.com/office/drawing/2014/main" id="{AF5D8693-15CF-40D4-B29E-1A47C965808E}"/>
            </a:ext>
          </a:extLst>
        </xdr:cNvPr>
        <xdr:cNvSpPr txBox="1"/>
      </xdr:nvSpPr>
      <xdr:spPr>
        <a:xfrm>
          <a:off x="95249" y="6780740"/>
          <a:ext cx="5922434" cy="890060"/>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solidFill>
                <a:schemeClr val="bg1"/>
              </a:solidFill>
              <a:effectLst/>
              <a:latin typeface="+mn-lt"/>
              <a:ea typeface="+mn-ea"/>
              <a:cs typeface="+mn-cs"/>
            </a:rPr>
            <a:t>Select</a:t>
          </a:r>
          <a:r>
            <a:rPr lang="en-US" sz="1200" i="1" baseline="0">
              <a:solidFill>
                <a:schemeClr val="bg1"/>
              </a:solidFill>
              <a:effectLst/>
              <a:latin typeface="+mn-lt"/>
              <a:ea typeface="+mn-ea"/>
              <a:cs typeface="+mn-cs"/>
            </a:rPr>
            <a:t> either Chart 1: Most Recent Data Year or Chart 2: Most Recent Five Year Aggregate. To add or remove categories shown on the chart below, right click&gt;choose 'select data'&gt;select desired categories to display.</a:t>
          </a:r>
          <a:endParaRPr lang="en-US" sz="1200">
            <a:solidFill>
              <a:schemeClr val="bg1"/>
            </a:solidFill>
            <a:effectLst/>
          </a:endParaRPr>
        </a:p>
        <a:p>
          <a:r>
            <a:rPr lang="en-US" sz="1200" i="1" baseline="0">
              <a:solidFill>
                <a:schemeClr val="bg1"/>
              </a:solidFill>
              <a:effectLst/>
              <a:latin typeface="+mn-lt"/>
              <a:ea typeface="+mn-ea"/>
              <a:cs typeface="+mn-cs"/>
            </a:rPr>
            <a:t>Enter the population characteristic you are tracking (race/ethnicity, etc.)</a:t>
          </a:r>
          <a:endParaRPr lang="en-US" sz="1200">
            <a:solidFill>
              <a:schemeClr val="bg1"/>
            </a:solidFill>
            <a:effectLst/>
          </a:endParaRPr>
        </a:p>
      </xdr:txBody>
    </xdr:sp>
    <xdr:clientData/>
  </xdr:twoCellAnchor>
  <xdr:twoCellAnchor>
    <xdr:from>
      <xdr:col>4</xdr:col>
      <xdr:colOff>542926</xdr:colOff>
      <xdr:row>43</xdr:row>
      <xdr:rowOff>20856</xdr:rowOff>
    </xdr:from>
    <xdr:to>
      <xdr:col>7</xdr:col>
      <xdr:colOff>535548</xdr:colOff>
      <xdr:row>66</xdr:row>
      <xdr:rowOff>3590</xdr:rowOff>
    </xdr:to>
    <xdr:cxnSp macro="">
      <xdr:nvCxnSpPr>
        <xdr:cNvPr id="151" name="Connector: Elbow 150">
          <a:extLst>
            <a:ext uri="{FF2B5EF4-FFF2-40B4-BE49-F238E27FC236}">
              <a16:creationId xmlns:a16="http://schemas.microsoft.com/office/drawing/2014/main" id="{97B9F00E-49B1-4E7F-9341-06755708DC4A}"/>
            </a:ext>
          </a:extLst>
        </xdr:cNvPr>
        <xdr:cNvCxnSpPr>
          <a:stCxn id="97" idx="3"/>
          <a:endCxn id="7190" idx="1"/>
        </xdr:cNvCxnSpPr>
      </xdr:nvCxnSpPr>
      <xdr:spPr>
        <a:xfrm flipV="1">
          <a:off x="6031707" y="7188419"/>
          <a:ext cx="1599966" cy="3887984"/>
        </a:xfrm>
        <a:prstGeom prst="bentConnector3">
          <a:avLst>
            <a:gd name="adj1" fmla="val 50000"/>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139700</xdr:colOff>
      <xdr:row>38</xdr:row>
      <xdr:rowOff>112269</xdr:rowOff>
    </xdr:from>
    <xdr:to>
      <xdr:col>9</xdr:col>
      <xdr:colOff>285749</xdr:colOff>
      <xdr:row>44</xdr:row>
      <xdr:rowOff>63500</xdr:rowOff>
    </xdr:to>
    <xdr:cxnSp macro="">
      <xdr:nvCxnSpPr>
        <xdr:cNvPr id="60" name="Connector: Elbow 59">
          <a:extLst>
            <a:ext uri="{FF2B5EF4-FFF2-40B4-BE49-F238E27FC236}">
              <a16:creationId xmlns:a16="http://schemas.microsoft.com/office/drawing/2014/main" id="{E826C650-8102-4CFC-BEF3-848BDEE481E6}"/>
            </a:ext>
          </a:extLst>
        </xdr:cNvPr>
        <xdr:cNvCxnSpPr>
          <a:endCxn id="7189" idx="1"/>
        </xdr:cNvCxnSpPr>
      </xdr:nvCxnSpPr>
      <xdr:spPr>
        <a:xfrm flipV="1">
          <a:off x="4783138" y="6446394"/>
          <a:ext cx="3813174" cy="1046606"/>
        </a:xfrm>
        <a:prstGeom prst="bentConnector3">
          <a:avLst>
            <a:gd name="adj1" fmla="val 50000"/>
          </a:avLst>
        </a:prstGeom>
        <a:ln w="28575">
          <a:solidFill>
            <a:srgbClr val="08767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353218</xdr:colOff>
      <xdr:row>119</xdr:row>
      <xdr:rowOff>44980</xdr:rowOff>
    </xdr:from>
    <xdr:to>
      <xdr:col>6</xdr:col>
      <xdr:colOff>67204</xdr:colOff>
      <xdr:row>125</xdr:row>
      <xdr:rowOff>70379</xdr:rowOff>
    </xdr:to>
    <xdr:sp macro="" textlink="">
      <xdr:nvSpPr>
        <xdr:cNvPr id="65" name="TextBox 64">
          <a:extLst>
            <a:ext uri="{FF2B5EF4-FFF2-40B4-BE49-F238E27FC236}">
              <a16:creationId xmlns:a16="http://schemas.microsoft.com/office/drawing/2014/main" id="{26DD3555-59DB-4515-ACF1-2E3D84BD11C5}"/>
            </a:ext>
          </a:extLst>
        </xdr:cNvPr>
        <xdr:cNvSpPr txBox="1"/>
      </xdr:nvSpPr>
      <xdr:spPr>
        <a:xfrm>
          <a:off x="4996656" y="19952230"/>
          <a:ext cx="1857111" cy="1025524"/>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solidFill>
                <a:schemeClr val="bg1">
                  <a:lumMod val="95000"/>
                </a:schemeClr>
              </a:solidFill>
            </a:rPr>
            <a:t>This section can be edited in the Suicide SER PDF. No spreadsheet data is needed for this section.</a:t>
          </a:r>
          <a:endParaRPr lang="en-US" sz="1200" i="1" baseline="0">
            <a:solidFill>
              <a:schemeClr val="bg1">
                <a:lumMod val="95000"/>
              </a:schemeClr>
            </a:solidFill>
          </a:endParaRPr>
        </a:p>
      </xdr:txBody>
    </xdr:sp>
    <xdr:clientData/>
  </xdr:twoCellAnchor>
  <xdr:twoCellAnchor>
    <xdr:from>
      <xdr:col>15</xdr:col>
      <xdr:colOff>342485</xdr:colOff>
      <xdr:row>71</xdr:row>
      <xdr:rowOff>71741</xdr:rowOff>
    </xdr:from>
    <xdr:to>
      <xdr:col>17</xdr:col>
      <xdr:colOff>357651</xdr:colOff>
      <xdr:row>72</xdr:row>
      <xdr:rowOff>106453</xdr:rowOff>
    </xdr:to>
    <xdr:sp macro="" textlink="">
      <xdr:nvSpPr>
        <xdr:cNvPr id="66" name="Rectangle 71">
          <a:extLst>
            <a:ext uri="{FF2B5EF4-FFF2-40B4-BE49-F238E27FC236}">
              <a16:creationId xmlns:a16="http://schemas.microsoft.com/office/drawing/2014/main" id="{3021A433-C7C3-4E11-921B-99F5D9206A1A}"/>
            </a:ext>
          </a:extLst>
        </xdr:cNvPr>
        <xdr:cNvSpPr/>
      </xdr:nvSpPr>
      <xdr:spPr>
        <a:xfrm>
          <a:off x="12296360" y="11977991"/>
          <a:ext cx="1229604" cy="201400"/>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131232</xdr:colOff>
      <xdr:row>18</xdr:row>
      <xdr:rowOff>136525</xdr:rowOff>
    </xdr:from>
    <xdr:to>
      <xdr:col>4</xdr:col>
      <xdr:colOff>518583</xdr:colOff>
      <xdr:row>22</xdr:row>
      <xdr:rowOff>52918</xdr:rowOff>
    </xdr:to>
    <xdr:sp macro="" textlink="">
      <xdr:nvSpPr>
        <xdr:cNvPr id="69" name="TextBox 68">
          <a:extLst>
            <a:ext uri="{FF2B5EF4-FFF2-40B4-BE49-F238E27FC236}">
              <a16:creationId xmlns:a16="http://schemas.microsoft.com/office/drawing/2014/main" id="{DF5359B2-12FF-4010-916A-69042B7A8B16}"/>
            </a:ext>
          </a:extLst>
        </xdr:cNvPr>
        <xdr:cNvSpPr txBox="1"/>
      </xdr:nvSpPr>
      <xdr:spPr>
        <a:xfrm>
          <a:off x="131232" y="3163358"/>
          <a:ext cx="5880101" cy="551393"/>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baseline="0">
              <a:solidFill>
                <a:schemeClr val="bg1">
                  <a:lumMod val="95000"/>
                </a:schemeClr>
              </a:solidFill>
            </a:rPr>
            <a:t>To modify the years of trend data shown on the chart below, right click&gt;choose 'select data'&gt;select desired years to display.</a:t>
          </a:r>
        </a:p>
      </xdr:txBody>
    </xdr:sp>
    <xdr:clientData/>
  </xdr:twoCellAnchor>
  <xdr:twoCellAnchor>
    <xdr:from>
      <xdr:col>8</xdr:col>
      <xdr:colOff>11113</xdr:colOff>
      <xdr:row>20</xdr:row>
      <xdr:rowOff>11908</xdr:rowOff>
    </xdr:from>
    <xdr:to>
      <xdr:col>9</xdr:col>
      <xdr:colOff>392906</xdr:colOff>
      <xdr:row>20</xdr:row>
      <xdr:rowOff>119062</xdr:rowOff>
    </xdr:to>
    <xdr:sp macro="" textlink="">
      <xdr:nvSpPr>
        <xdr:cNvPr id="22" name="Rectangle 21">
          <a:extLst>
            <a:ext uri="{FF2B5EF4-FFF2-40B4-BE49-F238E27FC236}">
              <a16:creationId xmlns:a16="http://schemas.microsoft.com/office/drawing/2014/main" id="{96F2B75C-D0ED-472C-BC35-8F10BFA3F335}"/>
            </a:ext>
          </a:extLst>
        </xdr:cNvPr>
        <xdr:cNvSpPr/>
      </xdr:nvSpPr>
      <xdr:spPr>
        <a:xfrm>
          <a:off x="7714457" y="3345658"/>
          <a:ext cx="989012" cy="107154"/>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73820</xdr:colOff>
      <xdr:row>20</xdr:row>
      <xdr:rowOff>122239</xdr:rowOff>
    </xdr:from>
    <xdr:to>
      <xdr:col>11</xdr:col>
      <xdr:colOff>166348</xdr:colOff>
      <xdr:row>21</xdr:row>
      <xdr:rowOff>103283</xdr:rowOff>
    </xdr:to>
    <xdr:sp macro="" textlink="">
      <xdr:nvSpPr>
        <xdr:cNvPr id="31" name="Rectangle 47">
          <a:extLst>
            <a:ext uri="{FF2B5EF4-FFF2-40B4-BE49-F238E27FC236}">
              <a16:creationId xmlns:a16="http://schemas.microsoft.com/office/drawing/2014/main" id="{E56848A3-FFFB-43A1-A042-90DD49C9189A}"/>
            </a:ext>
          </a:extLst>
        </xdr:cNvPr>
        <xdr:cNvSpPr/>
      </xdr:nvSpPr>
      <xdr:spPr>
        <a:xfrm>
          <a:off x="8991601" y="3455989"/>
          <a:ext cx="699747" cy="147732"/>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335757</xdr:colOff>
      <xdr:row>21</xdr:row>
      <xdr:rowOff>98426</xdr:rowOff>
    </xdr:from>
    <xdr:to>
      <xdr:col>12</xdr:col>
      <xdr:colOff>428285</xdr:colOff>
      <xdr:row>22</xdr:row>
      <xdr:rowOff>79471</xdr:rowOff>
    </xdr:to>
    <xdr:sp macro="" textlink="">
      <xdr:nvSpPr>
        <xdr:cNvPr id="32" name="Rectangle 47">
          <a:extLst>
            <a:ext uri="{FF2B5EF4-FFF2-40B4-BE49-F238E27FC236}">
              <a16:creationId xmlns:a16="http://schemas.microsoft.com/office/drawing/2014/main" id="{BC25A7B1-FF2D-433D-AC53-33928C0800A5}"/>
            </a:ext>
          </a:extLst>
        </xdr:cNvPr>
        <xdr:cNvSpPr/>
      </xdr:nvSpPr>
      <xdr:spPr>
        <a:xfrm>
          <a:off x="9860757" y="3598864"/>
          <a:ext cx="699747" cy="147732"/>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7</xdr:col>
      <xdr:colOff>35719</xdr:colOff>
      <xdr:row>124</xdr:row>
      <xdr:rowOff>29367</xdr:rowOff>
    </xdr:from>
    <xdr:to>
      <xdr:col>18</xdr:col>
      <xdr:colOff>161132</xdr:colOff>
      <xdr:row>177</xdr:row>
      <xdr:rowOff>27271</xdr:rowOff>
    </xdr:to>
    <xdr:pic>
      <xdr:nvPicPr>
        <xdr:cNvPr id="34" name="Picture 33">
          <a:extLst>
            <a:ext uri="{FF2B5EF4-FFF2-40B4-BE49-F238E27FC236}">
              <a16:creationId xmlns:a16="http://schemas.microsoft.com/office/drawing/2014/main" id="{382D572D-4E8D-914F-89C4-507C6B9236C9}"/>
            </a:ext>
          </a:extLst>
        </xdr:cNvPr>
        <xdr:cNvPicPr>
          <a:picLocks noChangeAspect="1"/>
        </xdr:cNvPicPr>
      </xdr:nvPicPr>
      <xdr:blipFill>
        <a:blip xmlns:r="http://schemas.openxmlformats.org/officeDocument/2006/relationships" r:embed="rId7"/>
        <a:stretch>
          <a:fillRect/>
        </a:stretch>
      </xdr:blipFill>
      <xdr:spPr>
        <a:xfrm>
          <a:off x="7131844" y="20770055"/>
          <a:ext cx="6804819" cy="8832341"/>
        </a:xfrm>
        <a:prstGeom prst="rect">
          <a:avLst/>
        </a:prstGeom>
      </xdr:spPr>
    </xdr:pic>
    <xdr:clientData/>
  </xdr:twoCellAnchor>
  <xdr:twoCellAnchor>
    <xdr:from>
      <xdr:col>15</xdr:col>
      <xdr:colOff>392907</xdr:colOff>
      <xdr:row>125</xdr:row>
      <xdr:rowOff>145255</xdr:rowOff>
    </xdr:from>
    <xdr:to>
      <xdr:col>17</xdr:col>
      <xdr:colOff>401723</xdr:colOff>
      <xdr:row>127</xdr:row>
      <xdr:rowOff>19630</xdr:rowOff>
    </xdr:to>
    <xdr:sp macro="" textlink="">
      <xdr:nvSpPr>
        <xdr:cNvPr id="36" name="Rectangle 71">
          <a:extLst>
            <a:ext uri="{FF2B5EF4-FFF2-40B4-BE49-F238E27FC236}">
              <a16:creationId xmlns:a16="http://schemas.microsoft.com/office/drawing/2014/main" id="{E4DCDEA5-2FD7-475E-B456-06A86B4126CB}"/>
            </a:ext>
          </a:extLst>
        </xdr:cNvPr>
        <xdr:cNvSpPr/>
      </xdr:nvSpPr>
      <xdr:spPr>
        <a:xfrm>
          <a:off x="12346782" y="21052630"/>
          <a:ext cx="1223254" cy="207750"/>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8.xml><?xml version="1.0" encoding="utf-8"?>
<c:userShapes xmlns:c="http://schemas.openxmlformats.org/drawingml/2006/chart">
  <cdr:relSizeAnchor xmlns:cdr="http://schemas.openxmlformats.org/drawingml/2006/chartDrawing">
    <cdr:from>
      <cdr:x>0</cdr:x>
      <cdr:y>0.62381</cdr:y>
    </cdr:from>
    <cdr:to>
      <cdr:x>0.3436</cdr:x>
      <cdr:y>0.74112</cdr:y>
    </cdr:to>
    <cdr:sp macro="" textlink="">
      <cdr:nvSpPr>
        <cdr:cNvPr id="2" name="Rectangle 1">
          <a:extLst xmlns:a="http://schemas.openxmlformats.org/drawingml/2006/main">
            <a:ext uri="{FF2B5EF4-FFF2-40B4-BE49-F238E27FC236}">
              <a16:creationId xmlns:a16="http://schemas.microsoft.com/office/drawing/2014/main" id="{E59CC1AB-E1A5-4F58-9ECB-6235EF5961A1}"/>
            </a:ext>
          </a:extLst>
        </cdr:cNvPr>
        <cdr:cNvSpPr/>
      </cdr:nvSpPr>
      <cdr:spPr>
        <a:xfrm xmlns:a="http://schemas.openxmlformats.org/drawingml/2006/main">
          <a:off x="0" y="1153282"/>
          <a:ext cx="1620395" cy="216870"/>
        </a:xfrm>
        <a:prstGeom xmlns:a="http://schemas.openxmlformats.org/drawingml/2006/main" prst="rect">
          <a:avLst/>
        </a:prstGeom>
        <a:noFill xmlns:a="http://schemas.openxmlformats.org/drawingml/2006/main"/>
        <a:ln xmlns:a="http://schemas.openxmlformats.org/drawingml/2006/main">
          <a:solidFill>
            <a:schemeClr val="accent5">
              <a:lumMod val="60000"/>
              <a:lumOff val="40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14</xdr:row>
      <xdr:rowOff>19053</xdr:rowOff>
    </xdr:to>
    <xdr:sp macro="" textlink="">
      <xdr:nvSpPr>
        <xdr:cNvPr id="2" name="TextBox 1">
          <a:extLst>
            <a:ext uri="{FF2B5EF4-FFF2-40B4-BE49-F238E27FC236}">
              <a16:creationId xmlns:a16="http://schemas.microsoft.com/office/drawing/2014/main" id="{89FC4084-B32D-4734-A3BA-3B46BE9C6B71}"/>
            </a:ext>
          </a:extLst>
        </xdr:cNvPr>
        <xdr:cNvSpPr txBox="1"/>
      </xdr:nvSpPr>
      <xdr:spPr>
        <a:xfrm rot="16200000">
          <a:off x="-816452" y="2206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3" name="TextBox 2">
          <a:extLst>
            <a:ext uri="{FF2B5EF4-FFF2-40B4-BE49-F238E27FC236}">
              <a16:creationId xmlns:a16="http://schemas.microsoft.com/office/drawing/2014/main" id="{9ECA7D0F-0CA6-4B46-91B6-683E74E6CF23}"/>
            </a:ext>
          </a:extLst>
        </xdr:cNvPr>
        <xdr:cNvSpPr txBox="1"/>
      </xdr:nvSpPr>
      <xdr:spPr>
        <a:xfrm rot="16200000">
          <a:off x="310515" y="3461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4" name="TextBox 3">
          <a:extLst>
            <a:ext uri="{FF2B5EF4-FFF2-40B4-BE49-F238E27FC236}">
              <a16:creationId xmlns:a16="http://schemas.microsoft.com/office/drawing/2014/main" id="{27077541-C83F-4F47-809F-A0D4995B31A6}"/>
            </a:ext>
          </a:extLst>
        </xdr:cNvPr>
        <xdr:cNvSpPr txBox="1"/>
      </xdr:nvSpPr>
      <xdr:spPr>
        <a:xfrm rot="16200000">
          <a:off x="310516" y="3461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5" name="TextBox 4">
          <a:extLst>
            <a:ext uri="{FF2B5EF4-FFF2-40B4-BE49-F238E27FC236}">
              <a16:creationId xmlns:a16="http://schemas.microsoft.com/office/drawing/2014/main" id="{8D252F24-4C4B-48A9-85A1-E77D8F9D0410}"/>
            </a:ext>
          </a:extLst>
        </xdr:cNvPr>
        <xdr:cNvSpPr txBox="1"/>
      </xdr:nvSpPr>
      <xdr:spPr>
        <a:xfrm rot="16200000">
          <a:off x="-816452" y="2206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6" name="TextBox 5">
          <a:extLst>
            <a:ext uri="{FF2B5EF4-FFF2-40B4-BE49-F238E27FC236}">
              <a16:creationId xmlns:a16="http://schemas.microsoft.com/office/drawing/2014/main" id="{9DA9B1B9-F021-4E6F-B350-3931D1DB8136}"/>
            </a:ext>
          </a:extLst>
        </xdr:cNvPr>
        <xdr:cNvSpPr txBox="1"/>
      </xdr:nvSpPr>
      <xdr:spPr>
        <a:xfrm rot="16200000">
          <a:off x="310515" y="3461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7" name="TextBox 6">
          <a:extLst>
            <a:ext uri="{FF2B5EF4-FFF2-40B4-BE49-F238E27FC236}">
              <a16:creationId xmlns:a16="http://schemas.microsoft.com/office/drawing/2014/main" id="{ABBE1055-F4F9-481D-9460-D190FE052594}"/>
            </a:ext>
          </a:extLst>
        </xdr:cNvPr>
        <xdr:cNvSpPr txBox="1"/>
      </xdr:nvSpPr>
      <xdr:spPr>
        <a:xfrm rot="16200000">
          <a:off x="310516" y="3461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14</xdr:row>
      <xdr:rowOff>19053</xdr:rowOff>
    </xdr:to>
    <xdr:sp macro="" textlink="">
      <xdr:nvSpPr>
        <xdr:cNvPr id="8" name="TextBox 7">
          <a:extLst>
            <a:ext uri="{FF2B5EF4-FFF2-40B4-BE49-F238E27FC236}">
              <a16:creationId xmlns:a16="http://schemas.microsoft.com/office/drawing/2014/main" id="{9188AFF4-DE8B-44CE-BC00-9268511C9F15}"/>
            </a:ext>
          </a:extLst>
        </xdr:cNvPr>
        <xdr:cNvSpPr txBox="1"/>
      </xdr:nvSpPr>
      <xdr:spPr>
        <a:xfrm rot="16200000">
          <a:off x="-816452" y="22061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a:t>
          </a:r>
        </a:p>
      </xdr:txBody>
    </xdr:sp>
    <xdr:clientData/>
  </xdr:twoCellAnchor>
  <xdr:twoCellAnchor>
    <xdr:from>
      <xdr:col>0</xdr:col>
      <xdr:colOff>0</xdr:colOff>
      <xdr:row>15</xdr:row>
      <xdr:rowOff>0</xdr:rowOff>
    </xdr:from>
    <xdr:to>
      <xdr:col>1</xdr:col>
      <xdr:colOff>11429</xdr:colOff>
      <xdr:row>15</xdr:row>
      <xdr:rowOff>0</xdr:rowOff>
    </xdr:to>
    <xdr:sp macro="" textlink="">
      <xdr:nvSpPr>
        <xdr:cNvPr id="9" name="TextBox 8">
          <a:extLst>
            <a:ext uri="{FF2B5EF4-FFF2-40B4-BE49-F238E27FC236}">
              <a16:creationId xmlns:a16="http://schemas.microsoft.com/office/drawing/2014/main" id="{84EB225E-4465-433B-A91E-CFFAFA1B40CA}"/>
            </a:ext>
          </a:extLst>
        </xdr:cNvPr>
        <xdr:cNvSpPr txBox="1"/>
      </xdr:nvSpPr>
      <xdr:spPr>
        <a:xfrm rot="16200000">
          <a:off x="310515" y="3461385"/>
          <a:ext cx="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15</xdr:row>
      <xdr:rowOff>0</xdr:rowOff>
    </xdr:from>
    <xdr:to>
      <xdr:col>1</xdr:col>
      <xdr:colOff>11430</xdr:colOff>
      <xdr:row>15</xdr:row>
      <xdr:rowOff>0</xdr:rowOff>
    </xdr:to>
    <xdr:sp macro="" textlink="">
      <xdr:nvSpPr>
        <xdr:cNvPr id="10" name="TextBox 9">
          <a:extLst>
            <a:ext uri="{FF2B5EF4-FFF2-40B4-BE49-F238E27FC236}">
              <a16:creationId xmlns:a16="http://schemas.microsoft.com/office/drawing/2014/main" id="{D40EF6E4-F5FA-403E-922F-329F86E9EB57}"/>
            </a:ext>
          </a:extLst>
        </xdr:cNvPr>
        <xdr:cNvSpPr txBox="1"/>
      </xdr:nvSpPr>
      <xdr:spPr>
        <a:xfrm rot="16200000">
          <a:off x="310516" y="3461385"/>
          <a:ext cx="0"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1" name="TextBox 10">
          <a:extLst>
            <a:ext uri="{FF2B5EF4-FFF2-40B4-BE49-F238E27FC236}">
              <a16:creationId xmlns:a16="http://schemas.microsoft.com/office/drawing/2014/main" id="{493A5602-4C8B-414A-9700-3076709CA8F1}"/>
            </a:ext>
          </a:extLst>
        </xdr:cNvPr>
        <xdr:cNvSpPr txBox="1"/>
      </xdr:nvSpPr>
      <xdr:spPr>
        <a:xfrm rot="16200000">
          <a:off x="-816452" y="49430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2" name="TextBox 11">
          <a:extLst>
            <a:ext uri="{FF2B5EF4-FFF2-40B4-BE49-F238E27FC236}">
              <a16:creationId xmlns:a16="http://schemas.microsoft.com/office/drawing/2014/main" id="{01DBEF4F-B98B-47B1-84EE-D1C669D33AB4}"/>
            </a:ext>
          </a:extLst>
        </xdr:cNvPr>
        <xdr:cNvSpPr txBox="1"/>
      </xdr:nvSpPr>
      <xdr:spPr>
        <a:xfrm rot="16200000">
          <a:off x="-816452" y="49430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17</xdr:row>
      <xdr:rowOff>5715</xdr:rowOff>
    </xdr:from>
    <xdr:to>
      <xdr:col>1</xdr:col>
      <xdr:colOff>0</xdr:colOff>
      <xdr:row>29</xdr:row>
      <xdr:rowOff>19053</xdr:rowOff>
    </xdr:to>
    <xdr:sp macro="" textlink="">
      <xdr:nvSpPr>
        <xdr:cNvPr id="13" name="TextBox 12">
          <a:extLst>
            <a:ext uri="{FF2B5EF4-FFF2-40B4-BE49-F238E27FC236}">
              <a16:creationId xmlns:a16="http://schemas.microsoft.com/office/drawing/2014/main" id="{9A56CF2F-F231-42B5-AF3C-5700AC8BBBD9}"/>
            </a:ext>
          </a:extLst>
        </xdr:cNvPr>
        <xdr:cNvSpPr txBox="1"/>
      </xdr:nvSpPr>
      <xdr:spPr>
        <a:xfrm rot="16200000">
          <a:off x="-816452" y="49430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4" name="TextBox 13">
          <a:extLst>
            <a:ext uri="{FF2B5EF4-FFF2-40B4-BE49-F238E27FC236}">
              <a16:creationId xmlns:a16="http://schemas.microsoft.com/office/drawing/2014/main" id="{0FE5102F-3510-4931-B7B2-24D77E782405}"/>
            </a:ext>
          </a:extLst>
        </xdr:cNvPr>
        <xdr:cNvSpPr txBox="1"/>
      </xdr:nvSpPr>
      <xdr:spPr>
        <a:xfrm rot="16200000">
          <a:off x="-816452" y="76798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5" name="TextBox 14">
          <a:extLst>
            <a:ext uri="{FF2B5EF4-FFF2-40B4-BE49-F238E27FC236}">
              <a16:creationId xmlns:a16="http://schemas.microsoft.com/office/drawing/2014/main" id="{88DFFB70-B11D-4F2B-B0E8-58EC41872BF8}"/>
            </a:ext>
          </a:extLst>
        </xdr:cNvPr>
        <xdr:cNvSpPr txBox="1"/>
      </xdr:nvSpPr>
      <xdr:spPr>
        <a:xfrm rot="16200000">
          <a:off x="-816452" y="76798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32</xdr:row>
      <xdr:rowOff>5715</xdr:rowOff>
    </xdr:from>
    <xdr:to>
      <xdr:col>1</xdr:col>
      <xdr:colOff>0</xdr:colOff>
      <xdr:row>44</xdr:row>
      <xdr:rowOff>19053</xdr:rowOff>
    </xdr:to>
    <xdr:sp macro="" textlink="">
      <xdr:nvSpPr>
        <xdr:cNvPr id="16" name="TextBox 15">
          <a:extLst>
            <a:ext uri="{FF2B5EF4-FFF2-40B4-BE49-F238E27FC236}">
              <a16:creationId xmlns:a16="http://schemas.microsoft.com/office/drawing/2014/main" id="{409778F0-B1E1-45ED-A33C-57806DF88851}"/>
            </a:ext>
          </a:extLst>
        </xdr:cNvPr>
        <xdr:cNvSpPr txBox="1"/>
      </xdr:nvSpPr>
      <xdr:spPr>
        <a:xfrm rot="16200000">
          <a:off x="-816452" y="76798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3</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17" name="TextBox 16">
          <a:extLst>
            <a:ext uri="{FF2B5EF4-FFF2-40B4-BE49-F238E27FC236}">
              <a16:creationId xmlns:a16="http://schemas.microsoft.com/office/drawing/2014/main" id="{DA2C1721-D932-4435-BE03-45CFAEC56E63}"/>
            </a:ext>
          </a:extLst>
        </xdr:cNvPr>
        <xdr:cNvSpPr txBox="1"/>
      </xdr:nvSpPr>
      <xdr:spPr>
        <a:xfrm rot="16200000">
          <a:off x="-816452" y="104167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18" name="TextBox 17">
          <a:extLst>
            <a:ext uri="{FF2B5EF4-FFF2-40B4-BE49-F238E27FC236}">
              <a16:creationId xmlns:a16="http://schemas.microsoft.com/office/drawing/2014/main" id="{7C8BE737-887D-49E2-950A-0775BD5109BC}"/>
            </a:ext>
          </a:extLst>
        </xdr:cNvPr>
        <xdr:cNvSpPr txBox="1"/>
      </xdr:nvSpPr>
      <xdr:spPr>
        <a:xfrm rot="16200000">
          <a:off x="-816452" y="104167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47</xdr:row>
      <xdr:rowOff>5715</xdr:rowOff>
    </xdr:from>
    <xdr:to>
      <xdr:col>1</xdr:col>
      <xdr:colOff>0</xdr:colOff>
      <xdr:row>59</xdr:row>
      <xdr:rowOff>19053</xdr:rowOff>
    </xdr:to>
    <xdr:sp macro="" textlink="">
      <xdr:nvSpPr>
        <xdr:cNvPr id="19" name="TextBox 18">
          <a:extLst>
            <a:ext uri="{FF2B5EF4-FFF2-40B4-BE49-F238E27FC236}">
              <a16:creationId xmlns:a16="http://schemas.microsoft.com/office/drawing/2014/main" id="{284C9660-8BF4-4ABB-BD23-C758E942E50C}"/>
            </a:ext>
          </a:extLst>
        </xdr:cNvPr>
        <xdr:cNvSpPr txBox="1"/>
      </xdr:nvSpPr>
      <xdr:spPr>
        <a:xfrm rot="16200000">
          <a:off x="-816452" y="104167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4</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0" name="TextBox 19">
          <a:extLst>
            <a:ext uri="{FF2B5EF4-FFF2-40B4-BE49-F238E27FC236}">
              <a16:creationId xmlns:a16="http://schemas.microsoft.com/office/drawing/2014/main" id="{B5EDFBEE-5EC1-4C5C-B725-6CAAFAEEE87C}"/>
            </a:ext>
          </a:extLst>
        </xdr:cNvPr>
        <xdr:cNvSpPr txBox="1"/>
      </xdr:nvSpPr>
      <xdr:spPr>
        <a:xfrm rot="16200000">
          <a:off x="-816452" y="131535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1" name="TextBox 20">
          <a:extLst>
            <a:ext uri="{FF2B5EF4-FFF2-40B4-BE49-F238E27FC236}">
              <a16:creationId xmlns:a16="http://schemas.microsoft.com/office/drawing/2014/main" id="{08E6381E-8F0B-4983-8B01-224D0B09EA82}"/>
            </a:ext>
          </a:extLst>
        </xdr:cNvPr>
        <xdr:cNvSpPr txBox="1"/>
      </xdr:nvSpPr>
      <xdr:spPr>
        <a:xfrm rot="16200000">
          <a:off x="-816452" y="131535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62</xdr:row>
      <xdr:rowOff>5715</xdr:rowOff>
    </xdr:from>
    <xdr:to>
      <xdr:col>1</xdr:col>
      <xdr:colOff>0</xdr:colOff>
      <xdr:row>74</xdr:row>
      <xdr:rowOff>19053</xdr:rowOff>
    </xdr:to>
    <xdr:sp macro="" textlink="">
      <xdr:nvSpPr>
        <xdr:cNvPr id="22" name="TextBox 21">
          <a:extLst>
            <a:ext uri="{FF2B5EF4-FFF2-40B4-BE49-F238E27FC236}">
              <a16:creationId xmlns:a16="http://schemas.microsoft.com/office/drawing/2014/main" id="{D23A656B-E0C3-410F-AAA4-60BBA80D8530}"/>
            </a:ext>
          </a:extLst>
        </xdr:cNvPr>
        <xdr:cNvSpPr txBox="1"/>
      </xdr:nvSpPr>
      <xdr:spPr>
        <a:xfrm rot="16200000">
          <a:off x="-816452" y="131535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5</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3" name="TextBox 22">
          <a:extLst>
            <a:ext uri="{FF2B5EF4-FFF2-40B4-BE49-F238E27FC236}">
              <a16:creationId xmlns:a16="http://schemas.microsoft.com/office/drawing/2014/main" id="{654E22F3-BC9F-402C-B80E-7340DF74531B}"/>
            </a:ext>
          </a:extLst>
        </xdr:cNvPr>
        <xdr:cNvSpPr txBox="1"/>
      </xdr:nvSpPr>
      <xdr:spPr>
        <a:xfrm rot="16200000">
          <a:off x="-816452" y="158904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4" name="TextBox 23">
          <a:extLst>
            <a:ext uri="{FF2B5EF4-FFF2-40B4-BE49-F238E27FC236}">
              <a16:creationId xmlns:a16="http://schemas.microsoft.com/office/drawing/2014/main" id="{67720638-8DAE-49FC-BB5D-553ED029F911}"/>
            </a:ext>
          </a:extLst>
        </xdr:cNvPr>
        <xdr:cNvSpPr txBox="1"/>
      </xdr:nvSpPr>
      <xdr:spPr>
        <a:xfrm rot="16200000">
          <a:off x="-816452" y="158904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77</xdr:row>
      <xdr:rowOff>5715</xdr:rowOff>
    </xdr:from>
    <xdr:to>
      <xdr:col>1</xdr:col>
      <xdr:colOff>0</xdr:colOff>
      <xdr:row>89</xdr:row>
      <xdr:rowOff>19053</xdr:rowOff>
    </xdr:to>
    <xdr:sp macro="" textlink="">
      <xdr:nvSpPr>
        <xdr:cNvPr id="25" name="TextBox 24">
          <a:extLst>
            <a:ext uri="{FF2B5EF4-FFF2-40B4-BE49-F238E27FC236}">
              <a16:creationId xmlns:a16="http://schemas.microsoft.com/office/drawing/2014/main" id="{EF8885D9-BB3D-4792-9F81-530918C8E08E}"/>
            </a:ext>
          </a:extLst>
        </xdr:cNvPr>
        <xdr:cNvSpPr txBox="1"/>
      </xdr:nvSpPr>
      <xdr:spPr>
        <a:xfrm rot="16200000">
          <a:off x="-816452" y="158904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6</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26" name="TextBox 25">
          <a:extLst>
            <a:ext uri="{FF2B5EF4-FFF2-40B4-BE49-F238E27FC236}">
              <a16:creationId xmlns:a16="http://schemas.microsoft.com/office/drawing/2014/main" id="{DC31997D-E62F-4DDD-B3CD-338E27CBA2EB}"/>
            </a:ext>
          </a:extLst>
        </xdr:cNvPr>
        <xdr:cNvSpPr txBox="1"/>
      </xdr:nvSpPr>
      <xdr:spPr>
        <a:xfrm rot="16200000">
          <a:off x="-816452" y="186272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27" name="TextBox 26">
          <a:extLst>
            <a:ext uri="{FF2B5EF4-FFF2-40B4-BE49-F238E27FC236}">
              <a16:creationId xmlns:a16="http://schemas.microsoft.com/office/drawing/2014/main" id="{65D2A7BF-F2FC-4F9A-839B-A3E0720BFC53}"/>
            </a:ext>
          </a:extLst>
        </xdr:cNvPr>
        <xdr:cNvSpPr txBox="1"/>
      </xdr:nvSpPr>
      <xdr:spPr>
        <a:xfrm rot="16200000">
          <a:off x="-816452" y="186272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92</xdr:row>
      <xdr:rowOff>5715</xdr:rowOff>
    </xdr:from>
    <xdr:to>
      <xdr:col>1</xdr:col>
      <xdr:colOff>0</xdr:colOff>
      <xdr:row>104</xdr:row>
      <xdr:rowOff>19053</xdr:rowOff>
    </xdr:to>
    <xdr:sp macro="" textlink="">
      <xdr:nvSpPr>
        <xdr:cNvPr id="28" name="TextBox 27">
          <a:extLst>
            <a:ext uri="{FF2B5EF4-FFF2-40B4-BE49-F238E27FC236}">
              <a16:creationId xmlns:a16="http://schemas.microsoft.com/office/drawing/2014/main" id="{3C4B0CA7-1013-4515-AE44-22570D8A2A19}"/>
            </a:ext>
          </a:extLst>
        </xdr:cNvPr>
        <xdr:cNvSpPr txBox="1"/>
      </xdr:nvSpPr>
      <xdr:spPr>
        <a:xfrm rot="16200000">
          <a:off x="-816452" y="186272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7</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29" name="TextBox 28">
          <a:extLst>
            <a:ext uri="{FF2B5EF4-FFF2-40B4-BE49-F238E27FC236}">
              <a16:creationId xmlns:a16="http://schemas.microsoft.com/office/drawing/2014/main" id="{003C03F9-53C4-4B3A-86D6-609C633BFB94}"/>
            </a:ext>
          </a:extLst>
        </xdr:cNvPr>
        <xdr:cNvSpPr txBox="1"/>
      </xdr:nvSpPr>
      <xdr:spPr>
        <a:xfrm rot="16200000">
          <a:off x="-816452" y="213641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30" name="TextBox 29">
          <a:extLst>
            <a:ext uri="{FF2B5EF4-FFF2-40B4-BE49-F238E27FC236}">
              <a16:creationId xmlns:a16="http://schemas.microsoft.com/office/drawing/2014/main" id="{CD14C677-0F16-4826-AF3E-6226BEFF73D5}"/>
            </a:ext>
          </a:extLst>
        </xdr:cNvPr>
        <xdr:cNvSpPr txBox="1"/>
      </xdr:nvSpPr>
      <xdr:spPr>
        <a:xfrm rot="16200000">
          <a:off x="-816452" y="213641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107</xdr:row>
      <xdr:rowOff>5715</xdr:rowOff>
    </xdr:from>
    <xdr:to>
      <xdr:col>1</xdr:col>
      <xdr:colOff>0</xdr:colOff>
      <xdr:row>119</xdr:row>
      <xdr:rowOff>19053</xdr:rowOff>
    </xdr:to>
    <xdr:sp macro="" textlink="">
      <xdr:nvSpPr>
        <xdr:cNvPr id="31" name="TextBox 30">
          <a:extLst>
            <a:ext uri="{FF2B5EF4-FFF2-40B4-BE49-F238E27FC236}">
              <a16:creationId xmlns:a16="http://schemas.microsoft.com/office/drawing/2014/main" id="{A9852544-9BCF-4BB0-B960-B6EFAAA095E9}"/>
            </a:ext>
          </a:extLst>
        </xdr:cNvPr>
        <xdr:cNvSpPr txBox="1"/>
      </xdr:nvSpPr>
      <xdr:spPr>
        <a:xfrm rot="16200000">
          <a:off x="-816452" y="213641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8</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2" name="TextBox 31">
          <a:extLst>
            <a:ext uri="{FF2B5EF4-FFF2-40B4-BE49-F238E27FC236}">
              <a16:creationId xmlns:a16="http://schemas.microsoft.com/office/drawing/2014/main" id="{E904959A-DEC6-4AA8-9B2F-280633C68EE7}"/>
            </a:ext>
          </a:extLst>
        </xdr:cNvPr>
        <xdr:cNvSpPr txBox="1"/>
      </xdr:nvSpPr>
      <xdr:spPr>
        <a:xfrm rot="16200000">
          <a:off x="-816452" y="241009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3" name="TextBox 32">
          <a:extLst>
            <a:ext uri="{FF2B5EF4-FFF2-40B4-BE49-F238E27FC236}">
              <a16:creationId xmlns:a16="http://schemas.microsoft.com/office/drawing/2014/main" id="{AE0C2E03-D8B1-4ACB-8E48-591583C7A4C4}"/>
            </a:ext>
          </a:extLst>
        </xdr:cNvPr>
        <xdr:cNvSpPr txBox="1"/>
      </xdr:nvSpPr>
      <xdr:spPr>
        <a:xfrm rot="16200000">
          <a:off x="-816452" y="241009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122</xdr:row>
      <xdr:rowOff>5715</xdr:rowOff>
    </xdr:from>
    <xdr:to>
      <xdr:col>1</xdr:col>
      <xdr:colOff>0</xdr:colOff>
      <xdr:row>134</xdr:row>
      <xdr:rowOff>19053</xdr:rowOff>
    </xdr:to>
    <xdr:sp macro="" textlink="">
      <xdr:nvSpPr>
        <xdr:cNvPr id="34" name="TextBox 33">
          <a:extLst>
            <a:ext uri="{FF2B5EF4-FFF2-40B4-BE49-F238E27FC236}">
              <a16:creationId xmlns:a16="http://schemas.microsoft.com/office/drawing/2014/main" id="{D0CA4C97-46C5-406D-9594-A886EE00C017}"/>
            </a:ext>
          </a:extLst>
        </xdr:cNvPr>
        <xdr:cNvSpPr txBox="1"/>
      </xdr:nvSpPr>
      <xdr:spPr>
        <a:xfrm rot="16200000">
          <a:off x="-816452" y="241009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9</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35" name="TextBox 34">
          <a:extLst>
            <a:ext uri="{FF2B5EF4-FFF2-40B4-BE49-F238E27FC236}">
              <a16:creationId xmlns:a16="http://schemas.microsoft.com/office/drawing/2014/main" id="{5061A8A5-2C91-4102-BEEC-71F45650BB14}"/>
            </a:ext>
          </a:extLst>
        </xdr:cNvPr>
        <xdr:cNvSpPr txBox="1"/>
      </xdr:nvSpPr>
      <xdr:spPr>
        <a:xfrm rot="16200000">
          <a:off x="-816452" y="268378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36" name="TextBox 35">
          <a:extLst>
            <a:ext uri="{FF2B5EF4-FFF2-40B4-BE49-F238E27FC236}">
              <a16:creationId xmlns:a16="http://schemas.microsoft.com/office/drawing/2014/main" id="{9B763E81-2404-46E8-9681-EBBBF06336A1}"/>
            </a:ext>
          </a:extLst>
        </xdr:cNvPr>
        <xdr:cNvSpPr txBox="1"/>
      </xdr:nvSpPr>
      <xdr:spPr>
        <a:xfrm rot="16200000">
          <a:off x="-816452" y="268378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137</xdr:row>
      <xdr:rowOff>5715</xdr:rowOff>
    </xdr:from>
    <xdr:to>
      <xdr:col>1</xdr:col>
      <xdr:colOff>0</xdr:colOff>
      <xdr:row>149</xdr:row>
      <xdr:rowOff>19053</xdr:rowOff>
    </xdr:to>
    <xdr:sp macro="" textlink="">
      <xdr:nvSpPr>
        <xdr:cNvPr id="37" name="TextBox 36">
          <a:extLst>
            <a:ext uri="{FF2B5EF4-FFF2-40B4-BE49-F238E27FC236}">
              <a16:creationId xmlns:a16="http://schemas.microsoft.com/office/drawing/2014/main" id="{DAD873A9-CBD6-49E3-87CF-45A45C2E6841}"/>
            </a:ext>
          </a:extLst>
        </xdr:cNvPr>
        <xdr:cNvSpPr txBox="1"/>
      </xdr:nvSpPr>
      <xdr:spPr>
        <a:xfrm rot="16200000">
          <a:off x="-816452" y="268378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10</a:t>
          </a:r>
        </a:p>
      </xdr:txBody>
    </xdr:sp>
    <xdr:clientData/>
  </xdr:twoCellAnchor>
  <xdr:twoCellAnchor>
    <xdr:from>
      <xdr:col>13</xdr:col>
      <xdr:colOff>0</xdr:colOff>
      <xdr:row>18</xdr:row>
      <xdr:rowOff>0</xdr:rowOff>
    </xdr:from>
    <xdr:to>
      <xdr:col>13</xdr:col>
      <xdr:colOff>11429</xdr:colOff>
      <xdr:row>18</xdr:row>
      <xdr:rowOff>0</xdr:rowOff>
    </xdr:to>
    <xdr:sp macro="" textlink="">
      <xdr:nvSpPr>
        <xdr:cNvPr id="38" name="TextBox 37">
          <a:extLst>
            <a:ext uri="{FF2B5EF4-FFF2-40B4-BE49-F238E27FC236}">
              <a16:creationId xmlns:a16="http://schemas.microsoft.com/office/drawing/2014/main" id="{47EA75FF-405F-4659-94A1-AD405048DC58}"/>
            </a:ext>
          </a:extLst>
        </xdr:cNvPr>
        <xdr:cNvSpPr txBox="1"/>
      </xdr:nvSpPr>
      <xdr:spPr>
        <a:xfrm rot="16200000">
          <a:off x="13435965" y="4598035"/>
          <a:ext cx="0" cy="114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13</xdr:col>
      <xdr:colOff>1</xdr:colOff>
      <xdr:row>18</xdr:row>
      <xdr:rowOff>0</xdr:rowOff>
    </xdr:from>
    <xdr:to>
      <xdr:col>13</xdr:col>
      <xdr:colOff>11430</xdr:colOff>
      <xdr:row>18</xdr:row>
      <xdr:rowOff>0</xdr:rowOff>
    </xdr:to>
    <xdr:sp macro="" textlink="">
      <xdr:nvSpPr>
        <xdr:cNvPr id="39" name="TextBox 38">
          <a:extLst>
            <a:ext uri="{FF2B5EF4-FFF2-40B4-BE49-F238E27FC236}">
              <a16:creationId xmlns:a16="http://schemas.microsoft.com/office/drawing/2014/main" id="{5D99BE31-5064-4862-9E2C-F095660D333D}"/>
            </a:ext>
          </a:extLst>
        </xdr:cNvPr>
        <xdr:cNvSpPr txBox="1"/>
      </xdr:nvSpPr>
      <xdr:spPr>
        <a:xfrm rot="16200000">
          <a:off x="13435966" y="4598035"/>
          <a:ext cx="0" cy="114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0" name="TextBox 39">
          <a:extLst>
            <a:ext uri="{FF2B5EF4-FFF2-40B4-BE49-F238E27FC236}">
              <a16:creationId xmlns:a16="http://schemas.microsoft.com/office/drawing/2014/main" id="{BE6BC9DE-D780-4EF0-9839-8D4CE5EC698A}"/>
            </a:ext>
          </a:extLst>
        </xdr:cNvPr>
        <xdr:cNvSpPr txBox="1"/>
      </xdr:nvSpPr>
      <xdr:spPr>
        <a:xfrm rot="16200000">
          <a:off x="-816452" y="295746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1" name="TextBox 40">
          <a:extLst>
            <a:ext uri="{FF2B5EF4-FFF2-40B4-BE49-F238E27FC236}">
              <a16:creationId xmlns:a16="http://schemas.microsoft.com/office/drawing/2014/main" id="{F392A1B6-667C-4AB8-A0ED-F4606BDAA9EB}"/>
            </a:ext>
          </a:extLst>
        </xdr:cNvPr>
        <xdr:cNvSpPr txBox="1"/>
      </xdr:nvSpPr>
      <xdr:spPr>
        <a:xfrm rot="16200000">
          <a:off x="-816452" y="295746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152</xdr:row>
      <xdr:rowOff>5715</xdr:rowOff>
    </xdr:from>
    <xdr:to>
      <xdr:col>1</xdr:col>
      <xdr:colOff>0</xdr:colOff>
      <xdr:row>164</xdr:row>
      <xdr:rowOff>19053</xdr:rowOff>
    </xdr:to>
    <xdr:sp macro="" textlink="">
      <xdr:nvSpPr>
        <xdr:cNvPr id="42" name="TextBox 41">
          <a:extLst>
            <a:ext uri="{FF2B5EF4-FFF2-40B4-BE49-F238E27FC236}">
              <a16:creationId xmlns:a16="http://schemas.microsoft.com/office/drawing/2014/main" id="{649F4816-697C-449B-80D9-936903D7023C}"/>
            </a:ext>
          </a:extLst>
        </xdr:cNvPr>
        <xdr:cNvSpPr txBox="1"/>
      </xdr:nvSpPr>
      <xdr:spPr>
        <a:xfrm rot="16200000">
          <a:off x="-816452" y="295746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11</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3" name="TextBox 42">
          <a:extLst>
            <a:ext uri="{FF2B5EF4-FFF2-40B4-BE49-F238E27FC236}">
              <a16:creationId xmlns:a16="http://schemas.microsoft.com/office/drawing/2014/main" id="{0389AFE3-79AA-47E7-BF4B-5862E74051AC}"/>
            </a:ext>
          </a:extLst>
        </xdr:cNvPr>
        <xdr:cNvSpPr txBox="1"/>
      </xdr:nvSpPr>
      <xdr:spPr>
        <a:xfrm rot="16200000">
          <a:off x="-816452" y="323115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4" name="TextBox 43">
          <a:extLst>
            <a:ext uri="{FF2B5EF4-FFF2-40B4-BE49-F238E27FC236}">
              <a16:creationId xmlns:a16="http://schemas.microsoft.com/office/drawing/2014/main" id="{83C33079-9F06-413D-AC40-380B34B426F8}"/>
            </a:ext>
          </a:extLst>
        </xdr:cNvPr>
        <xdr:cNvSpPr txBox="1"/>
      </xdr:nvSpPr>
      <xdr:spPr>
        <a:xfrm rot="16200000">
          <a:off x="-816452" y="323115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167</xdr:row>
      <xdr:rowOff>5715</xdr:rowOff>
    </xdr:from>
    <xdr:to>
      <xdr:col>1</xdr:col>
      <xdr:colOff>0</xdr:colOff>
      <xdr:row>179</xdr:row>
      <xdr:rowOff>19053</xdr:rowOff>
    </xdr:to>
    <xdr:sp macro="" textlink="">
      <xdr:nvSpPr>
        <xdr:cNvPr id="45" name="TextBox 44">
          <a:extLst>
            <a:ext uri="{FF2B5EF4-FFF2-40B4-BE49-F238E27FC236}">
              <a16:creationId xmlns:a16="http://schemas.microsoft.com/office/drawing/2014/main" id="{201B5C0C-0475-4FA5-9A1A-5C7EF7866D2E}"/>
            </a:ext>
          </a:extLst>
        </xdr:cNvPr>
        <xdr:cNvSpPr txBox="1"/>
      </xdr:nvSpPr>
      <xdr:spPr>
        <a:xfrm rot="16200000">
          <a:off x="-816452" y="323115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12</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46" name="TextBox 45">
          <a:extLst>
            <a:ext uri="{FF2B5EF4-FFF2-40B4-BE49-F238E27FC236}">
              <a16:creationId xmlns:a16="http://schemas.microsoft.com/office/drawing/2014/main" id="{22C648CC-F2E0-4069-927A-ABD21951DEE6}"/>
            </a:ext>
          </a:extLst>
        </xdr:cNvPr>
        <xdr:cNvSpPr txBox="1"/>
      </xdr:nvSpPr>
      <xdr:spPr>
        <a:xfrm rot="16200000">
          <a:off x="-816452" y="350483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47" name="TextBox 46">
          <a:extLst>
            <a:ext uri="{FF2B5EF4-FFF2-40B4-BE49-F238E27FC236}">
              <a16:creationId xmlns:a16="http://schemas.microsoft.com/office/drawing/2014/main" id="{20FD1A99-2711-47C3-A91D-7F640C3310B2}"/>
            </a:ext>
          </a:extLst>
        </xdr:cNvPr>
        <xdr:cNvSpPr txBox="1"/>
      </xdr:nvSpPr>
      <xdr:spPr>
        <a:xfrm rot="16200000">
          <a:off x="-816452" y="350483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182</xdr:row>
      <xdr:rowOff>5715</xdr:rowOff>
    </xdr:from>
    <xdr:to>
      <xdr:col>1</xdr:col>
      <xdr:colOff>0</xdr:colOff>
      <xdr:row>194</xdr:row>
      <xdr:rowOff>19053</xdr:rowOff>
    </xdr:to>
    <xdr:sp macro="" textlink="">
      <xdr:nvSpPr>
        <xdr:cNvPr id="48" name="TextBox 47">
          <a:extLst>
            <a:ext uri="{FF2B5EF4-FFF2-40B4-BE49-F238E27FC236}">
              <a16:creationId xmlns:a16="http://schemas.microsoft.com/office/drawing/2014/main" id="{BCEEA5CD-59CF-4450-8068-2CFB9A770424}"/>
            </a:ext>
          </a:extLst>
        </xdr:cNvPr>
        <xdr:cNvSpPr txBox="1"/>
      </xdr:nvSpPr>
      <xdr:spPr>
        <a:xfrm rot="16200000">
          <a:off x="-816452" y="350483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13</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49" name="TextBox 48">
          <a:extLst>
            <a:ext uri="{FF2B5EF4-FFF2-40B4-BE49-F238E27FC236}">
              <a16:creationId xmlns:a16="http://schemas.microsoft.com/office/drawing/2014/main" id="{CBCB787C-E269-44C6-92B3-0693B7C13754}"/>
            </a:ext>
          </a:extLst>
        </xdr:cNvPr>
        <xdr:cNvSpPr txBox="1"/>
      </xdr:nvSpPr>
      <xdr:spPr>
        <a:xfrm rot="16200000">
          <a:off x="-816452" y="377852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50" name="TextBox 49">
          <a:extLst>
            <a:ext uri="{FF2B5EF4-FFF2-40B4-BE49-F238E27FC236}">
              <a16:creationId xmlns:a16="http://schemas.microsoft.com/office/drawing/2014/main" id="{5421C95B-B940-4AF5-B0E4-9EC9F22BFCB4}"/>
            </a:ext>
          </a:extLst>
        </xdr:cNvPr>
        <xdr:cNvSpPr txBox="1"/>
      </xdr:nvSpPr>
      <xdr:spPr>
        <a:xfrm rot="16200000">
          <a:off x="-816452" y="377852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197</xdr:row>
      <xdr:rowOff>5715</xdr:rowOff>
    </xdr:from>
    <xdr:to>
      <xdr:col>1</xdr:col>
      <xdr:colOff>0</xdr:colOff>
      <xdr:row>209</xdr:row>
      <xdr:rowOff>19053</xdr:rowOff>
    </xdr:to>
    <xdr:sp macro="" textlink="">
      <xdr:nvSpPr>
        <xdr:cNvPr id="51" name="TextBox 50">
          <a:extLst>
            <a:ext uri="{FF2B5EF4-FFF2-40B4-BE49-F238E27FC236}">
              <a16:creationId xmlns:a16="http://schemas.microsoft.com/office/drawing/2014/main" id="{8C895F5C-51FD-4E5A-8B30-10DF829A7397}"/>
            </a:ext>
          </a:extLst>
        </xdr:cNvPr>
        <xdr:cNvSpPr txBox="1"/>
      </xdr:nvSpPr>
      <xdr:spPr>
        <a:xfrm rot="16200000">
          <a:off x="-816452" y="377852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14</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2" name="TextBox 51">
          <a:extLst>
            <a:ext uri="{FF2B5EF4-FFF2-40B4-BE49-F238E27FC236}">
              <a16:creationId xmlns:a16="http://schemas.microsoft.com/office/drawing/2014/main" id="{01028654-00F1-4821-960D-09AFCD527FAD}"/>
            </a:ext>
          </a:extLst>
        </xdr:cNvPr>
        <xdr:cNvSpPr txBox="1"/>
      </xdr:nvSpPr>
      <xdr:spPr>
        <a:xfrm rot="16200000">
          <a:off x="-816452" y="405220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3" name="TextBox 52">
          <a:extLst>
            <a:ext uri="{FF2B5EF4-FFF2-40B4-BE49-F238E27FC236}">
              <a16:creationId xmlns:a16="http://schemas.microsoft.com/office/drawing/2014/main" id="{30FA3FAF-B5C0-4DEC-B9A3-A73316ADEE0D}"/>
            </a:ext>
          </a:extLst>
        </xdr:cNvPr>
        <xdr:cNvSpPr txBox="1"/>
      </xdr:nvSpPr>
      <xdr:spPr>
        <a:xfrm rot="16200000">
          <a:off x="-816452" y="405220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212</xdr:row>
      <xdr:rowOff>5715</xdr:rowOff>
    </xdr:from>
    <xdr:to>
      <xdr:col>1</xdr:col>
      <xdr:colOff>0</xdr:colOff>
      <xdr:row>224</xdr:row>
      <xdr:rowOff>19053</xdr:rowOff>
    </xdr:to>
    <xdr:sp macro="" textlink="">
      <xdr:nvSpPr>
        <xdr:cNvPr id="54" name="TextBox 53">
          <a:extLst>
            <a:ext uri="{FF2B5EF4-FFF2-40B4-BE49-F238E27FC236}">
              <a16:creationId xmlns:a16="http://schemas.microsoft.com/office/drawing/2014/main" id="{AF8F2662-897A-40D3-9FE6-18B044F95DBF}"/>
            </a:ext>
          </a:extLst>
        </xdr:cNvPr>
        <xdr:cNvSpPr txBox="1"/>
      </xdr:nvSpPr>
      <xdr:spPr>
        <a:xfrm rot="16200000">
          <a:off x="-816452" y="405220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15</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55" name="TextBox 54">
          <a:extLst>
            <a:ext uri="{FF2B5EF4-FFF2-40B4-BE49-F238E27FC236}">
              <a16:creationId xmlns:a16="http://schemas.microsoft.com/office/drawing/2014/main" id="{6872F782-BFEA-4A9F-A22E-D8B373D0B91C}"/>
            </a:ext>
          </a:extLst>
        </xdr:cNvPr>
        <xdr:cNvSpPr txBox="1"/>
      </xdr:nvSpPr>
      <xdr:spPr>
        <a:xfrm rot="16200000">
          <a:off x="-816452" y="432589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56" name="TextBox 55">
          <a:extLst>
            <a:ext uri="{FF2B5EF4-FFF2-40B4-BE49-F238E27FC236}">
              <a16:creationId xmlns:a16="http://schemas.microsoft.com/office/drawing/2014/main" id="{4A5823F2-4101-4FC4-AFAA-F3AE1BE67364}"/>
            </a:ext>
          </a:extLst>
        </xdr:cNvPr>
        <xdr:cNvSpPr txBox="1"/>
      </xdr:nvSpPr>
      <xdr:spPr>
        <a:xfrm rot="16200000">
          <a:off x="-816452" y="432589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227</xdr:row>
      <xdr:rowOff>5715</xdr:rowOff>
    </xdr:from>
    <xdr:to>
      <xdr:col>1</xdr:col>
      <xdr:colOff>0</xdr:colOff>
      <xdr:row>239</xdr:row>
      <xdr:rowOff>19053</xdr:rowOff>
    </xdr:to>
    <xdr:sp macro="" textlink="">
      <xdr:nvSpPr>
        <xdr:cNvPr id="57" name="TextBox 56">
          <a:extLst>
            <a:ext uri="{FF2B5EF4-FFF2-40B4-BE49-F238E27FC236}">
              <a16:creationId xmlns:a16="http://schemas.microsoft.com/office/drawing/2014/main" id="{F43EDBDD-2C92-4734-939F-0CD6410961B8}"/>
            </a:ext>
          </a:extLst>
        </xdr:cNvPr>
        <xdr:cNvSpPr txBox="1"/>
      </xdr:nvSpPr>
      <xdr:spPr>
        <a:xfrm rot="16200000">
          <a:off x="-816452" y="432589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16</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58" name="TextBox 57">
          <a:extLst>
            <a:ext uri="{FF2B5EF4-FFF2-40B4-BE49-F238E27FC236}">
              <a16:creationId xmlns:a16="http://schemas.microsoft.com/office/drawing/2014/main" id="{8A3ADA8C-CA41-4A24-8F1A-775138EF8D37}"/>
            </a:ext>
          </a:extLst>
        </xdr:cNvPr>
        <xdr:cNvSpPr txBox="1"/>
      </xdr:nvSpPr>
      <xdr:spPr>
        <a:xfrm rot="16200000">
          <a:off x="-816452" y="459957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59" name="TextBox 58">
          <a:extLst>
            <a:ext uri="{FF2B5EF4-FFF2-40B4-BE49-F238E27FC236}">
              <a16:creationId xmlns:a16="http://schemas.microsoft.com/office/drawing/2014/main" id="{2E6FF657-3D1C-40F3-A88A-2D79E8908DA9}"/>
            </a:ext>
          </a:extLst>
        </xdr:cNvPr>
        <xdr:cNvSpPr txBox="1"/>
      </xdr:nvSpPr>
      <xdr:spPr>
        <a:xfrm rot="16200000">
          <a:off x="-816452" y="459957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242</xdr:row>
      <xdr:rowOff>5715</xdr:rowOff>
    </xdr:from>
    <xdr:to>
      <xdr:col>1</xdr:col>
      <xdr:colOff>0</xdr:colOff>
      <xdr:row>254</xdr:row>
      <xdr:rowOff>19053</xdr:rowOff>
    </xdr:to>
    <xdr:sp macro="" textlink="">
      <xdr:nvSpPr>
        <xdr:cNvPr id="60" name="TextBox 59">
          <a:extLst>
            <a:ext uri="{FF2B5EF4-FFF2-40B4-BE49-F238E27FC236}">
              <a16:creationId xmlns:a16="http://schemas.microsoft.com/office/drawing/2014/main" id="{F06F0CC9-00BB-4A36-A6C7-014D9C4E2111}"/>
            </a:ext>
          </a:extLst>
        </xdr:cNvPr>
        <xdr:cNvSpPr txBox="1"/>
      </xdr:nvSpPr>
      <xdr:spPr>
        <a:xfrm rot="16200000">
          <a:off x="-816452" y="459957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17</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1" name="TextBox 60">
          <a:extLst>
            <a:ext uri="{FF2B5EF4-FFF2-40B4-BE49-F238E27FC236}">
              <a16:creationId xmlns:a16="http://schemas.microsoft.com/office/drawing/2014/main" id="{55A7864A-12C6-4D4C-A93E-68297B7F27E5}"/>
            </a:ext>
          </a:extLst>
        </xdr:cNvPr>
        <xdr:cNvSpPr txBox="1"/>
      </xdr:nvSpPr>
      <xdr:spPr>
        <a:xfrm rot="16200000">
          <a:off x="-816452" y="487326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2" name="TextBox 61">
          <a:extLst>
            <a:ext uri="{FF2B5EF4-FFF2-40B4-BE49-F238E27FC236}">
              <a16:creationId xmlns:a16="http://schemas.microsoft.com/office/drawing/2014/main" id="{FAFA2D45-95C8-4CCE-AA1A-2E19CFB10DA6}"/>
            </a:ext>
          </a:extLst>
        </xdr:cNvPr>
        <xdr:cNvSpPr txBox="1"/>
      </xdr:nvSpPr>
      <xdr:spPr>
        <a:xfrm rot="16200000">
          <a:off x="-816452" y="487326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257</xdr:row>
      <xdr:rowOff>5715</xdr:rowOff>
    </xdr:from>
    <xdr:to>
      <xdr:col>1</xdr:col>
      <xdr:colOff>0</xdr:colOff>
      <xdr:row>269</xdr:row>
      <xdr:rowOff>19053</xdr:rowOff>
    </xdr:to>
    <xdr:sp macro="" textlink="">
      <xdr:nvSpPr>
        <xdr:cNvPr id="63" name="TextBox 62">
          <a:extLst>
            <a:ext uri="{FF2B5EF4-FFF2-40B4-BE49-F238E27FC236}">
              <a16:creationId xmlns:a16="http://schemas.microsoft.com/office/drawing/2014/main" id="{614CDC41-D74E-4CAE-A7E5-82F34586404A}"/>
            </a:ext>
          </a:extLst>
        </xdr:cNvPr>
        <xdr:cNvSpPr txBox="1"/>
      </xdr:nvSpPr>
      <xdr:spPr>
        <a:xfrm rot="16200000">
          <a:off x="-816452" y="487326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18</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4" name="TextBox 63">
          <a:extLst>
            <a:ext uri="{FF2B5EF4-FFF2-40B4-BE49-F238E27FC236}">
              <a16:creationId xmlns:a16="http://schemas.microsoft.com/office/drawing/2014/main" id="{B35383FD-125E-457A-989A-F1776D8D4FEE}"/>
            </a:ext>
          </a:extLst>
        </xdr:cNvPr>
        <xdr:cNvSpPr txBox="1"/>
      </xdr:nvSpPr>
      <xdr:spPr>
        <a:xfrm rot="16200000">
          <a:off x="-816452" y="514694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5" name="TextBox 64">
          <a:extLst>
            <a:ext uri="{FF2B5EF4-FFF2-40B4-BE49-F238E27FC236}">
              <a16:creationId xmlns:a16="http://schemas.microsoft.com/office/drawing/2014/main" id="{C2E6032F-8261-418F-BB42-D91C48CB601E}"/>
            </a:ext>
          </a:extLst>
        </xdr:cNvPr>
        <xdr:cNvSpPr txBox="1"/>
      </xdr:nvSpPr>
      <xdr:spPr>
        <a:xfrm rot="16200000">
          <a:off x="-816452" y="514694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272</xdr:row>
      <xdr:rowOff>5715</xdr:rowOff>
    </xdr:from>
    <xdr:to>
      <xdr:col>1</xdr:col>
      <xdr:colOff>0</xdr:colOff>
      <xdr:row>284</xdr:row>
      <xdr:rowOff>19053</xdr:rowOff>
    </xdr:to>
    <xdr:sp macro="" textlink="">
      <xdr:nvSpPr>
        <xdr:cNvPr id="66" name="TextBox 65">
          <a:extLst>
            <a:ext uri="{FF2B5EF4-FFF2-40B4-BE49-F238E27FC236}">
              <a16:creationId xmlns:a16="http://schemas.microsoft.com/office/drawing/2014/main" id="{E3658EE4-BA02-46AA-95A6-0809D0D5A54E}"/>
            </a:ext>
          </a:extLst>
        </xdr:cNvPr>
        <xdr:cNvSpPr txBox="1"/>
      </xdr:nvSpPr>
      <xdr:spPr>
        <a:xfrm rot="16200000">
          <a:off x="-816452" y="514694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19</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67" name="TextBox 66">
          <a:extLst>
            <a:ext uri="{FF2B5EF4-FFF2-40B4-BE49-F238E27FC236}">
              <a16:creationId xmlns:a16="http://schemas.microsoft.com/office/drawing/2014/main" id="{E55F821D-80E7-4F2A-AA0F-F0A99D87DC15}"/>
            </a:ext>
          </a:extLst>
        </xdr:cNvPr>
        <xdr:cNvSpPr txBox="1"/>
      </xdr:nvSpPr>
      <xdr:spPr>
        <a:xfrm rot="16200000">
          <a:off x="-816452" y="542063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68" name="TextBox 67">
          <a:extLst>
            <a:ext uri="{FF2B5EF4-FFF2-40B4-BE49-F238E27FC236}">
              <a16:creationId xmlns:a16="http://schemas.microsoft.com/office/drawing/2014/main" id="{04DE33FE-AB9D-4A88-BCDF-A7DCE19F7144}"/>
            </a:ext>
          </a:extLst>
        </xdr:cNvPr>
        <xdr:cNvSpPr txBox="1"/>
      </xdr:nvSpPr>
      <xdr:spPr>
        <a:xfrm rot="16200000">
          <a:off x="-816452" y="5420630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287</xdr:row>
      <xdr:rowOff>5715</xdr:rowOff>
    </xdr:from>
    <xdr:to>
      <xdr:col>1</xdr:col>
      <xdr:colOff>0</xdr:colOff>
      <xdr:row>299</xdr:row>
      <xdr:rowOff>19053</xdr:rowOff>
    </xdr:to>
    <xdr:sp macro="" textlink="">
      <xdr:nvSpPr>
        <xdr:cNvPr id="69" name="TextBox 68">
          <a:extLst>
            <a:ext uri="{FF2B5EF4-FFF2-40B4-BE49-F238E27FC236}">
              <a16:creationId xmlns:a16="http://schemas.microsoft.com/office/drawing/2014/main" id="{B356BA82-4729-488B-9E7E-2AEE0C2EB895}"/>
            </a:ext>
          </a:extLst>
        </xdr:cNvPr>
        <xdr:cNvSpPr txBox="1"/>
      </xdr:nvSpPr>
      <xdr:spPr>
        <a:xfrm rot="16200000">
          <a:off x="-816452" y="5420630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 20</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0" name="TextBox 69">
          <a:extLst>
            <a:ext uri="{FF2B5EF4-FFF2-40B4-BE49-F238E27FC236}">
              <a16:creationId xmlns:a16="http://schemas.microsoft.com/office/drawing/2014/main" id="{45E1EE23-B395-423F-B900-E0A644D34AC5}"/>
            </a:ext>
          </a:extLst>
        </xdr:cNvPr>
        <xdr:cNvSpPr txBox="1"/>
      </xdr:nvSpPr>
      <xdr:spPr>
        <a:xfrm rot="16200000">
          <a:off x="-816452" y="56943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1" name="TextBox 70">
          <a:extLst>
            <a:ext uri="{FF2B5EF4-FFF2-40B4-BE49-F238E27FC236}">
              <a16:creationId xmlns:a16="http://schemas.microsoft.com/office/drawing/2014/main" id="{C7B9E0E6-EC45-4036-8F0F-81B130033130}"/>
            </a:ext>
          </a:extLst>
        </xdr:cNvPr>
        <xdr:cNvSpPr txBox="1"/>
      </xdr:nvSpPr>
      <xdr:spPr>
        <a:xfrm rot="16200000">
          <a:off x="-816452" y="56943150"/>
          <a:ext cx="22548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12383</xdr:colOff>
      <xdr:row>302</xdr:row>
      <xdr:rowOff>5715</xdr:rowOff>
    </xdr:from>
    <xdr:to>
      <xdr:col>1</xdr:col>
      <xdr:colOff>0</xdr:colOff>
      <xdr:row>314</xdr:row>
      <xdr:rowOff>19053</xdr:rowOff>
    </xdr:to>
    <xdr:sp macro="" textlink="">
      <xdr:nvSpPr>
        <xdr:cNvPr id="72" name="TextBox 71">
          <a:extLst>
            <a:ext uri="{FF2B5EF4-FFF2-40B4-BE49-F238E27FC236}">
              <a16:creationId xmlns:a16="http://schemas.microsoft.com/office/drawing/2014/main" id="{0E7E193E-333E-4C52-A3E4-3D01B6310694}"/>
            </a:ext>
          </a:extLst>
        </xdr:cNvPr>
        <xdr:cNvSpPr txBox="1"/>
      </xdr:nvSpPr>
      <xdr:spPr>
        <a:xfrm rot="16200000">
          <a:off x="-816452" y="56943150"/>
          <a:ext cx="2254888" cy="597217"/>
        </a:xfrm>
        <a:prstGeom prst="rect">
          <a:avLst/>
        </a:prstGeom>
        <a:solidFill>
          <a:schemeClr val="accent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Years 1-5</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s://www.cdc.gov/nchs/pressroom/stats_of_the_states.ht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F8C8E-73A0-49D3-9B2F-D677BC4CDF8D}">
  <dimension ref="A1:X13"/>
  <sheetViews>
    <sheetView zoomScale="60" zoomScaleNormal="60" workbookViewId="0">
      <pane ySplit="2" topLeftCell="A3" activePane="bottomLeft" state="frozen"/>
      <selection pane="bottomLeft" activeCell="AB35" sqref="AB35"/>
    </sheetView>
  </sheetViews>
  <sheetFormatPr defaultColWidth="8.7109375" defaultRowHeight="14.45"/>
  <cols>
    <col min="1" max="1" width="38.42578125" style="6" customWidth="1"/>
    <col min="2" max="2" width="35.85546875" style="5" customWidth="1"/>
    <col min="3" max="16384" width="8.7109375" style="4"/>
  </cols>
  <sheetData>
    <row r="1" spans="1:24" ht="104.45" customHeight="1">
      <c r="A1"/>
    </row>
    <row r="2" spans="1:24" ht="61.5" customHeight="1" thickBot="1">
      <c r="A2" s="32" t="s">
        <v>0</v>
      </c>
      <c r="B2" s="33"/>
      <c r="D2" s="30" t="s">
        <v>1</v>
      </c>
      <c r="E2" s="31"/>
      <c r="F2" s="31"/>
      <c r="G2" s="31"/>
      <c r="H2" s="31"/>
      <c r="I2" s="31"/>
      <c r="J2" s="31"/>
      <c r="K2" s="31"/>
      <c r="L2" s="31"/>
      <c r="M2" s="31"/>
      <c r="N2" s="31"/>
      <c r="O2" s="31"/>
      <c r="Q2" s="193" t="s">
        <v>2</v>
      </c>
      <c r="R2" s="194"/>
      <c r="S2" s="194"/>
      <c r="T2" s="194"/>
      <c r="U2" s="194"/>
      <c r="V2" s="194"/>
      <c r="W2" s="194"/>
      <c r="X2" s="194"/>
    </row>
    <row r="3" spans="1:24" ht="57.95" customHeight="1">
      <c r="A3" s="207" t="s">
        <v>3</v>
      </c>
      <c r="B3" s="208"/>
      <c r="Q3" s="8"/>
    </row>
    <row r="4" spans="1:24" ht="15" customHeight="1" thickBot="1">
      <c r="A4" s="209" t="s">
        <v>4</v>
      </c>
      <c r="B4" s="210"/>
    </row>
    <row r="5" spans="1:24" ht="15" thickBot="1">
      <c r="A5" s="199" t="s">
        <v>5</v>
      </c>
      <c r="B5" s="47" t="s">
        <v>6</v>
      </c>
    </row>
    <row r="6" spans="1:24" ht="15" thickBot="1">
      <c r="A6" s="200"/>
      <c r="B6" s="47" t="s">
        <v>7</v>
      </c>
    </row>
    <row r="7" spans="1:24" ht="15" thickBot="1">
      <c r="A7" s="200"/>
      <c r="B7" s="47" t="s">
        <v>8</v>
      </c>
    </row>
    <row r="8" spans="1:24" ht="15" thickBot="1">
      <c r="A8" s="201"/>
      <c r="B8" s="47" t="s">
        <v>9</v>
      </c>
    </row>
    <row r="9" spans="1:24" ht="15" thickBot="1">
      <c r="A9" s="202" t="s">
        <v>10</v>
      </c>
      <c r="B9" s="203"/>
    </row>
    <row r="10" spans="1:24" ht="15" thickBot="1">
      <c r="A10" s="204" t="s">
        <v>11</v>
      </c>
      <c r="B10" s="48" t="s">
        <v>12</v>
      </c>
    </row>
    <row r="11" spans="1:24" ht="15" thickBot="1">
      <c r="A11" s="205"/>
      <c r="B11" s="48" t="s">
        <v>13</v>
      </c>
    </row>
    <row r="12" spans="1:24" ht="15" thickBot="1">
      <c r="A12" s="206"/>
      <c r="B12" s="48" t="s">
        <v>14</v>
      </c>
    </row>
    <row r="13" spans="1:24">
      <c r="A13" s="46"/>
      <c r="B13"/>
    </row>
  </sheetData>
  <mergeCells count="5">
    <mergeCell ref="A5:A8"/>
    <mergeCell ref="A9:B9"/>
    <mergeCell ref="A10:A12"/>
    <mergeCell ref="A3:B3"/>
    <mergeCell ref="A4:B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I303"/>
  <sheetViews>
    <sheetView tabSelected="1" zoomScale="60" zoomScaleNormal="60" workbookViewId="0">
      <selection activeCell="B4" sqref="B4"/>
    </sheetView>
  </sheetViews>
  <sheetFormatPr defaultColWidth="9.140625" defaultRowHeight="12.6"/>
  <cols>
    <col min="1" max="1" width="14.140625" style="95" customWidth="1"/>
    <col min="2" max="2" width="21" style="95" customWidth="1"/>
    <col min="3" max="3" width="10.85546875" style="95" customWidth="1"/>
    <col min="4" max="4" width="5.140625" style="95" customWidth="1"/>
    <col min="5" max="5" width="11.140625" style="95" customWidth="1"/>
    <col min="6" max="6" width="8.7109375" style="95" customWidth="1"/>
    <col min="7" max="7" width="11.5703125" style="95" customWidth="1"/>
    <col min="8" max="8" width="5.140625" style="95" customWidth="1"/>
    <col min="9" max="9" width="12.140625" style="95" customWidth="1"/>
    <col min="10" max="10" width="9.7109375" style="95" customWidth="1"/>
    <col min="11" max="11" width="12.140625" style="95" customWidth="1"/>
    <col min="12" max="12" width="9" style="95" customWidth="1"/>
    <col min="13" max="13" width="12.140625" style="95" customWidth="1"/>
    <col min="14" max="14" width="7.85546875" style="95" customWidth="1"/>
    <col min="15" max="15" width="12.28515625" style="95" customWidth="1"/>
    <col min="16" max="16" width="8.5703125" style="95" customWidth="1"/>
    <col min="17" max="17" width="12.85546875" style="95" customWidth="1"/>
    <col min="18" max="18" width="9.140625" style="95"/>
    <col min="19" max="19" width="12.42578125" style="95" customWidth="1"/>
    <col min="20" max="20" width="9.140625" style="95"/>
    <col min="21" max="21" width="12.140625" style="95" customWidth="1"/>
    <col min="22" max="22" width="9.140625" style="95"/>
    <col min="23" max="23" width="10.85546875" style="95" customWidth="1"/>
    <col min="24" max="24" width="9.140625" style="95"/>
    <col min="25" max="25" width="10.140625" style="95" customWidth="1"/>
    <col min="26" max="26" width="9.140625" style="95"/>
    <col min="27" max="27" width="10.85546875" style="95" customWidth="1"/>
    <col min="28" max="28" width="9.140625" style="95"/>
    <col min="29" max="29" width="10.140625" style="95" customWidth="1"/>
    <col min="30" max="16384" width="9.140625" style="95"/>
  </cols>
  <sheetData>
    <row r="1" spans="1:61" ht="12.95">
      <c r="B1" s="96" t="s">
        <v>15</v>
      </c>
    </row>
    <row r="2" spans="1:61" ht="12.95">
      <c r="B2" s="97" t="s">
        <v>16</v>
      </c>
    </row>
    <row r="3" spans="1:61">
      <c r="B3" s="95" t="s">
        <v>17</v>
      </c>
      <c r="D3" s="98"/>
      <c r="E3" s="98" t="s">
        <v>18</v>
      </c>
      <c r="I3" s="98" t="s">
        <v>19</v>
      </c>
    </row>
    <row r="4" spans="1:61" ht="52.5" customHeight="1">
      <c r="B4" s="245" t="s">
        <v>20</v>
      </c>
      <c r="C4" s="99" t="s">
        <v>21</v>
      </c>
      <c r="E4" s="245">
        <v>2023</v>
      </c>
      <c r="F4" s="99" t="s">
        <v>22</v>
      </c>
      <c r="I4" s="245">
        <v>2021</v>
      </c>
      <c r="J4" s="99" t="s">
        <v>23</v>
      </c>
    </row>
    <row r="5" spans="1:61">
      <c r="A5" s="211"/>
      <c r="B5" s="211"/>
    </row>
    <row r="6" spans="1:61" ht="12.95">
      <c r="A6" s="211"/>
      <c r="B6" s="211"/>
      <c r="I6" s="246" t="s">
        <v>24</v>
      </c>
      <c r="J6" s="247"/>
      <c r="K6" s="247"/>
      <c r="L6" s="247"/>
      <c r="M6" s="247"/>
      <c r="N6" s="247"/>
      <c r="O6" s="247"/>
      <c r="P6" s="247"/>
      <c r="Q6" s="247"/>
      <c r="R6" s="247"/>
      <c r="S6" s="247"/>
      <c r="T6" s="247"/>
      <c r="U6" s="248"/>
      <c r="V6" s="249"/>
      <c r="W6" s="249"/>
      <c r="X6" s="249"/>
      <c r="Y6" s="250"/>
      <c r="Z6" s="249"/>
      <c r="AA6" s="249"/>
      <c r="AB6" s="249"/>
      <c r="AC6" s="249"/>
      <c r="AD6" s="249"/>
      <c r="AE6" s="250"/>
    </row>
    <row r="7" spans="1:61" ht="73.5" customHeight="1">
      <c r="A7" s="100"/>
      <c r="B7" s="99" t="s">
        <v>25</v>
      </c>
      <c r="C7" s="99" t="s">
        <v>26</v>
      </c>
      <c r="E7" s="99" t="s">
        <v>27</v>
      </c>
      <c r="G7" s="99" t="s">
        <v>28</v>
      </c>
      <c r="H7" s="98"/>
      <c r="I7" s="99" t="s">
        <v>29</v>
      </c>
      <c r="J7" s="97"/>
      <c r="K7" s="99" t="s">
        <v>29</v>
      </c>
      <c r="L7" s="97"/>
      <c r="M7" s="99" t="s">
        <v>29</v>
      </c>
      <c r="N7" s="97"/>
      <c r="O7" s="99" t="s">
        <v>29</v>
      </c>
      <c r="P7" s="97"/>
      <c r="Q7" s="99" t="s">
        <v>29</v>
      </c>
      <c r="S7" s="99" t="s">
        <v>29</v>
      </c>
      <c r="U7" s="99" t="s">
        <v>29</v>
      </c>
      <c r="W7" s="99" t="s">
        <v>30</v>
      </c>
      <c r="Y7" s="99" t="s">
        <v>30</v>
      </c>
      <c r="AA7" s="99" t="s">
        <v>30</v>
      </c>
      <c r="AC7" s="99" t="s">
        <v>30</v>
      </c>
      <c r="AE7" s="99" t="s">
        <v>30</v>
      </c>
      <c r="AG7" s="99" t="s">
        <v>30</v>
      </c>
      <c r="AI7" s="99" t="s">
        <v>30</v>
      </c>
      <c r="AK7" s="99" t="s">
        <v>30</v>
      </c>
      <c r="AM7" s="99" t="s">
        <v>30</v>
      </c>
      <c r="AO7" s="99" t="s">
        <v>30</v>
      </c>
      <c r="AQ7" s="99" t="s">
        <v>30</v>
      </c>
      <c r="AS7" s="99" t="s">
        <v>30</v>
      </c>
      <c r="AU7" s="99" t="s">
        <v>30</v>
      </c>
      <c r="AW7" s="99" t="s">
        <v>30</v>
      </c>
      <c r="AY7" s="99" t="s">
        <v>30</v>
      </c>
      <c r="BA7" s="99" t="s">
        <v>30</v>
      </c>
      <c r="BC7" s="99" t="s">
        <v>30</v>
      </c>
      <c r="BE7" s="99" t="s">
        <v>30</v>
      </c>
      <c r="BG7" s="99" t="s">
        <v>30</v>
      </c>
      <c r="BI7" s="99" t="s">
        <v>30</v>
      </c>
    </row>
    <row r="8" spans="1:61" ht="60">
      <c r="A8" s="101" t="s">
        <v>31</v>
      </c>
      <c r="B8" s="102" t="s">
        <v>32</v>
      </c>
      <c r="C8" s="102" t="s">
        <v>33</v>
      </c>
      <c r="D8" s="102"/>
      <c r="E8" s="102" t="s">
        <v>34</v>
      </c>
      <c r="F8" s="102"/>
      <c r="G8" s="102" t="s">
        <v>35</v>
      </c>
      <c r="I8" s="103" t="s">
        <v>36</v>
      </c>
      <c r="J8" s="102"/>
      <c r="K8" s="103" t="s">
        <v>37</v>
      </c>
      <c r="L8" s="102"/>
      <c r="M8" s="103" t="s">
        <v>38</v>
      </c>
      <c r="N8" s="102"/>
      <c r="O8" s="103" t="s">
        <v>39</v>
      </c>
      <c r="P8" s="102"/>
      <c r="Q8" s="103" t="s">
        <v>40</v>
      </c>
      <c r="R8" s="104"/>
      <c r="S8" s="105" t="s">
        <v>41</v>
      </c>
      <c r="T8" s="99" t="s">
        <v>42</v>
      </c>
      <c r="U8" s="105" t="s">
        <v>41</v>
      </c>
      <c r="V8" s="99" t="s">
        <v>43</v>
      </c>
      <c r="W8" s="103" t="s">
        <v>44</v>
      </c>
      <c r="X8" s="102"/>
      <c r="Y8" s="106" t="s">
        <v>45</v>
      </c>
      <c r="Z8" s="102"/>
      <c r="AA8" s="106" t="s">
        <v>46</v>
      </c>
      <c r="AC8" s="106" t="s">
        <v>47</v>
      </c>
      <c r="AD8" s="102"/>
      <c r="AE8" s="106" t="s">
        <v>48</v>
      </c>
      <c r="AF8" s="102"/>
      <c r="AG8" s="106" t="s">
        <v>49</v>
      </c>
      <c r="AH8" s="102"/>
      <c r="AI8" s="106" t="s">
        <v>50</v>
      </c>
      <c r="AJ8" s="102"/>
      <c r="AK8" s="106" t="s">
        <v>51</v>
      </c>
      <c r="AM8" s="106" t="s">
        <v>52</v>
      </c>
      <c r="AO8" s="106" t="s">
        <v>53</v>
      </c>
      <c r="AQ8" s="106" t="s">
        <v>54</v>
      </c>
      <c r="AS8" s="106" t="s">
        <v>55</v>
      </c>
      <c r="AU8" s="106" t="s">
        <v>56</v>
      </c>
      <c r="AW8" s="106" t="s">
        <v>57</v>
      </c>
      <c r="AY8" s="106" t="s">
        <v>58</v>
      </c>
      <c r="BA8" s="106" t="s">
        <v>59</v>
      </c>
      <c r="BC8" s="106" t="s">
        <v>60</v>
      </c>
      <c r="BE8" s="106" t="s">
        <v>61</v>
      </c>
      <c r="BG8" s="106" t="s">
        <v>62</v>
      </c>
      <c r="BI8" s="106" t="s">
        <v>63</v>
      </c>
    </row>
    <row r="9" spans="1:61" ht="14.25">
      <c r="A9" s="107"/>
      <c r="B9" s="108" t="s">
        <v>64</v>
      </c>
      <c r="C9" s="109">
        <v>38509</v>
      </c>
      <c r="D9" s="108"/>
      <c r="E9" s="109">
        <v>20660</v>
      </c>
      <c r="F9" s="108"/>
      <c r="G9" s="109">
        <v>17849</v>
      </c>
      <c r="I9" s="109"/>
      <c r="J9" s="110"/>
      <c r="K9" s="109"/>
      <c r="L9" s="110"/>
      <c r="M9" s="109"/>
      <c r="N9" s="110"/>
      <c r="O9" s="109"/>
      <c r="Q9" s="109"/>
      <c r="S9" s="109"/>
      <c r="U9" s="109"/>
      <c r="W9" s="109"/>
      <c r="X9" s="108"/>
      <c r="Y9" s="109"/>
      <c r="Z9" s="108"/>
      <c r="AA9" s="109"/>
      <c r="AC9" s="109"/>
      <c r="AD9" s="110"/>
      <c r="AE9" s="109"/>
      <c r="AF9" s="110"/>
      <c r="AG9" s="109"/>
      <c r="AH9" s="110"/>
      <c r="AI9" s="109"/>
      <c r="AK9" s="109"/>
      <c r="AM9" s="109"/>
      <c r="AO9" s="109"/>
      <c r="AQ9" s="109"/>
      <c r="AS9" s="109"/>
      <c r="AU9" s="109"/>
      <c r="AW9" s="109"/>
      <c r="AY9" s="109"/>
      <c r="BA9" s="109"/>
      <c r="BC9" s="109"/>
      <c r="BE9" s="109"/>
      <c r="BG9" s="109"/>
      <c r="BI9" s="109"/>
    </row>
    <row r="10" spans="1:61" ht="14.25">
      <c r="A10" s="111">
        <v>2021</v>
      </c>
      <c r="B10" s="108" t="s">
        <v>65</v>
      </c>
      <c r="C10" s="109">
        <v>38695</v>
      </c>
      <c r="D10" s="108"/>
      <c r="E10" s="109">
        <v>19881</v>
      </c>
      <c r="F10" s="108"/>
      <c r="G10" s="109">
        <v>18814</v>
      </c>
      <c r="I10" s="109"/>
      <c r="J10" s="110"/>
      <c r="K10" s="109"/>
      <c r="L10" s="110"/>
      <c r="M10" s="109"/>
      <c r="N10" s="110"/>
      <c r="O10" s="109"/>
      <c r="Q10" s="109"/>
      <c r="S10" s="109"/>
      <c r="U10" s="109"/>
      <c r="W10" s="109"/>
      <c r="X10" s="108"/>
      <c r="Y10" s="109"/>
      <c r="Z10" s="108"/>
      <c r="AA10" s="109"/>
      <c r="AC10" s="109"/>
      <c r="AD10" s="110"/>
      <c r="AE10" s="109"/>
      <c r="AF10" s="110"/>
      <c r="AG10" s="109"/>
      <c r="AH10" s="110"/>
      <c r="AI10" s="109"/>
      <c r="AK10" s="109"/>
      <c r="AM10" s="109"/>
      <c r="AO10" s="109"/>
      <c r="AQ10" s="109"/>
      <c r="AS10" s="109"/>
      <c r="AU10" s="109"/>
      <c r="AW10" s="109"/>
      <c r="AY10" s="109"/>
      <c r="BA10" s="109"/>
      <c r="BC10" s="109"/>
      <c r="BE10" s="109"/>
      <c r="BG10" s="109"/>
      <c r="BI10" s="109"/>
    </row>
    <row r="11" spans="1:61" ht="14.25" customHeight="1">
      <c r="A11" s="107"/>
      <c r="B11" s="108" t="s">
        <v>66</v>
      </c>
      <c r="C11" s="109">
        <v>32476</v>
      </c>
      <c r="D11" s="108"/>
      <c r="E11" s="109">
        <v>16977</v>
      </c>
      <c r="F11" s="108"/>
      <c r="G11" s="109">
        <v>15499</v>
      </c>
      <c r="I11" s="109"/>
      <c r="J11" s="110"/>
      <c r="K11" s="109"/>
      <c r="L11" s="110"/>
      <c r="M11" s="109"/>
      <c r="N11" s="110"/>
      <c r="O11" s="109"/>
      <c r="Q11" s="109"/>
      <c r="S11" s="109"/>
      <c r="U11" s="109"/>
      <c r="W11" s="109"/>
      <c r="X11" s="108"/>
      <c r="Y11" s="109"/>
      <c r="Z11" s="108"/>
      <c r="AA11" s="109"/>
      <c r="AC11" s="109"/>
      <c r="AD11" s="110"/>
      <c r="AE11" s="109"/>
      <c r="AF11" s="110"/>
      <c r="AG11" s="109"/>
      <c r="AH11" s="110"/>
      <c r="AI11" s="109"/>
      <c r="AK11" s="109"/>
      <c r="AM11" s="109"/>
      <c r="AO11" s="109"/>
      <c r="AQ11" s="109"/>
      <c r="AS11" s="109"/>
      <c r="AU11" s="109"/>
      <c r="AW11" s="109"/>
      <c r="AY11" s="109"/>
      <c r="BA11" s="109"/>
      <c r="BC11" s="109"/>
      <c r="BE11" s="109"/>
      <c r="BG11" s="109"/>
      <c r="BI11" s="109"/>
    </row>
    <row r="12" spans="1:61" ht="14.25">
      <c r="A12" s="107"/>
      <c r="B12" s="108" t="s">
        <v>67</v>
      </c>
      <c r="C12" s="109">
        <v>61089</v>
      </c>
      <c r="D12" s="108"/>
      <c r="E12" s="109">
        <v>30902</v>
      </c>
      <c r="F12" s="108"/>
      <c r="G12" s="109">
        <v>30187</v>
      </c>
      <c r="I12" s="109"/>
      <c r="J12" s="110"/>
      <c r="K12" s="109"/>
      <c r="L12" s="110"/>
      <c r="M12" s="109"/>
      <c r="N12" s="110"/>
      <c r="O12" s="109"/>
      <c r="Q12" s="109"/>
      <c r="S12" s="109"/>
      <c r="U12" s="109"/>
      <c r="W12" s="109"/>
      <c r="X12" s="108"/>
      <c r="Y12" s="109"/>
      <c r="Z12" s="108"/>
      <c r="AA12" s="109"/>
      <c r="AC12" s="109"/>
      <c r="AD12" s="110"/>
      <c r="AE12" s="109"/>
      <c r="AF12" s="110"/>
      <c r="AG12" s="109"/>
      <c r="AH12" s="110"/>
      <c r="AI12" s="109"/>
      <c r="AK12" s="109"/>
      <c r="AM12" s="109"/>
      <c r="AO12" s="109"/>
      <c r="AQ12" s="109"/>
      <c r="AS12" s="109"/>
      <c r="AU12" s="109"/>
      <c r="AW12" s="109"/>
      <c r="AY12" s="109"/>
      <c r="BA12" s="109"/>
      <c r="BC12" s="109"/>
      <c r="BE12" s="109"/>
      <c r="BG12" s="109"/>
      <c r="BI12" s="109"/>
    </row>
    <row r="13" spans="1:61" ht="14.25">
      <c r="A13" s="107"/>
      <c r="B13" s="108" t="s">
        <v>68</v>
      </c>
      <c r="C13" s="109">
        <v>68302</v>
      </c>
      <c r="D13" s="108"/>
      <c r="E13" s="109">
        <v>35130</v>
      </c>
      <c r="F13" s="108"/>
      <c r="G13" s="109">
        <v>33172</v>
      </c>
      <c r="I13" s="109"/>
      <c r="J13" s="110"/>
      <c r="K13" s="109"/>
      <c r="L13" s="110"/>
      <c r="M13" s="109"/>
      <c r="N13" s="110"/>
      <c r="O13" s="109"/>
      <c r="Q13" s="109"/>
      <c r="S13" s="109"/>
      <c r="U13" s="109"/>
      <c r="W13" s="109"/>
      <c r="X13" s="108"/>
      <c r="Y13" s="109"/>
      <c r="Z13" s="108"/>
      <c r="AA13" s="109"/>
      <c r="AC13" s="109"/>
      <c r="AD13" s="110"/>
      <c r="AE13" s="109"/>
      <c r="AF13" s="110"/>
      <c r="AG13" s="109"/>
      <c r="AH13" s="110"/>
      <c r="AI13" s="109"/>
      <c r="AK13" s="109"/>
      <c r="AM13" s="109"/>
      <c r="AO13" s="109"/>
      <c r="AQ13" s="109"/>
      <c r="AS13" s="109"/>
      <c r="AU13" s="109"/>
      <c r="AW13" s="109"/>
      <c r="AY13" s="109"/>
      <c r="BA13" s="109"/>
      <c r="BC13" s="109"/>
      <c r="BE13" s="109"/>
      <c r="BG13" s="109"/>
      <c r="BI13" s="109"/>
    </row>
    <row r="14" spans="1:61" ht="14.25">
      <c r="A14" s="107"/>
      <c r="B14" s="108" t="s">
        <v>69</v>
      </c>
      <c r="C14" s="109">
        <v>70202</v>
      </c>
      <c r="D14" s="108"/>
      <c r="E14" s="109">
        <v>35447</v>
      </c>
      <c r="F14" s="108"/>
      <c r="G14" s="109">
        <v>34755</v>
      </c>
      <c r="I14" s="109"/>
      <c r="J14" s="110"/>
      <c r="K14" s="109"/>
      <c r="L14" s="110"/>
      <c r="M14" s="109"/>
      <c r="N14" s="110"/>
      <c r="O14" s="109"/>
      <c r="Q14" s="109"/>
      <c r="S14" s="109"/>
      <c r="U14" s="109"/>
      <c r="W14" s="109"/>
      <c r="X14" s="108"/>
      <c r="Y14" s="109"/>
      <c r="Z14" s="108"/>
      <c r="AA14" s="109"/>
      <c r="AC14" s="109"/>
      <c r="AD14" s="110"/>
      <c r="AE14" s="109"/>
      <c r="AF14" s="110"/>
      <c r="AG14" s="109"/>
      <c r="AH14" s="110"/>
      <c r="AI14" s="109"/>
      <c r="AK14" s="109"/>
      <c r="AM14" s="109"/>
      <c r="AO14" s="109"/>
      <c r="AQ14" s="109"/>
      <c r="AS14" s="109"/>
      <c r="AU14" s="109"/>
      <c r="AW14" s="109"/>
      <c r="AY14" s="109"/>
      <c r="BA14" s="109"/>
      <c r="BC14" s="109"/>
      <c r="BE14" s="109"/>
      <c r="BG14" s="109"/>
      <c r="BI14" s="109"/>
    </row>
    <row r="15" spans="1:61" ht="14.25">
      <c r="A15" s="107"/>
      <c r="B15" s="108" t="s">
        <v>70</v>
      </c>
      <c r="C15" s="109">
        <v>67002</v>
      </c>
      <c r="D15" s="108"/>
      <c r="E15" s="109">
        <v>33745</v>
      </c>
      <c r="F15" s="108"/>
      <c r="G15" s="109">
        <v>33257</v>
      </c>
      <c r="I15" s="109"/>
      <c r="J15" s="110"/>
      <c r="K15" s="109"/>
      <c r="L15" s="110"/>
      <c r="M15" s="109"/>
      <c r="N15" s="110"/>
      <c r="O15" s="109"/>
      <c r="Q15" s="109"/>
      <c r="S15" s="109"/>
      <c r="U15" s="109"/>
      <c r="W15" s="109"/>
      <c r="X15" s="108"/>
      <c r="Y15" s="109"/>
      <c r="Z15" s="108"/>
      <c r="AA15" s="109"/>
      <c r="AC15" s="109"/>
      <c r="AD15" s="110"/>
      <c r="AE15" s="109"/>
      <c r="AF15" s="110"/>
      <c r="AG15" s="109"/>
      <c r="AH15" s="110"/>
      <c r="AI15" s="109"/>
      <c r="AK15" s="109"/>
      <c r="AM15" s="109"/>
      <c r="AO15" s="109"/>
      <c r="AQ15" s="109"/>
      <c r="AS15" s="109"/>
      <c r="AU15" s="109"/>
      <c r="AW15" s="109"/>
      <c r="AY15" s="109"/>
      <c r="BA15" s="109"/>
      <c r="BC15" s="109"/>
      <c r="BE15" s="109"/>
      <c r="BG15" s="109"/>
      <c r="BI15" s="109"/>
    </row>
    <row r="16" spans="1:61" ht="14.25">
      <c r="A16" s="107"/>
      <c r="B16" s="108" t="s">
        <v>71</v>
      </c>
      <c r="C16" s="109">
        <v>47870</v>
      </c>
      <c r="D16" s="108"/>
      <c r="E16" s="109">
        <v>22472</v>
      </c>
      <c r="F16" s="108"/>
      <c r="G16" s="109">
        <v>25398</v>
      </c>
      <c r="I16" s="109"/>
      <c r="J16" s="110"/>
      <c r="K16" s="109"/>
      <c r="L16" s="110"/>
      <c r="M16" s="109"/>
      <c r="N16" s="110"/>
      <c r="O16" s="109"/>
      <c r="Q16" s="109"/>
      <c r="S16" s="109"/>
      <c r="U16" s="109"/>
      <c r="W16" s="109"/>
      <c r="X16" s="108"/>
      <c r="Y16" s="109"/>
      <c r="Z16" s="108"/>
      <c r="AA16" s="109"/>
      <c r="AC16" s="109"/>
      <c r="AD16" s="110"/>
      <c r="AE16" s="109"/>
      <c r="AF16" s="110"/>
      <c r="AG16" s="109"/>
      <c r="AH16" s="110"/>
      <c r="AI16" s="109"/>
      <c r="AK16" s="109"/>
      <c r="AM16" s="109"/>
      <c r="AO16" s="109"/>
      <c r="AQ16" s="109"/>
      <c r="AS16" s="109"/>
      <c r="AU16" s="109"/>
      <c r="AW16" s="109"/>
      <c r="AY16" s="109"/>
      <c r="BA16" s="109"/>
      <c r="BC16" s="109"/>
      <c r="BE16" s="109"/>
      <c r="BG16" s="109"/>
      <c r="BI16" s="109"/>
    </row>
    <row r="17" spans="1:61" ht="14.25">
      <c r="A17" s="107"/>
      <c r="B17" s="108" t="s">
        <v>72</v>
      </c>
      <c r="C17" s="109">
        <v>20823</v>
      </c>
      <c r="D17" s="108"/>
      <c r="E17" s="109">
        <v>10227</v>
      </c>
      <c r="F17" s="108"/>
      <c r="G17" s="109">
        <v>10596</v>
      </c>
      <c r="I17" s="109"/>
      <c r="J17" s="110"/>
      <c r="K17" s="109"/>
      <c r="L17" s="110"/>
      <c r="M17" s="109"/>
      <c r="N17" s="110"/>
      <c r="O17" s="109"/>
      <c r="Q17" s="109"/>
      <c r="S17" s="109"/>
      <c r="U17" s="109"/>
      <c r="W17" s="109"/>
      <c r="X17" s="108"/>
      <c r="Y17" s="109"/>
      <c r="Z17" s="108"/>
      <c r="AA17" s="109"/>
      <c r="AC17" s="109"/>
      <c r="AD17" s="110"/>
      <c r="AE17" s="109"/>
      <c r="AF17" s="110"/>
      <c r="AG17" s="109"/>
      <c r="AH17" s="110"/>
      <c r="AI17" s="109"/>
      <c r="AK17" s="109"/>
      <c r="AM17" s="109"/>
      <c r="AO17" s="109"/>
      <c r="AQ17" s="109"/>
      <c r="AS17" s="109"/>
      <c r="AU17" s="109"/>
      <c r="AW17" s="109"/>
      <c r="AY17" s="109"/>
      <c r="BA17" s="109"/>
      <c r="BC17" s="109"/>
      <c r="BE17" s="109"/>
      <c r="BG17" s="109"/>
      <c r="BI17" s="109"/>
    </row>
    <row r="18" spans="1:61" ht="14.25">
      <c r="A18" s="107"/>
      <c r="B18" s="108" t="s">
        <v>73</v>
      </c>
      <c r="C18" s="109">
        <v>7794</v>
      </c>
      <c r="D18" s="108"/>
      <c r="E18" s="109">
        <v>2064</v>
      </c>
      <c r="F18" s="108"/>
      <c r="G18" s="109">
        <v>5730</v>
      </c>
      <c r="I18" s="109"/>
      <c r="J18" s="110"/>
      <c r="K18" s="109"/>
      <c r="L18" s="110"/>
      <c r="M18" s="109"/>
      <c r="N18" s="110"/>
      <c r="O18" s="109"/>
      <c r="Q18" s="109"/>
      <c r="S18" s="109"/>
      <c r="U18" s="109"/>
      <c r="W18" s="109"/>
      <c r="X18" s="108"/>
      <c r="Y18" s="109"/>
      <c r="Z18" s="108"/>
      <c r="AA18" s="109"/>
      <c r="AC18" s="109"/>
      <c r="AD18" s="110"/>
      <c r="AE18" s="109"/>
      <c r="AF18" s="110"/>
      <c r="AG18" s="109"/>
      <c r="AH18" s="110"/>
      <c r="AI18" s="109"/>
      <c r="AK18" s="109"/>
      <c r="AM18" s="109"/>
      <c r="AO18" s="109"/>
      <c r="AQ18" s="109"/>
      <c r="AS18" s="109"/>
      <c r="AU18" s="109"/>
      <c r="AW18" s="109"/>
      <c r="AY18" s="109"/>
      <c r="BA18" s="109"/>
      <c r="BC18" s="109"/>
      <c r="BE18" s="109"/>
      <c r="BG18" s="109"/>
      <c r="BI18" s="109"/>
    </row>
    <row r="19" spans="1:61" ht="12.95">
      <c r="A19" s="112"/>
      <c r="B19" s="113" t="s">
        <v>74</v>
      </c>
      <c r="C19" s="95">
        <f>SUM(C9:C18)</f>
        <v>452762</v>
      </c>
      <c r="D19" s="96"/>
      <c r="E19" s="95">
        <f>SUM(E9:E18)</f>
        <v>227505</v>
      </c>
      <c r="F19" s="96"/>
      <c r="G19" s="95">
        <f>SUM(G9:G18)</f>
        <v>225257</v>
      </c>
      <c r="I19" s="95">
        <f>SUM(I9:I18)</f>
        <v>0</v>
      </c>
      <c r="K19" s="95">
        <f>SUM(K9:K18)</f>
        <v>0</v>
      </c>
      <c r="M19" s="95">
        <f>SUM(M9:M18)</f>
        <v>0</v>
      </c>
      <c r="O19" s="95">
        <f>SUM(O9:O18)</f>
        <v>0</v>
      </c>
      <c r="Q19" s="95">
        <f>SUM(Q9:Q18)</f>
        <v>0</v>
      </c>
      <c r="S19" s="95">
        <f>SUM(S9:S18)</f>
        <v>0</v>
      </c>
      <c r="U19" s="95">
        <f>SUM(U9:U18)</f>
        <v>0</v>
      </c>
      <c r="W19" s="95">
        <f>SUM(W9:W18)</f>
        <v>0</v>
      </c>
      <c r="Y19" s="95">
        <f>SUM(Y9:Y18)</f>
        <v>0</v>
      </c>
      <c r="AA19" s="95">
        <f>SUM(AA9:AA18)</f>
        <v>0</v>
      </c>
      <c r="AC19" s="95">
        <f>SUM(AC9:AC18)</f>
        <v>0</v>
      </c>
      <c r="AE19" s="95">
        <f>SUM(AE9:AE18)</f>
        <v>0</v>
      </c>
      <c r="AG19" s="95">
        <f>SUM(AG9:AG18)</f>
        <v>0</v>
      </c>
      <c r="AI19" s="95">
        <f>SUM(AI9:AI18)</f>
        <v>0</v>
      </c>
      <c r="AK19" s="95">
        <f>SUM(AK9:AK18)</f>
        <v>0</v>
      </c>
      <c r="AM19" s="95">
        <f>SUM(AM9:AM18)</f>
        <v>0</v>
      </c>
      <c r="AO19" s="95">
        <f>SUM(AO9:AO18)</f>
        <v>0</v>
      </c>
      <c r="AQ19" s="95">
        <f>SUM(AQ9:AQ18)</f>
        <v>0</v>
      </c>
      <c r="AS19" s="95">
        <f>SUM(AS9:AS18)</f>
        <v>0</v>
      </c>
      <c r="AU19" s="95">
        <f>SUM(AU9:AU18)</f>
        <v>0</v>
      </c>
      <c r="AW19" s="95">
        <f>SUM(AW9:AW18)</f>
        <v>0</v>
      </c>
      <c r="AY19" s="95">
        <f>SUM(AY9:AY18)</f>
        <v>0</v>
      </c>
      <c r="BA19" s="95">
        <f>SUM(BA9:BA18)</f>
        <v>0</v>
      </c>
      <c r="BC19" s="95">
        <f>SUM(BC9:BC18)</f>
        <v>0</v>
      </c>
      <c r="BE19" s="95">
        <f>SUM(BE9:BE18)</f>
        <v>0</v>
      </c>
      <c r="BG19" s="95">
        <f>SUM(BG9:BG18)</f>
        <v>0</v>
      </c>
      <c r="BI19" s="95">
        <f>SUM(BI9:BI18)</f>
        <v>0</v>
      </c>
    </row>
    <row r="20" spans="1:61" ht="14.1">
      <c r="A20" s="112"/>
      <c r="B20" s="96"/>
      <c r="C20" s="114"/>
      <c r="D20" s="96"/>
      <c r="E20" s="114"/>
      <c r="F20" s="96"/>
      <c r="G20" s="110"/>
      <c r="I20" s="115"/>
      <c r="K20" s="115"/>
      <c r="M20" s="115"/>
      <c r="O20" s="115"/>
      <c r="Q20" s="115"/>
    </row>
    <row r="21" spans="1:61">
      <c r="G21" s="110"/>
    </row>
    <row r="22" spans="1:61" ht="60">
      <c r="A22" s="100"/>
      <c r="B22" s="100"/>
      <c r="C22" s="99" t="s">
        <v>26</v>
      </c>
      <c r="E22" s="99" t="s">
        <v>27</v>
      </c>
      <c r="G22" s="99" t="s">
        <v>28</v>
      </c>
      <c r="H22" s="98"/>
      <c r="I22" s="99" t="s">
        <v>75</v>
      </c>
      <c r="J22" s="97"/>
      <c r="K22" s="99" t="s">
        <v>75</v>
      </c>
      <c r="L22" s="97"/>
      <c r="M22" s="99" t="s">
        <v>75</v>
      </c>
      <c r="N22" s="97"/>
      <c r="O22" s="99" t="s">
        <v>75</v>
      </c>
      <c r="P22" s="97"/>
      <c r="Q22" s="99" t="s">
        <v>75</v>
      </c>
      <c r="S22" s="99" t="s">
        <v>75</v>
      </c>
      <c r="U22" s="99" t="s">
        <v>75</v>
      </c>
    </row>
    <row r="23" spans="1:61" ht="52.5" customHeight="1">
      <c r="A23" s="101" t="s">
        <v>76</v>
      </c>
      <c r="B23" s="116" t="s">
        <v>32</v>
      </c>
      <c r="C23" s="116" t="s">
        <v>33</v>
      </c>
      <c r="D23" s="116"/>
      <c r="E23" s="116" t="s">
        <v>34</v>
      </c>
      <c r="F23" s="116"/>
      <c r="G23" s="116" t="s">
        <v>35</v>
      </c>
      <c r="H23" s="117"/>
      <c r="I23" s="116" t="s">
        <v>36</v>
      </c>
      <c r="J23" s="116"/>
      <c r="K23" s="116" t="str">
        <f>K8</f>
        <v>Hispanic</v>
      </c>
      <c r="L23" s="116"/>
      <c r="M23" s="116" t="str">
        <f>M8</f>
        <v>Black-Not Hispanic</v>
      </c>
      <c r="N23" s="116"/>
      <c r="O23" s="116" t="str">
        <f>O8</f>
        <v>Asian</v>
      </c>
      <c r="P23" s="116"/>
      <c r="Q23" s="116" t="str">
        <f>Q8</f>
        <v>American Indian/Alaska Native</v>
      </c>
      <c r="R23" s="117"/>
      <c r="S23" s="116" t="str">
        <f>S8</f>
        <v>Other</v>
      </c>
      <c r="T23" s="118"/>
      <c r="U23" s="116" t="str">
        <f>U8</f>
        <v>Other</v>
      </c>
    </row>
    <row r="24" spans="1:61" ht="14.25">
      <c r="A24" s="119"/>
      <c r="B24" s="120" t="s">
        <v>64</v>
      </c>
      <c r="C24" s="121">
        <v>41063</v>
      </c>
      <c r="D24" s="120"/>
      <c r="E24" s="121">
        <v>21357</v>
      </c>
      <c r="F24" s="120"/>
      <c r="G24" s="121">
        <f>C24-E24</f>
        <v>19706</v>
      </c>
      <c r="H24" s="117"/>
      <c r="I24" s="121"/>
      <c r="J24" s="122"/>
      <c r="K24" s="121"/>
      <c r="L24" s="122"/>
      <c r="M24" s="121"/>
      <c r="N24" s="122"/>
      <c r="O24" s="121"/>
      <c r="P24" s="117"/>
      <c r="Q24" s="121"/>
      <c r="R24" s="117"/>
      <c r="S24" s="121"/>
      <c r="T24" s="117"/>
      <c r="U24" s="121"/>
    </row>
    <row r="25" spans="1:61" ht="14.25">
      <c r="A25" s="123">
        <v>2020</v>
      </c>
      <c r="B25" s="120" t="s">
        <v>65</v>
      </c>
      <c r="C25" s="121">
        <v>39331</v>
      </c>
      <c r="D25" s="120"/>
      <c r="E25" s="121">
        <v>20218</v>
      </c>
      <c r="F25" s="120"/>
      <c r="G25" s="121">
        <f t="shared" ref="G25:G33" si="0">C25-E25</f>
        <v>19113</v>
      </c>
      <c r="H25" s="117"/>
      <c r="I25" s="121"/>
      <c r="J25" s="122"/>
      <c r="K25" s="121"/>
      <c r="L25" s="122"/>
      <c r="M25" s="121"/>
      <c r="N25" s="122"/>
      <c r="O25" s="121"/>
      <c r="P25" s="117"/>
      <c r="Q25" s="121"/>
      <c r="R25" s="117"/>
      <c r="S25" s="121"/>
      <c r="T25" s="117"/>
      <c r="U25" s="121"/>
    </row>
    <row r="26" spans="1:61" ht="14.25">
      <c r="A26" s="119"/>
      <c r="B26" s="120" t="s">
        <v>66</v>
      </c>
      <c r="C26" s="121">
        <v>33683</v>
      </c>
      <c r="D26" s="120"/>
      <c r="E26" s="121">
        <v>17091</v>
      </c>
      <c r="F26" s="120"/>
      <c r="G26" s="121">
        <f t="shared" si="0"/>
        <v>16592</v>
      </c>
      <c r="H26" s="117"/>
      <c r="I26" s="121"/>
      <c r="J26" s="122"/>
      <c r="K26" s="121"/>
      <c r="L26" s="122"/>
      <c r="M26" s="121"/>
      <c r="N26" s="122"/>
      <c r="O26" s="121"/>
      <c r="P26" s="117"/>
      <c r="Q26" s="121"/>
      <c r="R26" s="117"/>
      <c r="S26" s="121"/>
      <c r="T26" s="117"/>
      <c r="U26" s="121"/>
    </row>
    <row r="27" spans="1:61" ht="14.25">
      <c r="A27" s="119"/>
      <c r="B27" s="120" t="s">
        <v>67</v>
      </c>
      <c r="C27" s="121">
        <f>31563+32232</f>
        <v>63795</v>
      </c>
      <c r="D27" s="120"/>
      <c r="E27" s="121">
        <f>16181+16430</f>
        <v>32611</v>
      </c>
      <c r="F27" s="120"/>
      <c r="G27" s="121">
        <f t="shared" si="0"/>
        <v>31184</v>
      </c>
      <c r="H27" s="117"/>
      <c r="I27" s="121"/>
      <c r="J27" s="122"/>
      <c r="K27" s="121"/>
      <c r="L27" s="122"/>
      <c r="M27" s="121"/>
      <c r="N27" s="122"/>
      <c r="O27" s="121"/>
      <c r="P27" s="117"/>
      <c r="Q27" s="121"/>
      <c r="R27" s="117"/>
      <c r="S27" s="121"/>
      <c r="T27" s="117"/>
      <c r="U27" s="121"/>
    </row>
    <row r="28" spans="1:61" ht="14.25">
      <c r="A28" s="119"/>
      <c r="B28" s="120" t="s">
        <v>68</v>
      </c>
      <c r="C28" s="121">
        <f>35534+35312</f>
        <v>70846</v>
      </c>
      <c r="D28" s="120"/>
      <c r="E28" s="121">
        <f>17733+17977</f>
        <v>35710</v>
      </c>
      <c r="F28" s="120"/>
      <c r="G28" s="121">
        <f t="shared" si="0"/>
        <v>35136</v>
      </c>
      <c r="H28" s="117"/>
      <c r="I28" s="121"/>
      <c r="J28" s="122"/>
      <c r="K28" s="121"/>
      <c r="L28" s="122"/>
      <c r="M28" s="121"/>
      <c r="N28" s="122"/>
      <c r="O28" s="121"/>
      <c r="P28" s="117"/>
      <c r="Q28" s="121"/>
      <c r="R28" s="117"/>
      <c r="S28" s="121"/>
      <c r="T28" s="117"/>
      <c r="U28" s="121"/>
    </row>
    <row r="29" spans="1:61" ht="14.25">
      <c r="A29" s="119"/>
      <c r="B29" s="120" t="s">
        <v>69</v>
      </c>
      <c r="C29" s="121">
        <f>37512+36721</f>
        <v>74233</v>
      </c>
      <c r="D29" s="120"/>
      <c r="E29" s="121">
        <f>18646+18414</f>
        <v>37060</v>
      </c>
      <c r="F29" s="120"/>
      <c r="G29" s="121">
        <f t="shared" si="0"/>
        <v>37173</v>
      </c>
      <c r="H29" s="117"/>
      <c r="I29" s="121"/>
      <c r="J29" s="122"/>
      <c r="K29" s="121"/>
      <c r="L29" s="122"/>
      <c r="M29" s="121"/>
      <c r="N29" s="122"/>
      <c r="O29" s="121"/>
      <c r="P29" s="117"/>
      <c r="Q29" s="121"/>
      <c r="R29" s="117"/>
      <c r="S29" s="121"/>
      <c r="T29" s="117"/>
      <c r="U29" s="121"/>
    </row>
    <row r="30" spans="1:61" ht="14.25">
      <c r="A30" s="119"/>
      <c r="B30" s="120" t="s">
        <v>70</v>
      </c>
      <c r="C30" s="121">
        <f>36324+30352</f>
        <v>66676</v>
      </c>
      <c r="D30" s="120"/>
      <c r="E30" s="121">
        <f>18233+14687</f>
        <v>32920</v>
      </c>
      <c r="F30" s="120"/>
      <c r="G30" s="121">
        <f t="shared" si="0"/>
        <v>33756</v>
      </c>
      <c r="H30" s="117"/>
      <c r="I30" s="121"/>
      <c r="J30" s="122"/>
      <c r="K30" s="121"/>
      <c r="L30" s="122"/>
      <c r="M30" s="121"/>
      <c r="N30" s="122"/>
      <c r="O30" s="121"/>
      <c r="P30" s="117"/>
      <c r="Q30" s="121"/>
      <c r="R30" s="117"/>
      <c r="S30" s="121"/>
      <c r="T30" s="117"/>
      <c r="U30" s="121"/>
    </row>
    <row r="31" spans="1:61" ht="14.25">
      <c r="A31" s="119"/>
      <c r="B31" s="120" t="s">
        <v>71</v>
      </c>
      <c r="C31" s="121">
        <f>26196+17852</f>
        <v>44048</v>
      </c>
      <c r="D31" s="120"/>
      <c r="E31" s="121">
        <f>12513+8149</f>
        <v>20662</v>
      </c>
      <c r="F31" s="120"/>
      <c r="G31" s="121">
        <f t="shared" si="0"/>
        <v>23386</v>
      </c>
      <c r="H31" s="117"/>
      <c r="I31" s="121"/>
      <c r="J31" s="122"/>
      <c r="K31" s="121"/>
      <c r="L31" s="122"/>
      <c r="M31" s="121"/>
      <c r="N31" s="122"/>
      <c r="O31" s="121"/>
      <c r="P31" s="117"/>
      <c r="Q31" s="121"/>
      <c r="R31" s="117"/>
      <c r="S31" s="121"/>
      <c r="T31" s="117"/>
      <c r="U31" s="121"/>
    </row>
    <row r="32" spans="1:61" ht="14.25">
      <c r="A32" s="119"/>
      <c r="B32" s="120" t="s">
        <v>72</v>
      </c>
      <c r="C32" s="121">
        <f>12459+8346</f>
        <v>20805</v>
      </c>
      <c r="D32" s="120"/>
      <c r="E32" s="121">
        <f>5415+3567</f>
        <v>8982</v>
      </c>
      <c r="F32" s="120"/>
      <c r="G32" s="121">
        <f t="shared" si="0"/>
        <v>11823</v>
      </c>
      <c r="H32" s="117"/>
      <c r="I32" s="121"/>
      <c r="J32" s="122"/>
      <c r="K32" s="121"/>
      <c r="L32" s="122"/>
      <c r="M32" s="121"/>
      <c r="N32" s="122"/>
      <c r="O32" s="121"/>
      <c r="P32" s="117"/>
      <c r="Q32" s="121"/>
      <c r="R32" s="117"/>
      <c r="S32" s="121"/>
      <c r="T32" s="117"/>
      <c r="U32" s="121"/>
    </row>
    <row r="33" spans="1:21" ht="14.25">
      <c r="A33" s="119"/>
      <c r="B33" s="120" t="s">
        <v>73</v>
      </c>
      <c r="C33" s="121">
        <v>8033</v>
      </c>
      <c r="D33" s="120"/>
      <c r="E33" s="121">
        <v>3009</v>
      </c>
      <c r="F33" s="120"/>
      <c r="G33" s="121">
        <f t="shared" si="0"/>
        <v>5024</v>
      </c>
      <c r="H33" s="117"/>
      <c r="I33" s="121"/>
      <c r="J33" s="122"/>
      <c r="K33" s="121"/>
      <c r="L33" s="122"/>
      <c r="M33" s="121"/>
      <c r="N33" s="122"/>
      <c r="O33" s="121"/>
      <c r="P33" s="117"/>
      <c r="Q33" s="121"/>
      <c r="R33" s="117"/>
      <c r="S33" s="121"/>
      <c r="T33" s="117"/>
      <c r="U33" s="121"/>
    </row>
    <row r="34" spans="1:21" ht="12.95">
      <c r="A34" s="124"/>
      <c r="B34" s="125" t="s">
        <v>74</v>
      </c>
      <c r="C34" s="117">
        <f>SUM(C24:C33)</f>
        <v>462513</v>
      </c>
      <c r="D34" s="126"/>
      <c r="E34" s="117">
        <f>SUM(E24:E33)</f>
        <v>229620</v>
      </c>
      <c r="F34" s="126"/>
      <c r="G34" s="117">
        <f>SUM(G24:G33)</f>
        <v>232893</v>
      </c>
      <c r="H34" s="117"/>
      <c r="I34" s="117">
        <f>SUM(I24:I33)</f>
        <v>0</v>
      </c>
      <c r="J34" s="117"/>
      <c r="K34" s="117">
        <f>SUM(K24:K33)</f>
        <v>0</v>
      </c>
      <c r="L34" s="117"/>
      <c r="M34" s="117">
        <f>SUM(M24:M33)</f>
        <v>0</v>
      </c>
      <c r="N34" s="117"/>
      <c r="O34" s="117">
        <f>SUM(O24:O33)</f>
        <v>0</v>
      </c>
      <c r="P34" s="117"/>
      <c r="Q34" s="117">
        <f>SUM(Q24:Q33)</f>
        <v>0</v>
      </c>
      <c r="R34" s="117"/>
      <c r="S34" s="117">
        <f>SUM(S24:S33)</f>
        <v>0</v>
      </c>
      <c r="T34" s="117"/>
      <c r="U34" s="117">
        <f>SUM(U24:U33)</f>
        <v>0</v>
      </c>
    </row>
    <row r="37" spans="1:21" ht="60">
      <c r="A37" s="100"/>
      <c r="B37" s="100"/>
      <c r="C37" s="99" t="s">
        <v>26</v>
      </c>
      <c r="E37" s="99" t="s">
        <v>27</v>
      </c>
      <c r="G37" s="99" t="s">
        <v>28</v>
      </c>
      <c r="H37" s="98"/>
      <c r="I37" s="99" t="s">
        <v>75</v>
      </c>
      <c r="J37" s="97"/>
      <c r="K37" s="99" t="s">
        <v>75</v>
      </c>
      <c r="L37" s="97"/>
      <c r="M37" s="99" t="s">
        <v>75</v>
      </c>
      <c r="N37" s="97"/>
      <c r="O37" s="99" t="s">
        <v>75</v>
      </c>
      <c r="P37" s="97"/>
      <c r="Q37" s="99" t="s">
        <v>75</v>
      </c>
      <c r="S37" s="99" t="s">
        <v>75</v>
      </c>
      <c r="U37" s="99" t="s">
        <v>75</v>
      </c>
    </row>
    <row r="38" spans="1:21" ht="35.1" customHeight="1">
      <c r="A38" s="101" t="s">
        <v>77</v>
      </c>
      <c r="B38" s="102" t="s">
        <v>32</v>
      </c>
      <c r="C38" s="102" t="s">
        <v>33</v>
      </c>
      <c r="D38" s="102"/>
      <c r="E38" s="102" t="s">
        <v>34</v>
      </c>
      <c r="F38" s="102"/>
      <c r="G38" s="102" t="s">
        <v>35</v>
      </c>
      <c r="I38" s="102" t="s">
        <v>36</v>
      </c>
      <c r="J38" s="102"/>
      <c r="K38" s="102" t="str">
        <f>K8</f>
        <v>Hispanic</v>
      </c>
      <c r="L38" s="102"/>
      <c r="M38" s="102" t="str">
        <f>M8</f>
        <v>Black-Not Hispanic</v>
      </c>
      <c r="N38" s="102"/>
      <c r="O38" s="102" t="str">
        <f>O23</f>
        <v>Asian</v>
      </c>
      <c r="P38" s="102"/>
      <c r="Q38" s="102" t="str">
        <f>Q23</f>
        <v>American Indian/Alaska Native</v>
      </c>
      <c r="S38" s="102" t="str">
        <f>S23</f>
        <v>Other</v>
      </c>
      <c r="T38" s="127"/>
      <c r="U38" s="102" t="str">
        <f>U23</f>
        <v>Other</v>
      </c>
    </row>
    <row r="39" spans="1:21" ht="14.25">
      <c r="A39" s="107"/>
      <c r="B39" s="108" t="s">
        <v>64</v>
      </c>
      <c r="C39" s="109">
        <v>42254</v>
      </c>
      <c r="D39" s="108"/>
      <c r="E39" s="109">
        <v>21374</v>
      </c>
      <c r="F39" s="108"/>
      <c r="G39" s="109">
        <f>C39-E39</f>
        <v>20880</v>
      </c>
      <c r="I39" s="109"/>
      <c r="J39" s="110"/>
      <c r="K39" s="109"/>
      <c r="L39" s="110"/>
      <c r="M39" s="109"/>
      <c r="N39" s="110"/>
      <c r="O39" s="109"/>
      <c r="Q39" s="109"/>
      <c r="S39" s="109"/>
      <c r="U39" s="109"/>
    </row>
    <row r="40" spans="1:21" ht="14.25">
      <c r="A40" s="111">
        <v>2019</v>
      </c>
      <c r="B40" s="108" t="s">
        <v>65</v>
      </c>
      <c r="C40" s="109">
        <v>39702</v>
      </c>
      <c r="D40" s="108"/>
      <c r="E40" s="109">
        <v>20751</v>
      </c>
      <c r="F40" s="108"/>
      <c r="G40" s="109">
        <f t="shared" ref="G40:G48" si="1">C40-E40</f>
        <v>18951</v>
      </c>
      <c r="I40" s="109"/>
      <c r="J40" s="110"/>
      <c r="K40" s="109"/>
      <c r="L40" s="110"/>
      <c r="M40" s="109"/>
      <c r="N40" s="110"/>
      <c r="O40" s="109"/>
      <c r="Q40" s="109"/>
      <c r="S40" s="109"/>
      <c r="U40" s="109"/>
    </row>
    <row r="41" spans="1:21" ht="14.25">
      <c r="A41" s="107"/>
      <c r="B41" s="108" t="s">
        <v>66</v>
      </c>
      <c r="C41" s="109">
        <v>33360</v>
      </c>
      <c r="D41" s="108"/>
      <c r="E41" s="109">
        <v>16921</v>
      </c>
      <c r="F41" s="108"/>
      <c r="G41" s="109">
        <f t="shared" si="1"/>
        <v>16439</v>
      </c>
      <c r="I41" s="109"/>
      <c r="J41" s="110"/>
      <c r="K41" s="109"/>
      <c r="L41" s="110"/>
      <c r="M41" s="109"/>
      <c r="N41" s="110"/>
      <c r="O41" s="109"/>
      <c r="Q41" s="109"/>
      <c r="S41" s="109"/>
      <c r="U41" s="109"/>
    </row>
    <row r="42" spans="1:21" ht="14.25">
      <c r="A42" s="107"/>
      <c r="B42" s="108" t="s">
        <v>67</v>
      </c>
      <c r="C42" s="109">
        <f>31967+31036</f>
        <v>63003</v>
      </c>
      <c r="D42" s="108"/>
      <c r="E42" s="109">
        <f>15773+16056</f>
        <v>31829</v>
      </c>
      <c r="F42" s="108"/>
      <c r="G42" s="109">
        <f t="shared" si="1"/>
        <v>31174</v>
      </c>
      <c r="I42" s="109"/>
      <c r="J42" s="110"/>
      <c r="K42" s="109"/>
      <c r="L42" s="110"/>
      <c r="M42" s="109"/>
      <c r="N42" s="110"/>
      <c r="O42" s="109"/>
      <c r="Q42" s="109"/>
      <c r="S42" s="109"/>
      <c r="U42" s="109"/>
    </row>
    <row r="43" spans="1:21" ht="14.25">
      <c r="A43" s="107"/>
      <c r="B43" s="108" t="s">
        <v>68</v>
      </c>
      <c r="C43" s="109">
        <f>36425+33980</f>
        <v>70405</v>
      </c>
      <c r="D43" s="108"/>
      <c r="E43" s="109">
        <f>18300+16900</f>
        <v>35200</v>
      </c>
      <c r="F43" s="108"/>
      <c r="G43" s="109">
        <f t="shared" si="1"/>
        <v>35205</v>
      </c>
      <c r="I43" s="109"/>
      <c r="J43" s="110"/>
      <c r="K43" s="109"/>
      <c r="L43" s="110"/>
      <c r="M43" s="109"/>
      <c r="N43" s="110"/>
      <c r="O43" s="109"/>
      <c r="Q43" s="109"/>
      <c r="S43" s="109"/>
      <c r="U43" s="109"/>
    </row>
    <row r="44" spans="1:21" ht="14.25">
      <c r="A44" s="107"/>
      <c r="B44" s="108" t="s">
        <v>69</v>
      </c>
      <c r="C44" s="109">
        <f>37894+36259</f>
        <v>74153</v>
      </c>
      <c r="D44" s="108"/>
      <c r="E44" s="109">
        <f>18843+18429</f>
        <v>37272</v>
      </c>
      <c r="F44" s="108"/>
      <c r="G44" s="109">
        <f t="shared" si="1"/>
        <v>36881</v>
      </c>
      <c r="I44" s="109"/>
      <c r="J44" s="110"/>
      <c r="K44" s="109"/>
      <c r="L44" s="110"/>
      <c r="M44" s="109"/>
      <c r="N44" s="110"/>
      <c r="O44" s="109"/>
      <c r="Q44" s="109"/>
      <c r="S44" s="109"/>
      <c r="U44" s="109"/>
    </row>
    <row r="45" spans="1:21" ht="14.25">
      <c r="A45" s="107"/>
      <c r="B45" s="108" t="s">
        <v>70</v>
      </c>
      <c r="C45" s="109">
        <f>34835+33151</f>
        <v>67986</v>
      </c>
      <c r="D45" s="108"/>
      <c r="E45" s="109">
        <f>17459+16201</f>
        <v>33660</v>
      </c>
      <c r="F45" s="108"/>
      <c r="G45" s="109">
        <f t="shared" si="1"/>
        <v>34326</v>
      </c>
      <c r="I45" s="109"/>
      <c r="J45" s="110"/>
      <c r="K45" s="109"/>
      <c r="L45" s="110"/>
      <c r="M45" s="109"/>
      <c r="N45" s="110"/>
      <c r="O45" s="109"/>
      <c r="Q45" s="109"/>
      <c r="S45" s="109"/>
      <c r="U45" s="109"/>
    </row>
    <row r="46" spans="1:21" ht="14.25">
      <c r="A46" s="107"/>
      <c r="B46" s="108" t="s">
        <v>71</v>
      </c>
      <c r="C46" s="109">
        <f>28246+17586</f>
        <v>45832</v>
      </c>
      <c r="D46" s="108"/>
      <c r="E46" s="109">
        <f>13755+7898</f>
        <v>21653</v>
      </c>
      <c r="F46" s="108"/>
      <c r="G46" s="109">
        <f t="shared" si="1"/>
        <v>24179</v>
      </c>
      <c r="I46" s="109"/>
      <c r="J46" s="110"/>
      <c r="K46" s="109"/>
      <c r="L46" s="110"/>
      <c r="M46" s="109"/>
      <c r="N46" s="110"/>
      <c r="O46" s="109"/>
      <c r="Q46" s="109"/>
      <c r="S46" s="109"/>
      <c r="U46" s="109"/>
    </row>
    <row r="47" spans="1:21" ht="14.25">
      <c r="A47" s="107"/>
      <c r="B47" s="108" t="s">
        <v>72</v>
      </c>
      <c r="C47" s="109">
        <f>13828+9979</f>
        <v>23807</v>
      </c>
      <c r="D47" s="108"/>
      <c r="E47" s="109">
        <f>6530+3867</f>
        <v>10397</v>
      </c>
      <c r="F47" s="108"/>
      <c r="G47" s="109">
        <f t="shared" si="1"/>
        <v>13410</v>
      </c>
      <c r="I47" s="109"/>
      <c r="J47" s="110"/>
      <c r="K47" s="109"/>
      <c r="L47" s="110"/>
      <c r="M47" s="109"/>
      <c r="N47" s="110"/>
      <c r="O47" s="109"/>
      <c r="Q47" s="109"/>
      <c r="S47" s="109"/>
      <c r="U47" s="109"/>
    </row>
    <row r="48" spans="1:21" ht="14.25">
      <c r="A48" s="107"/>
      <c r="B48" s="108" t="s">
        <v>73</v>
      </c>
      <c r="C48" s="109">
        <v>6301</v>
      </c>
      <c r="D48" s="108"/>
      <c r="E48" s="109">
        <v>2153</v>
      </c>
      <c r="F48" s="108"/>
      <c r="G48" s="109">
        <f t="shared" si="1"/>
        <v>4148</v>
      </c>
      <c r="I48" s="109"/>
      <c r="J48" s="110"/>
      <c r="K48" s="109"/>
      <c r="L48" s="110"/>
      <c r="M48" s="109"/>
      <c r="N48" s="110"/>
      <c r="O48" s="109"/>
      <c r="Q48" s="109"/>
      <c r="S48" s="109"/>
      <c r="U48" s="109"/>
    </row>
    <row r="49" spans="1:21" ht="12.95">
      <c r="A49" s="112"/>
      <c r="B49" s="113" t="s">
        <v>74</v>
      </c>
      <c r="C49" s="95">
        <f>SUM(C39:C48)</f>
        <v>466803</v>
      </c>
      <c r="D49" s="96"/>
      <c r="E49" s="95">
        <f>SUM(E39:E48)</f>
        <v>231210</v>
      </c>
      <c r="F49" s="96"/>
      <c r="G49" s="95">
        <f>SUM(G39:G48)</f>
        <v>235593</v>
      </c>
      <c r="I49" s="95">
        <f>SUM(I39:I48)</f>
        <v>0</v>
      </c>
      <c r="K49" s="95">
        <f>SUM(K39:K48)</f>
        <v>0</v>
      </c>
      <c r="M49" s="95">
        <f>SUM(M39:M48)</f>
        <v>0</v>
      </c>
      <c r="O49" s="95">
        <f>SUM(O39:O48)</f>
        <v>0</v>
      </c>
      <c r="Q49" s="95">
        <f>SUM(Q39:Q48)</f>
        <v>0</v>
      </c>
      <c r="S49" s="95">
        <f>SUM(S39:S48)</f>
        <v>0</v>
      </c>
      <c r="U49" s="95">
        <f>SUM(U39:U48)</f>
        <v>0</v>
      </c>
    </row>
    <row r="52" spans="1:21" ht="60">
      <c r="A52" s="100"/>
      <c r="B52" s="100"/>
      <c r="C52" s="99" t="s">
        <v>26</v>
      </c>
      <c r="E52" s="99" t="s">
        <v>27</v>
      </c>
      <c r="G52" s="99" t="s">
        <v>28</v>
      </c>
      <c r="H52" s="98"/>
      <c r="I52" s="99" t="s">
        <v>75</v>
      </c>
      <c r="J52" s="97"/>
      <c r="K52" s="99" t="s">
        <v>75</v>
      </c>
      <c r="L52" s="97"/>
      <c r="M52" s="99" t="s">
        <v>75</v>
      </c>
      <c r="N52" s="97"/>
      <c r="O52" s="99" t="s">
        <v>75</v>
      </c>
      <c r="P52" s="97"/>
      <c r="Q52" s="99" t="s">
        <v>75</v>
      </c>
      <c r="S52" s="99" t="s">
        <v>75</v>
      </c>
      <c r="U52" s="99" t="s">
        <v>75</v>
      </c>
    </row>
    <row r="53" spans="1:21" ht="39.6" customHeight="1">
      <c r="A53" s="101" t="s">
        <v>78</v>
      </c>
      <c r="B53" s="116" t="s">
        <v>32</v>
      </c>
      <c r="C53" s="116" t="s">
        <v>33</v>
      </c>
      <c r="D53" s="116"/>
      <c r="E53" s="116" t="s">
        <v>34</v>
      </c>
      <c r="F53" s="116"/>
      <c r="G53" s="116" t="s">
        <v>35</v>
      </c>
      <c r="H53" s="117"/>
      <c r="I53" s="116" t="s">
        <v>36</v>
      </c>
      <c r="J53" s="116"/>
      <c r="K53" s="116" t="str">
        <f>K8</f>
        <v>Hispanic</v>
      </c>
      <c r="L53" s="116"/>
      <c r="M53" s="116" t="str">
        <f>M8</f>
        <v>Black-Not Hispanic</v>
      </c>
      <c r="N53" s="116"/>
      <c r="O53" s="116" t="str">
        <f>O38</f>
        <v>Asian</v>
      </c>
      <c r="P53" s="116"/>
      <c r="Q53" s="116" t="str">
        <f>Q38</f>
        <v>American Indian/Alaska Native</v>
      </c>
      <c r="R53" s="117"/>
      <c r="S53" s="116" t="str">
        <f>S38</f>
        <v>Other</v>
      </c>
      <c r="T53" s="118"/>
      <c r="U53" s="116" t="str">
        <f>U38</f>
        <v>Other</v>
      </c>
    </row>
    <row r="54" spans="1:21" ht="14.25">
      <c r="A54" s="119"/>
      <c r="B54" s="120" t="s">
        <v>64</v>
      </c>
      <c r="C54" s="121">
        <v>39196</v>
      </c>
      <c r="D54" s="120"/>
      <c r="E54" s="121">
        <v>19871</v>
      </c>
      <c r="F54" s="120"/>
      <c r="G54" s="121">
        <f>C54-E54</f>
        <v>19325</v>
      </c>
      <c r="H54" s="117"/>
      <c r="I54" s="121"/>
      <c r="J54" s="122"/>
      <c r="K54" s="121"/>
      <c r="L54" s="122"/>
      <c r="M54" s="121"/>
      <c r="N54" s="122"/>
      <c r="O54" s="121"/>
      <c r="P54" s="117"/>
      <c r="Q54" s="121"/>
      <c r="R54" s="117"/>
      <c r="S54" s="121"/>
      <c r="T54" s="117"/>
      <c r="U54" s="121"/>
    </row>
    <row r="55" spans="1:21" ht="14.25">
      <c r="A55" s="123">
        <v>2018</v>
      </c>
      <c r="B55" s="120" t="s">
        <v>65</v>
      </c>
      <c r="C55" s="121">
        <v>39971</v>
      </c>
      <c r="D55" s="120"/>
      <c r="E55" s="121">
        <v>21095</v>
      </c>
      <c r="F55" s="120"/>
      <c r="G55" s="121">
        <f t="shared" ref="G55:G63" si="2">C55-E55</f>
        <v>18876</v>
      </c>
      <c r="H55" s="117"/>
      <c r="I55" s="121"/>
      <c r="J55" s="122"/>
      <c r="K55" s="121"/>
      <c r="L55" s="122"/>
      <c r="M55" s="121"/>
      <c r="N55" s="122"/>
      <c r="O55" s="121"/>
      <c r="P55" s="117"/>
      <c r="Q55" s="121"/>
      <c r="R55" s="117"/>
      <c r="S55" s="121"/>
      <c r="T55" s="117"/>
      <c r="U55" s="121"/>
    </row>
    <row r="56" spans="1:21" ht="14.25">
      <c r="A56" s="119"/>
      <c r="B56" s="120" t="s">
        <v>66</v>
      </c>
      <c r="C56" s="121">
        <v>33551</v>
      </c>
      <c r="D56" s="120"/>
      <c r="E56" s="121">
        <v>16990</v>
      </c>
      <c r="F56" s="120"/>
      <c r="G56" s="121">
        <f t="shared" si="2"/>
        <v>16561</v>
      </c>
      <c r="H56" s="117"/>
      <c r="I56" s="121"/>
      <c r="J56" s="122"/>
      <c r="K56" s="121"/>
      <c r="L56" s="122"/>
      <c r="M56" s="121"/>
      <c r="N56" s="122"/>
      <c r="O56" s="121"/>
      <c r="P56" s="117"/>
      <c r="Q56" s="121"/>
      <c r="R56" s="117"/>
      <c r="S56" s="121"/>
      <c r="T56" s="117"/>
      <c r="U56" s="121"/>
    </row>
    <row r="57" spans="1:21" ht="14.25">
      <c r="A57" s="119"/>
      <c r="B57" s="120" t="s">
        <v>67</v>
      </c>
      <c r="C57" s="121">
        <f>31532+31695</f>
        <v>63227</v>
      </c>
      <c r="D57" s="120"/>
      <c r="E57" s="121">
        <f>15816+15929</f>
        <v>31745</v>
      </c>
      <c r="F57" s="120"/>
      <c r="G57" s="121">
        <f t="shared" si="2"/>
        <v>31482</v>
      </c>
      <c r="H57" s="117"/>
      <c r="I57" s="121"/>
      <c r="J57" s="122"/>
      <c r="K57" s="121"/>
      <c r="L57" s="122"/>
      <c r="M57" s="121"/>
      <c r="N57" s="122"/>
      <c r="O57" s="121"/>
      <c r="P57" s="117"/>
      <c r="Q57" s="121"/>
      <c r="R57" s="117"/>
      <c r="S57" s="121"/>
      <c r="T57" s="117"/>
      <c r="U57" s="121"/>
    </row>
    <row r="58" spans="1:21" ht="14.25">
      <c r="A58" s="119"/>
      <c r="B58" s="120" t="s">
        <v>68</v>
      </c>
      <c r="C58" s="121">
        <f>38038+34528</f>
        <v>72566</v>
      </c>
      <c r="D58" s="120"/>
      <c r="E58" s="121">
        <f>20298+16707</f>
        <v>37005</v>
      </c>
      <c r="F58" s="120"/>
      <c r="G58" s="121">
        <f t="shared" si="2"/>
        <v>35561</v>
      </c>
      <c r="H58" s="117"/>
      <c r="I58" s="121"/>
      <c r="J58" s="122"/>
      <c r="K58" s="121"/>
      <c r="L58" s="122"/>
      <c r="M58" s="121"/>
      <c r="N58" s="122"/>
      <c r="O58" s="121"/>
      <c r="P58" s="117"/>
      <c r="Q58" s="121"/>
      <c r="R58" s="117"/>
      <c r="S58" s="121"/>
      <c r="T58" s="117"/>
      <c r="U58" s="121"/>
    </row>
    <row r="59" spans="1:21" ht="14.25">
      <c r="A59" s="119"/>
      <c r="B59" s="120" t="s">
        <v>69</v>
      </c>
      <c r="C59" s="121">
        <f>37417+36787</f>
        <v>74204</v>
      </c>
      <c r="D59" s="120"/>
      <c r="E59" s="121">
        <f>18283+18523</f>
        <v>36806</v>
      </c>
      <c r="F59" s="120"/>
      <c r="G59" s="121">
        <f t="shared" si="2"/>
        <v>37398</v>
      </c>
      <c r="H59" s="117"/>
      <c r="I59" s="121"/>
      <c r="J59" s="122"/>
      <c r="K59" s="121"/>
      <c r="L59" s="122"/>
      <c r="M59" s="121"/>
      <c r="N59" s="122"/>
      <c r="O59" s="121"/>
      <c r="P59" s="117"/>
      <c r="Q59" s="121"/>
      <c r="R59" s="117"/>
      <c r="S59" s="121"/>
      <c r="T59" s="117"/>
      <c r="U59" s="121"/>
    </row>
    <row r="60" spans="1:21" ht="14.25">
      <c r="A60" s="119"/>
      <c r="B60" s="120" t="s">
        <v>70</v>
      </c>
      <c r="C60" s="121">
        <f>37003+29879</f>
        <v>66882</v>
      </c>
      <c r="D60" s="120"/>
      <c r="E60" s="121">
        <f>18129+14783</f>
        <v>32912</v>
      </c>
      <c r="F60" s="120"/>
      <c r="G60" s="121">
        <f t="shared" si="2"/>
        <v>33970</v>
      </c>
      <c r="H60" s="117"/>
      <c r="I60" s="121"/>
      <c r="J60" s="122"/>
      <c r="K60" s="121"/>
      <c r="L60" s="122"/>
      <c r="M60" s="121"/>
      <c r="N60" s="122"/>
      <c r="O60" s="121"/>
      <c r="P60" s="117"/>
      <c r="Q60" s="121"/>
      <c r="R60" s="117"/>
      <c r="S60" s="121"/>
      <c r="T60" s="117"/>
      <c r="U60" s="121"/>
    </row>
    <row r="61" spans="1:21" ht="14.25">
      <c r="A61" s="119"/>
      <c r="B61" s="120" t="s">
        <v>71</v>
      </c>
      <c r="C61" s="121">
        <f>26897+17713</f>
        <v>44610</v>
      </c>
      <c r="D61" s="120"/>
      <c r="E61" s="121">
        <f>12868+8167</f>
        <v>21035</v>
      </c>
      <c r="F61" s="120"/>
      <c r="G61" s="121">
        <f t="shared" si="2"/>
        <v>23575</v>
      </c>
      <c r="H61" s="117"/>
      <c r="I61" s="121"/>
      <c r="J61" s="122"/>
      <c r="K61" s="121"/>
      <c r="L61" s="122"/>
      <c r="M61" s="121"/>
      <c r="N61" s="122"/>
      <c r="O61" s="121"/>
      <c r="P61" s="117"/>
      <c r="Q61" s="121"/>
      <c r="R61" s="117"/>
      <c r="S61" s="121"/>
      <c r="T61" s="117"/>
      <c r="U61" s="121"/>
    </row>
    <row r="62" spans="1:21" ht="14.25">
      <c r="A62" s="119"/>
      <c r="B62" s="120" t="s">
        <v>72</v>
      </c>
      <c r="C62" s="121">
        <f>12808+8092</f>
        <v>20900</v>
      </c>
      <c r="D62" s="120"/>
      <c r="E62" s="121">
        <f>5516+3271</f>
        <v>8787</v>
      </c>
      <c r="F62" s="120"/>
      <c r="G62" s="121">
        <f t="shared" si="2"/>
        <v>12113</v>
      </c>
      <c r="H62" s="117"/>
      <c r="I62" s="121"/>
      <c r="J62" s="122"/>
      <c r="K62" s="121"/>
      <c r="L62" s="122"/>
      <c r="M62" s="121"/>
      <c r="N62" s="122"/>
      <c r="O62" s="121"/>
      <c r="P62" s="117"/>
      <c r="Q62" s="121"/>
      <c r="R62" s="117"/>
      <c r="S62" s="121"/>
      <c r="T62" s="117"/>
      <c r="U62" s="121"/>
    </row>
    <row r="63" spans="1:21" ht="14.25">
      <c r="A63" s="119"/>
      <c r="B63" s="120" t="s">
        <v>73</v>
      </c>
      <c r="C63" s="121">
        <v>7571</v>
      </c>
      <c r="D63" s="120"/>
      <c r="E63" s="121">
        <v>3166</v>
      </c>
      <c r="F63" s="120"/>
      <c r="G63" s="121">
        <f t="shared" si="2"/>
        <v>4405</v>
      </c>
      <c r="H63" s="117"/>
      <c r="I63" s="121"/>
      <c r="J63" s="122"/>
      <c r="K63" s="121"/>
      <c r="L63" s="122"/>
      <c r="M63" s="121"/>
      <c r="N63" s="122"/>
      <c r="O63" s="121"/>
      <c r="P63" s="117"/>
      <c r="Q63" s="121"/>
      <c r="R63" s="117"/>
      <c r="S63" s="121"/>
      <c r="T63" s="117"/>
      <c r="U63" s="121"/>
    </row>
    <row r="64" spans="1:21" ht="12.95">
      <c r="A64" s="124"/>
      <c r="B64" s="125" t="s">
        <v>74</v>
      </c>
      <c r="C64" s="117">
        <f>SUM(C54:C63)</f>
        <v>462678</v>
      </c>
      <c r="D64" s="126"/>
      <c r="E64" s="117">
        <f>SUM(E54:E63)</f>
        <v>229412</v>
      </c>
      <c r="F64" s="126"/>
      <c r="G64" s="117">
        <f>SUM(G54:G63)</f>
        <v>233266</v>
      </c>
      <c r="H64" s="117"/>
      <c r="I64" s="117">
        <f>SUM(I54:I63)</f>
        <v>0</v>
      </c>
      <c r="J64" s="117"/>
      <c r="K64" s="117">
        <f>SUM(K54:K63)</f>
        <v>0</v>
      </c>
      <c r="L64" s="117"/>
      <c r="M64" s="117">
        <f>SUM(M54:M63)</f>
        <v>0</v>
      </c>
      <c r="N64" s="117"/>
      <c r="O64" s="117">
        <f>SUM(O54:O63)</f>
        <v>0</v>
      </c>
      <c r="P64" s="117"/>
      <c r="Q64" s="117">
        <f>SUM(Q54:Q63)</f>
        <v>0</v>
      </c>
      <c r="R64" s="117"/>
      <c r="S64" s="117">
        <f>SUM(S54:S63)</f>
        <v>0</v>
      </c>
      <c r="T64" s="117"/>
      <c r="U64" s="117">
        <f>SUM(U54:U63)</f>
        <v>0</v>
      </c>
    </row>
    <row r="67" spans="1:21" ht="60">
      <c r="A67" s="100"/>
      <c r="B67" s="100"/>
      <c r="C67" s="99" t="s">
        <v>26</v>
      </c>
      <c r="E67" s="99" t="s">
        <v>27</v>
      </c>
      <c r="G67" s="99" t="s">
        <v>28</v>
      </c>
      <c r="H67" s="98"/>
      <c r="I67" s="99" t="s">
        <v>75</v>
      </c>
      <c r="J67" s="97"/>
      <c r="K67" s="99" t="s">
        <v>75</v>
      </c>
      <c r="L67" s="97"/>
      <c r="M67" s="99" t="s">
        <v>75</v>
      </c>
      <c r="N67" s="97"/>
      <c r="O67" s="99" t="s">
        <v>75</v>
      </c>
      <c r="P67" s="97"/>
      <c r="Q67" s="99" t="s">
        <v>75</v>
      </c>
      <c r="S67" s="99" t="s">
        <v>75</v>
      </c>
      <c r="U67" s="99" t="s">
        <v>75</v>
      </c>
    </row>
    <row r="68" spans="1:21" ht="38.450000000000003" customHeight="1">
      <c r="A68" s="101" t="s">
        <v>79</v>
      </c>
      <c r="B68" s="102" t="s">
        <v>32</v>
      </c>
      <c r="C68" s="102" t="s">
        <v>33</v>
      </c>
      <c r="D68" s="102"/>
      <c r="E68" s="102" t="s">
        <v>34</v>
      </c>
      <c r="F68" s="102"/>
      <c r="G68" s="102" t="s">
        <v>35</v>
      </c>
      <c r="I68" s="102" t="s">
        <v>36</v>
      </c>
      <c r="J68" s="102"/>
      <c r="K68" s="102" t="str">
        <f>K8</f>
        <v>Hispanic</v>
      </c>
      <c r="L68" s="102"/>
      <c r="M68" s="102" t="str">
        <f>M8</f>
        <v>Black-Not Hispanic</v>
      </c>
      <c r="N68" s="102"/>
      <c r="O68" s="102" t="str">
        <f>O53</f>
        <v>Asian</v>
      </c>
      <c r="P68" s="102"/>
      <c r="Q68" s="102" t="str">
        <f>Q53</f>
        <v>American Indian/Alaska Native</v>
      </c>
      <c r="S68" s="102" t="str">
        <f>S53</f>
        <v>Other</v>
      </c>
      <c r="T68" s="127"/>
      <c r="U68" s="102" t="str">
        <f>U53</f>
        <v>Other</v>
      </c>
    </row>
    <row r="69" spans="1:21" ht="14.25">
      <c r="A69" s="107"/>
      <c r="B69" s="108" t="s">
        <v>64</v>
      </c>
      <c r="C69" s="109">
        <v>42413</v>
      </c>
      <c r="D69" s="108"/>
      <c r="E69" s="109">
        <v>22209</v>
      </c>
      <c r="F69" s="108"/>
      <c r="G69" s="109">
        <f>C69-E69</f>
        <v>20204</v>
      </c>
      <c r="I69" s="109"/>
      <c r="J69" s="110"/>
      <c r="K69" s="109"/>
      <c r="L69" s="110"/>
      <c r="M69" s="109"/>
      <c r="N69" s="110"/>
      <c r="O69" s="109"/>
      <c r="Q69" s="109"/>
      <c r="S69" s="109"/>
      <c r="U69" s="109"/>
    </row>
    <row r="70" spans="1:21" ht="14.25">
      <c r="A70" s="128">
        <v>2017</v>
      </c>
      <c r="B70" s="108" t="s">
        <v>65</v>
      </c>
      <c r="C70" s="109">
        <v>39801</v>
      </c>
      <c r="D70" s="108"/>
      <c r="E70" s="109">
        <v>20880</v>
      </c>
      <c r="F70" s="108"/>
      <c r="G70" s="109">
        <f t="shared" ref="G70:G78" si="3">C70-E70</f>
        <v>18921</v>
      </c>
      <c r="I70" s="109"/>
      <c r="J70" s="110"/>
      <c r="K70" s="109"/>
      <c r="L70" s="110"/>
      <c r="M70" s="109"/>
      <c r="N70" s="110"/>
      <c r="O70" s="109"/>
      <c r="Q70" s="109"/>
      <c r="S70" s="109"/>
      <c r="U70" s="109"/>
    </row>
    <row r="71" spans="1:21" ht="14.25">
      <c r="A71" s="107"/>
      <c r="B71" s="108" t="s">
        <v>66</v>
      </c>
      <c r="C71" s="109">
        <v>35046</v>
      </c>
      <c r="D71" s="108"/>
      <c r="E71" s="109">
        <v>17839</v>
      </c>
      <c r="F71" s="108"/>
      <c r="G71" s="109">
        <f t="shared" si="3"/>
        <v>17207</v>
      </c>
      <c r="I71" s="109"/>
      <c r="J71" s="110"/>
      <c r="K71" s="109"/>
      <c r="L71" s="110"/>
      <c r="M71" s="109"/>
      <c r="N71" s="110"/>
      <c r="O71" s="109"/>
      <c r="Q71" s="109"/>
      <c r="S71" s="109"/>
      <c r="U71" s="109"/>
    </row>
    <row r="72" spans="1:21" ht="14.25">
      <c r="A72" s="107"/>
      <c r="B72" s="108" t="s">
        <v>67</v>
      </c>
      <c r="C72" s="109">
        <f>30267+31237</f>
        <v>61504</v>
      </c>
      <c r="D72" s="108"/>
      <c r="E72" s="109">
        <f>15709+15697</f>
        <v>31406</v>
      </c>
      <c r="F72" s="108"/>
      <c r="G72" s="109">
        <f t="shared" si="3"/>
        <v>30098</v>
      </c>
      <c r="I72" s="109"/>
      <c r="J72" s="110"/>
      <c r="K72" s="109"/>
      <c r="L72" s="110"/>
      <c r="M72" s="109"/>
      <c r="N72" s="110"/>
      <c r="O72" s="109"/>
      <c r="Q72" s="109"/>
      <c r="S72" s="109"/>
      <c r="U72" s="109"/>
    </row>
    <row r="73" spans="1:21" ht="14.25">
      <c r="A73" s="107"/>
      <c r="B73" s="108" t="s">
        <v>68</v>
      </c>
      <c r="C73" s="109">
        <f>36220+37395</f>
        <v>73615</v>
      </c>
      <c r="D73" s="108"/>
      <c r="E73" s="109">
        <f>17457+19277</f>
        <v>36734</v>
      </c>
      <c r="F73" s="108"/>
      <c r="G73" s="109">
        <f t="shared" si="3"/>
        <v>36881</v>
      </c>
      <c r="I73" s="109"/>
      <c r="J73" s="110"/>
      <c r="K73" s="109"/>
      <c r="L73" s="110"/>
      <c r="M73" s="109"/>
      <c r="N73" s="110"/>
      <c r="O73" s="109"/>
      <c r="Q73" s="109"/>
      <c r="S73" s="109"/>
      <c r="U73" s="109"/>
    </row>
    <row r="74" spans="1:21" ht="14.25">
      <c r="A74" s="107"/>
      <c r="B74" s="108" t="s">
        <v>69</v>
      </c>
      <c r="C74" s="109">
        <f>38517+36801</f>
        <v>75318</v>
      </c>
      <c r="D74" s="108"/>
      <c r="E74" s="109">
        <f>19317+18686</f>
        <v>38003</v>
      </c>
      <c r="F74" s="108"/>
      <c r="G74" s="109">
        <f t="shared" si="3"/>
        <v>37315</v>
      </c>
      <c r="I74" s="109"/>
      <c r="J74" s="110"/>
      <c r="K74" s="109"/>
      <c r="L74" s="110"/>
      <c r="M74" s="109"/>
      <c r="N74" s="110"/>
      <c r="O74" s="109"/>
      <c r="Q74" s="109"/>
      <c r="S74" s="109"/>
      <c r="U74" s="109"/>
    </row>
    <row r="75" spans="1:21" ht="14.25">
      <c r="A75" s="107"/>
      <c r="B75" s="108" t="s">
        <v>70</v>
      </c>
      <c r="C75" s="109">
        <f>37034+29398</f>
        <v>66432</v>
      </c>
      <c r="D75" s="108"/>
      <c r="E75" s="109">
        <f>18991+13711</f>
        <v>32702</v>
      </c>
      <c r="F75" s="108"/>
      <c r="G75" s="109">
        <f t="shared" si="3"/>
        <v>33730</v>
      </c>
      <c r="I75" s="109"/>
      <c r="J75" s="110"/>
      <c r="K75" s="109"/>
      <c r="L75" s="110"/>
      <c r="M75" s="109"/>
      <c r="N75" s="110"/>
      <c r="O75" s="109"/>
      <c r="Q75" s="109"/>
      <c r="S75" s="109"/>
      <c r="U75" s="109"/>
    </row>
    <row r="76" spans="1:21" ht="14.25">
      <c r="A76" s="107"/>
      <c r="B76" s="108" t="s">
        <v>71</v>
      </c>
      <c r="C76" s="109">
        <f>23895+18370</f>
        <v>42265</v>
      </c>
      <c r="D76" s="108"/>
      <c r="E76" s="109">
        <f>11429+8758</f>
        <v>20187</v>
      </c>
      <c r="F76" s="108"/>
      <c r="G76" s="109">
        <f t="shared" si="3"/>
        <v>22078</v>
      </c>
      <c r="I76" s="109"/>
      <c r="J76" s="110"/>
      <c r="K76" s="109"/>
      <c r="L76" s="110"/>
      <c r="M76" s="109"/>
      <c r="N76" s="110"/>
      <c r="O76" s="109"/>
      <c r="Q76" s="109"/>
      <c r="S76" s="109"/>
      <c r="U76" s="109"/>
    </row>
    <row r="77" spans="1:21" ht="14.25">
      <c r="A77" s="107"/>
      <c r="B77" s="108" t="s">
        <v>72</v>
      </c>
      <c r="C77" s="109">
        <f>11976+8505</f>
        <v>20481</v>
      </c>
      <c r="D77" s="108"/>
      <c r="E77" s="109">
        <f>4467+4002</f>
        <v>8469</v>
      </c>
      <c r="F77" s="108"/>
      <c r="G77" s="109">
        <f t="shared" si="3"/>
        <v>12012</v>
      </c>
      <c r="I77" s="109"/>
      <c r="J77" s="110"/>
      <c r="K77" s="109"/>
      <c r="L77" s="110"/>
      <c r="M77" s="109"/>
      <c r="N77" s="110"/>
      <c r="O77" s="109"/>
      <c r="Q77" s="109"/>
      <c r="S77" s="109"/>
      <c r="U77" s="109"/>
    </row>
    <row r="78" spans="1:21" ht="14.25">
      <c r="A78" s="107"/>
      <c r="B78" s="108" t="s">
        <v>73</v>
      </c>
      <c r="C78" s="109">
        <v>7281</v>
      </c>
      <c r="D78" s="108"/>
      <c r="E78" s="109">
        <v>2811</v>
      </c>
      <c r="F78" s="108"/>
      <c r="G78" s="109">
        <f t="shared" si="3"/>
        <v>4470</v>
      </c>
      <c r="I78" s="109"/>
      <c r="J78" s="110"/>
      <c r="K78" s="109"/>
      <c r="L78" s="110"/>
      <c r="M78" s="109"/>
      <c r="N78" s="110"/>
      <c r="O78" s="109"/>
      <c r="Q78" s="109"/>
      <c r="S78" s="109"/>
      <c r="U78" s="109"/>
    </row>
    <row r="79" spans="1:21" ht="12.95">
      <c r="A79" s="112"/>
      <c r="B79" s="113" t="s">
        <v>74</v>
      </c>
      <c r="C79" s="95">
        <f>SUM(C69:C78)</f>
        <v>464156</v>
      </c>
      <c r="D79" s="96"/>
      <c r="E79" s="95">
        <f>SUM(E69:E78)</f>
        <v>231240</v>
      </c>
      <c r="F79" s="96"/>
      <c r="G79" s="95">
        <f>SUM(G69:G78)</f>
        <v>232916</v>
      </c>
      <c r="I79" s="95">
        <f>SUM(I69:I78)</f>
        <v>0</v>
      </c>
      <c r="K79" s="95">
        <f>SUM(K69:K78)</f>
        <v>0</v>
      </c>
      <c r="M79" s="95">
        <f>SUM(M69:M78)</f>
        <v>0</v>
      </c>
      <c r="O79" s="95">
        <f>SUM(O69:O78)</f>
        <v>0</v>
      </c>
      <c r="Q79" s="95">
        <f>SUM(Q69:Q78)</f>
        <v>0</v>
      </c>
      <c r="S79" s="95">
        <f>SUM(S69:S78)</f>
        <v>0</v>
      </c>
      <c r="U79" s="95">
        <f>SUM(U69:U78)</f>
        <v>0</v>
      </c>
    </row>
    <row r="82" spans="1:21" ht="60">
      <c r="A82" s="129" t="s">
        <v>80</v>
      </c>
      <c r="B82" s="100"/>
      <c r="C82" s="99" t="s">
        <v>26</v>
      </c>
      <c r="E82" s="99" t="s">
        <v>27</v>
      </c>
      <c r="G82" s="99" t="s">
        <v>28</v>
      </c>
      <c r="H82" s="98"/>
      <c r="I82" s="99" t="s">
        <v>75</v>
      </c>
      <c r="J82" s="97"/>
      <c r="K82" s="99" t="s">
        <v>75</v>
      </c>
      <c r="L82" s="97"/>
      <c r="M82" s="99" t="s">
        <v>75</v>
      </c>
      <c r="N82" s="97"/>
      <c r="O82" s="99" t="s">
        <v>75</v>
      </c>
      <c r="P82" s="97"/>
      <c r="Q82" s="99" t="s">
        <v>75</v>
      </c>
      <c r="S82" s="99" t="s">
        <v>75</v>
      </c>
      <c r="U82" s="99" t="s">
        <v>75</v>
      </c>
    </row>
    <row r="83" spans="1:21" ht="37.5" customHeight="1">
      <c r="A83" s="101" t="s">
        <v>81</v>
      </c>
      <c r="B83" s="116" t="s">
        <v>32</v>
      </c>
      <c r="C83" s="116" t="s">
        <v>33</v>
      </c>
      <c r="D83" s="116"/>
      <c r="E83" s="116" t="s">
        <v>34</v>
      </c>
      <c r="F83" s="116"/>
      <c r="G83" s="116" t="s">
        <v>35</v>
      </c>
      <c r="H83" s="117"/>
      <c r="I83" s="116" t="s">
        <v>36</v>
      </c>
      <c r="J83" s="116"/>
      <c r="K83" s="116" t="str">
        <f>K8</f>
        <v>Hispanic</v>
      </c>
      <c r="L83" s="116"/>
      <c r="M83" s="116" t="str">
        <f>M8</f>
        <v>Black-Not Hispanic</v>
      </c>
      <c r="N83" s="116"/>
      <c r="O83" s="116" t="str">
        <f>O68</f>
        <v>Asian</v>
      </c>
      <c r="P83" s="116"/>
      <c r="Q83" s="116" t="str">
        <f>Q68</f>
        <v>American Indian/Alaska Native</v>
      </c>
      <c r="R83" s="117"/>
      <c r="S83" s="116" t="str">
        <f>S68</f>
        <v>Other</v>
      </c>
      <c r="T83" s="118"/>
      <c r="U83" s="116" t="str">
        <f>U68</f>
        <v>Other</v>
      </c>
    </row>
    <row r="84" spans="1:21" ht="14.1">
      <c r="A84" s="119"/>
      <c r="B84" s="120" t="s">
        <v>64</v>
      </c>
      <c r="C84" s="121"/>
      <c r="D84" s="120"/>
      <c r="E84" s="121"/>
      <c r="F84" s="120"/>
      <c r="G84" s="121"/>
      <c r="H84" s="117"/>
      <c r="I84" s="121"/>
      <c r="J84" s="122"/>
      <c r="K84" s="121"/>
      <c r="L84" s="122"/>
      <c r="M84" s="121"/>
      <c r="N84" s="122"/>
      <c r="O84" s="121"/>
      <c r="P84" s="117"/>
      <c r="Q84" s="121"/>
      <c r="R84" s="117"/>
      <c r="S84" s="121"/>
      <c r="T84" s="117"/>
      <c r="U84" s="121"/>
    </row>
    <row r="85" spans="1:21" ht="14.1">
      <c r="A85" s="123"/>
      <c r="B85" s="120" t="s">
        <v>65</v>
      </c>
      <c r="C85" s="121"/>
      <c r="D85" s="120"/>
      <c r="E85" s="121"/>
      <c r="F85" s="120"/>
      <c r="G85" s="121"/>
      <c r="H85" s="117"/>
      <c r="I85" s="121"/>
      <c r="J85" s="122"/>
      <c r="K85" s="121"/>
      <c r="L85" s="122"/>
      <c r="M85" s="121"/>
      <c r="N85" s="122"/>
      <c r="O85" s="121"/>
      <c r="P85" s="117"/>
      <c r="Q85" s="121"/>
      <c r="R85" s="117"/>
      <c r="S85" s="121"/>
      <c r="T85" s="117"/>
      <c r="U85" s="121"/>
    </row>
    <row r="86" spans="1:21" ht="14.1">
      <c r="A86" s="119"/>
      <c r="B86" s="120" t="s">
        <v>66</v>
      </c>
      <c r="C86" s="121"/>
      <c r="D86" s="120"/>
      <c r="E86" s="121"/>
      <c r="F86" s="120"/>
      <c r="G86" s="121"/>
      <c r="H86" s="117"/>
      <c r="I86" s="121"/>
      <c r="J86" s="122"/>
      <c r="K86" s="121"/>
      <c r="L86" s="122"/>
      <c r="M86" s="121"/>
      <c r="N86" s="122"/>
      <c r="O86" s="121"/>
      <c r="P86" s="117"/>
      <c r="Q86" s="121"/>
      <c r="R86" s="117"/>
      <c r="S86" s="121"/>
      <c r="T86" s="117"/>
      <c r="U86" s="121"/>
    </row>
    <row r="87" spans="1:21" ht="14.1">
      <c r="A87" s="119"/>
      <c r="B87" s="120" t="s">
        <v>67</v>
      </c>
      <c r="C87" s="121"/>
      <c r="D87" s="120"/>
      <c r="E87" s="121"/>
      <c r="F87" s="120"/>
      <c r="G87" s="121"/>
      <c r="H87" s="117"/>
      <c r="I87" s="121"/>
      <c r="J87" s="122"/>
      <c r="K87" s="121"/>
      <c r="L87" s="122"/>
      <c r="M87" s="121"/>
      <c r="N87" s="122"/>
      <c r="O87" s="121"/>
      <c r="P87" s="117"/>
      <c r="Q87" s="121"/>
      <c r="R87" s="117"/>
      <c r="S87" s="121"/>
      <c r="T87" s="117"/>
      <c r="U87" s="121"/>
    </row>
    <row r="88" spans="1:21" ht="14.1">
      <c r="A88" s="119"/>
      <c r="B88" s="120" t="s">
        <v>68</v>
      </c>
      <c r="C88" s="121"/>
      <c r="D88" s="120"/>
      <c r="E88" s="121"/>
      <c r="F88" s="120"/>
      <c r="G88" s="121"/>
      <c r="H88" s="117"/>
      <c r="I88" s="121"/>
      <c r="J88" s="122"/>
      <c r="K88" s="121"/>
      <c r="L88" s="122"/>
      <c r="M88" s="121"/>
      <c r="N88" s="122"/>
      <c r="O88" s="121"/>
      <c r="P88" s="117"/>
      <c r="Q88" s="121"/>
      <c r="R88" s="117"/>
      <c r="S88" s="121"/>
      <c r="T88" s="117"/>
      <c r="U88" s="121"/>
    </row>
    <row r="89" spans="1:21" ht="14.1">
      <c r="A89" s="119"/>
      <c r="B89" s="120" t="s">
        <v>69</v>
      </c>
      <c r="C89" s="121"/>
      <c r="D89" s="120"/>
      <c r="E89" s="121"/>
      <c r="F89" s="120"/>
      <c r="G89" s="121"/>
      <c r="H89" s="117"/>
      <c r="I89" s="121"/>
      <c r="J89" s="122"/>
      <c r="K89" s="121"/>
      <c r="L89" s="122"/>
      <c r="M89" s="121"/>
      <c r="N89" s="122"/>
      <c r="O89" s="121"/>
      <c r="P89" s="117"/>
      <c r="Q89" s="121"/>
      <c r="R89" s="117"/>
      <c r="S89" s="121"/>
      <c r="T89" s="117"/>
      <c r="U89" s="121"/>
    </row>
    <row r="90" spans="1:21" ht="14.1">
      <c r="A90" s="119"/>
      <c r="B90" s="120" t="s">
        <v>70</v>
      </c>
      <c r="C90" s="121"/>
      <c r="D90" s="120"/>
      <c r="E90" s="121"/>
      <c r="F90" s="120"/>
      <c r="G90" s="121"/>
      <c r="H90" s="117"/>
      <c r="I90" s="121"/>
      <c r="J90" s="122"/>
      <c r="K90" s="121"/>
      <c r="L90" s="122"/>
      <c r="M90" s="121"/>
      <c r="N90" s="122"/>
      <c r="O90" s="121"/>
      <c r="P90" s="117"/>
      <c r="Q90" s="121"/>
      <c r="R90" s="117"/>
      <c r="S90" s="121"/>
      <c r="T90" s="117"/>
      <c r="U90" s="121"/>
    </row>
    <row r="91" spans="1:21" ht="14.1">
      <c r="A91" s="119"/>
      <c r="B91" s="120" t="s">
        <v>71</v>
      </c>
      <c r="C91" s="121"/>
      <c r="D91" s="120"/>
      <c r="E91" s="121"/>
      <c r="F91" s="120"/>
      <c r="G91" s="121"/>
      <c r="H91" s="117"/>
      <c r="I91" s="121"/>
      <c r="J91" s="122"/>
      <c r="K91" s="121"/>
      <c r="L91" s="122"/>
      <c r="M91" s="121"/>
      <c r="N91" s="122"/>
      <c r="O91" s="121"/>
      <c r="P91" s="117"/>
      <c r="Q91" s="121"/>
      <c r="R91" s="117"/>
      <c r="S91" s="121"/>
      <c r="T91" s="117"/>
      <c r="U91" s="121"/>
    </row>
    <row r="92" spans="1:21" ht="14.1">
      <c r="A92" s="119"/>
      <c r="B92" s="120" t="s">
        <v>72</v>
      </c>
      <c r="C92" s="121"/>
      <c r="D92" s="120"/>
      <c r="E92" s="121"/>
      <c r="F92" s="120"/>
      <c r="G92" s="121"/>
      <c r="H92" s="117"/>
      <c r="I92" s="121"/>
      <c r="J92" s="122"/>
      <c r="K92" s="121"/>
      <c r="L92" s="122"/>
      <c r="M92" s="121"/>
      <c r="N92" s="122"/>
      <c r="O92" s="121"/>
      <c r="P92" s="117"/>
      <c r="Q92" s="121"/>
      <c r="R92" s="117"/>
      <c r="S92" s="121"/>
      <c r="T92" s="117"/>
      <c r="U92" s="121"/>
    </row>
    <row r="93" spans="1:21" ht="14.1">
      <c r="A93" s="119"/>
      <c r="B93" s="120" t="s">
        <v>73</v>
      </c>
      <c r="C93" s="121"/>
      <c r="D93" s="120"/>
      <c r="E93" s="121"/>
      <c r="F93" s="120"/>
      <c r="G93" s="121"/>
      <c r="H93" s="117"/>
      <c r="I93" s="121"/>
      <c r="J93" s="122"/>
      <c r="K93" s="121"/>
      <c r="L93" s="122"/>
      <c r="M93" s="121"/>
      <c r="N93" s="122"/>
      <c r="O93" s="121"/>
      <c r="P93" s="117"/>
      <c r="Q93" s="121"/>
      <c r="R93" s="117"/>
      <c r="S93" s="121"/>
      <c r="T93" s="117"/>
      <c r="U93" s="121"/>
    </row>
    <row r="94" spans="1:21" ht="12.95">
      <c r="A94" s="124"/>
      <c r="B94" s="125" t="s">
        <v>74</v>
      </c>
      <c r="C94" s="117">
        <f>SUM(C84:C93)</f>
        <v>0</v>
      </c>
      <c r="D94" s="126"/>
      <c r="E94" s="117">
        <f>SUM(E84:E93)</f>
        <v>0</v>
      </c>
      <c r="F94" s="126"/>
      <c r="G94" s="117">
        <f>SUM(G84:G93)</f>
        <v>0</v>
      </c>
      <c r="H94" s="117"/>
      <c r="I94" s="117">
        <f>SUM(I84:I93)</f>
        <v>0</v>
      </c>
      <c r="J94" s="117"/>
      <c r="K94" s="117">
        <f>SUM(K84:K93)</f>
        <v>0</v>
      </c>
      <c r="L94" s="117"/>
      <c r="M94" s="117">
        <f>SUM(M84:M93)</f>
        <v>0</v>
      </c>
      <c r="N94" s="117"/>
      <c r="O94" s="117">
        <f>SUM(O84:O93)</f>
        <v>0</v>
      </c>
      <c r="P94" s="117"/>
      <c r="Q94" s="117">
        <f>SUM(Q84:Q93)</f>
        <v>0</v>
      </c>
      <c r="R94" s="117"/>
      <c r="S94" s="117">
        <f>SUM(S84:S93)</f>
        <v>0</v>
      </c>
      <c r="T94" s="117"/>
      <c r="U94" s="117">
        <f>SUM(U84:U93)</f>
        <v>0</v>
      </c>
    </row>
    <row r="97" spans="1:21" ht="60">
      <c r="A97" s="100"/>
      <c r="B97" s="100"/>
      <c r="C97" s="99" t="s">
        <v>26</v>
      </c>
      <c r="E97" s="99" t="s">
        <v>27</v>
      </c>
      <c r="G97" s="99" t="s">
        <v>28</v>
      </c>
      <c r="H97" s="98"/>
      <c r="I97" s="99" t="s">
        <v>75</v>
      </c>
      <c r="J97" s="97"/>
      <c r="K97" s="99" t="s">
        <v>75</v>
      </c>
      <c r="L97" s="97"/>
      <c r="M97" s="99" t="s">
        <v>75</v>
      </c>
      <c r="N97" s="97"/>
      <c r="O97" s="99" t="s">
        <v>75</v>
      </c>
      <c r="P97" s="97"/>
      <c r="Q97" s="99" t="s">
        <v>75</v>
      </c>
      <c r="S97" s="99" t="s">
        <v>75</v>
      </c>
      <c r="U97" s="99" t="s">
        <v>75</v>
      </c>
    </row>
    <row r="98" spans="1:21" ht="48.6" customHeight="1">
      <c r="A98" s="101" t="s">
        <v>82</v>
      </c>
      <c r="B98" s="102" t="s">
        <v>32</v>
      </c>
      <c r="C98" s="102" t="s">
        <v>33</v>
      </c>
      <c r="D98" s="102"/>
      <c r="E98" s="102" t="s">
        <v>34</v>
      </c>
      <c r="F98" s="102"/>
      <c r="G98" s="102" t="s">
        <v>35</v>
      </c>
      <c r="I98" s="102" t="s">
        <v>36</v>
      </c>
      <c r="J98" s="102"/>
      <c r="K98" s="102" t="str">
        <f>K8</f>
        <v>Hispanic</v>
      </c>
      <c r="L98" s="102"/>
      <c r="M98" s="102" t="str">
        <f>M8</f>
        <v>Black-Not Hispanic</v>
      </c>
      <c r="N98" s="102"/>
      <c r="O98" s="102" t="str">
        <f>O83</f>
        <v>Asian</v>
      </c>
      <c r="P98" s="102"/>
      <c r="Q98" s="102" t="str">
        <f>Q83</f>
        <v>American Indian/Alaska Native</v>
      </c>
      <c r="S98" s="102" t="str">
        <f>S83</f>
        <v>Other</v>
      </c>
      <c r="T98" s="127"/>
      <c r="U98" s="102" t="str">
        <f>U83</f>
        <v>Other</v>
      </c>
    </row>
    <row r="99" spans="1:21" ht="14.1">
      <c r="A99" s="107"/>
      <c r="B99" s="108" t="s">
        <v>64</v>
      </c>
      <c r="C99" s="109"/>
      <c r="D99" s="108"/>
      <c r="E99" s="109"/>
      <c r="F99" s="108"/>
      <c r="G99" s="109"/>
      <c r="I99" s="109"/>
      <c r="J99" s="110"/>
      <c r="K99" s="109"/>
      <c r="L99" s="110"/>
      <c r="M99" s="109"/>
      <c r="N99" s="110"/>
      <c r="O99" s="109"/>
      <c r="Q99" s="109"/>
      <c r="S99" s="109"/>
      <c r="U99" s="109"/>
    </row>
    <row r="100" spans="1:21" ht="14.1">
      <c r="A100" s="198"/>
      <c r="B100" s="108" t="s">
        <v>65</v>
      </c>
      <c r="C100" s="109"/>
      <c r="D100" s="108"/>
      <c r="E100" s="109"/>
      <c r="F100" s="108"/>
      <c r="G100" s="109"/>
      <c r="I100" s="109"/>
      <c r="J100" s="110"/>
      <c r="K100" s="109"/>
      <c r="L100" s="110"/>
      <c r="M100" s="109"/>
      <c r="N100" s="110"/>
      <c r="O100" s="109"/>
      <c r="Q100" s="109"/>
      <c r="S100" s="109"/>
      <c r="U100" s="109"/>
    </row>
    <row r="101" spans="1:21" ht="14.1">
      <c r="A101" s="107"/>
      <c r="B101" s="108" t="s">
        <v>66</v>
      </c>
      <c r="C101" s="109"/>
      <c r="D101" s="108"/>
      <c r="E101" s="109"/>
      <c r="F101" s="108"/>
      <c r="G101" s="109"/>
      <c r="I101" s="109"/>
      <c r="J101" s="110"/>
      <c r="K101" s="109"/>
      <c r="L101" s="110"/>
      <c r="M101" s="109"/>
      <c r="N101" s="110"/>
      <c r="O101" s="109"/>
      <c r="Q101" s="109"/>
      <c r="S101" s="109"/>
      <c r="U101" s="109"/>
    </row>
    <row r="102" spans="1:21" ht="14.1">
      <c r="A102" s="107"/>
      <c r="B102" s="108" t="s">
        <v>67</v>
      </c>
      <c r="C102" s="109"/>
      <c r="D102" s="108"/>
      <c r="E102" s="109"/>
      <c r="F102" s="108"/>
      <c r="G102" s="109"/>
      <c r="I102" s="109"/>
      <c r="J102" s="110"/>
      <c r="K102" s="109"/>
      <c r="L102" s="110"/>
      <c r="M102" s="109"/>
      <c r="N102" s="110"/>
      <c r="O102" s="109"/>
      <c r="Q102" s="109"/>
      <c r="S102" s="109"/>
      <c r="U102" s="109"/>
    </row>
    <row r="103" spans="1:21" ht="14.1">
      <c r="A103" s="107"/>
      <c r="B103" s="108" t="s">
        <v>68</v>
      </c>
      <c r="C103" s="109"/>
      <c r="D103" s="108"/>
      <c r="E103" s="109"/>
      <c r="F103" s="108"/>
      <c r="G103" s="109"/>
      <c r="I103" s="109"/>
      <c r="J103" s="110"/>
      <c r="K103" s="109"/>
      <c r="L103" s="110"/>
      <c r="M103" s="109"/>
      <c r="N103" s="110"/>
      <c r="O103" s="109"/>
      <c r="Q103" s="109"/>
      <c r="S103" s="109"/>
      <c r="U103" s="109"/>
    </row>
    <row r="104" spans="1:21" ht="14.1">
      <c r="A104" s="107"/>
      <c r="B104" s="108" t="s">
        <v>69</v>
      </c>
      <c r="C104" s="109"/>
      <c r="D104" s="108"/>
      <c r="E104" s="109"/>
      <c r="F104" s="108"/>
      <c r="G104" s="109"/>
      <c r="I104" s="109"/>
      <c r="J104" s="110"/>
      <c r="K104" s="109"/>
      <c r="L104" s="110"/>
      <c r="M104" s="109"/>
      <c r="N104" s="110"/>
      <c r="O104" s="109"/>
      <c r="Q104" s="109"/>
      <c r="S104" s="109"/>
      <c r="U104" s="109"/>
    </row>
    <row r="105" spans="1:21" ht="14.1">
      <c r="A105" s="107"/>
      <c r="B105" s="108" t="s">
        <v>70</v>
      </c>
      <c r="C105" s="109"/>
      <c r="D105" s="108"/>
      <c r="E105" s="109"/>
      <c r="F105" s="108"/>
      <c r="G105" s="109"/>
      <c r="I105" s="109"/>
      <c r="J105" s="110"/>
      <c r="K105" s="109"/>
      <c r="L105" s="110"/>
      <c r="M105" s="109"/>
      <c r="N105" s="110"/>
      <c r="O105" s="109"/>
      <c r="Q105" s="109"/>
      <c r="S105" s="109"/>
      <c r="U105" s="109"/>
    </row>
    <row r="106" spans="1:21" ht="14.1">
      <c r="A106" s="107"/>
      <c r="B106" s="108" t="s">
        <v>71</v>
      </c>
      <c r="C106" s="109"/>
      <c r="D106" s="108"/>
      <c r="E106" s="109"/>
      <c r="F106" s="108"/>
      <c r="G106" s="109"/>
      <c r="I106" s="109"/>
      <c r="J106" s="110"/>
      <c r="K106" s="109"/>
      <c r="L106" s="110"/>
      <c r="M106" s="109"/>
      <c r="N106" s="110"/>
      <c r="O106" s="109"/>
      <c r="Q106" s="109"/>
      <c r="S106" s="109"/>
      <c r="U106" s="109"/>
    </row>
    <row r="107" spans="1:21" ht="14.1">
      <c r="A107" s="107"/>
      <c r="B107" s="108" t="s">
        <v>72</v>
      </c>
      <c r="C107" s="109"/>
      <c r="D107" s="108"/>
      <c r="E107" s="109"/>
      <c r="F107" s="108"/>
      <c r="G107" s="109"/>
      <c r="I107" s="109"/>
      <c r="J107" s="110"/>
      <c r="K107" s="109"/>
      <c r="L107" s="110"/>
      <c r="M107" s="109"/>
      <c r="N107" s="110"/>
      <c r="O107" s="109"/>
      <c r="Q107" s="109"/>
      <c r="S107" s="109"/>
      <c r="U107" s="109"/>
    </row>
    <row r="108" spans="1:21" ht="14.1">
      <c r="A108" s="107"/>
      <c r="B108" s="108" t="s">
        <v>73</v>
      </c>
      <c r="C108" s="109"/>
      <c r="D108" s="108"/>
      <c r="E108" s="109"/>
      <c r="F108" s="108"/>
      <c r="G108" s="109"/>
      <c r="I108" s="109"/>
      <c r="J108" s="110"/>
      <c r="K108" s="109"/>
      <c r="L108" s="110"/>
      <c r="M108" s="109"/>
      <c r="N108" s="110"/>
      <c r="O108" s="109"/>
      <c r="Q108" s="109"/>
      <c r="S108" s="109"/>
      <c r="U108" s="109"/>
    </row>
    <row r="109" spans="1:21" ht="12.95">
      <c r="A109" s="112"/>
      <c r="B109" s="113" t="s">
        <v>74</v>
      </c>
      <c r="C109" s="95">
        <f>SUM(C99:C108)</f>
        <v>0</v>
      </c>
      <c r="D109" s="96"/>
      <c r="E109" s="95">
        <f>SUM(E99:E108)</f>
        <v>0</v>
      </c>
      <c r="F109" s="96"/>
      <c r="G109" s="95">
        <f>SUM(G99:G108)</f>
        <v>0</v>
      </c>
      <c r="I109" s="95">
        <f>SUM(I99:I108)</f>
        <v>0</v>
      </c>
      <c r="K109" s="95">
        <f>SUM(K99:K108)</f>
        <v>0</v>
      </c>
      <c r="M109" s="95">
        <f>SUM(M99:M108)</f>
        <v>0</v>
      </c>
      <c r="O109" s="95">
        <f>SUM(O99:O108)</f>
        <v>0</v>
      </c>
      <c r="Q109" s="95">
        <f>SUM(Q99:Q108)</f>
        <v>0</v>
      </c>
      <c r="S109" s="95">
        <f>SUM(S99:S108)</f>
        <v>0</v>
      </c>
      <c r="U109" s="95">
        <f>SUM(U99:U108)</f>
        <v>0</v>
      </c>
    </row>
    <row r="112" spans="1:21" ht="60">
      <c r="A112" s="100"/>
      <c r="B112" s="100"/>
      <c r="C112" s="99" t="s">
        <v>26</v>
      </c>
      <c r="E112" s="99" t="s">
        <v>27</v>
      </c>
      <c r="G112" s="99" t="s">
        <v>28</v>
      </c>
      <c r="H112" s="98"/>
      <c r="I112" s="99" t="s">
        <v>75</v>
      </c>
      <c r="J112" s="97"/>
      <c r="K112" s="99" t="s">
        <v>75</v>
      </c>
      <c r="L112" s="97"/>
      <c r="M112" s="99" t="s">
        <v>75</v>
      </c>
      <c r="N112" s="97"/>
      <c r="O112" s="99" t="s">
        <v>75</v>
      </c>
      <c r="P112" s="97"/>
      <c r="Q112" s="99" t="s">
        <v>75</v>
      </c>
      <c r="S112" s="99" t="s">
        <v>75</v>
      </c>
      <c r="U112" s="99" t="s">
        <v>75</v>
      </c>
    </row>
    <row r="113" spans="1:21" ht="48.6" customHeight="1">
      <c r="A113" s="101" t="s">
        <v>83</v>
      </c>
      <c r="B113" s="116" t="s">
        <v>32</v>
      </c>
      <c r="C113" s="116" t="s">
        <v>33</v>
      </c>
      <c r="D113" s="116"/>
      <c r="E113" s="116" t="s">
        <v>34</v>
      </c>
      <c r="F113" s="116"/>
      <c r="G113" s="116" t="s">
        <v>35</v>
      </c>
      <c r="H113" s="117"/>
      <c r="I113" s="116" t="s">
        <v>36</v>
      </c>
      <c r="J113" s="116"/>
      <c r="K113" s="116" t="str">
        <f>K8</f>
        <v>Hispanic</v>
      </c>
      <c r="L113" s="116"/>
      <c r="M113" s="116" t="str">
        <f>M8</f>
        <v>Black-Not Hispanic</v>
      </c>
      <c r="N113" s="116"/>
      <c r="O113" s="116" t="str">
        <f>O98</f>
        <v>Asian</v>
      </c>
      <c r="P113" s="116"/>
      <c r="Q113" s="116" t="str">
        <f>Q98</f>
        <v>American Indian/Alaska Native</v>
      </c>
      <c r="R113" s="117"/>
      <c r="S113" s="116" t="str">
        <f>S98</f>
        <v>Other</v>
      </c>
      <c r="T113" s="118"/>
      <c r="U113" s="116" t="str">
        <f>U98</f>
        <v>Other</v>
      </c>
    </row>
    <row r="114" spans="1:21" ht="14.1">
      <c r="A114" s="119"/>
      <c r="B114" s="120" t="s">
        <v>64</v>
      </c>
      <c r="C114" s="121"/>
      <c r="D114" s="120"/>
      <c r="E114" s="121"/>
      <c r="F114" s="120"/>
      <c r="G114" s="121"/>
      <c r="H114" s="117"/>
      <c r="I114" s="121"/>
      <c r="J114" s="122"/>
      <c r="K114" s="121"/>
      <c r="L114" s="122"/>
      <c r="M114" s="121"/>
      <c r="N114" s="122"/>
      <c r="O114" s="121"/>
      <c r="P114" s="117"/>
      <c r="Q114" s="121"/>
      <c r="R114" s="117"/>
      <c r="S114" s="121"/>
      <c r="T114" s="117"/>
      <c r="U114" s="121"/>
    </row>
    <row r="115" spans="1:21" ht="14.1">
      <c r="A115" s="123"/>
      <c r="B115" s="120" t="s">
        <v>65</v>
      </c>
      <c r="C115" s="121"/>
      <c r="D115" s="120"/>
      <c r="E115" s="121"/>
      <c r="F115" s="120"/>
      <c r="G115" s="121"/>
      <c r="H115" s="117"/>
      <c r="I115" s="121"/>
      <c r="J115" s="122"/>
      <c r="K115" s="121"/>
      <c r="L115" s="122"/>
      <c r="M115" s="121"/>
      <c r="N115" s="122"/>
      <c r="O115" s="121"/>
      <c r="P115" s="117"/>
      <c r="Q115" s="121"/>
      <c r="R115" s="117"/>
      <c r="S115" s="121"/>
      <c r="T115" s="117"/>
      <c r="U115" s="121"/>
    </row>
    <row r="116" spans="1:21" ht="14.1">
      <c r="A116" s="119"/>
      <c r="B116" s="120" t="s">
        <v>66</v>
      </c>
      <c r="C116" s="121"/>
      <c r="D116" s="120"/>
      <c r="E116" s="121"/>
      <c r="F116" s="120"/>
      <c r="G116" s="121"/>
      <c r="H116" s="117"/>
      <c r="I116" s="121"/>
      <c r="J116" s="122"/>
      <c r="K116" s="121"/>
      <c r="L116" s="122"/>
      <c r="M116" s="121"/>
      <c r="N116" s="122"/>
      <c r="O116" s="121"/>
      <c r="P116" s="117"/>
      <c r="Q116" s="121"/>
      <c r="R116" s="117"/>
      <c r="S116" s="121"/>
      <c r="T116" s="117"/>
      <c r="U116" s="121"/>
    </row>
    <row r="117" spans="1:21" ht="14.1">
      <c r="A117" s="119"/>
      <c r="B117" s="120" t="s">
        <v>67</v>
      </c>
      <c r="C117" s="121"/>
      <c r="D117" s="120"/>
      <c r="E117" s="121"/>
      <c r="F117" s="120"/>
      <c r="G117" s="121"/>
      <c r="H117" s="117"/>
      <c r="I117" s="121"/>
      <c r="J117" s="122"/>
      <c r="K117" s="121"/>
      <c r="L117" s="122"/>
      <c r="M117" s="121"/>
      <c r="N117" s="122"/>
      <c r="O117" s="121"/>
      <c r="P117" s="117"/>
      <c r="Q117" s="121"/>
      <c r="R117" s="117"/>
      <c r="S117" s="121"/>
      <c r="T117" s="117"/>
      <c r="U117" s="121"/>
    </row>
    <row r="118" spans="1:21" ht="14.1">
      <c r="A118" s="119"/>
      <c r="B118" s="120" t="s">
        <v>68</v>
      </c>
      <c r="C118" s="121"/>
      <c r="D118" s="120"/>
      <c r="E118" s="121"/>
      <c r="F118" s="120"/>
      <c r="G118" s="121"/>
      <c r="H118" s="117"/>
      <c r="I118" s="121"/>
      <c r="J118" s="122"/>
      <c r="K118" s="121"/>
      <c r="L118" s="122"/>
      <c r="M118" s="121"/>
      <c r="N118" s="122"/>
      <c r="O118" s="121"/>
      <c r="P118" s="117"/>
      <c r="Q118" s="121"/>
      <c r="R118" s="117"/>
      <c r="S118" s="121"/>
      <c r="T118" s="117"/>
      <c r="U118" s="121"/>
    </row>
    <row r="119" spans="1:21" ht="14.1">
      <c r="A119" s="119"/>
      <c r="B119" s="120" t="s">
        <v>69</v>
      </c>
      <c r="C119" s="121"/>
      <c r="D119" s="120"/>
      <c r="E119" s="121"/>
      <c r="F119" s="120"/>
      <c r="G119" s="121"/>
      <c r="H119" s="117"/>
      <c r="I119" s="121"/>
      <c r="J119" s="122"/>
      <c r="K119" s="121"/>
      <c r="L119" s="122"/>
      <c r="M119" s="121"/>
      <c r="N119" s="122"/>
      <c r="O119" s="121"/>
      <c r="P119" s="117"/>
      <c r="Q119" s="121"/>
      <c r="R119" s="117"/>
      <c r="S119" s="121"/>
      <c r="T119" s="117"/>
      <c r="U119" s="121"/>
    </row>
    <row r="120" spans="1:21" ht="14.1">
      <c r="A120" s="119"/>
      <c r="B120" s="120" t="s">
        <v>70</v>
      </c>
      <c r="C120" s="121"/>
      <c r="D120" s="120"/>
      <c r="E120" s="121"/>
      <c r="F120" s="120"/>
      <c r="G120" s="121"/>
      <c r="H120" s="117"/>
      <c r="I120" s="121"/>
      <c r="J120" s="122"/>
      <c r="K120" s="121"/>
      <c r="L120" s="122"/>
      <c r="M120" s="121"/>
      <c r="N120" s="122"/>
      <c r="O120" s="121"/>
      <c r="P120" s="117"/>
      <c r="Q120" s="121"/>
      <c r="R120" s="117"/>
      <c r="S120" s="121"/>
      <c r="T120" s="117"/>
      <c r="U120" s="121"/>
    </row>
    <row r="121" spans="1:21" ht="14.1">
      <c r="A121" s="119"/>
      <c r="B121" s="120" t="s">
        <v>71</v>
      </c>
      <c r="C121" s="121"/>
      <c r="D121" s="120"/>
      <c r="E121" s="121"/>
      <c r="F121" s="120"/>
      <c r="G121" s="121"/>
      <c r="H121" s="117"/>
      <c r="I121" s="121"/>
      <c r="J121" s="122"/>
      <c r="K121" s="121"/>
      <c r="L121" s="122"/>
      <c r="M121" s="121"/>
      <c r="N121" s="122"/>
      <c r="O121" s="121"/>
      <c r="P121" s="117"/>
      <c r="Q121" s="121"/>
      <c r="R121" s="117"/>
      <c r="S121" s="121"/>
      <c r="T121" s="117"/>
      <c r="U121" s="121"/>
    </row>
    <row r="122" spans="1:21" ht="14.1">
      <c r="A122" s="119"/>
      <c r="B122" s="120" t="s">
        <v>72</v>
      </c>
      <c r="C122" s="121"/>
      <c r="D122" s="120"/>
      <c r="E122" s="121"/>
      <c r="F122" s="120"/>
      <c r="G122" s="121"/>
      <c r="H122" s="117"/>
      <c r="I122" s="121"/>
      <c r="J122" s="122"/>
      <c r="K122" s="121"/>
      <c r="L122" s="122"/>
      <c r="M122" s="121"/>
      <c r="N122" s="122"/>
      <c r="O122" s="121"/>
      <c r="P122" s="117"/>
      <c r="Q122" s="121"/>
      <c r="R122" s="117"/>
      <c r="S122" s="121"/>
      <c r="T122" s="117"/>
      <c r="U122" s="121"/>
    </row>
    <row r="123" spans="1:21" ht="14.1">
      <c r="A123" s="119"/>
      <c r="B123" s="120" t="s">
        <v>73</v>
      </c>
      <c r="C123" s="121"/>
      <c r="D123" s="120"/>
      <c r="E123" s="121"/>
      <c r="F123" s="120"/>
      <c r="G123" s="121"/>
      <c r="H123" s="117"/>
      <c r="I123" s="121"/>
      <c r="J123" s="122"/>
      <c r="K123" s="121"/>
      <c r="L123" s="122"/>
      <c r="M123" s="121"/>
      <c r="N123" s="122"/>
      <c r="O123" s="121"/>
      <c r="P123" s="117"/>
      <c r="Q123" s="121"/>
      <c r="R123" s="117"/>
      <c r="S123" s="121"/>
      <c r="T123" s="117"/>
      <c r="U123" s="121"/>
    </row>
    <row r="124" spans="1:21" ht="12.95">
      <c r="A124" s="124"/>
      <c r="B124" s="125" t="s">
        <v>74</v>
      </c>
      <c r="C124" s="117">
        <f>SUM(C114:C123)</f>
        <v>0</v>
      </c>
      <c r="D124" s="126"/>
      <c r="E124" s="117">
        <f>SUM(E114:E123)</f>
        <v>0</v>
      </c>
      <c r="F124" s="126"/>
      <c r="G124" s="117">
        <f>SUM(G114:G123)</f>
        <v>0</v>
      </c>
      <c r="H124" s="117"/>
      <c r="I124" s="117">
        <f>SUM(I114:I123)</f>
        <v>0</v>
      </c>
      <c r="J124" s="117"/>
      <c r="K124" s="117">
        <f>SUM(K114:K123)</f>
        <v>0</v>
      </c>
      <c r="L124" s="117"/>
      <c r="M124" s="117">
        <f>SUM(M114:M123)</f>
        <v>0</v>
      </c>
      <c r="N124" s="117"/>
      <c r="O124" s="117">
        <f>SUM(O114:O123)</f>
        <v>0</v>
      </c>
      <c r="P124" s="117"/>
      <c r="Q124" s="117">
        <f>SUM(Q114:Q123)</f>
        <v>0</v>
      </c>
      <c r="R124" s="117"/>
      <c r="S124" s="117">
        <f>SUM(S114:S123)</f>
        <v>0</v>
      </c>
      <c r="T124" s="117"/>
      <c r="U124" s="117">
        <f>SUM(U114:U123)</f>
        <v>0</v>
      </c>
    </row>
    <row r="127" spans="1:21" ht="60">
      <c r="A127" s="100"/>
      <c r="B127" s="100"/>
      <c r="C127" s="99" t="s">
        <v>26</v>
      </c>
      <c r="E127" s="99" t="s">
        <v>27</v>
      </c>
      <c r="G127" s="99" t="s">
        <v>28</v>
      </c>
      <c r="H127" s="98"/>
      <c r="I127" s="99" t="s">
        <v>75</v>
      </c>
      <c r="J127" s="97"/>
      <c r="K127" s="99" t="s">
        <v>75</v>
      </c>
      <c r="L127" s="97"/>
      <c r="M127" s="99" t="s">
        <v>75</v>
      </c>
      <c r="N127" s="97"/>
      <c r="O127" s="99" t="s">
        <v>75</v>
      </c>
      <c r="P127" s="97"/>
      <c r="Q127" s="99" t="s">
        <v>75</v>
      </c>
      <c r="S127" s="99" t="s">
        <v>75</v>
      </c>
      <c r="U127" s="99" t="s">
        <v>75</v>
      </c>
    </row>
    <row r="128" spans="1:21" ht="51.95" customHeight="1">
      <c r="A128" s="101" t="s">
        <v>84</v>
      </c>
      <c r="B128" s="102" t="s">
        <v>32</v>
      </c>
      <c r="C128" s="102" t="s">
        <v>33</v>
      </c>
      <c r="D128" s="102"/>
      <c r="E128" s="102" t="s">
        <v>34</v>
      </c>
      <c r="F128" s="102"/>
      <c r="G128" s="102" t="s">
        <v>35</v>
      </c>
      <c r="I128" s="102" t="s">
        <v>36</v>
      </c>
      <c r="J128" s="102"/>
      <c r="K128" s="102" t="str">
        <f>K8</f>
        <v>Hispanic</v>
      </c>
      <c r="L128" s="102"/>
      <c r="M128" s="102" t="str">
        <f>M8</f>
        <v>Black-Not Hispanic</v>
      </c>
      <c r="N128" s="102"/>
      <c r="O128" s="102" t="str">
        <f>O113</f>
        <v>Asian</v>
      </c>
      <c r="P128" s="102"/>
      <c r="Q128" s="102" t="str">
        <f>Q113</f>
        <v>American Indian/Alaska Native</v>
      </c>
      <c r="S128" s="102" t="str">
        <f>S113</f>
        <v>Other</v>
      </c>
      <c r="T128" s="127"/>
      <c r="U128" s="102" t="str">
        <f>U113</f>
        <v>Other</v>
      </c>
    </row>
    <row r="129" spans="1:21" ht="14.1">
      <c r="A129" s="107"/>
      <c r="B129" s="108" t="s">
        <v>64</v>
      </c>
      <c r="C129" s="109"/>
      <c r="D129" s="108"/>
      <c r="E129" s="109"/>
      <c r="F129" s="108"/>
      <c r="G129" s="109"/>
      <c r="I129" s="109"/>
      <c r="J129" s="110"/>
      <c r="K129" s="109"/>
      <c r="L129" s="110"/>
      <c r="M129" s="109"/>
      <c r="N129" s="110"/>
      <c r="O129" s="109"/>
      <c r="Q129" s="109"/>
      <c r="S129" s="109"/>
      <c r="U129" s="109"/>
    </row>
    <row r="130" spans="1:21" ht="14.1">
      <c r="A130" s="111"/>
      <c r="B130" s="108" t="s">
        <v>65</v>
      </c>
      <c r="C130" s="109"/>
      <c r="D130" s="108"/>
      <c r="E130" s="109"/>
      <c r="F130" s="108"/>
      <c r="G130" s="109"/>
      <c r="I130" s="109"/>
      <c r="J130" s="110"/>
      <c r="K130" s="109"/>
      <c r="L130" s="110"/>
      <c r="M130" s="109"/>
      <c r="N130" s="110"/>
      <c r="O130" s="109"/>
      <c r="Q130" s="109"/>
      <c r="S130" s="109"/>
      <c r="U130" s="109"/>
    </row>
    <row r="131" spans="1:21" ht="14.1">
      <c r="A131" s="107"/>
      <c r="B131" s="108" t="s">
        <v>66</v>
      </c>
      <c r="C131" s="109"/>
      <c r="D131" s="108"/>
      <c r="E131" s="109"/>
      <c r="F131" s="108"/>
      <c r="G131" s="109"/>
      <c r="I131" s="109"/>
      <c r="J131" s="110"/>
      <c r="K131" s="109"/>
      <c r="L131" s="110"/>
      <c r="M131" s="109"/>
      <c r="N131" s="110"/>
      <c r="O131" s="109"/>
      <c r="Q131" s="109"/>
      <c r="S131" s="109"/>
      <c r="U131" s="109"/>
    </row>
    <row r="132" spans="1:21" ht="14.1">
      <c r="A132" s="107"/>
      <c r="B132" s="108" t="s">
        <v>67</v>
      </c>
      <c r="C132" s="109"/>
      <c r="D132" s="108"/>
      <c r="E132" s="109"/>
      <c r="F132" s="108"/>
      <c r="G132" s="109"/>
      <c r="I132" s="109"/>
      <c r="J132" s="110"/>
      <c r="K132" s="109"/>
      <c r="L132" s="110"/>
      <c r="M132" s="109"/>
      <c r="N132" s="110"/>
      <c r="O132" s="109"/>
      <c r="Q132" s="109"/>
      <c r="S132" s="109"/>
      <c r="U132" s="109"/>
    </row>
    <row r="133" spans="1:21" ht="14.1">
      <c r="A133" s="107"/>
      <c r="B133" s="108" t="s">
        <v>68</v>
      </c>
      <c r="C133" s="109"/>
      <c r="D133" s="108"/>
      <c r="E133" s="109"/>
      <c r="F133" s="108"/>
      <c r="G133" s="109"/>
      <c r="I133" s="109"/>
      <c r="J133" s="110"/>
      <c r="K133" s="109"/>
      <c r="L133" s="110"/>
      <c r="M133" s="109"/>
      <c r="N133" s="110"/>
      <c r="O133" s="109"/>
      <c r="Q133" s="109"/>
      <c r="S133" s="109"/>
      <c r="U133" s="109"/>
    </row>
    <row r="134" spans="1:21" ht="14.1">
      <c r="A134" s="107"/>
      <c r="B134" s="108" t="s">
        <v>69</v>
      </c>
      <c r="C134" s="109"/>
      <c r="D134" s="108"/>
      <c r="E134" s="109"/>
      <c r="F134" s="108"/>
      <c r="G134" s="109"/>
      <c r="I134" s="109"/>
      <c r="J134" s="110"/>
      <c r="K134" s="109"/>
      <c r="L134" s="110"/>
      <c r="M134" s="109"/>
      <c r="N134" s="110"/>
      <c r="O134" s="109"/>
      <c r="Q134" s="109"/>
      <c r="S134" s="109"/>
      <c r="U134" s="109"/>
    </row>
    <row r="135" spans="1:21" ht="14.1">
      <c r="A135" s="107"/>
      <c r="B135" s="108" t="s">
        <v>70</v>
      </c>
      <c r="C135" s="109"/>
      <c r="D135" s="108"/>
      <c r="E135" s="109"/>
      <c r="F135" s="108"/>
      <c r="G135" s="109"/>
      <c r="I135" s="109"/>
      <c r="J135" s="110"/>
      <c r="K135" s="109"/>
      <c r="L135" s="110"/>
      <c r="M135" s="109"/>
      <c r="N135" s="110"/>
      <c r="O135" s="109"/>
      <c r="Q135" s="109"/>
      <c r="S135" s="109"/>
      <c r="U135" s="109"/>
    </row>
    <row r="136" spans="1:21" ht="14.1">
      <c r="A136" s="107"/>
      <c r="B136" s="108" t="s">
        <v>71</v>
      </c>
      <c r="C136" s="109"/>
      <c r="D136" s="108"/>
      <c r="E136" s="109"/>
      <c r="F136" s="108"/>
      <c r="G136" s="109"/>
      <c r="I136" s="109"/>
      <c r="J136" s="110"/>
      <c r="K136" s="109"/>
      <c r="L136" s="110"/>
      <c r="M136" s="109"/>
      <c r="N136" s="110"/>
      <c r="O136" s="109"/>
      <c r="Q136" s="109"/>
      <c r="S136" s="109"/>
      <c r="U136" s="109"/>
    </row>
    <row r="137" spans="1:21" ht="14.1">
      <c r="A137" s="107"/>
      <c r="B137" s="108" t="s">
        <v>72</v>
      </c>
      <c r="C137" s="109"/>
      <c r="D137" s="108"/>
      <c r="E137" s="109"/>
      <c r="F137" s="108"/>
      <c r="G137" s="109"/>
      <c r="I137" s="109"/>
      <c r="J137" s="110"/>
      <c r="K137" s="109"/>
      <c r="L137" s="110"/>
      <c r="M137" s="109"/>
      <c r="N137" s="110"/>
      <c r="O137" s="109"/>
      <c r="Q137" s="109"/>
      <c r="S137" s="109"/>
      <c r="U137" s="109"/>
    </row>
    <row r="138" spans="1:21" ht="14.1">
      <c r="A138" s="107"/>
      <c r="B138" s="108" t="s">
        <v>73</v>
      </c>
      <c r="C138" s="109"/>
      <c r="D138" s="108"/>
      <c r="E138" s="109"/>
      <c r="F138" s="108"/>
      <c r="G138" s="109"/>
      <c r="I138" s="109"/>
      <c r="J138" s="110"/>
      <c r="K138" s="109"/>
      <c r="L138" s="110"/>
      <c r="M138" s="109"/>
      <c r="N138" s="110"/>
      <c r="O138" s="109"/>
      <c r="Q138" s="109"/>
      <c r="S138" s="109"/>
      <c r="U138" s="109"/>
    </row>
    <row r="139" spans="1:21" ht="12.95">
      <c r="A139" s="112"/>
      <c r="B139" s="113" t="s">
        <v>74</v>
      </c>
      <c r="C139" s="95">
        <f>SUM(C129:C138)</f>
        <v>0</v>
      </c>
      <c r="D139" s="96"/>
      <c r="E139" s="95">
        <f>SUM(E129:E138)</f>
        <v>0</v>
      </c>
      <c r="F139" s="96"/>
      <c r="G139" s="95">
        <f>SUM(G129:G138)</f>
        <v>0</v>
      </c>
      <c r="I139" s="95">
        <f>SUM(I129:I138)</f>
        <v>0</v>
      </c>
      <c r="K139" s="95">
        <f>SUM(K129:K138)</f>
        <v>0</v>
      </c>
      <c r="M139" s="95">
        <f>SUM(M129:M138)</f>
        <v>0</v>
      </c>
      <c r="O139" s="95">
        <f>SUM(O129:O138)</f>
        <v>0</v>
      </c>
      <c r="Q139" s="95">
        <f>SUM(Q129:Q138)</f>
        <v>0</v>
      </c>
      <c r="S139" s="95">
        <f>SUM(S129:S138)</f>
        <v>0</v>
      </c>
      <c r="U139" s="95">
        <f>SUM(U129:U138)</f>
        <v>0</v>
      </c>
    </row>
    <row r="142" spans="1:21" ht="60">
      <c r="A142" s="100"/>
      <c r="B142" s="100"/>
      <c r="C142" s="99" t="s">
        <v>26</v>
      </c>
      <c r="E142" s="99" t="s">
        <v>27</v>
      </c>
      <c r="G142" s="99" t="s">
        <v>28</v>
      </c>
      <c r="H142" s="98"/>
      <c r="I142" s="99" t="s">
        <v>75</v>
      </c>
      <c r="J142" s="97"/>
      <c r="K142" s="99" t="s">
        <v>75</v>
      </c>
      <c r="L142" s="97"/>
      <c r="M142" s="99" t="s">
        <v>75</v>
      </c>
      <c r="N142" s="97"/>
      <c r="O142" s="99" t="s">
        <v>75</v>
      </c>
      <c r="P142" s="97"/>
      <c r="Q142" s="99" t="s">
        <v>75</v>
      </c>
      <c r="S142" s="99" t="s">
        <v>75</v>
      </c>
      <c r="U142" s="99" t="s">
        <v>75</v>
      </c>
    </row>
    <row r="143" spans="1:21" ht="47.45" customHeight="1">
      <c r="A143" s="101" t="s">
        <v>85</v>
      </c>
      <c r="B143" s="116" t="s">
        <v>32</v>
      </c>
      <c r="C143" s="116" t="s">
        <v>33</v>
      </c>
      <c r="D143" s="116"/>
      <c r="E143" s="116" t="s">
        <v>34</v>
      </c>
      <c r="F143" s="116"/>
      <c r="G143" s="116" t="s">
        <v>35</v>
      </c>
      <c r="H143" s="117"/>
      <c r="I143" s="116" t="s">
        <v>36</v>
      </c>
      <c r="J143" s="116"/>
      <c r="K143" s="116" t="str">
        <f>K8</f>
        <v>Hispanic</v>
      </c>
      <c r="L143" s="116"/>
      <c r="M143" s="116" t="str">
        <f>M8</f>
        <v>Black-Not Hispanic</v>
      </c>
      <c r="N143" s="116"/>
      <c r="O143" s="116" t="str">
        <f>O128</f>
        <v>Asian</v>
      </c>
      <c r="P143" s="116"/>
      <c r="Q143" s="116" t="str">
        <f>Q128</f>
        <v>American Indian/Alaska Native</v>
      </c>
      <c r="R143" s="117"/>
      <c r="S143" s="116" t="str">
        <f>S128</f>
        <v>Other</v>
      </c>
      <c r="T143" s="118"/>
      <c r="U143" s="116" t="str">
        <f>U128</f>
        <v>Other</v>
      </c>
    </row>
    <row r="144" spans="1:21" ht="14.1">
      <c r="A144" s="119"/>
      <c r="B144" s="120" t="s">
        <v>64</v>
      </c>
      <c r="C144" s="121"/>
      <c r="D144" s="120"/>
      <c r="E144" s="121"/>
      <c r="F144" s="120"/>
      <c r="G144" s="121"/>
      <c r="H144" s="117"/>
      <c r="I144" s="121"/>
      <c r="J144" s="122"/>
      <c r="K144" s="121"/>
      <c r="L144" s="122"/>
      <c r="M144" s="121"/>
      <c r="N144" s="122"/>
      <c r="O144" s="121"/>
      <c r="P144" s="117"/>
      <c r="Q144" s="121"/>
      <c r="R144" s="117"/>
      <c r="S144" s="121"/>
      <c r="T144" s="117"/>
      <c r="U144" s="121"/>
    </row>
    <row r="145" spans="1:21" ht="14.1">
      <c r="A145" s="123"/>
      <c r="B145" s="120" t="s">
        <v>65</v>
      </c>
      <c r="C145" s="121"/>
      <c r="D145" s="120"/>
      <c r="E145" s="121"/>
      <c r="F145" s="120"/>
      <c r="G145" s="121"/>
      <c r="H145" s="117"/>
      <c r="I145" s="121"/>
      <c r="J145" s="122"/>
      <c r="K145" s="121"/>
      <c r="L145" s="122"/>
      <c r="M145" s="121"/>
      <c r="N145" s="122"/>
      <c r="O145" s="121"/>
      <c r="P145" s="117"/>
      <c r="Q145" s="121"/>
      <c r="R145" s="117"/>
      <c r="S145" s="121"/>
      <c r="T145" s="117"/>
      <c r="U145" s="121"/>
    </row>
    <row r="146" spans="1:21" ht="14.1">
      <c r="A146" s="119"/>
      <c r="B146" s="120" t="s">
        <v>66</v>
      </c>
      <c r="C146" s="121"/>
      <c r="D146" s="120"/>
      <c r="E146" s="121"/>
      <c r="F146" s="120"/>
      <c r="G146" s="121"/>
      <c r="H146" s="117"/>
      <c r="I146" s="121"/>
      <c r="J146" s="122"/>
      <c r="K146" s="121"/>
      <c r="L146" s="122"/>
      <c r="M146" s="121"/>
      <c r="N146" s="122"/>
      <c r="O146" s="121"/>
      <c r="P146" s="117"/>
      <c r="Q146" s="121"/>
      <c r="R146" s="117"/>
      <c r="S146" s="121"/>
      <c r="T146" s="117"/>
      <c r="U146" s="121"/>
    </row>
    <row r="147" spans="1:21" ht="14.1">
      <c r="A147" s="119"/>
      <c r="B147" s="120" t="s">
        <v>67</v>
      </c>
      <c r="C147" s="121"/>
      <c r="D147" s="120"/>
      <c r="E147" s="121"/>
      <c r="F147" s="120"/>
      <c r="G147" s="121"/>
      <c r="H147" s="117"/>
      <c r="I147" s="121"/>
      <c r="J147" s="122"/>
      <c r="K147" s="121"/>
      <c r="L147" s="122"/>
      <c r="M147" s="121"/>
      <c r="N147" s="122"/>
      <c r="O147" s="121"/>
      <c r="P147" s="117"/>
      <c r="Q147" s="121"/>
      <c r="R147" s="117"/>
      <c r="S147" s="121"/>
      <c r="T147" s="117"/>
      <c r="U147" s="121"/>
    </row>
    <row r="148" spans="1:21" ht="14.1">
      <c r="A148" s="119"/>
      <c r="B148" s="120" t="s">
        <v>68</v>
      </c>
      <c r="C148" s="121"/>
      <c r="D148" s="120"/>
      <c r="E148" s="121"/>
      <c r="F148" s="120"/>
      <c r="G148" s="121"/>
      <c r="H148" s="117"/>
      <c r="I148" s="121"/>
      <c r="J148" s="122"/>
      <c r="K148" s="121"/>
      <c r="L148" s="122"/>
      <c r="M148" s="121"/>
      <c r="N148" s="122"/>
      <c r="O148" s="121"/>
      <c r="P148" s="117"/>
      <c r="Q148" s="121"/>
      <c r="R148" s="117"/>
      <c r="S148" s="121"/>
      <c r="T148" s="117"/>
      <c r="U148" s="121"/>
    </row>
    <row r="149" spans="1:21" ht="14.1">
      <c r="A149" s="119"/>
      <c r="B149" s="120" t="s">
        <v>69</v>
      </c>
      <c r="C149" s="121"/>
      <c r="D149" s="120"/>
      <c r="E149" s="121"/>
      <c r="F149" s="120"/>
      <c r="G149" s="121"/>
      <c r="H149" s="117"/>
      <c r="I149" s="121"/>
      <c r="J149" s="122"/>
      <c r="K149" s="121"/>
      <c r="L149" s="122"/>
      <c r="M149" s="121"/>
      <c r="N149" s="122"/>
      <c r="O149" s="121"/>
      <c r="P149" s="117"/>
      <c r="Q149" s="121"/>
      <c r="R149" s="117"/>
      <c r="S149" s="121"/>
      <c r="T149" s="117"/>
      <c r="U149" s="121"/>
    </row>
    <row r="150" spans="1:21" ht="14.1">
      <c r="A150" s="119"/>
      <c r="B150" s="120" t="s">
        <v>70</v>
      </c>
      <c r="C150" s="121"/>
      <c r="D150" s="120"/>
      <c r="E150" s="121"/>
      <c r="F150" s="120"/>
      <c r="G150" s="121"/>
      <c r="H150" s="117"/>
      <c r="I150" s="121"/>
      <c r="J150" s="122"/>
      <c r="K150" s="121"/>
      <c r="L150" s="122"/>
      <c r="M150" s="121"/>
      <c r="N150" s="122"/>
      <c r="O150" s="121"/>
      <c r="P150" s="117"/>
      <c r="Q150" s="121"/>
      <c r="R150" s="117"/>
      <c r="S150" s="121"/>
      <c r="T150" s="117"/>
      <c r="U150" s="121"/>
    </row>
    <row r="151" spans="1:21" ht="14.1">
      <c r="A151" s="119"/>
      <c r="B151" s="120" t="s">
        <v>71</v>
      </c>
      <c r="C151" s="121"/>
      <c r="D151" s="120"/>
      <c r="E151" s="121"/>
      <c r="F151" s="120"/>
      <c r="G151" s="121"/>
      <c r="H151" s="117"/>
      <c r="I151" s="121"/>
      <c r="J151" s="122"/>
      <c r="K151" s="121"/>
      <c r="L151" s="122"/>
      <c r="M151" s="121"/>
      <c r="N151" s="122"/>
      <c r="O151" s="121"/>
      <c r="P151" s="117"/>
      <c r="Q151" s="121"/>
      <c r="R151" s="117"/>
      <c r="S151" s="121"/>
      <c r="T151" s="117"/>
      <c r="U151" s="121"/>
    </row>
    <row r="152" spans="1:21" ht="14.1">
      <c r="A152" s="119"/>
      <c r="B152" s="120" t="s">
        <v>72</v>
      </c>
      <c r="C152" s="121"/>
      <c r="D152" s="120"/>
      <c r="E152" s="121"/>
      <c r="F152" s="120"/>
      <c r="G152" s="121"/>
      <c r="H152" s="117"/>
      <c r="I152" s="121"/>
      <c r="J152" s="122"/>
      <c r="K152" s="121"/>
      <c r="L152" s="122"/>
      <c r="M152" s="121"/>
      <c r="N152" s="122"/>
      <c r="O152" s="121"/>
      <c r="P152" s="117"/>
      <c r="Q152" s="121"/>
      <c r="R152" s="117"/>
      <c r="S152" s="121"/>
      <c r="T152" s="117"/>
      <c r="U152" s="121"/>
    </row>
    <row r="153" spans="1:21" ht="14.1">
      <c r="A153" s="119"/>
      <c r="B153" s="120" t="s">
        <v>73</v>
      </c>
      <c r="C153" s="121"/>
      <c r="D153" s="120"/>
      <c r="E153" s="121"/>
      <c r="F153" s="120"/>
      <c r="G153" s="121"/>
      <c r="H153" s="117"/>
      <c r="I153" s="121"/>
      <c r="J153" s="122"/>
      <c r="K153" s="121"/>
      <c r="L153" s="122"/>
      <c r="M153" s="121"/>
      <c r="N153" s="122"/>
      <c r="O153" s="121"/>
      <c r="P153" s="117"/>
      <c r="Q153" s="121"/>
      <c r="R153" s="117"/>
      <c r="S153" s="121"/>
      <c r="T153" s="117"/>
      <c r="U153" s="121"/>
    </row>
    <row r="154" spans="1:21" ht="12.95">
      <c r="A154" s="124"/>
      <c r="B154" s="125" t="s">
        <v>74</v>
      </c>
      <c r="C154" s="117">
        <f>SUM(C144:C153)</f>
        <v>0</v>
      </c>
      <c r="D154" s="126"/>
      <c r="E154" s="117">
        <f>SUM(E144:E153)</f>
        <v>0</v>
      </c>
      <c r="F154" s="126"/>
      <c r="G154" s="117">
        <f>SUM(G144:G153)</f>
        <v>0</v>
      </c>
      <c r="H154" s="117"/>
      <c r="I154" s="117">
        <f>SUM(I144:I153)</f>
        <v>0</v>
      </c>
      <c r="J154" s="117"/>
      <c r="K154" s="117">
        <f>SUM(K144:K153)</f>
        <v>0</v>
      </c>
      <c r="L154" s="117"/>
      <c r="M154" s="117">
        <f>SUM(M144:M153)</f>
        <v>0</v>
      </c>
      <c r="N154" s="117"/>
      <c r="O154" s="117">
        <f>SUM(O144:O153)</f>
        <v>0</v>
      </c>
      <c r="P154" s="117"/>
      <c r="Q154" s="117">
        <f>SUM(Q144:Q153)</f>
        <v>0</v>
      </c>
      <c r="R154" s="117"/>
      <c r="S154" s="117">
        <f>SUM(S144:S153)</f>
        <v>0</v>
      </c>
      <c r="T154" s="117"/>
      <c r="U154" s="117">
        <f>SUM(U144:U153)</f>
        <v>0</v>
      </c>
    </row>
    <row r="157" spans="1:21" ht="60">
      <c r="A157" s="100"/>
      <c r="B157" s="100"/>
      <c r="C157" s="99" t="s">
        <v>26</v>
      </c>
      <c r="E157" s="99" t="s">
        <v>27</v>
      </c>
      <c r="G157" s="99" t="s">
        <v>28</v>
      </c>
      <c r="H157" s="98"/>
      <c r="I157" s="99" t="s">
        <v>75</v>
      </c>
      <c r="J157" s="97"/>
      <c r="K157" s="99" t="s">
        <v>75</v>
      </c>
      <c r="L157" s="97"/>
      <c r="M157" s="99" t="s">
        <v>75</v>
      </c>
      <c r="N157" s="97"/>
      <c r="O157" s="99" t="s">
        <v>75</v>
      </c>
      <c r="P157" s="97"/>
      <c r="Q157" s="99" t="s">
        <v>75</v>
      </c>
      <c r="S157" s="99" t="s">
        <v>75</v>
      </c>
      <c r="U157" s="99" t="s">
        <v>75</v>
      </c>
    </row>
    <row r="158" spans="1:21" ht="41.1" customHeight="1">
      <c r="A158" s="101" t="s">
        <v>86</v>
      </c>
      <c r="B158" s="102" t="s">
        <v>32</v>
      </c>
      <c r="C158" s="102" t="s">
        <v>33</v>
      </c>
      <c r="D158" s="102"/>
      <c r="E158" s="102" t="s">
        <v>34</v>
      </c>
      <c r="F158" s="102"/>
      <c r="G158" s="102" t="s">
        <v>35</v>
      </c>
      <c r="I158" s="102" t="s">
        <v>36</v>
      </c>
      <c r="J158" s="102"/>
      <c r="K158" s="102" t="str">
        <f>K8</f>
        <v>Hispanic</v>
      </c>
      <c r="L158" s="102"/>
      <c r="M158" s="102" t="str">
        <f>M8</f>
        <v>Black-Not Hispanic</v>
      </c>
      <c r="N158" s="102"/>
      <c r="O158" s="102" t="str">
        <f>O143</f>
        <v>Asian</v>
      </c>
      <c r="P158" s="102"/>
      <c r="Q158" s="102" t="str">
        <f>Q143</f>
        <v>American Indian/Alaska Native</v>
      </c>
      <c r="S158" s="102" t="str">
        <f>S143</f>
        <v>Other</v>
      </c>
      <c r="T158" s="127"/>
      <c r="U158" s="102" t="str">
        <f>U143</f>
        <v>Other</v>
      </c>
    </row>
    <row r="159" spans="1:21" ht="14.1">
      <c r="A159" s="107"/>
      <c r="B159" s="108" t="s">
        <v>64</v>
      </c>
      <c r="C159" s="109"/>
      <c r="D159" s="108"/>
      <c r="E159" s="109"/>
      <c r="F159" s="108"/>
      <c r="G159" s="109"/>
      <c r="I159" s="109"/>
      <c r="J159" s="110"/>
      <c r="K159" s="109"/>
      <c r="L159" s="110"/>
      <c r="M159" s="109"/>
      <c r="N159" s="110"/>
      <c r="O159" s="109"/>
      <c r="Q159" s="109"/>
      <c r="S159" s="109"/>
      <c r="U159" s="109"/>
    </row>
    <row r="160" spans="1:21" ht="14.1">
      <c r="A160" s="111"/>
      <c r="B160" s="108" t="s">
        <v>65</v>
      </c>
      <c r="C160" s="109"/>
      <c r="D160" s="108"/>
      <c r="E160" s="109"/>
      <c r="F160" s="108"/>
      <c r="G160" s="109"/>
      <c r="I160" s="109"/>
      <c r="J160" s="110"/>
      <c r="K160" s="109"/>
      <c r="L160" s="110"/>
      <c r="M160" s="109"/>
      <c r="N160" s="110"/>
      <c r="O160" s="109"/>
      <c r="Q160" s="109"/>
      <c r="S160" s="109"/>
      <c r="U160" s="109"/>
    </row>
    <row r="161" spans="1:21" ht="14.1">
      <c r="A161" s="107"/>
      <c r="B161" s="108" t="s">
        <v>66</v>
      </c>
      <c r="C161" s="109"/>
      <c r="D161" s="108"/>
      <c r="E161" s="109"/>
      <c r="F161" s="108"/>
      <c r="G161" s="109"/>
      <c r="I161" s="109"/>
      <c r="J161" s="110"/>
      <c r="K161" s="109"/>
      <c r="L161" s="110"/>
      <c r="M161" s="109"/>
      <c r="N161" s="110"/>
      <c r="O161" s="109"/>
      <c r="Q161" s="109"/>
      <c r="S161" s="109"/>
      <c r="U161" s="109"/>
    </row>
    <row r="162" spans="1:21" ht="14.1">
      <c r="A162" s="107"/>
      <c r="B162" s="108" t="s">
        <v>67</v>
      </c>
      <c r="C162" s="109"/>
      <c r="D162" s="108"/>
      <c r="E162" s="109"/>
      <c r="F162" s="108"/>
      <c r="G162" s="109"/>
      <c r="I162" s="109"/>
      <c r="J162" s="110"/>
      <c r="K162" s="109"/>
      <c r="L162" s="110"/>
      <c r="M162" s="109"/>
      <c r="N162" s="110"/>
      <c r="O162" s="109"/>
      <c r="Q162" s="109"/>
      <c r="S162" s="109"/>
      <c r="U162" s="109"/>
    </row>
    <row r="163" spans="1:21" ht="14.1">
      <c r="A163" s="107"/>
      <c r="B163" s="108" t="s">
        <v>68</v>
      </c>
      <c r="C163" s="109"/>
      <c r="D163" s="108"/>
      <c r="E163" s="109"/>
      <c r="F163" s="108"/>
      <c r="G163" s="109"/>
      <c r="I163" s="109"/>
      <c r="J163" s="110"/>
      <c r="K163" s="109"/>
      <c r="L163" s="110"/>
      <c r="M163" s="109"/>
      <c r="N163" s="110"/>
      <c r="O163" s="109"/>
      <c r="Q163" s="109"/>
      <c r="S163" s="109"/>
      <c r="U163" s="109"/>
    </row>
    <row r="164" spans="1:21" ht="14.1">
      <c r="A164" s="107"/>
      <c r="B164" s="108" t="s">
        <v>69</v>
      </c>
      <c r="C164" s="109"/>
      <c r="D164" s="108"/>
      <c r="E164" s="109"/>
      <c r="F164" s="108"/>
      <c r="G164" s="109"/>
      <c r="I164" s="109"/>
      <c r="J164" s="110"/>
      <c r="K164" s="109"/>
      <c r="L164" s="110"/>
      <c r="M164" s="109"/>
      <c r="N164" s="110"/>
      <c r="O164" s="109"/>
      <c r="Q164" s="109"/>
      <c r="S164" s="109"/>
      <c r="U164" s="109"/>
    </row>
    <row r="165" spans="1:21" ht="14.1">
      <c r="A165" s="107"/>
      <c r="B165" s="108" t="s">
        <v>70</v>
      </c>
      <c r="C165" s="109"/>
      <c r="D165" s="108"/>
      <c r="E165" s="109"/>
      <c r="F165" s="108"/>
      <c r="G165" s="109"/>
      <c r="I165" s="109"/>
      <c r="J165" s="110"/>
      <c r="K165" s="109"/>
      <c r="L165" s="110"/>
      <c r="M165" s="109"/>
      <c r="N165" s="110"/>
      <c r="O165" s="109"/>
      <c r="Q165" s="109"/>
      <c r="S165" s="109"/>
      <c r="U165" s="109"/>
    </row>
    <row r="166" spans="1:21" ht="14.1">
      <c r="A166" s="107"/>
      <c r="B166" s="108" t="s">
        <v>71</v>
      </c>
      <c r="C166" s="109"/>
      <c r="D166" s="108"/>
      <c r="E166" s="109"/>
      <c r="F166" s="108"/>
      <c r="G166" s="109"/>
      <c r="I166" s="109"/>
      <c r="J166" s="110"/>
      <c r="K166" s="109"/>
      <c r="L166" s="110"/>
      <c r="M166" s="109"/>
      <c r="N166" s="110"/>
      <c r="O166" s="109"/>
      <c r="Q166" s="109"/>
      <c r="S166" s="109"/>
      <c r="U166" s="109"/>
    </row>
    <row r="167" spans="1:21" ht="14.1">
      <c r="A167" s="107"/>
      <c r="B167" s="108" t="s">
        <v>72</v>
      </c>
      <c r="C167" s="109"/>
      <c r="D167" s="108"/>
      <c r="E167" s="109"/>
      <c r="F167" s="108"/>
      <c r="G167" s="109"/>
      <c r="I167" s="109"/>
      <c r="J167" s="110"/>
      <c r="K167" s="109"/>
      <c r="L167" s="110"/>
      <c r="M167" s="109"/>
      <c r="N167" s="110"/>
      <c r="O167" s="109"/>
      <c r="Q167" s="109"/>
      <c r="S167" s="109"/>
      <c r="U167" s="109"/>
    </row>
    <row r="168" spans="1:21" ht="14.1">
      <c r="A168" s="107"/>
      <c r="B168" s="108" t="s">
        <v>73</v>
      </c>
      <c r="C168" s="109"/>
      <c r="D168" s="108"/>
      <c r="E168" s="109"/>
      <c r="F168" s="108"/>
      <c r="G168" s="109"/>
      <c r="I168" s="109"/>
      <c r="J168" s="110"/>
      <c r="K168" s="109"/>
      <c r="L168" s="110"/>
      <c r="M168" s="109"/>
      <c r="N168" s="110"/>
      <c r="O168" s="109"/>
      <c r="Q168" s="109"/>
      <c r="S168" s="109"/>
      <c r="U168" s="109"/>
    </row>
    <row r="169" spans="1:21" ht="12.95">
      <c r="A169" s="112"/>
      <c r="B169" s="113" t="s">
        <v>74</v>
      </c>
      <c r="C169" s="95">
        <f>SUM(C159:C168)</f>
        <v>0</v>
      </c>
      <c r="D169" s="96"/>
      <c r="E169" s="95">
        <f>SUM(E159:E168)</f>
        <v>0</v>
      </c>
      <c r="F169" s="96"/>
      <c r="G169" s="95">
        <f>SUM(G159:G168)</f>
        <v>0</v>
      </c>
      <c r="I169" s="95">
        <f>SUM(I159:I168)</f>
        <v>0</v>
      </c>
      <c r="K169" s="95">
        <f>SUM(K159:K168)</f>
        <v>0</v>
      </c>
      <c r="M169" s="95">
        <f>SUM(M159:M168)</f>
        <v>0</v>
      </c>
      <c r="O169" s="95">
        <f>SUM(O159:O168)</f>
        <v>0</v>
      </c>
      <c r="Q169" s="95">
        <f>SUM(Q159:Q168)</f>
        <v>0</v>
      </c>
      <c r="S169" s="95">
        <f>SUM(S159:S168)</f>
        <v>0</v>
      </c>
      <c r="U169" s="95">
        <f>SUM(U159:U168)</f>
        <v>0</v>
      </c>
    </row>
    <row r="172" spans="1:21" ht="60">
      <c r="A172" s="100"/>
      <c r="B172" s="100"/>
      <c r="C172" s="99" t="s">
        <v>26</v>
      </c>
      <c r="E172" s="99" t="s">
        <v>27</v>
      </c>
      <c r="G172" s="99" t="s">
        <v>28</v>
      </c>
      <c r="H172" s="98"/>
      <c r="I172" s="99" t="s">
        <v>75</v>
      </c>
      <c r="J172" s="97"/>
      <c r="K172" s="99" t="s">
        <v>75</v>
      </c>
      <c r="L172" s="97"/>
      <c r="M172" s="99" t="s">
        <v>75</v>
      </c>
      <c r="N172" s="97"/>
      <c r="O172" s="99" t="s">
        <v>75</v>
      </c>
      <c r="P172" s="97"/>
      <c r="Q172" s="99" t="s">
        <v>75</v>
      </c>
      <c r="S172" s="99" t="s">
        <v>75</v>
      </c>
      <c r="U172" s="99" t="s">
        <v>75</v>
      </c>
    </row>
    <row r="173" spans="1:21" ht="42" customHeight="1">
      <c r="A173" s="101" t="s">
        <v>87</v>
      </c>
      <c r="B173" s="116" t="s">
        <v>32</v>
      </c>
      <c r="C173" s="116" t="s">
        <v>33</v>
      </c>
      <c r="D173" s="116"/>
      <c r="E173" s="116" t="s">
        <v>34</v>
      </c>
      <c r="F173" s="116"/>
      <c r="G173" s="116" t="s">
        <v>35</v>
      </c>
      <c r="H173" s="117"/>
      <c r="I173" s="116" t="s">
        <v>36</v>
      </c>
      <c r="J173" s="116"/>
      <c r="K173" s="116" t="str">
        <f>K8</f>
        <v>Hispanic</v>
      </c>
      <c r="L173" s="116"/>
      <c r="M173" s="116" t="str">
        <f>M8</f>
        <v>Black-Not Hispanic</v>
      </c>
      <c r="N173" s="116"/>
      <c r="O173" s="116" t="str">
        <f>O158</f>
        <v>Asian</v>
      </c>
      <c r="P173" s="116"/>
      <c r="Q173" s="116" t="str">
        <f>Q158</f>
        <v>American Indian/Alaska Native</v>
      </c>
      <c r="R173" s="117"/>
      <c r="S173" s="116" t="str">
        <f>S158</f>
        <v>Other</v>
      </c>
      <c r="T173" s="118"/>
      <c r="U173" s="116" t="str">
        <f>U158</f>
        <v>Other</v>
      </c>
    </row>
    <row r="174" spans="1:21" ht="14.1">
      <c r="A174" s="119"/>
      <c r="B174" s="120" t="s">
        <v>64</v>
      </c>
      <c r="C174" s="121"/>
      <c r="D174" s="120"/>
      <c r="E174" s="121"/>
      <c r="F174" s="120"/>
      <c r="G174" s="121"/>
      <c r="H174" s="117"/>
      <c r="I174" s="121"/>
      <c r="J174" s="122"/>
      <c r="K174" s="121"/>
      <c r="L174" s="122"/>
      <c r="M174" s="121"/>
      <c r="N174" s="122"/>
      <c r="O174" s="121"/>
      <c r="P174" s="117"/>
      <c r="Q174" s="121"/>
      <c r="R174" s="117"/>
      <c r="S174" s="121"/>
      <c r="T174" s="117"/>
      <c r="U174" s="121"/>
    </row>
    <row r="175" spans="1:21" ht="14.1">
      <c r="A175" s="123"/>
      <c r="B175" s="120" t="s">
        <v>65</v>
      </c>
      <c r="C175" s="121"/>
      <c r="D175" s="120"/>
      <c r="E175" s="121"/>
      <c r="F175" s="120"/>
      <c r="G175" s="121"/>
      <c r="H175" s="117"/>
      <c r="I175" s="121"/>
      <c r="J175" s="122"/>
      <c r="K175" s="121"/>
      <c r="L175" s="122"/>
      <c r="M175" s="121"/>
      <c r="N175" s="122"/>
      <c r="O175" s="121"/>
      <c r="P175" s="117"/>
      <c r="Q175" s="121"/>
      <c r="R175" s="117"/>
      <c r="S175" s="121"/>
      <c r="T175" s="117"/>
      <c r="U175" s="121"/>
    </row>
    <row r="176" spans="1:21" ht="14.1">
      <c r="A176" s="119"/>
      <c r="B176" s="120" t="s">
        <v>66</v>
      </c>
      <c r="C176" s="121"/>
      <c r="D176" s="120"/>
      <c r="E176" s="121"/>
      <c r="F176" s="120"/>
      <c r="G176" s="121"/>
      <c r="H176" s="117"/>
      <c r="I176" s="121"/>
      <c r="J176" s="122"/>
      <c r="K176" s="121"/>
      <c r="L176" s="122"/>
      <c r="M176" s="121"/>
      <c r="N176" s="122"/>
      <c r="O176" s="121"/>
      <c r="P176" s="117"/>
      <c r="Q176" s="121"/>
      <c r="R176" s="117"/>
      <c r="S176" s="121"/>
      <c r="T176" s="117"/>
      <c r="U176" s="121"/>
    </row>
    <row r="177" spans="1:21" ht="14.1">
      <c r="A177" s="119"/>
      <c r="B177" s="120" t="s">
        <v>67</v>
      </c>
      <c r="C177" s="121"/>
      <c r="D177" s="120"/>
      <c r="E177" s="121"/>
      <c r="F177" s="120"/>
      <c r="G177" s="121"/>
      <c r="H177" s="117"/>
      <c r="I177" s="121"/>
      <c r="J177" s="122"/>
      <c r="K177" s="121"/>
      <c r="L177" s="122"/>
      <c r="M177" s="121"/>
      <c r="N177" s="122"/>
      <c r="O177" s="121"/>
      <c r="P177" s="117"/>
      <c r="Q177" s="121"/>
      <c r="R177" s="117"/>
      <c r="S177" s="121"/>
      <c r="T177" s="117"/>
      <c r="U177" s="121"/>
    </row>
    <row r="178" spans="1:21" ht="14.1">
      <c r="A178" s="119"/>
      <c r="B178" s="120" t="s">
        <v>68</v>
      </c>
      <c r="C178" s="121"/>
      <c r="D178" s="120"/>
      <c r="E178" s="121"/>
      <c r="F178" s="120"/>
      <c r="G178" s="121"/>
      <c r="H178" s="117"/>
      <c r="I178" s="121"/>
      <c r="J178" s="122"/>
      <c r="K178" s="121"/>
      <c r="L178" s="122"/>
      <c r="M178" s="121"/>
      <c r="N178" s="122"/>
      <c r="O178" s="121"/>
      <c r="P178" s="117"/>
      <c r="Q178" s="121"/>
      <c r="R178" s="117"/>
      <c r="S178" s="121"/>
      <c r="T178" s="117"/>
      <c r="U178" s="121"/>
    </row>
    <row r="179" spans="1:21" ht="14.1">
      <c r="A179" s="119"/>
      <c r="B179" s="120" t="s">
        <v>69</v>
      </c>
      <c r="C179" s="121"/>
      <c r="D179" s="120"/>
      <c r="E179" s="121"/>
      <c r="F179" s="120"/>
      <c r="G179" s="121"/>
      <c r="H179" s="117"/>
      <c r="I179" s="121"/>
      <c r="J179" s="122"/>
      <c r="K179" s="121"/>
      <c r="L179" s="122"/>
      <c r="M179" s="121"/>
      <c r="N179" s="122"/>
      <c r="O179" s="121"/>
      <c r="P179" s="117"/>
      <c r="Q179" s="121"/>
      <c r="R179" s="117"/>
      <c r="S179" s="121"/>
      <c r="T179" s="117"/>
      <c r="U179" s="121"/>
    </row>
    <row r="180" spans="1:21" ht="14.1">
      <c r="A180" s="119"/>
      <c r="B180" s="120" t="s">
        <v>70</v>
      </c>
      <c r="C180" s="121"/>
      <c r="D180" s="120"/>
      <c r="E180" s="121"/>
      <c r="F180" s="120"/>
      <c r="G180" s="121"/>
      <c r="H180" s="117"/>
      <c r="I180" s="121"/>
      <c r="J180" s="122"/>
      <c r="K180" s="121"/>
      <c r="L180" s="122"/>
      <c r="M180" s="121"/>
      <c r="N180" s="122"/>
      <c r="O180" s="121"/>
      <c r="P180" s="117"/>
      <c r="Q180" s="121"/>
      <c r="R180" s="117"/>
      <c r="S180" s="121"/>
      <c r="T180" s="117"/>
      <c r="U180" s="121"/>
    </row>
    <row r="181" spans="1:21" ht="14.1">
      <c r="A181" s="119"/>
      <c r="B181" s="120" t="s">
        <v>71</v>
      </c>
      <c r="C181" s="121"/>
      <c r="D181" s="120"/>
      <c r="E181" s="121"/>
      <c r="F181" s="120"/>
      <c r="G181" s="121"/>
      <c r="H181" s="117"/>
      <c r="I181" s="121"/>
      <c r="J181" s="122"/>
      <c r="K181" s="121"/>
      <c r="L181" s="122"/>
      <c r="M181" s="121"/>
      <c r="N181" s="122"/>
      <c r="O181" s="121"/>
      <c r="P181" s="117"/>
      <c r="Q181" s="121"/>
      <c r="R181" s="117"/>
      <c r="S181" s="121"/>
      <c r="T181" s="117"/>
      <c r="U181" s="121"/>
    </row>
    <row r="182" spans="1:21" ht="14.1">
      <c r="A182" s="119"/>
      <c r="B182" s="120" t="s">
        <v>72</v>
      </c>
      <c r="C182" s="121"/>
      <c r="D182" s="120"/>
      <c r="E182" s="121"/>
      <c r="F182" s="120"/>
      <c r="G182" s="121"/>
      <c r="H182" s="117"/>
      <c r="I182" s="121"/>
      <c r="J182" s="122"/>
      <c r="K182" s="121"/>
      <c r="L182" s="122"/>
      <c r="M182" s="121"/>
      <c r="N182" s="122"/>
      <c r="O182" s="121"/>
      <c r="P182" s="117"/>
      <c r="Q182" s="121"/>
      <c r="R182" s="117"/>
      <c r="S182" s="121"/>
      <c r="T182" s="117"/>
      <c r="U182" s="121"/>
    </row>
    <row r="183" spans="1:21" ht="14.1">
      <c r="A183" s="119"/>
      <c r="B183" s="120" t="s">
        <v>73</v>
      </c>
      <c r="C183" s="121"/>
      <c r="D183" s="120"/>
      <c r="E183" s="121"/>
      <c r="F183" s="120"/>
      <c r="G183" s="121"/>
      <c r="H183" s="117"/>
      <c r="I183" s="121"/>
      <c r="J183" s="122"/>
      <c r="K183" s="121"/>
      <c r="L183" s="122"/>
      <c r="M183" s="121"/>
      <c r="N183" s="122"/>
      <c r="O183" s="121"/>
      <c r="P183" s="117"/>
      <c r="Q183" s="121"/>
      <c r="R183" s="117"/>
      <c r="S183" s="121"/>
      <c r="T183" s="117"/>
      <c r="U183" s="121"/>
    </row>
    <row r="184" spans="1:21" ht="12.95">
      <c r="A184" s="124"/>
      <c r="B184" s="125" t="s">
        <v>74</v>
      </c>
      <c r="C184" s="117">
        <f>SUM(C174:C183)</f>
        <v>0</v>
      </c>
      <c r="D184" s="126"/>
      <c r="E184" s="117">
        <f>SUM(E174:E183)</f>
        <v>0</v>
      </c>
      <c r="F184" s="126"/>
      <c r="G184" s="117">
        <f>SUM(G174:G183)</f>
        <v>0</v>
      </c>
      <c r="H184" s="117"/>
      <c r="I184" s="117">
        <f>SUM(I174:I183)</f>
        <v>0</v>
      </c>
      <c r="J184" s="117"/>
      <c r="K184" s="117">
        <f>SUM(K174:K183)</f>
        <v>0</v>
      </c>
      <c r="L184" s="117"/>
      <c r="M184" s="117">
        <f>SUM(M174:M183)</f>
        <v>0</v>
      </c>
      <c r="N184" s="117"/>
      <c r="O184" s="117">
        <f>SUM(O174:O183)</f>
        <v>0</v>
      </c>
      <c r="P184" s="117"/>
      <c r="Q184" s="117">
        <f>SUM(Q174:Q183)</f>
        <v>0</v>
      </c>
      <c r="R184" s="117"/>
      <c r="S184" s="117">
        <f>SUM(S174:S183)</f>
        <v>0</v>
      </c>
      <c r="T184" s="117"/>
      <c r="U184" s="117">
        <f>SUM(U174:U183)</f>
        <v>0</v>
      </c>
    </row>
    <row r="187" spans="1:21" ht="60">
      <c r="A187" s="100"/>
      <c r="B187" s="100"/>
      <c r="C187" s="99" t="s">
        <v>26</v>
      </c>
      <c r="E187" s="99" t="s">
        <v>27</v>
      </c>
      <c r="G187" s="99" t="s">
        <v>28</v>
      </c>
      <c r="H187" s="98"/>
      <c r="I187" s="99" t="s">
        <v>75</v>
      </c>
      <c r="J187" s="97"/>
      <c r="K187" s="99" t="s">
        <v>75</v>
      </c>
      <c r="L187" s="97"/>
      <c r="M187" s="99" t="s">
        <v>75</v>
      </c>
      <c r="N187" s="97"/>
      <c r="O187" s="99" t="s">
        <v>75</v>
      </c>
      <c r="P187" s="97"/>
      <c r="Q187" s="99" t="s">
        <v>75</v>
      </c>
      <c r="S187" s="99" t="s">
        <v>75</v>
      </c>
      <c r="U187" s="99" t="s">
        <v>75</v>
      </c>
    </row>
    <row r="188" spans="1:21" ht="42.6" customHeight="1">
      <c r="A188" s="101" t="s">
        <v>88</v>
      </c>
      <c r="B188" s="102" t="s">
        <v>32</v>
      </c>
      <c r="C188" s="102" t="s">
        <v>33</v>
      </c>
      <c r="D188" s="102"/>
      <c r="E188" s="102" t="s">
        <v>34</v>
      </c>
      <c r="F188" s="102"/>
      <c r="G188" s="102" t="s">
        <v>35</v>
      </c>
      <c r="I188" s="102" t="s">
        <v>36</v>
      </c>
      <c r="J188" s="102"/>
      <c r="K188" s="102" t="str">
        <f>K8</f>
        <v>Hispanic</v>
      </c>
      <c r="L188" s="102"/>
      <c r="M188" s="102" t="str">
        <f>M8</f>
        <v>Black-Not Hispanic</v>
      </c>
      <c r="N188" s="102"/>
      <c r="O188" s="102" t="str">
        <f>O173</f>
        <v>Asian</v>
      </c>
      <c r="P188" s="102"/>
      <c r="Q188" s="102" t="str">
        <f>Q173</f>
        <v>American Indian/Alaska Native</v>
      </c>
      <c r="S188" s="102" t="str">
        <f>S173</f>
        <v>Other</v>
      </c>
      <c r="T188" s="127"/>
      <c r="U188" s="102" t="str">
        <f>U173</f>
        <v>Other</v>
      </c>
    </row>
    <row r="189" spans="1:21" ht="14.1">
      <c r="A189" s="107"/>
      <c r="B189" s="108" t="s">
        <v>64</v>
      </c>
      <c r="C189" s="109"/>
      <c r="D189" s="108"/>
      <c r="E189" s="109"/>
      <c r="F189" s="108"/>
      <c r="G189" s="109"/>
      <c r="I189" s="109"/>
      <c r="J189" s="110"/>
      <c r="K189" s="109"/>
      <c r="L189" s="110"/>
      <c r="M189" s="109"/>
      <c r="N189" s="110"/>
      <c r="O189" s="109"/>
      <c r="Q189" s="109"/>
      <c r="S189" s="109"/>
      <c r="U189" s="109"/>
    </row>
    <row r="190" spans="1:21" ht="14.1">
      <c r="A190" s="111"/>
      <c r="B190" s="108" t="s">
        <v>65</v>
      </c>
      <c r="C190" s="109"/>
      <c r="D190" s="108"/>
      <c r="E190" s="109"/>
      <c r="F190" s="108"/>
      <c r="G190" s="109"/>
      <c r="I190" s="109"/>
      <c r="J190" s="110"/>
      <c r="K190" s="109"/>
      <c r="L190" s="110"/>
      <c r="M190" s="109"/>
      <c r="N190" s="110"/>
      <c r="O190" s="109"/>
      <c r="Q190" s="109"/>
      <c r="S190" s="109"/>
      <c r="U190" s="109"/>
    </row>
    <row r="191" spans="1:21" ht="14.1">
      <c r="A191" s="107"/>
      <c r="B191" s="108" t="s">
        <v>66</v>
      </c>
      <c r="C191" s="109"/>
      <c r="D191" s="108"/>
      <c r="E191" s="109"/>
      <c r="F191" s="108"/>
      <c r="G191" s="109"/>
      <c r="I191" s="109"/>
      <c r="J191" s="110"/>
      <c r="K191" s="109"/>
      <c r="L191" s="110"/>
      <c r="M191" s="109"/>
      <c r="N191" s="110"/>
      <c r="O191" s="109"/>
      <c r="Q191" s="109"/>
      <c r="S191" s="109"/>
      <c r="U191" s="109"/>
    </row>
    <row r="192" spans="1:21" ht="14.1">
      <c r="A192" s="107"/>
      <c r="B192" s="108" t="s">
        <v>67</v>
      </c>
      <c r="C192" s="109"/>
      <c r="D192" s="108"/>
      <c r="E192" s="109"/>
      <c r="F192" s="108"/>
      <c r="G192" s="109"/>
      <c r="I192" s="109"/>
      <c r="J192" s="110"/>
      <c r="K192" s="109"/>
      <c r="L192" s="110"/>
      <c r="M192" s="109"/>
      <c r="N192" s="110"/>
      <c r="O192" s="109"/>
      <c r="Q192" s="109"/>
      <c r="S192" s="109"/>
      <c r="U192" s="109"/>
    </row>
    <row r="193" spans="1:21" ht="14.1">
      <c r="A193" s="107"/>
      <c r="B193" s="108" t="s">
        <v>68</v>
      </c>
      <c r="C193" s="109"/>
      <c r="D193" s="108"/>
      <c r="E193" s="109"/>
      <c r="F193" s="108"/>
      <c r="G193" s="109"/>
      <c r="I193" s="109"/>
      <c r="J193" s="110"/>
      <c r="K193" s="109"/>
      <c r="L193" s="110"/>
      <c r="M193" s="109"/>
      <c r="N193" s="110"/>
      <c r="O193" s="109"/>
      <c r="Q193" s="109"/>
      <c r="S193" s="109"/>
      <c r="U193" s="109"/>
    </row>
    <row r="194" spans="1:21" ht="14.1">
      <c r="A194" s="107"/>
      <c r="B194" s="108" t="s">
        <v>69</v>
      </c>
      <c r="C194" s="109"/>
      <c r="D194" s="108"/>
      <c r="E194" s="109"/>
      <c r="F194" s="108"/>
      <c r="G194" s="109"/>
      <c r="I194" s="109"/>
      <c r="J194" s="110"/>
      <c r="K194" s="109"/>
      <c r="L194" s="110"/>
      <c r="M194" s="109"/>
      <c r="N194" s="110"/>
      <c r="O194" s="109"/>
      <c r="Q194" s="109"/>
      <c r="S194" s="109"/>
      <c r="U194" s="109"/>
    </row>
    <row r="195" spans="1:21" ht="14.1">
      <c r="A195" s="107"/>
      <c r="B195" s="108" t="s">
        <v>70</v>
      </c>
      <c r="C195" s="109"/>
      <c r="D195" s="108"/>
      <c r="E195" s="109"/>
      <c r="F195" s="108"/>
      <c r="G195" s="109"/>
      <c r="I195" s="109"/>
      <c r="J195" s="110"/>
      <c r="K195" s="109"/>
      <c r="L195" s="110"/>
      <c r="M195" s="109"/>
      <c r="N195" s="110"/>
      <c r="O195" s="109"/>
      <c r="Q195" s="109"/>
      <c r="S195" s="109"/>
      <c r="U195" s="109"/>
    </row>
    <row r="196" spans="1:21" ht="14.1">
      <c r="A196" s="107"/>
      <c r="B196" s="108" t="s">
        <v>71</v>
      </c>
      <c r="C196" s="109"/>
      <c r="D196" s="108"/>
      <c r="E196" s="109"/>
      <c r="F196" s="108"/>
      <c r="G196" s="109"/>
      <c r="I196" s="109"/>
      <c r="J196" s="110"/>
      <c r="K196" s="109"/>
      <c r="L196" s="110"/>
      <c r="M196" s="109"/>
      <c r="N196" s="110"/>
      <c r="O196" s="109"/>
      <c r="Q196" s="109"/>
      <c r="S196" s="109"/>
      <c r="U196" s="109"/>
    </row>
    <row r="197" spans="1:21" ht="14.1">
      <c r="A197" s="107"/>
      <c r="B197" s="108" t="s">
        <v>72</v>
      </c>
      <c r="C197" s="109"/>
      <c r="D197" s="108"/>
      <c r="E197" s="109"/>
      <c r="F197" s="108"/>
      <c r="G197" s="109"/>
      <c r="I197" s="109"/>
      <c r="J197" s="110"/>
      <c r="K197" s="109"/>
      <c r="L197" s="110"/>
      <c r="M197" s="109"/>
      <c r="N197" s="110"/>
      <c r="O197" s="109"/>
      <c r="Q197" s="109"/>
      <c r="S197" s="109"/>
      <c r="U197" s="109"/>
    </row>
    <row r="198" spans="1:21" ht="14.1">
      <c r="A198" s="107"/>
      <c r="B198" s="108" t="s">
        <v>73</v>
      </c>
      <c r="C198" s="109"/>
      <c r="D198" s="108"/>
      <c r="E198" s="109"/>
      <c r="F198" s="108"/>
      <c r="G198" s="109"/>
      <c r="I198" s="109"/>
      <c r="J198" s="110"/>
      <c r="K198" s="109"/>
      <c r="L198" s="110"/>
      <c r="M198" s="109"/>
      <c r="N198" s="110"/>
      <c r="O198" s="109"/>
      <c r="Q198" s="109"/>
      <c r="S198" s="109"/>
      <c r="U198" s="109"/>
    </row>
    <row r="199" spans="1:21" ht="12.95">
      <c r="A199" s="112"/>
      <c r="B199" s="113" t="s">
        <v>74</v>
      </c>
      <c r="C199" s="95">
        <f>SUM(C189:C198)</f>
        <v>0</v>
      </c>
      <c r="D199" s="96"/>
      <c r="E199" s="95">
        <f>SUM(E189:E198)</f>
        <v>0</v>
      </c>
      <c r="F199" s="96"/>
      <c r="G199" s="95">
        <f>SUM(G189:G198)</f>
        <v>0</v>
      </c>
      <c r="I199" s="95">
        <f>SUM(I189:I198)</f>
        <v>0</v>
      </c>
      <c r="K199" s="95">
        <f>SUM(K189:K198)</f>
        <v>0</v>
      </c>
      <c r="M199" s="95">
        <f>SUM(M189:M198)</f>
        <v>0</v>
      </c>
      <c r="O199" s="95">
        <f>SUM(O189:O198)</f>
        <v>0</v>
      </c>
      <c r="Q199" s="95">
        <f>SUM(Q189:Q198)</f>
        <v>0</v>
      </c>
      <c r="S199" s="95">
        <f>SUM(S189:S198)</f>
        <v>0</v>
      </c>
      <c r="U199" s="95">
        <f>SUM(U189:U198)</f>
        <v>0</v>
      </c>
    </row>
    <row r="202" spans="1:21" ht="60">
      <c r="A202" s="100"/>
      <c r="B202" s="100"/>
      <c r="C202" s="99" t="s">
        <v>26</v>
      </c>
      <c r="E202" s="99" t="s">
        <v>27</v>
      </c>
      <c r="G202" s="99" t="s">
        <v>28</v>
      </c>
      <c r="H202" s="98"/>
      <c r="I202" s="99" t="s">
        <v>75</v>
      </c>
      <c r="J202" s="97"/>
      <c r="K202" s="99" t="s">
        <v>75</v>
      </c>
      <c r="L202" s="97"/>
      <c r="M202" s="99" t="s">
        <v>75</v>
      </c>
      <c r="N202" s="97"/>
      <c r="O202" s="99" t="s">
        <v>75</v>
      </c>
      <c r="P202" s="97"/>
      <c r="Q202" s="99" t="s">
        <v>75</v>
      </c>
      <c r="S202" s="99" t="s">
        <v>75</v>
      </c>
      <c r="U202" s="99" t="s">
        <v>75</v>
      </c>
    </row>
    <row r="203" spans="1:21" ht="43.5" customHeight="1">
      <c r="A203" s="101" t="s">
        <v>89</v>
      </c>
      <c r="B203" s="116" t="s">
        <v>32</v>
      </c>
      <c r="C203" s="116" t="s">
        <v>33</v>
      </c>
      <c r="D203" s="116"/>
      <c r="E203" s="116" t="s">
        <v>34</v>
      </c>
      <c r="F203" s="116"/>
      <c r="G203" s="116" t="s">
        <v>35</v>
      </c>
      <c r="H203" s="117"/>
      <c r="I203" s="116" t="s">
        <v>36</v>
      </c>
      <c r="J203" s="116"/>
      <c r="K203" s="116" t="str">
        <f>K8</f>
        <v>Hispanic</v>
      </c>
      <c r="L203" s="116"/>
      <c r="M203" s="116" t="str">
        <f>M8</f>
        <v>Black-Not Hispanic</v>
      </c>
      <c r="N203" s="116"/>
      <c r="O203" s="116" t="str">
        <f>O188</f>
        <v>Asian</v>
      </c>
      <c r="P203" s="116"/>
      <c r="Q203" s="116" t="str">
        <f>Q188</f>
        <v>American Indian/Alaska Native</v>
      </c>
      <c r="R203" s="117"/>
      <c r="S203" s="116" t="str">
        <f>S188</f>
        <v>Other</v>
      </c>
      <c r="T203" s="118"/>
      <c r="U203" s="116" t="str">
        <f>U188</f>
        <v>Other</v>
      </c>
    </row>
    <row r="204" spans="1:21" ht="14.1">
      <c r="A204" s="119"/>
      <c r="B204" s="120" t="s">
        <v>64</v>
      </c>
      <c r="C204" s="121"/>
      <c r="D204" s="120"/>
      <c r="E204" s="121"/>
      <c r="F204" s="120"/>
      <c r="G204" s="121"/>
      <c r="H204" s="117"/>
      <c r="I204" s="121"/>
      <c r="J204" s="122"/>
      <c r="K204" s="121"/>
      <c r="L204" s="122"/>
      <c r="M204" s="121"/>
      <c r="N204" s="122"/>
      <c r="O204" s="121"/>
      <c r="P204" s="117"/>
      <c r="Q204" s="121"/>
      <c r="R204" s="117"/>
      <c r="S204" s="121"/>
      <c r="T204" s="117"/>
      <c r="U204" s="121"/>
    </row>
    <row r="205" spans="1:21" ht="14.1">
      <c r="A205" s="123"/>
      <c r="B205" s="120" t="s">
        <v>65</v>
      </c>
      <c r="C205" s="121"/>
      <c r="D205" s="120"/>
      <c r="E205" s="121"/>
      <c r="F205" s="120"/>
      <c r="G205" s="121"/>
      <c r="H205" s="117"/>
      <c r="I205" s="121"/>
      <c r="J205" s="122"/>
      <c r="K205" s="121"/>
      <c r="L205" s="122"/>
      <c r="M205" s="121"/>
      <c r="N205" s="122"/>
      <c r="O205" s="121"/>
      <c r="P205" s="117"/>
      <c r="Q205" s="121"/>
      <c r="R205" s="117"/>
      <c r="S205" s="121"/>
      <c r="T205" s="117"/>
      <c r="U205" s="121"/>
    </row>
    <row r="206" spans="1:21" ht="14.1">
      <c r="A206" s="119"/>
      <c r="B206" s="120" t="s">
        <v>66</v>
      </c>
      <c r="C206" s="121"/>
      <c r="D206" s="120"/>
      <c r="E206" s="121"/>
      <c r="F206" s="120"/>
      <c r="G206" s="121"/>
      <c r="H206" s="117"/>
      <c r="I206" s="121"/>
      <c r="J206" s="122"/>
      <c r="K206" s="121"/>
      <c r="L206" s="122"/>
      <c r="M206" s="121"/>
      <c r="N206" s="122"/>
      <c r="O206" s="121"/>
      <c r="P206" s="117"/>
      <c r="Q206" s="121"/>
      <c r="R206" s="117"/>
      <c r="S206" s="121"/>
      <c r="T206" s="117"/>
      <c r="U206" s="121"/>
    </row>
    <row r="207" spans="1:21" ht="14.1">
      <c r="A207" s="119"/>
      <c r="B207" s="120" t="s">
        <v>67</v>
      </c>
      <c r="C207" s="121"/>
      <c r="D207" s="120"/>
      <c r="E207" s="121"/>
      <c r="F207" s="120"/>
      <c r="G207" s="121"/>
      <c r="H207" s="117"/>
      <c r="I207" s="121"/>
      <c r="J207" s="122"/>
      <c r="K207" s="121"/>
      <c r="L207" s="122"/>
      <c r="M207" s="121"/>
      <c r="N207" s="122"/>
      <c r="O207" s="121"/>
      <c r="P207" s="117"/>
      <c r="Q207" s="121"/>
      <c r="R207" s="117"/>
      <c r="S207" s="121"/>
      <c r="T207" s="117"/>
      <c r="U207" s="121"/>
    </row>
    <row r="208" spans="1:21" ht="14.1">
      <c r="A208" s="119"/>
      <c r="B208" s="120" t="s">
        <v>68</v>
      </c>
      <c r="C208" s="121"/>
      <c r="D208" s="120"/>
      <c r="E208" s="121"/>
      <c r="F208" s="120"/>
      <c r="G208" s="121"/>
      <c r="H208" s="117"/>
      <c r="I208" s="121"/>
      <c r="J208" s="122"/>
      <c r="K208" s="121"/>
      <c r="L208" s="122"/>
      <c r="M208" s="121"/>
      <c r="N208" s="122"/>
      <c r="O208" s="121"/>
      <c r="P208" s="117"/>
      <c r="Q208" s="121"/>
      <c r="R208" s="117"/>
      <c r="S208" s="121"/>
      <c r="T208" s="117"/>
      <c r="U208" s="121"/>
    </row>
    <row r="209" spans="1:21" ht="14.1">
      <c r="A209" s="119"/>
      <c r="B209" s="120" t="s">
        <v>69</v>
      </c>
      <c r="C209" s="121"/>
      <c r="D209" s="120"/>
      <c r="E209" s="121"/>
      <c r="F209" s="120"/>
      <c r="G209" s="121"/>
      <c r="H209" s="117"/>
      <c r="I209" s="121"/>
      <c r="J209" s="122"/>
      <c r="K209" s="121"/>
      <c r="L209" s="122"/>
      <c r="M209" s="121"/>
      <c r="N209" s="122"/>
      <c r="O209" s="121"/>
      <c r="P209" s="117"/>
      <c r="Q209" s="121"/>
      <c r="R209" s="117"/>
      <c r="S209" s="121"/>
      <c r="T209" s="117"/>
      <c r="U209" s="121"/>
    </row>
    <row r="210" spans="1:21" ht="14.1">
      <c r="A210" s="119"/>
      <c r="B210" s="120" t="s">
        <v>70</v>
      </c>
      <c r="C210" s="121"/>
      <c r="D210" s="120"/>
      <c r="E210" s="121"/>
      <c r="F210" s="120"/>
      <c r="G210" s="121"/>
      <c r="H210" s="117"/>
      <c r="I210" s="121"/>
      <c r="J210" s="122"/>
      <c r="K210" s="121"/>
      <c r="L210" s="122"/>
      <c r="M210" s="121"/>
      <c r="N210" s="122"/>
      <c r="O210" s="121"/>
      <c r="P210" s="117"/>
      <c r="Q210" s="121"/>
      <c r="R210" s="117"/>
      <c r="S210" s="121"/>
      <c r="T210" s="117"/>
      <c r="U210" s="121"/>
    </row>
    <row r="211" spans="1:21" ht="14.1">
      <c r="A211" s="119"/>
      <c r="B211" s="120" t="s">
        <v>71</v>
      </c>
      <c r="C211" s="121"/>
      <c r="D211" s="120"/>
      <c r="E211" s="121"/>
      <c r="F211" s="120"/>
      <c r="G211" s="121"/>
      <c r="H211" s="117"/>
      <c r="I211" s="121"/>
      <c r="J211" s="122"/>
      <c r="K211" s="121"/>
      <c r="L211" s="122"/>
      <c r="M211" s="121"/>
      <c r="N211" s="122"/>
      <c r="O211" s="121"/>
      <c r="P211" s="117"/>
      <c r="Q211" s="121"/>
      <c r="R211" s="117"/>
      <c r="S211" s="121"/>
      <c r="T211" s="117"/>
      <c r="U211" s="121"/>
    </row>
    <row r="212" spans="1:21" ht="14.1">
      <c r="A212" s="119"/>
      <c r="B212" s="120" t="s">
        <v>72</v>
      </c>
      <c r="C212" s="121"/>
      <c r="D212" s="120"/>
      <c r="E212" s="121"/>
      <c r="F212" s="120"/>
      <c r="G212" s="121"/>
      <c r="H212" s="117"/>
      <c r="I212" s="121"/>
      <c r="J212" s="122"/>
      <c r="K212" s="121"/>
      <c r="L212" s="122"/>
      <c r="M212" s="121"/>
      <c r="N212" s="122"/>
      <c r="O212" s="121"/>
      <c r="P212" s="117"/>
      <c r="Q212" s="121"/>
      <c r="R212" s="117"/>
      <c r="S212" s="121"/>
      <c r="T212" s="117"/>
      <c r="U212" s="121"/>
    </row>
    <row r="213" spans="1:21" ht="14.1">
      <c r="A213" s="119"/>
      <c r="B213" s="120" t="s">
        <v>73</v>
      </c>
      <c r="C213" s="121"/>
      <c r="D213" s="120"/>
      <c r="E213" s="121"/>
      <c r="F213" s="120"/>
      <c r="G213" s="121"/>
      <c r="H213" s="117"/>
      <c r="I213" s="121"/>
      <c r="J213" s="122"/>
      <c r="K213" s="121"/>
      <c r="L213" s="122"/>
      <c r="M213" s="121"/>
      <c r="N213" s="122"/>
      <c r="O213" s="121"/>
      <c r="P213" s="117"/>
      <c r="Q213" s="121"/>
      <c r="R213" s="117"/>
      <c r="S213" s="121"/>
      <c r="T213" s="117"/>
      <c r="U213" s="121"/>
    </row>
    <row r="214" spans="1:21" ht="12.95">
      <c r="A214" s="124"/>
      <c r="B214" s="125" t="s">
        <v>74</v>
      </c>
      <c r="C214" s="117">
        <f>SUM(C204:C213)</f>
        <v>0</v>
      </c>
      <c r="D214" s="126"/>
      <c r="E214" s="117">
        <f>SUM(E204:E213)</f>
        <v>0</v>
      </c>
      <c r="F214" s="126"/>
      <c r="G214" s="117">
        <f>SUM(G204:G213)</f>
        <v>0</v>
      </c>
      <c r="H214" s="117"/>
      <c r="I214" s="117">
        <f>SUM(I204:I213)</f>
        <v>0</v>
      </c>
      <c r="J214" s="117"/>
      <c r="K214" s="117">
        <f>SUM(K204:K213)</f>
        <v>0</v>
      </c>
      <c r="L214" s="117"/>
      <c r="M214" s="117">
        <f>SUM(M204:M213)</f>
        <v>0</v>
      </c>
      <c r="N214" s="117"/>
      <c r="O214" s="117">
        <f>SUM(O204:O213)</f>
        <v>0</v>
      </c>
      <c r="P214" s="117"/>
      <c r="Q214" s="117">
        <f>SUM(Q204:Q213)</f>
        <v>0</v>
      </c>
      <c r="R214" s="117"/>
      <c r="S214" s="117">
        <f>SUM(S204:S213)</f>
        <v>0</v>
      </c>
      <c r="T214" s="117"/>
      <c r="U214" s="117">
        <f>SUM(U204:U213)</f>
        <v>0</v>
      </c>
    </row>
    <row r="217" spans="1:21" ht="60">
      <c r="A217" s="100"/>
      <c r="B217" s="100"/>
      <c r="C217" s="99" t="s">
        <v>26</v>
      </c>
      <c r="E217" s="99" t="s">
        <v>27</v>
      </c>
      <c r="G217" s="99" t="s">
        <v>28</v>
      </c>
      <c r="H217" s="98"/>
      <c r="I217" s="99" t="s">
        <v>75</v>
      </c>
      <c r="J217" s="97"/>
      <c r="K217" s="99" t="s">
        <v>75</v>
      </c>
      <c r="L217" s="97"/>
      <c r="M217" s="99" t="s">
        <v>75</v>
      </c>
      <c r="N217" s="97"/>
      <c r="O217" s="99" t="s">
        <v>75</v>
      </c>
      <c r="P217" s="97"/>
      <c r="Q217" s="99" t="s">
        <v>75</v>
      </c>
      <c r="S217" s="99" t="s">
        <v>75</v>
      </c>
      <c r="U217" s="99" t="s">
        <v>75</v>
      </c>
    </row>
    <row r="218" spans="1:21" ht="45" customHeight="1">
      <c r="A218" s="101" t="s">
        <v>90</v>
      </c>
      <c r="B218" s="102" t="s">
        <v>32</v>
      </c>
      <c r="C218" s="102" t="s">
        <v>33</v>
      </c>
      <c r="D218" s="102"/>
      <c r="E218" s="102" t="s">
        <v>34</v>
      </c>
      <c r="F218" s="102"/>
      <c r="G218" s="102" t="s">
        <v>35</v>
      </c>
      <c r="I218" s="102" t="s">
        <v>36</v>
      </c>
      <c r="J218" s="102"/>
      <c r="K218" s="102" t="str">
        <f>K8</f>
        <v>Hispanic</v>
      </c>
      <c r="L218" s="102"/>
      <c r="M218" s="102" t="str">
        <f>M8</f>
        <v>Black-Not Hispanic</v>
      </c>
      <c r="N218" s="102"/>
      <c r="O218" s="102" t="str">
        <f>O203</f>
        <v>Asian</v>
      </c>
      <c r="P218" s="102"/>
      <c r="Q218" s="102" t="str">
        <f>Q203</f>
        <v>American Indian/Alaska Native</v>
      </c>
      <c r="S218" s="102" t="str">
        <f>S203</f>
        <v>Other</v>
      </c>
      <c r="T218" s="127"/>
      <c r="U218" s="102" t="str">
        <f>U203</f>
        <v>Other</v>
      </c>
    </row>
    <row r="219" spans="1:21" ht="14.1">
      <c r="A219" s="107"/>
      <c r="B219" s="108" t="s">
        <v>64</v>
      </c>
      <c r="C219" s="109"/>
      <c r="D219" s="108"/>
      <c r="E219" s="109"/>
      <c r="F219" s="108"/>
      <c r="G219" s="109"/>
      <c r="I219" s="109"/>
      <c r="J219" s="110"/>
      <c r="K219" s="109"/>
      <c r="L219" s="110"/>
      <c r="M219" s="109"/>
      <c r="N219" s="110"/>
      <c r="O219" s="109"/>
      <c r="Q219" s="109"/>
      <c r="S219" s="109"/>
      <c r="U219" s="109"/>
    </row>
    <row r="220" spans="1:21" ht="14.1">
      <c r="A220" s="111"/>
      <c r="B220" s="108" t="s">
        <v>65</v>
      </c>
      <c r="C220" s="109"/>
      <c r="D220" s="108"/>
      <c r="E220" s="109"/>
      <c r="F220" s="108"/>
      <c r="G220" s="109"/>
      <c r="I220" s="109"/>
      <c r="J220" s="110"/>
      <c r="K220" s="109"/>
      <c r="L220" s="110"/>
      <c r="M220" s="109"/>
      <c r="N220" s="110"/>
      <c r="O220" s="109"/>
      <c r="Q220" s="109"/>
      <c r="S220" s="109"/>
      <c r="U220" s="109"/>
    </row>
    <row r="221" spans="1:21" ht="14.1">
      <c r="A221" s="107"/>
      <c r="B221" s="108" t="s">
        <v>66</v>
      </c>
      <c r="C221" s="109"/>
      <c r="D221" s="108"/>
      <c r="E221" s="109"/>
      <c r="F221" s="108"/>
      <c r="G221" s="109"/>
      <c r="I221" s="109"/>
      <c r="J221" s="110"/>
      <c r="K221" s="109"/>
      <c r="L221" s="110"/>
      <c r="M221" s="109"/>
      <c r="N221" s="110"/>
      <c r="O221" s="109"/>
      <c r="Q221" s="109"/>
      <c r="S221" s="109"/>
      <c r="U221" s="109"/>
    </row>
    <row r="222" spans="1:21" ht="14.1">
      <c r="A222" s="107"/>
      <c r="B222" s="108" t="s">
        <v>67</v>
      </c>
      <c r="C222" s="109"/>
      <c r="D222" s="108"/>
      <c r="E222" s="109"/>
      <c r="F222" s="108"/>
      <c r="G222" s="109"/>
      <c r="I222" s="109"/>
      <c r="J222" s="110"/>
      <c r="K222" s="109"/>
      <c r="L222" s="110"/>
      <c r="M222" s="109"/>
      <c r="N222" s="110"/>
      <c r="O222" s="109"/>
      <c r="Q222" s="109"/>
      <c r="S222" s="109"/>
      <c r="U222" s="109"/>
    </row>
    <row r="223" spans="1:21" ht="14.1">
      <c r="A223" s="107"/>
      <c r="B223" s="108" t="s">
        <v>68</v>
      </c>
      <c r="C223" s="109"/>
      <c r="D223" s="108"/>
      <c r="E223" s="109"/>
      <c r="F223" s="108"/>
      <c r="G223" s="109"/>
      <c r="I223" s="109"/>
      <c r="J223" s="110"/>
      <c r="K223" s="109"/>
      <c r="L223" s="110"/>
      <c r="M223" s="109"/>
      <c r="N223" s="110"/>
      <c r="O223" s="109"/>
      <c r="Q223" s="109"/>
      <c r="S223" s="109"/>
      <c r="U223" s="109"/>
    </row>
    <row r="224" spans="1:21" ht="14.1">
      <c r="A224" s="107"/>
      <c r="B224" s="108" t="s">
        <v>69</v>
      </c>
      <c r="C224" s="109"/>
      <c r="D224" s="108"/>
      <c r="E224" s="109"/>
      <c r="F224" s="108"/>
      <c r="G224" s="109"/>
      <c r="I224" s="109"/>
      <c r="J224" s="110"/>
      <c r="K224" s="109"/>
      <c r="L224" s="110"/>
      <c r="M224" s="109"/>
      <c r="N224" s="110"/>
      <c r="O224" s="109"/>
      <c r="Q224" s="109"/>
      <c r="S224" s="109"/>
      <c r="U224" s="109"/>
    </row>
    <row r="225" spans="1:21" ht="14.1">
      <c r="A225" s="107"/>
      <c r="B225" s="108" t="s">
        <v>70</v>
      </c>
      <c r="C225" s="109"/>
      <c r="D225" s="108"/>
      <c r="E225" s="109"/>
      <c r="F225" s="108"/>
      <c r="G225" s="109"/>
      <c r="I225" s="109"/>
      <c r="J225" s="110"/>
      <c r="K225" s="109"/>
      <c r="L225" s="110"/>
      <c r="M225" s="109"/>
      <c r="N225" s="110"/>
      <c r="O225" s="109"/>
      <c r="Q225" s="109"/>
      <c r="S225" s="109"/>
      <c r="U225" s="109"/>
    </row>
    <row r="226" spans="1:21" ht="14.1">
      <c r="A226" s="107"/>
      <c r="B226" s="108" t="s">
        <v>71</v>
      </c>
      <c r="C226" s="109"/>
      <c r="D226" s="108"/>
      <c r="E226" s="109"/>
      <c r="F226" s="108"/>
      <c r="G226" s="109"/>
      <c r="I226" s="109"/>
      <c r="J226" s="110"/>
      <c r="K226" s="109"/>
      <c r="L226" s="110"/>
      <c r="M226" s="109"/>
      <c r="N226" s="110"/>
      <c r="O226" s="109"/>
      <c r="Q226" s="109"/>
      <c r="S226" s="109"/>
      <c r="U226" s="109"/>
    </row>
    <row r="227" spans="1:21" ht="14.1">
      <c r="A227" s="107"/>
      <c r="B227" s="108" t="s">
        <v>72</v>
      </c>
      <c r="C227" s="109"/>
      <c r="D227" s="108"/>
      <c r="E227" s="109"/>
      <c r="F227" s="108"/>
      <c r="G227" s="109"/>
      <c r="I227" s="109"/>
      <c r="J227" s="110"/>
      <c r="K227" s="109"/>
      <c r="L227" s="110"/>
      <c r="M227" s="109"/>
      <c r="N227" s="110"/>
      <c r="O227" s="109"/>
      <c r="Q227" s="109"/>
      <c r="S227" s="109"/>
      <c r="U227" s="109"/>
    </row>
    <row r="228" spans="1:21" ht="14.1">
      <c r="A228" s="107"/>
      <c r="B228" s="108" t="s">
        <v>73</v>
      </c>
      <c r="C228" s="109"/>
      <c r="D228" s="108"/>
      <c r="E228" s="109"/>
      <c r="F228" s="108"/>
      <c r="G228" s="109"/>
      <c r="I228" s="109"/>
      <c r="J228" s="110"/>
      <c r="K228" s="109"/>
      <c r="L228" s="110"/>
      <c r="M228" s="109"/>
      <c r="N228" s="110"/>
      <c r="O228" s="109"/>
      <c r="Q228" s="109"/>
      <c r="S228" s="109"/>
      <c r="U228" s="109"/>
    </row>
    <row r="229" spans="1:21" ht="12.95">
      <c r="A229" s="112"/>
      <c r="B229" s="113" t="s">
        <v>74</v>
      </c>
      <c r="C229" s="95">
        <f>SUM(C219:C228)</f>
        <v>0</v>
      </c>
      <c r="D229" s="96"/>
      <c r="E229" s="95">
        <f>SUM(E219:E228)</f>
        <v>0</v>
      </c>
      <c r="F229" s="96"/>
      <c r="G229" s="95">
        <f>SUM(G219:G228)</f>
        <v>0</v>
      </c>
      <c r="I229" s="95">
        <f>SUM(I219:I228)</f>
        <v>0</v>
      </c>
      <c r="K229" s="95">
        <f>SUM(K219:K228)</f>
        <v>0</v>
      </c>
      <c r="M229" s="95">
        <f>SUM(M219:M228)</f>
        <v>0</v>
      </c>
      <c r="O229" s="95">
        <f>SUM(O219:O228)</f>
        <v>0</v>
      </c>
      <c r="Q229" s="95">
        <f>SUM(Q219:Q228)</f>
        <v>0</v>
      </c>
      <c r="S229" s="95">
        <f>SUM(S219:S228)</f>
        <v>0</v>
      </c>
      <c r="U229" s="95">
        <f>SUM(U219:U228)</f>
        <v>0</v>
      </c>
    </row>
    <row r="232" spans="1:21" ht="60">
      <c r="A232" s="100"/>
      <c r="B232" s="100"/>
      <c r="C232" s="99" t="s">
        <v>26</v>
      </c>
      <c r="E232" s="99" t="s">
        <v>27</v>
      </c>
      <c r="G232" s="99" t="s">
        <v>28</v>
      </c>
      <c r="H232" s="98"/>
      <c r="I232" s="99" t="s">
        <v>75</v>
      </c>
      <c r="J232" s="97"/>
      <c r="K232" s="99" t="s">
        <v>75</v>
      </c>
      <c r="L232" s="97"/>
      <c r="M232" s="99" t="s">
        <v>75</v>
      </c>
      <c r="N232" s="97"/>
      <c r="O232" s="99" t="s">
        <v>75</v>
      </c>
      <c r="P232" s="97"/>
      <c r="Q232" s="99" t="s">
        <v>75</v>
      </c>
      <c r="S232" s="99" t="s">
        <v>75</v>
      </c>
      <c r="U232" s="99" t="s">
        <v>75</v>
      </c>
    </row>
    <row r="233" spans="1:21" ht="44.45" customHeight="1">
      <c r="A233" s="101" t="s">
        <v>91</v>
      </c>
      <c r="B233" s="116" t="s">
        <v>32</v>
      </c>
      <c r="C233" s="116" t="s">
        <v>33</v>
      </c>
      <c r="D233" s="116"/>
      <c r="E233" s="116" t="s">
        <v>34</v>
      </c>
      <c r="F233" s="116"/>
      <c r="G233" s="116" t="s">
        <v>35</v>
      </c>
      <c r="H233" s="117"/>
      <c r="I233" s="116" t="s">
        <v>36</v>
      </c>
      <c r="J233" s="116"/>
      <c r="K233" s="116" t="str">
        <f>K8</f>
        <v>Hispanic</v>
      </c>
      <c r="L233" s="116"/>
      <c r="M233" s="116" t="str">
        <f>M8</f>
        <v>Black-Not Hispanic</v>
      </c>
      <c r="N233" s="116"/>
      <c r="O233" s="116" t="str">
        <f>O218</f>
        <v>Asian</v>
      </c>
      <c r="P233" s="116"/>
      <c r="Q233" s="116" t="str">
        <f>Q218</f>
        <v>American Indian/Alaska Native</v>
      </c>
      <c r="R233" s="117"/>
      <c r="S233" s="116" t="str">
        <f>S218</f>
        <v>Other</v>
      </c>
      <c r="T233" s="118"/>
      <c r="U233" s="116" t="str">
        <f>U218</f>
        <v>Other</v>
      </c>
    </row>
    <row r="234" spans="1:21" ht="14.1">
      <c r="A234" s="119"/>
      <c r="B234" s="120" t="s">
        <v>64</v>
      </c>
      <c r="C234" s="121"/>
      <c r="D234" s="120"/>
      <c r="E234" s="121"/>
      <c r="F234" s="120"/>
      <c r="G234" s="121"/>
      <c r="H234" s="117"/>
      <c r="I234" s="121"/>
      <c r="J234" s="122"/>
      <c r="K234" s="121"/>
      <c r="L234" s="122"/>
      <c r="M234" s="121"/>
      <c r="N234" s="122"/>
      <c r="O234" s="121"/>
      <c r="P234" s="117"/>
      <c r="Q234" s="121"/>
      <c r="R234" s="117"/>
      <c r="S234" s="121"/>
      <c r="T234" s="117"/>
      <c r="U234" s="121"/>
    </row>
    <row r="235" spans="1:21" ht="14.1">
      <c r="A235" s="123"/>
      <c r="B235" s="120" t="s">
        <v>65</v>
      </c>
      <c r="C235" s="121"/>
      <c r="D235" s="120"/>
      <c r="E235" s="121"/>
      <c r="F235" s="120"/>
      <c r="G235" s="121"/>
      <c r="H235" s="117"/>
      <c r="I235" s="121"/>
      <c r="J235" s="122"/>
      <c r="K235" s="121"/>
      <c r="L235" s="122"/>
      <c r="M235" s="121"/>
      <c r="N235" s="122"/>
      <c r="O235" s="121"/>
      <c r="P235" s="117"/>
      <c r="Q235" s="121"/>
      <c r="R235" s="117"/>
      <c r="S235" s="121"/>
      <c r="T235" s="117"/>
      <c r="U235" s="121"/>
    </row>
    <row r="236" spans="1:21" ht="14.1">
      <c r="A236" s="119"/>
      <c r="B236" s="120" t="s">
        <v>66</v>
      </c>
      <c r="C236" s="121"/>
      <c r="D236" s="120"/>
      <c r="E236" s="121"/>
      <c r="F236" s="120"/>
      <c r="G236" s="121"/>
      <c r="H236" s="117"/>
      <c r="I236" s="121"/>
      <c r="J236" s="122"/>
      <c r="K236" s="121"/>
      <c r="L236" s="122"/>
      <c r="M236" s="121"/>
      <c r="N236" s="122"/>
      <c r="O236" s="121"/>
      <c r="P236" s="117"/>
      <c r="Q236" s="121"/>
      <c r="R236" s="117"/>
      <c r="S236" s="121"/>
      <c r="T236" s="117"/>
      <c r="U236" s="121"/>
    </row>
    <row r="237" spans="1:21" ht="14.1">
      <c r="A237" s="119"/>
      <c r="B237" s="120" t="s">
        <v>67</v>
      </c>
      <c r="C237" s="121"/>
      <c r="D237" s="120"/>
      <c r="E237" s="121"/>
      <c r="F237" s="120"/>
      <c r="G237" s="121"/>
      <c r="H237" s="117"/>
      <c r="I237" s="121"/>
      <c r="J237" s="122"/>
      <c r="K237" s="121"/>
      <c r="L237" s="122"/>
      <c r="M237" s="121"/>
      <c r="N237" s="122"/>
      <c r="O237" s="121"/>
      <c r="P237" s="117"/>
      <c r="Q237" s="121"/>
      <c r="R237" s="117"/>
      <c r="S237" s="121"/>
      <c r="T237" s="117"/>
      <c r="U237" s="121"/>
    </row>
    <row r="238" spans="1:21" ht="14.1">
      <c r="A238" s="119"/>
      <c r="B238" s="120" t="s">
        <v>68</v>
      </c>
      <c r="C238" s="121"/>
      <c r="D238" s="120"/>
      <c r="E238" s="121"/>
      <c r="F238" s="120"/>
      <c r="G238" s="121"/>
      <c r="H238" s="117"/>
      <c r="I238" s="121"/>
      <c r="J238" s="122"/>
      <c r="K238" s="121"/>
      <c r="L238" s="122"/>
      <c r="M238" s="121"/>
      <c r="N238" s="122"/>
      <c r="O238" s="121"/>
      <c r="P238" s="117"/>
      <c r="Q238" s="121"/>
      <c r="R238" s="117"/>
      <c r="S238" s="121"/>
      <c r="T238" s="117"/>
      <c r="U238" s="121"/>
    </row>
    <row r="239" spans="1:21" ht="14.1">
      <c r="A239" s="119"/>
      <c r="B239" s="120" t="s">
        <v>69</v>
      </c>
      <c r="C239" s="121"/>
      <c r="D239" s="120"/>
      <c r="E239" s="121"/>
      <c r="F239" s="120"/>
      <c r="G239" s="121"/>
      <c r="H239" s="117"/>
      <c r="I239" s="121"/>
      <c r="J239" s="122"/>
      <c r="K239" s="121"/>
      <c r="L239" s="122"/>
      <c r="M239" s="121"/>
      <c r="N239" s="122"/>
      <c r="O239" s="121"/>
      <c r="P239" s="117"/>
      <c r="Q239" s="121"/>
      <c r="R239" s="117"/>
      <c r="S239" s="121"/>
      <c r="T239" s="117"/>
      <c r="U239" s="121"/>
    </row>
    <row r="240" spans="1:21" ht="14.1">
      <c r="A240" s="119"/>
      <c r="B240" s="120" t="s">
        <v>70</v>
      </c>
      <c r="C240" s="121"/>
      <c r="D240" s="120"/>
      <c r="E240" s="121"/>
      <c r="F240" s="120"/>
      <c r="G240" s="121"/>
      <c r="H240" s="117"/>
      <c r="I240" s="121"/>
      <c r="J240" s="122"/>
      <c r="K240" s="121"/>
      <c r="L240" s="122"/>
      <c r="M240" s="121"/>
      <c r="N240" s="122"/>
      <c r="O240" s="121"/>
      <c r="P240" s="117"/>
      <c r="Q240" s="121"/>
      <c r="R240" s="117"/>
      <c r="S240" s="121"/>
      <c r="T240" s="117"/>
      <c r="U240" s="121"/>
    </row>
    <row r="241" spans="1:21" ht="14.1">
      <c r="A241" s="119"/>
      <c r="B241" s="120" t="s">
        <v>71</v>
      </c>
      <c r="C241" s="121"/>
      <c r="D241" s="120"/>
      <c r="E241" s="121"/>
      <c r="F241" s="120"/>
      <c r="G241" s="121"/>
      <c r="H241" s="117"/>
      <c r="I241" s="121"/>
      <c r="J241" s="122"/>
      <c r="K241" s="121"/>
      <c r="L241" s="122"/>
      <c r="M241" s="121"/>
      <c r="N241" s="122"/>
      <c r="O241" s="121"/>
      <c r="P241" s="117"/>
      <c r="Q241" s="121"/>
      <c r="R241" s="117"/>
      <c r="S241" s="121"/>
      <c r="T241" s="117"/>
      <c r="U241" s="121"/>
    </row>
    <row r="242" spans="1:21" ht="14.1">
      <c r="A242" s="119"/>
      <c r="B242" s="120" t="s">
        <v>72</v>
      </c>
      <c r="C242" s="121"/>
      <c r="D242" s="120"/>
      <c r="E242" s="121"/>
      <c r="F242" s="120"/>
      <c r="G242" s="121"/>
      <c r="H242" s="117"/>
      <c r="I242" s="121"/>
      <c r="J242" s="122"/>
      <c r="K242" s="121"/>
      <c r="L242" s="122"/>
      <c r="M242" s="121"/>
      <c r="N242" s="122"/>
      <c r="O242" s="121"/>
      <c r="P242" s="117"/>
      <c r="Q242" s="121"/>
      <c r="R242" s="117"/>
      <c r="S242" s="121"/>
      <c r="T242" s="117"/>
      <c r="U242" s="121"/>
    </row>
    <row r="243" spans="1:21" ht="14.1">
      <c r="A243" s="119"/>
      <c r="B243" s="120" t="s">
        <v>73</v>
      </c>
      <c r="C243" s="121"/>
      <c r="D243" s="120"/>
      <c r="E243" s="121"/>
      <c r="F243" s="120"/>
      <c r="G243" s="121"/>
      <c r="H243" s="117"/>
      <c r="I243" s="121"/>
      <c r="J243" s="122"/>
      <c r="K243" s="121"/>
      <c r="L243" s="122"/>
      <c r="M243" s="121"/>
      <c r="N243" s="122"/>
      <c r="O243" s="121"/>
      <c r="P243" s="117"/>
      <c r="Q243" s="121"/>
      <c r="R243" s="117"/>
      <c r="S243" s="121"/>
      <c r="T243" s="117"/>
      <c r="U243" s="121"/>
    </row>
    <row r="244" spans="1:21" ht="12.95">
      <c r="A244" s="124"/>
      <c r="B244" s="125" t="s">
        <v>74</v>
      </c>
      <c r="C244" s="117">
        <f>SUM(C234:C243)</f>
        <v>0</v>
      </c>
      <c r="D244" s="126"/>
      <c r="E244" s="117">
        <f>SUM(E234:E243)</f>
        <v>0</v>
      </c>
      <c r="F244" s="126"/>
      <c r="G244" s="117">
        <f>SUM(G234:G243)</f>
        <v>0</v>
      </c>
      <c r="H244" s="117"/>
      <c r="I244" s="117">
        <f>SUM(I234:I243)</f>
        <v>0</v>
      </c>
      <c r="J244" s="117"/>
      <c r="K244" s="117">
        <f>SUM(K234:K243)</f>
        <v>0</v>
      </c>
      <c r="L244" s="117"/>
      <c r="M244" s="117">
        <f>SUM(M234:M243)</f>
        <v>0</v>
      </c>
      <c r="N244" s="117"/>
      <c r="O244" s="117">
        <f>SUM(O234:O243)</f>
        <v>0</v>
      </c>
      <c r="P244" s="117"/>
      <c r="Q244" s="117">
        <f>SUM(Q234:Q243)</f>
        <v>0</v>
      </c>
      <c r="R244" s="117"/>
      <c r="S244" s="117">
        <f>SUM(S234:S243)</f>
        <v>0</v>
      </c>
      <c r="T244" s="117"/>
      <c r="U244" s="117">
        <f>SUM(U234:U243)</f>
        <v>0</v>
      </c>
    </row>
    <row r="247" spans="1:21" ht="60">
      <c r="A247" s="100"/>
      <c r="B247" s="100"/>
      <c r="C247" s="99" t="s">
        <v>26</v>
      </c>
      <c r="E247" s="99" t="s">
        <v>27</v>
      </c>
      <c r="G247" s="99" t="s">
        <v>28</v>
      </c>
      <c r="H247" s="98"/>
      <c r="I247" s="99" t="s">
        <v>75</v>
      </c>
      <c r="J247" s="97"/>
      <c r="K247" s="99" t="s">
        <v>75</v>
      </c>
      <c r="L247" s="97"/>
      <c r="M247" s="99" t="s">
        <v>75</v>
      </c>
      <c r="N247" s="97"/>
      <c r="O247" s="99" t="s">
        <v>75</v>
      </c>
      <c r="P247" s="97"/>
      <c r="Q247" s="99" t="s">
        <v>75</v>
      </c>
      <c r="S247" s="99" t="s">
        <v>75</v>
      </c>
      <c r="U247" s="99" t="s">
        <v>75</v>
      </c>
    </row>
    <row r="248" spans="1:21" ht="42" customHeight="1">
      <c r="A248" s="101" t="s">
        <v>92</v>
      </c>
      <c r="B248" s="102" t="s">
        <v>32</v>
      </c>
      <c r="C248" s="102" t="s">
        <v>33</v>
      </c>
      <c r="D248" s="102"/>
      <c r="E248" s="102" t="s">
        <v>34</v>
      </c>
      <c r="F248" s="102"/>
      <c r="G248" s="102" t="s">
        <v>35</v>
      </c>
      <c r="I248" s="102" t="s">
        <v>36</v>
      </c>
      <c r="J248" s="102"/>
      <c r="K248" s="102" t="str">
        <f>K8</f>
        <v>Hispanic</v>
      </c>
      <c r="L248" s="102"/>
      <c r="M248" s="102" t="str">
        <f>M8</f>
        <v>Black-Not Hispanic</v>
      </c>
      <c r="N248" s="102"/>
      <c r="O248" s="102" t="str">
        <f>O233</f>
        <v>Asian</v>
      </c>
      <c r="P248" s="102"/>
      <c r="Q248" s="102" t="str">
        <f>Q233</f>
        <v>American Indian/Alaska Native</v>
      </c>
      <c r="S248" s="102" t="str">
        <f>S233</f>
        <v>Other</v>
      </c>
      <c r="T248" s="127"/>
      <c r="U248" s="102" t="str">
        <f>U233</f>
        <v>Other</v>
      </c>
    </row>
    <row r="249" spans="1:21" ht="14.1">
      <c r="A249" s="107"/>
      <c r="B249" s="108" t="s">
        <v>64</v>
      </c>
      <c r="C249" s="109"/>
      <c r="D249" s="108"/>
      <c r="E249" s="109"/>
      <c r="F249" s="108"/>
      <c r="G249" s="251"/>
      <c r="I249" s="109"/>
      <c r="J249" s="110"/>
      <c r="K249" s="109"/>
      <c r="L249" s="110"/>
      <c r="M249" s="109"/>
      <c r="N249" s="110"/>
      <c r="O249" s="109"/>
      <c r="Q249" s="109"/>
      <c r="S249" s="109"/>
      <c r="U249" s="130"/>
    </row>
    <row r="250" spans="1:21" ht="14.1">
      <c r="A250" s="111"/>
      <c r="B250" s="108" t="s">
        <v>65</v>
      </c>
      <c r="C250" s="109"/>
      <c r="D250" s="108"/>
      <c r="E250" s="109"/>
      <c r="F250" s="108"/>
      <c r="G250" s="251"/>
      <c r="I250" s="109"/>
      <c r="J250" s="110"/>
      <c r="K250" s="109"/>
      <c r="L250" s="110"/>
      <c r="M250" s="109"/>
      <c r="N250" s="110"/>
      <c r="O250" s="109"/>
      <c r="Q250" s="109"/>
      <c r="S250" s="109"/>
      <c r="U250" s="131"/>
    </row>
    <row r="251" spans="1:21" ht="14.1">
      <c r="A251" s="107"/>
      <c r="B251" s="108" t="s">
        <v>66</v>
      </c>
      <c r="C251" s="109"/>
      <c r="D251" s="108"/>
      <c r="E251" s="109"/>
      <c r="F251" s="108"/>
      <c r="G251" s="251"/>
      <c r="I251" s="109"/>
      <c r="J251" s="110"/>
      <c r="K251" s="109"/>
      <c r="L251" s="110"/>
      <c r="M251" s="109"/>
      <c r="N251" s="110"/>
      <c r="O251" s="109"/>
      <c r="Q251" s="109"/>
      <c r="S251" s="109"/>
      <c r="U251" s="252"/>
    </row>
    <row r="252" spans="1:21" ht="14.1">
      <c r="A252" s="107"/>
      <c r="B252" s="108" t="s">
        <v>67</v>
      </c>
      <c r="C252" s="109"/>
      <c r="D252" s="108"/>
      <c r="E252" s="109"/>
      <c r="F252" s="108"/>
      <c r="G252" s="251"/>
      <c r="I252" s="109"/>
      <c r="J252" s="110"/>
      <c r="K252" s="109"/>
      <c r="L252" s="110"/>
      <c r="M252" s="109"/>
      <c r="N252" s="110"/>
      <c r="O252" s="109"/>
      <c r="Q252" s="109"/>
      <c r="S252" s="109"/>
      <c r="U252" s="252"/>
    </row>
    <row r="253" spans="1:21" ht="14.1">
      <c r="A253" s="107"/>
      <c r="B253" s="108" t="s">
        <v>68</v>
      </c>
      <c r="C253" s="109"/>
      <c r="D253" s="108"/>
      <c r="E253" s="109"/>
      <c r="F253" s="108"/>
      <c r="G253" s="251"/>
      <c r="I253" s="109"/>
      <c r="J253" s="110"/>
      <c r="K253" s="109"/>
      <c r="L253" s="110"/>
      <c r="M253" s="109"/>
      <c r="N253" s="110"/>
      <c r="O253" s="109"/>
      <c r="Q253" s="109"/>
      <c r="S253" s="109"/>
      <c r="U253" s="252"/>
    </row>
    <row r="254" spans="1:21" ht="14.1">
      <c r="A254" s="107"/>
      <c r="B254" s="108" t="s">
        <v>69</v>
      </c>
      <c r="C254" s="109"/>
      <c r="D254" s="108"/>
      <c r="E254" s="109"/>
      <c r="F254" s="108"/>
      <c r="G254" s="251"/>
      <c r="I254" s="109"/>
      <c r="J254" s="110"/>
      <c r="K254" s="109"/>
      <c r="L254" s="110"/>
      <c r="M254" s="109"/>
      <c r="N254" s="110"/>
      <c r="O254" s="109"/>
      <c r="Q254" s="109"/>
      <c r="S254" s="109"/>
      <c r="U254" s="252"/>
    </row>
    <row r="255" spans="1:21" ht="14.1">
      <c r="A255" s="107"/>
      <c r="B255" s="108" t="s">
        <v>70</v>
      </c>
      <c r="C255" s="109"/>
      <c r="D255" s="108"/>
      <c r="E255" s="109"/>
      <c r="F255" s="108"/>
      <c r="G255" s="251"/>
      <c r="I255" s="109"/>
      <c r="J255" s="110"/>
      <c r="K255" s="109"/>
      <c r="L255" s="110"/>
      <c r="M255" s="109"/>
      <c r="N255" s="110"/>
      <c r="O255" s="109"/>
      <c r="Q255" s="109"/>
      <c r="S255" s="109"/>
      <c r="U255" s="252"/>
    </row>
    <row r="256" spans="1:21" ht="14.1">
      <c r="A256" s="107"/>
      <c r="B256" s="108" t="s">
        <v>71</v>
      </c>
      <c r="C256" s="109"/>
      <c r="D256" s="108"/>
      <c r="E256" s="109"/>
      <c r="F256" s="108"/>
      <c r="G256" s="251"/>
      <c r="I256" s="109"/>
      <c r="J256" s="110"/>
      <c r="K256" s="109"/>
      <c r="L256" s="110"/>
      <c r="M256" s="109"/>
      <c r="N256" s="110"/>
      <c r="O256" s="109"/>
      <c r="Q256" s="109"/>
      <c r="S256" s="109"/>
      <c r="U256" s="252"/>
    </row>
    <row r="257" spans="1:21" ht="14.1">
      <c r="A257" s="107"/>
      <c r="B257" s="108" t="s">
        <v>72</v>
      </c>
      <c r="C257" s="109"/>
      <c r="D257" s="108"/>
      <c r="E257" s="109"/>
      <c r="F257" s="108"/>
      <c r="G257" s="253"/>
      <c r="I257" s="109"/>
      <c r="J257" s="110"/>
      <c r="K257" s="109"/>
      <c r="L257" s="110"/>
      <c r="M257" s="109"/>
      <c r="N257" s="110"/>
      <c r="O257" s="109"/>
      <c r="Q257" s="109"/>
      <c r="S257" s="109"/>
      <c r="U257" s="252"/>
    </row>
    <row r="258" spans="1:21" ht="14.1">
      <c r="A258" s="107"/>
      <c r="B258" s="108" t="s">
        <v>73</v>
      </c>
      <c r="C258" s="109"/>
      <c r="D258" s="108"/>
      <c r="E258" s="109"/>
      <c r="F258" s="108"/>
      <c r="G258" s="132"/>
      <c r="I258" s="109"/>
      <c r="J258" s="110"/>
      <c r="K258" s="109"/>
      <c r="L258" s="110"/>
      <c r="M258" s="109"/>
      <c r="N258" s="110"/>
      <c r="O258" s="109"/>
      <c r="Q258" s="109"/>
      <c r="S258" s="109"/>
      <c r="U258" s="252"/>
    </row>
    <row r="259" spans="1:21" ht="12.95">
      <c r="A259" s="112"/>
      <c r="B259" s="113" t="s">
        <v>74</v>
      </c>
      <c r="C259" s="95">
        <f>SUM(C249:C258)</f>
        <v>0</v>
      </c>
      <c r="D259" s="96"/>
      <c r="E259" s="95">
        <f>SUM(E249:E258)</f>
        <v>0</v>
      </c>
      <c r="F259" s="96"/>
      <c r="G259" s="95">
        <f>SUM(G249:G258)</f>
        <v>0</v>
      </c>
      <c r="I259" s="95">
        <f>SUM(I249:I258)</f>
        <v>0</v>
      </c>
      <c r="K259" s="95">
        <f>SUM(K249:K258)</f>
        <v>0</v>
      </c>
      <c r="M259" s="95">
        <f>SUM(M249:M258)</f>
        <v>0</v>
      </c>
      <c r="O259" s="95">
        <f>SUM(O249:O258)</f>
        <v>0</v>
      </c>
      <c r="Q259" s="95">
        <f>SUM(Q249:Q258)</f>
        <v>0</v>
      </c>
      <c r="S259" s="95">
        <f>SUM(S249:S258)</f>
        <v>0</v>
      </c>
      <c r="U259" s="95">
        <f>SUM(U249:U258)</f>
        <v>0</v>
      </c>
    </row>
    <row r="262" spans="1:21" ht="60">
      <c r="A262" s="100"/>
      <c r="B262" s="100"/>
      <c r="C262" s="99" t="s">
        <v>26</v>
      </c>
      <c r="E262" s="99" t="s">
        <v>27</v>
      </c>
      <c r="G262" s="99" t="s">
        <v>28</v>
      </c>
      <c r="H262" s="98"/>
      <c r="I262" s="99" t="s">
        <v>75</v>
      </c>
      <c r="J262" s="97"/>
      <c r="K262" s="99" t="s">
        <v>75</v>
      </c>
      <c r="L262" s="97"/>
      <c r="M262" s="99" t="s">
        <v>75</v>
      </c>
      <c r="N262" s="97"/>
      <c r="O262" s="99" t="s">
        <v>75</v>
      </c>
      <c r="P262" s="97"/>
      <c r="Q262" s="99" t="s">
        <v>75</v>
      </c>
      <c r="S262" s="99" t="s">
        <v>75</v>
      </c>
      <c r="U262" s="99" t="s">
        <v>75</v>
      </c>
    </row>
    <row r="263" spans="1:21" ht="43.5" customHeight="1">
      <c r="A263" s="101" t="s">
        <v>93</v>
      </c>
      <c r="B263" s="116" t="s">
        <v>32</v>
      </c>
      <c r="C263" s="116" t="s">
        <v>33</v>
      </c>
      <c r="D263" s="116"/>
      <c r="E263" s="116" t="s">
        <v>34</v>
      </c>
      <c r="F263" s="116"/>
      <c r="G263" s="116" t="s">
        <v>35</v>
      </c>
      <c r="H263" s="117"/>
      <c r="I263" s="116" t="s">
        <v>36</v>
      </c>
      <c r="J263" s="116"/>
      <c r="K263" s="116" t="str">
        <f>K8</f>
        <v>Hispanic</v>
      </c>
      <c r="L263" s="116"/>
      <c r="M263" s="116" t="str">
        <f>M8</f>
        <v>Black-Not Hispanic</v>
      </c>
      <c r="N263" s="116"/>
      <c r="O263" s="116" t="str">
        <f>O248</f>
        <v>Asian</v>
      </c>
      <c r="P263" s="116"/>
      <c r="Q263" s="116" t="str">
        <f>Q248</f>
        <v>American Indian/Alaska Native</v>
      </c>
      <c r="R263" s="117"/>
      <c r="S263" s="116" t="str">
        <f>S248</f>
        <v>Other</v>
      </c>
      <c r="T263" s="118"/>
      <c r="U263" s="116" t="str">
        <f>U248</f>
        <v>Other</v>
      </c>
    </row>
    <row r="264" spans="1:21" ht="14.1">
      <c r="A264" s="119"/>
      <c r="B264" s="120" t="s">
        <v>64</v>
      </c>
      <c r="C264" s="121"/>
      <c r="D264" s="120"/>
      <c r="E264" s="121"/>
      <c r="F264" s="120"/>
      <c r="G264" s="121"/>
      <c r="H264" s="117"/>
      <c r="I264" s="121"/>
      <c r="J264" s="122"/>
      <c r="K264" s="121"/>
      <c r="L264" s="122"/>
      <c r="M264" s="121"/>
      <c r="N264" s="122"/>
      <c r="O264" s="121"/>
      <c r="P264" s="117"/>
      <c r="Q264" s="121"/>
      <c r="R264" s="117"/>
      <c r="S264" s="121"/>
      <c r="T264" s="117"/>
      <c r="U264" s="121"/>
    </row>
    <row r="265" spans="1:21" ht="14.1">
      <c r="A265" s="123"/>
      <c r="B265" s="120" t="s">
        <v>65</v>
      </c>
      <c r="C265" s="121"/>
      <c r="D265" s="120"/>
      <c r="E265" s="121"/>
      <c r="F265" s="120"/>
      <c r="G265" s="121"/>
      <c r="H265" s="117"/>
      <c r="I265" s="121"/>
      <c r="J265" s="122"/>
      <c r="K265" s="121"/>
      <c r="L265" s="122"/>
      <c r="M265" s="121"/>
      <c r="N265" s="122"/>
      <c r="O265" s="121"/>
      <c r="P265" s="117"/>
      <c r="Q265" s="121"/>
      <c r="R265" s="117"/>
      <c r="S265" s="121"/>
      <c r="T265" s="117"/>
      <c r="U265" s="121"/>
    </row>
    <row r="266" spans="1:21" ht="14.1">
      <c r="A266" s="119"/>
      <c r="B266" s="120" t="s">
        <v>66</v>
      </c>
      <c r="C266" s="121"/>
      <c r="D266" s="120"/>
      <c r="E266" s="121"/>
      <c r="F266" s="120"/>
      <c r="G266" s="121"/>
      <c r="H266" s="117"/>
      <c r="I266" s="121"/>
      <c r="J266" s="122"/>
      <c r="K266" s="121"/>
      <c r="L266" s="122"/>
      <c r="M266" s="121"/>
      <c r="N266" s="122"/>
      <c r="O266" s="121"/>
      <c r="P266" s="117"/>
      <c r="Q266" s="121"/>
      <c r="R266" s="117"/>
      <c r="S266" s="121"/>
      <c r="T266" s="117"/>
      <c r="U266" s="121"/>
    </row>
    <row r="267" spans="1:21" ht="14.1">
      <c r="A267" s="119"/>
      <c r="B267" s="120" t="s">
        <v>67</v>
      </c>
      <c r="C267" s="121"/>
      <c r="D267" s="120"/>
      <c r="E267" s="121"/>
      <c r="F267" s="120"/>
      <c r="G267" s="121"/>
      <c r="H267" s="117"/>
      <c r="I267" s="121"/>
      <c r="J267" s="122"/>
      <c r="K267" s="121"/>
      <c r="L267" s="122"/>
      <c r="M267" s="121"/>
      <c r="N267" s="122"/>
      <c r="O267" s="121"/>
      <c r="P267" s="117"/>
      <c r="Q267" s="121"/>
      <c r="R267" s="117"/>
      <c r="S267" s="121"/>
      <c r="T267" s="117"/>
      <c r="U267" s="121"/>
    </row>
    <row r="268" spans="1:21" ht="14.1">
      <c r="A268" s="119"/>
      <c r="B268" s="120" t="s">
        <v>68</v>
      </c>
      <c r="C268" s="121"/>
      <c r="D268" s="120"/>
      <c r="E268" s="121"/>
      <c r="F268" s="120"/>
      <c r="G268" s="121"/>
      <c r="H268" s="117"/>
      <c r="I268" s="121"/>
      <c r="J268" s="122"/>
      <c r="K268" s="121"/>
      <c r="L268" s="122"/>
      <c r="M268" s="121"/>
      <c r="N268" s="122"/>
      <c r="O268" s="121"/>
      <c r="P268" s="117"/>
      <c r="Q268" s="121"/>
      <c r="R268" s="117"/>
      <c r="S268" s="121"/>
      <c r="T268" s="117"/>
      <c r="U268" s="121"/>
    </row>
    <row r="269" spans="1:21" ht="14.1">
      <c r="A269" s="119"/>
      <c r="B269" s="120" t="s">
        <v>69</v>
      </c>
      <c r="C269" s="121"/>
      <c r="D269" s="120"/>
      <c r="E269" s="121"/>
      <c r="F269" s="120"/>
      <c r="G269" s="121"/>
      <c r="H269" s="117"/>
      <c r="I269" s="121"/>
      <c r="J269" s="122"/>
      <c r="K269" s="121"/>
      <c r="L269" s="122"/>
      <c r="M269" s="121"/>
      <c r="N269" s="122"/>
      <c r="O269" s="121"/>
      <c r="P269" s="117"/>
      <c r="Q269" s="121"/>
      <c r="R269" s="117"/>
      <c r="S269" s="121"/>
      <c r="T269" s="117"/>
      <c r="U269" s="121"/>
    </row>
    <row r="270" spans="1:21" ht="14.1">
      <c r="A270" s="119"/>
      <c r="B270" s="120" t="s">
        <v>70</v>
      </c>
      <c r="C270" s="121"/>
      <c r="D270" s="120"/>
      <c r="E270" s="121"/>
      <c r="F270" s="120"/>
      <c r="G270" s="121"/>
      <c r="H270" s="117"/>
      <c r="I270" s="121"/>
      <c r="J270" s="122"/>
      <c r="K270" s="121"/>
      <c r="L270" s="122"/>
      <c r="M270" s="121"/>
      <c r="N270" s="122"/>
      <c r="O270" s="121"/>
      <c r="P270" s="117"/>
      <c r="Q270" s="121"/>
      <c r="R270" s="117"/>
      <c r="S270" s="121"/>
      <c r="T270" s="117"/>
      <c r="U270" s="121"/>
    </row>
    <row r="271" spans="1:21" ht="14.1">
      <c r="A271" s="119"/>
      <c r="B271" s="120" t="s">
        <v>71</v>
      </c>
      <c r="C271" s="121"/>
      <c r="D271" s="120"/>
      <c r="E271" s="121"/>
      <c r="F271" s="120"/>
      <c r="G271" s="121"/>
      <c r="H271" s="117"/>
      <c r="I271" s="121"/>
      <c r="J271" s="122"/>
      <c r="K271" s="121"/>
      <c r="L271" s="122"/>
      <c r="M271" s="121"/>
      <c r="N271" s="122"/>
      <c r="O271" s="121"/>
      <c r="P271" s="117"/>
      <c r="Q271" s="121"/>
      <c r="R271" s="117"/>
      <c r="S271" s="121"/>
      <c r="T271" s="117"/>
      <c r="U271" s="121"/>
    </row>
    <row r="272" spans="1:21" ht="14.1">
      <c r="A272" s="119"/>
      <c r="B272" s="120" t="s">
        <v>72</v>
      </c>
      <c r="C272" s="121"/>
      <c r="D272" s="120"/>
      <c r="E272" s="121"/>
      <c r="F272" s="120"/>
      <c r="G272" s="121"/>
      <c r="H272" s="117"/>
      <c r="I272" s="121"/>
      <c r="J272" s="122"/>
      <c r="K272" s="121"/>
      <c r="L272" s="122"/>
      <c r="M272" s="121"/>
      <c r="N272" s="122"/>
      <c r="O272" s="121"/>
      <c r="P272" s="117"/>
      <c r="Q272" s="121"/>
      <c r="R272" s="117"/>
      <c r="S272" s="121"/>
      <c r="T272" s="117"/>
      <c r="U272" s="121"/>
    </row>
    <row r="273" spans="1:21" ht="14.1">
      <c r="A273" s="119"/>
      <c r="B273" s="120" t="s">
        <v>73</v>
      </c>
      <c r="C273" s="121"/>
      <c r="D273" s="120"/>
      <c r="E273" s="121"/>
      <c r="F273" s="120"/>
      <c r="G273" s="121"/>
      <c r="H273" s="117"/>
      <c r="I273" s="121"/>
      <c r="J273" s="122"/>
      <c r="K273" s="121"/>
      <c r="L273" s="122"/>
      <c r="M273" s="121"/>
      <c r="N273" s="122"/>
      <c r="O273" s="121"/>
      <c r="P273" s="117"/>
      <c r="Q273" s="121"/>
      <c r="R273" s="117"/>
      <c r="S273" s="121"/>
      <c r="T273" s="117"/>
      <c r="U273" s="121"/>
    </row>
    <row r="274" spans="1:21" ht="12.95">
      <c r="A274" s="124"/>
      <c r="B274" s="125" t="s">
        <v>74</v>
      </c>
      <c r="C274" s="117">
        <f>SUM(C264:C273)</f>
        <v>0</v>
      </c>
      <c r="D274" s="126"/>
      <c r="E274" s="117">
        <f>SUM(E264:E273)</f>
        <v>0</v>
      </c>
      <c r="F274" s="126"/>
      <c r="G274" s="117">
        <f>SUM(G264:G273)</f>
        <v>0</v>
      </c>
      <c r="H274" s="117"/>
      <c r="I274" s="117">
        <f>SUM(I264:I273)</f>
        <v>0</v>
      </c>
      <c r="J274" s="117"/>
      <c r="K274" s="117">
        <f>SUM(K264:K273)</f>
        <v>0</v>
      </c>
      <c r="L274" s="117"/>
      <c r="M274" s="117">
        <f>SUM(M264:M273)</f>
        <v>0</v>
      </c>
      <c r="N274" s="117"/>
      <c r="O274" s="117">
        <f>SUM(O264:O273)</f>
        <v>0</v>
      </c>
      <c r="P274" s="117"/>
      <c r="Q274" s="117">
        <f>SUM(Q264:Q273)</f>
        <v>0</v>
      </c>
      <c r="R274" s="117"/>
      <c r="S274" s="117">
        <f>SUM(S264:S273)</f>
        <v>0</v>
      </c>
      <c r="T274" s="117"/>
      <c r="U274" s="117">
        <f>SUM(U264:U273)</f>
        <v>0</v>
      </c>
    </row>
    <row r="277" spans="1:21" ht="60">
      <c r="A277" s="100"/>
      <c r="B277" s="100"/>
      <c r="C277" s="99" t="s">
        <v>26</v>
      </c>
      <c r="E277" s="99" t="s">
        <v>27</v>
      </c>
      <c r="G277" s="99" t="s">
        <v>28</v>
      </c>
      <c r="H277" s="98"/>
      <c r="I277" s="99" t="s">
        <v>75</v>
      </c>
      <c r="J277" s="97"/>
      <c r="K277" s="99" t="s">
        <v>75</v>
      </c>
      <c r="L277" s="97"/>
      <c r="M277" s="99" t="s">
        <v>75</v>
      </c>
      <c r="N277" s="97"/>
      <c r="O277" s="99" t="s">
        <v>75</v>
      </c>
      <c r="P277" s="97"/>
      <c r="Q277" s="99" t="s">
        <v>75</v>
      </c>
      <c r="S277" s="99" t="s">
        <v>75</v>
      </c>
      <c r="U277" s="99" t="s">
        <v>75</v>
      </c>
    </row>
    <row r="278" spans="1:21" ht="44.45" customHeight="1">
      <c r="A278" s="101" t="s">
        <v>94</v>
      </c>
      <c r="B278" s="102" t="s">
        <v>32</v>
      </c>
      <c r="C278" s="102" t="s">
        <v>33</v>
      </c>
      <c r="D278" s="102"/>
      <c r="E278" s="102" t="s">
        <v>34</v>
      </c>
      <c r="F278" s="102"/>
      <c r="G278" s="102" t="s">
        <v>35</v>
      </c>
      <c r="I278" s="102" t="s">
        <v>36</v>
      </c>
      <c r="J278" s="102"/>
      <c r="K278" s="102" t="str">
        <f>K8</f>
        <v>Hispanic</v>
      </c>
      <c r="L278" s="102"/>
      <c r="M278" s="102" t="str">
        <f>M8</f>
        <v>Black-Not Hispanic</v>
      </c>
      <c r="N278" s="102"/>
      <c r="O278" s="102" t="str">
        <f>O263</f>
        <v>Asian</v>
      </c>
      <c r="P278" s="102"/>
      <c r="Q278" s="102" t="str">
        <f>Q263</f>
        <v>American Indian/Alaska Native</v>
      </c>
      <c r="S278" s="102" t="str">
        <f>S263</f>
        <v>Other</v>
      </c>
      <c r="T278" s="127"/>
      <c r="U278" s="102" t="str">
        <f>U263</f>
        <v>Other</v>
      </c>
    </row>
    <row r="279" spans="1:21" ht="14.1">
      <c r="A279" s="107"/>
      <c r="B279" s="108" t="s">
        <v>64</v>
      </c>
      <c r="C279" s="109"/>
      <c r="D279" s="108"/>
      <c r="E279" s="109"/>
      <c r="F279" s="108"/>
      <c r="G279" s="109"/>
      <c r="I279" s="109"/>
      <c r="J279" s="110"/>
      <c r="K279" s="109"/>
      <c r="L279" s="110"/>
      <c r="M279" s="109"/>
      <c r="N279" s="110"/>
      <c r="O279" s="109"/>
      <c r="Q279" s="109"/>
      <c r="S279" s="109"/>
      <c r="U279" s="109"/>
    </row>
    <row r="280" spans="1:21" ht="14.1">
      <c r="A280" s="111"/>
      <c r="B280" s="108" t="s">
        <v>65</v>
      </c>
      <c r="C280" s="109"/>
      <c r="D280" s="108"/>
      <c r="E280" s="109"/>
      <c r="F280" s="108"/>
      <c r="G280" s="109"/>
      <c r="I280" s="109"/>
      <c r="J280" s="110"/>
      <c r="K280" s="109"/>
      <c r="L280" s="110"/>
      <c r="M280" s="109"/>
      <c r="N280" s="110"/>
      <c r="O280" s="109"/>
      <c r="Q280" s="109"/>
      <c r="S280" s="109"/>
      <c r="U280" s="109"/>
    </row>
    <row r="281" spans="1:21" ht="14.1">
      <c r="A281" s="107"/>
      <c r="B281" s="108" t="s">
        <v>66</v>
      </c>
      <c r="C281" s="109"/>
      <c r="D281" s="108"/>
      <c r="E281" s="109"/>
      <c r="F281" s="108"/>
      <c r="G281" s="109"/>
      <c r="I281" s="109"/>
      <c r="J281" s="110"/>
      <c r="K281" s="109"/>
      <c r="L281" s="110"/>
      <c r="M281" s="109"/>
      <c r="N281" s="110"/>
      <c r="O281" s="109"/>
      <c r="Q281" s="109"/>
      <c r="S281" s="109"/>
      <c r="U281" s="109"/>
    </row>
    <row r="282" spans="1:21" ht="14.1">
      <c r="A282" s="107"/>
      <c r="B282" s="108" t="s">
        <v>67</v>
      </c>
      <c r="C282" s="109"/>
      <c r="D282" s="108"/>
      <c r="E282" s="109"/>
      <c r="F282" s="108"/>
      <c r="G282" s="109"/>
      <c r="I282" s="109"/>
      <c r="J282" s="110"/>
      <c r="K282" s="109"/>
      <c r="L282" s="110"/>
      <c r="M282" s="109"/>
      <c r="N282" s="110"/>
      <c r="O282" s="109"/>
      <c r="Q282" s="109"/>
      <c r="S282" s="109"/>
      <c r="U282" s="109"/>
    </row>
    <row r="283" spans="1:21" ht="14.1">
      <c r="A283" s="107"/>
      <c r="B283" s="108" t="s">
        <v>68</v>
      </c>
      <c r="C283" s="109"/>
      <c r="D283" s="108"/>
      <c r="E283" s="109"/>
      <c r="F283" s="108"/>
      <c r="G283" s="109"/>
      <c r="I283" s="109"/>
      <c r="J283" s="110"/>
      <c r="K283" s="109"/>
      <c r="L283" s="110"/>
      <c r="M283" s="109"/>
      <c r="N283" s="110"/>
      <c r="O283" s="109"/>
      <c r="Q283" s="109"/>
      <c r="S283" s="109"/>
      <c r="U283" s="109"/>
    </row>
    <row r="284" spans="1:21" ht="14.1">
      <c r="A284" s="107"/>
      <c r="B284" s="108" t="s">
        <v>69</v>
      </c>
      <c r="C284" s="109"/>
      <c r="D284" s="108"/>
      <c r="E284" s="109"/>
      <c r="F284" s="108"/>
      <c r="G284" s="109"/>
      <c r="I284" s="109"/>
      <c r="J284" s="110"/>
      <c r="K284" s="109"/>
      <c r="L284" s="110"/>
      <c r="M284" s="109"/>
      <c r="N284" s="110"/>
      <c r="O284" s="109"/>
      <c r="Q284" s="109"/>
      <c r="S284" s="109"/>
      <c r="U284" s="109"/>
    </row>
    <row r="285" spans="1:21" ht="14.1">
      <c r="A285" s="107"/>
      <c r="B285" s="108" t="s">
        <v>70</v>
      </c>
      <c r="C285" s="109"/>
      <c r="D285" s="108"/>
      <c r="E285" s="109"/>
      <c r="F285" s="108"/>
      <c r="G285" s="109"/>
      <c r="I285" s="109"/>
      <c r="J285" s="110"/>
      <c r="K285" s="109"/>
      <c r="L285" s="110"/>
      <c r="M285" s="109"/>
      <c r="N285" s="110"/>
      <c r="O285" s="109"/>
      <c r="Q285" s="109"/>
      <c r="S285" s="109"/>
      <c r="U285" s="109"/>
    </row>
    <row r="286" spans="1:21" ht="14.1">
      <c r="A286" s="107"/>
      <c r="B286" s="108" t="s">
        <v>71</v>
      </c>
      <c r="C286" s="109"/>
      <c r="D286" s="108"/>
      <c r="E286" s="109"/>
      <c r="F286" s="108"/>
      <c r="G286" s="109"/>
      <c r="I286" s="109"/>
      <c r="J286" s="110"/>
      <c r="K286" s="109"/>
      <c r="L286" s="110"/>
      <c r="M286" s="109"/>
      <c r="N286" s="110"/>
      <c r="O286" s="109"/>
      <c r="Q286" s="109"/>
      <c r="S286" s="109"/>
      <c r="U286" s="109"/>
    </row>
    <row r="287" spans="1:21" ht="14.1">
      <c r="A287" s="107"/>
      <c r="B287" s="108" t="s">
        <v>72</v>
      </c>
      <c r="C287" s="109"/>
      <c r="D287" s="108"/>
      <c r="E287" s="109"/>
      <c r="F287" s="108"/>
      <c r="G287" s="109"/>
      <c r="I287" s="109"/>
      <c r="J287" s="110"/>
      <c r="K287" s="109"/>
      <c r="L287" s="110"/>
      <c r="M287" s="109"/>
      <c r="N287" s="110"/>
      <c r="O287" s="109"/>
      <c r="Q287" s="109"/>
      <c r="S287" s="109"/>
      <c r="U287" s="109"/>
    </row>
    <row r="288" spans="1:21" ht="14.1">
      <c r="A288" s="107"/>
      <c r="B288" s="108" t="s">
        <v>73</v>
      </c>
      <c r="C288" s="109"/>
      <c r="D288" s="108"/>
      <c r="E288" s="109"/>
      <c r="F288" s="108"/>
      <c r="G288" s="109"/>
      <c r="I288" s="109"/>
      <c r="J288" s="110"/>
      <c r="K288" s="109"/>
      <c r="L288" s="110"/>
      <c r="M288" s="109"/>
      <c r="N288" s="110"/>
      <c r="O288" s="109"/>
      <c r="Q288" s="109"/>
      <c r="S288" s="109"/>
      <c r="U288" s="109"/>
    </row>
    <row r="289" spans="1:21" ht="12.95">
      <c r="A289" s="112"/>
      <c r="B289" s="113" t="s">
        <v>74</v>
      </c>
      <c r="C289" s="95">
        <f>SUM(C279:C288)</f>
        <v>0</v>
      </c>
      <c r="D289" s="96"/>
      <c r="E289" s="95">
        <f>SUM(E279:E288)</f>
        <v>0</v>
      </c>
      <c r="F289" s="96"/>
      <c r="G289" s="95">
        <f>SUM(G279:G288)</f>
        <v>0</v>
      </c>
      <c r="I289" s="95">
        <f>SUM(I279:I288)</f>
        <v>0</v>
      </c>
      <c r="K289" s="95">
        <f>SUM(K279:K288)</f>
        <v>0</v>
      </c>
      <c r="M289" s="95">
        <f>SUM(M279:M288)</f>
        <v>0</v>
      </c>
      <c r="O289" s="95">
        <f>SUM(O279:O288)</f>
        <v>0</v>
      </c>
      <c r="Q289" s="95">
        <f>SUM(Q279:Q288)</f>
        <v>0</v>
      </c>
      <c r="S289" s="95">
        <f>SUM(S279:S288)</f>
        <v>0</v>
      </c>
      <c r="U289" s="95">
        <f>SUM(U279:U288)</f>
        <v>0</v>
      </c>
    </row>
    <row r="291" spans="1:21" ht="60">
      <c r="A291" s="100"/>
      <c r="B291" s="100"/>
      <c r="C291" s="99" t="s">
        <v>26</v>
      </c>
      <c r="E291" s="99" t="s">
        <v>27</v>
      </c>
      <c r="G291" s="99" t="s">
        <v>28</v>
      </c>
      <c r="H291" s="98"/>
      <c r="I291" s="99" t="s">
        <v>75</v>
      </c>
      <c r="J291" s="97"/>
      <c r="K291" s="99" t="s">
        <v>75</v>
      </c>
      <c r="L291" s="97"/>
      <c r="M291" s="99" t="s">
        <v>75</v>
      </c>
      <c r="N291" s="97"/>
      <c r="O291" s="99" t="s">
        <v>75</v>
      </c>
      <c r="P291" s="97"/>
      <c r="Q291" s="99" t="s">
        <v>75</v>
      </c>
      <c r="S291" s="99" t="s">
        <v>75</v>
      </c>
      <c r="U291" s="99" t="s">
        <v>75</v>
      </c>
    </row>
    <row r="292" spans="1:21" ht="50.1" customHeight="1">
      <c r="A292" s="101" t="s">
        <v>95</v>
      </c>
      <c r="B292" s="116" t="s">
        <v>32</v>
      </c>
      <c r="C292" s="116" t="s">
        <v>33</v>
      </c>
      <c r="D292" s="116"/>
      <c r="E292" s="116" t="s">
        <v>34</v>
      </c>
      <c r="F292" s="116"/>
      <c r="G292" s="116" t="s">
        <v>35</v>
      </c>
      <c r="H292" s="117"/>
      <c r="I292" s="116" t="s">
        <v>36</v>
      </c>
      <c r="J292" s="116"/>
      <c r="K292" s="116" t="str">
        <f>K8</f>
        <v>Hispanic</v>
      </c>
      <c r="L292" s="116"/>
      <c r="M292" s="116" t="str">
        <f>M8</f>
        <v>Black-Not Hispanic</v>
      </c>
      <c r="N292" s="116"/>
      <c r="O292" s="116" t="str">
        <f>O278</f>
        <v>Asian</v>
      </c>
      <c r="P292" s="116"/>
      <c r="Q292" s="116" t="str">
        <f>Q278</f>
        <v>American Indian/Alaska Native</v>
      </c>
      <c r="R292" s="117"/>
      <c r="S292" s="116" t="str">
        <f>S278</f>
        <v>Other</v>
      </c>
      <c r="T292" s="118"/>
      <c r="U292" s="116" t="str">
        <f>U278</f>
        <v>Other</v>
      </c>
    </row>
    <row r="293" spans="1:21" ht="14.1">
      <c r="A293" s="119"/>
      <c r="B293" s="120" t="s">
        <v>64</v>
      </c>
      <c r="C293" s="121"/>
      <c r="D293" s="120"/>
      <c r="E293" s="121"/>
      <c r="F293" s="120"/>
      <c r="G293" s="121"/>
      <c r="H293" s="117"/>
      <c r="I293" s="121"/>
      <c r="J293" s="122"/>
      <c r="K293" s="121"/>
      <c r="L293" s="122"/>
      <c r="M293" s="121"/>
      <c r="N293" s="122"/>
      <c r="O293" s="121"/>
      <c r="P293" s="117"/>
      <c r="Q293" s="121"/>
      <c r="R293" s="117"/>
      <c r="S293" s="121"/>
      <c r="T293" s="117"/>
      <c r="U293" s="121"/>
    </row>
    <row r="294" spans="1:21" ht="14.1">
      <c r="A294" s="123"/>
      <c r="B294" s="120" t="s">
        <v>65</v>
      </c>
      <c r="C294" s="121"/>
      <c r="D294" s="120"/>
      <c r="E294" s="121"/>
      <c r="F294" s="120"/>
      <c r="G294" s="121"/>
      <c r="H294" s="117"/>
      <c r="I294" s="121"/>
      <c r="J294" s="122"/>
      <c r="K294" s="121"/>
      <c r="L294" s="122"/>
      <c r="M294" s="121"/>
      <c r="N294" s="122"/>
      <c r="O294" s="121"/>
      <c r="P294" s="117"/>
      <c r="Q294" s="121"/>
      <c r="R294" s="117"/>
      <c r="S294" s="121"/>
      <c r="T294" s="117"/>
      <c r="U294" s="121"/>
    </row>
    <row r="295" spans="1:21" ht="14.1">
      <c r="A295" s="119"/>
      <c r="B295" s="120" t="s">
        <v>66</v>
      </c>
      <c r="C295" s="121"/>
      <c r="D295" s="120"/>
      <c r="E295" s="121"/>
      <c r="F295" s="120"/>
      <c r="G295" s="121"/>
      <c r="H295" s="117"/>
      <c r="I295" s="121"/>
      <c r="J295" s="122"/>
      <c r="K295" s="121"/>
      <c r="L295" s="122"/>
      <c r="M295" s="121"/>
      <c r="N295" s="122"/>
      <c r="O295" s="121"/>
      <c r="P295" s="117"/>
      <c r="Q295" s="121"/>
      <c r="R295" s="117"/>
      <c r="S295" s="121"/>
      <c r="T295" s="117"/>
      <c r="U295" s="121"/>
    </row>
    <row r="296" spans="1:21" ht="14.1">
      <c r="A296" s="119"/>
      <c r="B296" s="120" t="s">
        <v>67</v>
      </c>
      <c r="C296" s="121"/>
      <c r="D296" s="120"/>
      <c r="E296" s="121"/>
      <c r="F296" s="120"/>
      <c r="G296" s="121"/>
      <c r="H296" s="117"/>
      <c r="I296" s="121"/>
      <c r="J296" s="122"/>
      <c r="K296" s="121"/>
      <c r="L296" s="122"/>
      <c r="M296" s="121"/>
      <c r="N296" s="122"/>
      <c r="O296" s="121"/>
      <c r="P296" s="117"/>
      <c r="Q296" s="121"/>
      <c r="R296" s="117"/>
      <c r="S296" s="121"/>
      <c r="T296" s="117"/>
      <c r="U296" s="121"/>
    </row>
    <row r="297" spans="1:21" ht="14.1">
      <c r="A297" s="119"/>
      <c r="B297" s="120" t="s">
        <v>68</v>
      </c>
      <c r="C297" s="121"/>
      <c r="D297" s="120"/>
      <c r="E297" s="121"/>
      <c r="F297" s="120"/>
      <c r="G297" s="121"/>
      <c r="H297" s="117"/>
      <c r="I297" s="121"/>
      <c r="J297" s="122"/>
      <c r="K297" s="121"/>
      <c r="L297" s="122"/>
      <c r="M297" s="121"/>
      <c r="N297" s="122"/>
      <c r="O297" s="121"/>
      <c r="P297" s="117"/>
      <c r="Q297" s="121"/>
      <c r="R297" s="117"/>
      <c r="S297" s="121"/>
      <c r="T297" s="117"/>
      <c r="U297" s="121"/>
    </row>
    <row r="298" spans="1:21" ht="14.1">
      <c r="A298" s="119"/>
      <c r="B298" s="120" t="s">
        <v>69</v>
      </c>
      <c r="C298" s="121"/>
      <c r="D298" s="120"/>
      <c r="E298" s="121"/>
      <c r="F298" s="120"/>
      <c r="G298" s="121"/>
      <c r="H298" s="117"/>
      <c r="I298" s="121"/>
      <c r="J298" s="122"/>
      <c r="K298" s="121"/>
      <c r="L298" s="122"/>
      <c r="M298" s="121"/>
      <c r="N298" s="122"/>
      <c r="O298" s="121"/>
      <c r="P298" s="117"/>
      <c r="Q298" s="121"/>
      <c r="R298" s="117"/>
      <c r="S298" s="121"/>
      <c r="T298" s="117"/>
      <c r="U298" s="121"/>
    </row>
    <row r="299" spans="1:21" ht="14.1">
      <c r="A299" s="119"/>
      <c r="B299" s="120" t="s">
        <v>70</v>
      </c>
      <c r="C299" s="121"/>
      <c r="D299" s="120"/>
      <c r="E299" s="121"/>
      <c r="F299" s="120"/>
      <c r="G299" s="121"/>
      <c r="H299" s="117"/>
      <c r="I299" s="121"/>
      <c r="J299" s="122"/>
      <c r="K299" s="121"/>
      <c r="L299" s="122"/>
      <c r="M299" s="121"/>
      <c r="N299" s="122"/>
      <c r="O299" s="121"/>
      <c r="P299" s="117"/>
      <c r="Q299" s="121"/>
      <c r="R299" s="117"/>
      <c r="S299" s="121"/>
      <c r="T299" s="117"/>
      <c r="U299" s="121"/>
    </row>
    <row r="300" spans="1:21" ht="14.1">
      <c r="A300" s="119"/>
      <c r="B300" s="120" t="s">
        <v>71</v>
      </c>
      <c r="C300" s="121"/>
      <c r="D300" s="120"/>
      <c r="E300" s="121"/>
      <c r="F300" s="120"/>
      <c r="G300" s="121"/>
      <c r="H300" s="117"/>
      <c r="I300" s="121"/>
      <c r="J300" s="122"/>
      <c r="K300" s="121"/>
      <c r="L300" s="122"/>
      <c r="M300" s="121"/>
      <c r="N300" s="122"/>
      <c r="O300" s="121"/>
      <c r="P300" s="117"/>
      <c r="Q300" s="121"/>
      <c r="R300" s="117"/>
      <c r="S300" s="121"/>
      <c r="T300" s="117"/>
      <c r="U300" s="121"/>
    </row>
    <row r="301" spans="1:21" ht="14.1">
      <c r="A301" s="119"/>
      <c r="B301" s="120" t="s">
        <v>72</v>
      </c>
      <c r="C301" s="121"/>
      <c r="D301" s="120"/>
      <c r="E301" s="121"/>
      <c r="F301" s="120"/>
      <c r="G301" s="121"/>
      <c r="H301" s="117"/>
      <c r="I301" s="121"/>
      <c r="J301" s="122"/>
      <c r="K301" s="121"/>
      <c r="L301" s="122"/>
      <c r="M301" s="121"/>
      <c r="N301" s="122"/>
      <c r="O301" s="121"/>
      <c r="P301" s="117"/>
      <c r="Q301" s="121"/>
      <c r="R301" s="117"/>
      <c r="S301" s="121"/>
      <c r="T301" s="117"/>
      <c r="U301" s="121"/>
    </row>
    <row r="302" spans="1:21" ht="14.1">
      <c r="A302" s="119"/>
      <c r="B302" s="120" t="s">
        <v>73</v>
      </c>
      <c r="C302" s="121"/>
      <c r="D302" s="120"/>
      <c r="E302" s="121"/>
      <c r="F302" s="120"/>
      <c r="G302" s="121"/>
      <c r="H302" s="117"/>
      <c r="I302" s="121"/>
      <c r="J302" s="122"/>
      <c r="K302" s="121"/>
      <c r="L302" s="122"/>
      <c r="M302" s="121"/>
      <c r="N302" s="122"/>
      <c r="O302" s="121"/>
      <c r="P302" s="117"/>
      <c r="Q302" s="121"/>
      <c r="R302" s="117"/>
      <c r="S302" s="121"/>
      <c r="T302" s="117"/>
      <c r="U302" s="121"/>
    </row>
    <row r="303" spans="1:21" ht="12.95">
      <c r="A303" s="124"/>
      <c r="B303" s="125" t="s">
        <v>74</v>
      </c>
      <c r="C303" s="117">
        <f>SUM(C293:C302)</f>
        <v>0</v>
      </c>
      <c r="D303" s="126"/>
      <c r="E303" s="117">
        <f>SUM(E293:E302)</f>
        <v>0</v>
      </c>
      <c r="F303" s="126"/>
      <c r="G303" s="117">
        <f>SUM(G293:G302)</f>
        <v>0</v>
      </c>
      <c r="H303" s="117"/>
      <c r="I303" s="117">
        <f>SUM(I293:I302)</f>
        <v>0</v>
      </c>
      <c r="J303" s="117"/>
      <c r="K303" s="117">
        <f>SUM(K293:K302)</f>
        <v>0</v>
      </c>
      <c r="L303" s="117"/>
      <c r="M303" s="117">
        <f>SUM(M293:M302)</f>
        <v>0</v>
      </c>
      <c r="N303" s="117"/>
      <c r="O303" s="117">
        <f>SUM(O293:O302)</f>
        <v>0</v>
      </c>
      <c r="P303" s="117"/>
      <c r="Q303" s="117">
        <f>SUM(Q293:Q302)</f>
        <v>0</v>
      </c>
      <c r="R303" s="117"/>
      <c r="S303" s="117">
        <f>SUM(S293:S302)</f>
        <v>0</v>
      </c>
      <c r="T303" s="117"/>
      <c r="U303" s="117">
        <f>SUM(U293:U302)</f>
        <v>0</v>
      </c>
    </row>
  </sheetData>
  <mergeCells count="1">
    <mergeCell ref="A5:B6"/>
  </mergeCells>
  <phoneticPr fontId="0" type="noConversion"/>
  <pageMargins left="0" right="0" top="1" bottom="1" header="0.5" footer="0.5"/>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C3A9C-1021-4B28-BD86-C73B8E9B6058}">
  <sheetPr codeName="Sheet5"/>
  <dimension ref="A1:DY315"/>
  <sheetViews>
    <sheetView topLeftCell="CQ257" zoomScale="60" zoomScaleNormal="60" workbookViewId="0">
      <selection activeCell="CV304" sqref="CV304"/>
    </sheetView>
  </sheetViews>
  <sheetFormatPr defaultColWidth="8.7109375" defaultRowHeight="12.6"/>
  <cols>
    <col min="1" max="1" width="8.7109375" style="95"/>
    <col min="2" max="2" width="15.85546875" style="95" customWidth="1"/>
    <col min="3" max="3" width="15.140625" style="95" customWidth="1"/>
    <col min="4" max="4" width="15.5703125" style="95" customWidth="1"/>
    <col min="5" max="5" width="15.140625" style="95" customWidth="1"/>
    <col min="6" max="6" width="17.85546875" style="95" customWidth="1"/>
    <col min="7" max="7" width="15.5703125" style="95" customWidth="1"/>
    <col min="8" max="8" width="15.42578125" style="95" customWidth="1"/>
    <col min="9" max="11" width="15.140625" style="95" customWidth="1"/>
    <col min="12" max="32" width="15.5703125" style="95" customWidth="1"/>
    <col min="33" max="33" width="6" style="95" customWidth="1"/>
    <col min="34" max="34" width="15.140625" style="95" customWidth="1"/>
    <col min="35" max="35" width="11.140625" style="95" customWidth="1"/>
    <col min="36" max="36" width="12.28515625" style="95" customWidth="1"/>
    <col min="37" max="37" width="11.140625" style="95" customWidth="1"/>
    <col min="38" max="38" width="13.140625" style="95" customWidth="1"/>
    <col min="39" max="47" width="11.140625" style="95" customWidth="1"/>
    <col min="48" max="49" width="12.5703125" style="95" customWidth="1"/>
    <col min="50" max="94" width="11.140625" style="95" customWidth="1"/>
    <col min="95" max="95" width="6" style="95" customWidth="1"/>
    <col min="96" max="96" width="13.85546875" style="95" customWidth="1"/>
    <col min="97" max="97" width="14.5703125" style="95" customWidth="1"/>
    <col min="98" max="98" width="6" style="95" customWidth="1"/>
    <col min="99" max="99" width="8.7109375" style="95"/>
    <col min="100" max="101" width="15.5703125" style="95" customWidth="1"/>
    <col min="102" max="102" width="15.140625" style="95" customWidth="1"/>
    <col min="103" max="103" width="15.42578125" style="95" customWidth="1"/>
    <col min="104" max="104" width="15.5703125" style="95" customWidth="1"/>
    <col min="105" max="105" width="15.42578125" style="95" customWidth="1"/>
    <col min="106" max="122" width="15.140625" style="95" customWidth="1"/>
    <col min="123" max="129" width="14.5703125" style="95" customWidth="1"/>
    <col min="130" max="16384" width="8.7109375" style="95"/>
  </cols>
  <sheetData>
    <row r="1" spans="1:129" ht="94.5" customHeight="1" thickBot="1">
      <c r="B1" s="212" t="s">
        <v>96</v>
      </c>
      <c r="C1" s="212"/>
      <c r="D1" s="212"/>
      <c r="E1" s="212"/>
      <c r="F1" s="99" t="s">
        <v>97</v>
      </c>
      <c r="G1" s="133"/>
      <c r="H1" s="133"/>
      <c r="I1" s="133"/>
      <c r="J1" s="133"/>
      <c r="K1" s="133"/>
      <c r="L1" s="133"/>
      <c r="M1" s="99" t="s">
        <v>98</v>
      </c>
      <c r="AH1" s="134" t="s">
        <v>99</v>
      </c>
      <c r="CU1" s="213" t="s">
        <v>100</v>
      </c>
      <c r="CV1" s="214"/>
      <c r="CW1" s="214"/>
      <c r="CX1" s="134" t="s">
        <v>101</v>
      </c>
      <c r="CY1" s="135"/>
      <c r="CZ1" s="135"/>
      <c r="DA1" s="135"/>
      <c r="DB1" s="135"/>
      <c r="DC1" s="135"/>
      <c r="DD1" s="135"/>
      <c r="DE1" s="135"/>
      <c r="DF1" s="135"/>
      <c r="DG1" s="135"/>
    </row>
    <row r="2" spans="1:129" ht="13.5" thickBot="1">
      <c r="A2" s="136" t="s">
        <v>102</v>
      </c>
      <c r="B2" s="137"/>
      <c r="C2" s="138">
        <f>' B_Populations'!A10</f>
        <v>2021</v>
      </c>
      <c r="D2" s="139" t="s">
        <v>103</v>
      </c>
      <c r="E2" s="139"/>
      <c r="F2" s="140" t="s">
        <v>104</v>
      </c>
      <c r="G2" s="141"/>
      <c r="H2" s="141"/>
      <c r="I2" s="141"/>
      <c r="J2" s="141"/>
      <c r="K2" s="141"/>
      <c r="L2" s="141"/>
      <c r="M2" s="142" t="s">
        <v>105</v>
      </c>
      <c r="N2" s="142"/>
      <c r="O2" s="142"/>
      <c r="P2" s="142"/>
      <c r="Q2" s="142"/>
      <c r="R2" s="142"/>
      <c r="S2" s="142"/>
      <c r="T2" s="142"/>
      <c r="U2" s="142"/>
      <c r="V2" s="142"/>
      <c r="W2" s="142"/>
      <c r="X2" s="142"/>
      <c r="Y2" s="142"/>
      <c r="Z2" s="143"/>
      <c r="AA2" s="143"/>
      <c r="AB2" s="143"/>
      <c r="AC2" s="143"/>
      <c r="AD2" s="143"/>
      <c r="AE2" s="143"/>
      <c r="AF2" s="143"/>
      <c r="CV2" s="98" t="s">
        <v>106</v>
      </c>
      <c r="CW2" s="98"/>
      <c r="CX2" s="98"/>
      <c r="CY2" s="98"/>
    </row>
    <row r="3" spans="1:129" ht="39">
      <c r="B3" s="144" t="s">
        <v>32</v>
      </c>
      <c r="C3" s="145" t="s">
        <v>107</v>
      </c>
      <c r="D3" s="146" t="s">
        <v>108</v>
      </c>
      <c r="E3" s="146" t="s">
        <v>109</v>
      </c>
      <c r="F3" s="147" t="str">
        <f>' B_Populations'!$I$8</f>
        <v>White-Not Hispanic</v>
      </c>
      <c r="G3" s="147" t="str">
        <f>' B_Populations'!$K$8</f>
        <v>Hispanic</v>
      </c>
      <c r="H3" s="148" t="str">
        <f>' B_Populations'!$M$8</f>
        <v>Black-Not Hispanic</v>
      </c>
      <c r="I3" s="148" t="str">
        <f>' B_Populations'!$O$8</f>
        <v>Asian</v>
      </c>
      <c r="J3" s="148" t="str">
        <f>' B_Populations'!$Q$8</f>
        <v>American Indian/Alaska Native</v>
      </c>
      <c r="K3" s="148" t="str">
        <f>' B_Populations'!$S$8</f>
        <v>Other</v>
      </c>
      <c r="L3" s="148" t="str">
        <f>' B_Populations'!$U$8</f>
        <v>Other</v>
      </c>
      <c r="M3" s="149" t="str">
        <f>' B_Populations'!W8</f>
        <v>Region 1</v>
      </c>
      <c r="N3" s="149" t="str">
        <f>' B_Populations'!Y8</f>
        <v>Region 2</v>
      </c>
      <c r="O3" s="149" t="str">
        <f>' B_Populations'!AA8</f>
        <v>Region 3</v>
      </c>
      <c r="P3" s="149" t="str">
        <f>' B_Populations'!AC8</f>
        <v>Region 4</v>
      </c>
      <c r="Q3" s="149" t="str">
        <f>' B_Populations'!AE8</f>
        <v>Region 5</v>
      </c>
      <c r="R3" s="149" t="str">
        <f>' B_Populations'!AG8</f>
        <v>Region 6</v>
      </c>
      <c r="S3" s="149" t="str">
        <f>' B_Populations'!AI8</f>
        <v>Region 7</v>
      </c>
      <c r="T3" s="149" t="str">
        <f>' B_Populations'!AK8</f>
        <v>Region 8</v>
      </c>
      <c r="U3" s="149" t="str">
        <f>' B_Populations'!AM8</f>
        <v>Region 9</v>
      </c>
      <c r="V3" s="149" t="str">
        <f>' B_Populations'!AO8</f>
        <v>Region 10</v>
      </c>
      <c r="W3" s="149" t="str">
        <f>' B_Populations'!AQ8</f>
        <v>Region 11</v>
      </c>
      <c r="X3" s="149" t="str">
        <f>' B_Populations'!AS8</f>
        <v>Region 12</v>
      </c>
      <c r="Y3" s="149" t="str">
        <f>' B_Populations'!AU8</f>
        <v>Region 13</v>
      </c>
      <c r="Z3" s="149" t="str">
        <f>' B_Populations'!AW8</f>
        <v>Region 14</v>
      </c>
      <c r="AA3" s="149" t="str">
        <f>' B_Populations'!AY8</f>
        <v>Region 15</v>
      </c>
      <c r="AB3" s="149" t="str">
        <f>' B_Populations'!BA8</f>
        <v>Region 16</v>
      </c>
      <c r="AC3" s="149" t="str">
        <f>' B_Populations'!BC8</f>
        <v>Region 17</v>
      </c>
      <c r="AD3" s="149" t="str">
        <f>' B_Populations'!BE8</f>
        <v>Region 18</v>
      </c>
      <c r="AE3" s="149" t="str">
        <f>' B_Populations'!BG8</f>
        <v>Region 19</v>
      </c>
      <c r="AF3" s="149" t="str">
        <f>' B_Populations'!BI8</f>
        <v>Region 20</v>
      </c>
      <c r="AH3" s="150" t="s">
        <v>110</v>
      </c>
      <c r="AI3" s="150" t="s">
        <v>111</v>
      </c>
      <c r="AJ3" s="150" t="s">
        <v>112</v>
      </c>
      <c r="AK3" s="150" t="s">
        <v>111</v>
      </c>
      <c r="AL3" s="150" t="s">
        <v>113</v>
      </c>
      <c r="AM3" s="150" t="s">
        <v>111</v>
      </c>
      <c r="AN3" s="150" t="str">
        <f>' B_Populations'!$I$8</f>
        <v>White-Not Hispanic</v>
      </c>
      <c r="AO3" s="150" t="s">
        <v>111</v>
      </c>
      <c r="AP3" s="150" t="str">
        <f>' B_Populations'!$K$8</f>
        <v>Hispanic</v>
      </c>
      <c r="AQ3" s="150" t="s">
        <v>111</v>
      </c>
      <c r="AR3" s="150" t="str">
        <f>' B_Populations'!$M$8</f>
        <v>Black-Not Hispanic</v>
      </c>
      <c r="AS3" s="150" t="s">
        <v>111</v>
      </c>
      <c r="AT3" s="150" t="str">
        <f>' B_Populations'!$O$8</f>
        <v>Asian</v>
      </c>
      <c r="AU3" s="150" t="s">
        <v>111</v>
      </c>
      <c r="AV3" s="150" t="str">
        <f>' B_Populations'!$Q$8</f>
        <v>American Indian/Alaska Native</v>
      </c>
      <c r="AW3" s="150" t="s">
        <v>111</v>
      </c>
      <c r="AX3" s="150" t="str">
        <f>' B_Populations'!$S$8</f>
        <v>Other</v>
      </c>
      <c r="AY3" s="150" t="s">
        <v>111</v>
      </c>
      <c r="AZ3" s="150" t="str">
        <f>' B_Populations'!$U$8</f>
        <v>Other</v>
      </c>
      <c r="BA3" s="150" t="s">
        <v>111</v>
      </c>
      <c r="BB3" s="102"/>
      <c r="BC3" s="150" t="str">
        <f>M3</f>
        <v>Region 1</v>
      </c>
      <c r="BD3" s="150" t="s">
        <v>111</v>
      </c>
      <c r="BE3" s="150" t="str">
        <f>N3</f>
        <v>Region 2</v>
      </c>
      <c r="BF3" s="150" t="s">
        <v>111</v>
      </c>
      <c r="BG3" s="150" t="str">
        <f>O3</f>
        <v>Region 3</v>
      </c>
      <c r="BH3" s="150" t="s">
        <v>111</v>
      </c>
      <c r="BI3" s="150" t="str">
        <f>P3</f>
        <v>Region 4</v>
      </c>
      <c r="BJ3" s="150" t="s">
        <v>111</v>
      </c>
      <c r="BK3" s="150" t="str">
        <f>Q3</f>
        <v>Region 5</v>
      </c>
      <c r="BL3" s="150" t="s">
        <v>111</v>
      </c>
      <c r="BM3" s="150" t="str">
        <f>R3</f>
        <v>Region 6</v>
      </c>
      <c r="BN3" s="150" t="s">
        <v>111</v>
      </c>
      <c r="BO3" s="150" t="str">
        <f>S3</f>
        <v>Region 7</v>
      </c>
      <c r="BP3" s="150" t="s">
        <v>111</v>
      </c>
      <c r="BQ3" s="150" t="str">
        <f>T3</f>
        <v>Region 8</v>
      </c>
      <c r="BR3" s="150" t="s">
        <v>111</v>
      </c>
      <c r="BS3" s="150" t="str">
        <f>U3</f>
        <v>Region 9</v>
      </c>
      <c r="BT3" s="150" t="s">
        <v>111</v>
      </c>
      <c r="BU3" s="150" t="str">
        <f>V3</f>
        <v>Region 10</v>
      </c>
      <c r="BV3" s="150" t="s">
        <v>111</v>
      </c>
      <c r="BW3" s="150" t="str">
        <f>W3</f>
        <v>Region 11</v>
      </c>
      <c r="BX3" s="150" t="s">
        <v>111</v>
      </c>
      <c r="BY3" s="150" t="str">
        <f>X3</f>
        <v>Region 12</v>
      </c>
      <c r="BZ3" s="150" t="s">
        <v>111</v>
      </c>
      <c r="CA3" s="150" t="str">
        <f>Y3</f>
        <v>Region 13</v>
      </c>
      <c r="CB3" s="150" t="s">
        <v>111</v>
      </c>
      <c r="CC3" s="150" t="str">
        <f>Z3</f>
        <v>Region 14</v>
      </c>
      <c r="CD3" s="150" t="s">
        <v>111</v>
      </c>
      <c r="CE3" s="150" t="str">
        <f>AA3</f>
        <v>Region 15</v>
      </c>
      <c r="CF3" s="150" t="s">
        <v>111</v>
      </c>
      <c r="CG3" s="150" t="str">
        <f>AB3</f>
        <v>Region 16</v>
      </c>
      <c r="CH3" s="150" t="s">
        <v>111</v>
      </c>
      <c r="CI3" s="150" t="str">
        <f>AC3</f>
        <v>Region 17</v>
      </c>
      <c r="CJ3" s="150" t="s">
        <v>111</v>
      </c>
      <c r="CK3" s="150" t="str">
        <f>AD3</f>
        <v>Region 18</v>
      </c>
      <c r="CL3" s="150" t="s">
        <v>111</v>
      </c>
      <c r="CM3" s="150" t="str">
        <f>AE3</f>
        <v>Region 19</v>
      </c>
      <c r="CN3" s="150" t="s">
        <v>111</v>
      </c>
      <c r="CO3" s="150" t="str">
        <f>AF3</f>
        <v>Region 20</v>
      </c>
      <c r="CP3" s="150" t="s">
        <v>111</v>
      </c>
      <c r="CQ3" s="102"/>
      <c r="CR3" s="102"/>
      <c r="CS3" s="151" t="s">
        <v>114</v>
      </c>
      <c r="CU3" s="150" t="s">
        <v>32</v>
      </c>
      <c r="CV3" s="152" t="s">
        <v>33</v>
      </c>
      <c r="CW3" s="153" t="s">
        <v>34</v>
      </c>
      <c r="CX3" s="153" t="s">
        <v>35</v>
      </c>
      <c r="CY3" s="148" t="str">
        <f>' B_Populations'!$I$8</f>
        <v>White-Not Hispanic</v>
      </c>
      <c r="CZ3" s="148" t="str">
        <f>' B_Populations'!$K$8</f>
        <v>Hispanic</v>
      </c>
      <c r="DA3" s="148" t="str">
        <f>' B_Populations'!$M$8</f>
        <v>Black-Not Hispanic</v>
      </c>
      <c r="DB3" s="148" t="str">
        <f>' B_Populations'!$O$8</f>
        <v>Asian</v>
      </c>
      <c r="DC3" s="148" t="str">
        <f>' B_Populations'!$Q$8</f>
        <v>American Indian/Alaska Native</v>
      </c>
      <c r="DD3" s="148" t="str">
        <f>' B_Populations'!$S$8</f>
        <v>Other</v>
      </c>
      <c r="DE3" s="148" t="str">
        <f>' B_Populations'!$U$8</f>
        <v>Other</v>
      </c>
      <c r="DF3" s="154" t="str">
        <f>M3</f>
        <v>Region 1</v>
      </c>
      <c r="DG3" s="154" t="str">
        <f>N3</f>
        <v>Region 2</v>
      </c>
      <c r="DH3" s="154" t="str">
        <f>O3</f>
        <v>Region 3</v>
      </c>
      <c r="DI3" s="154" t="str">
        <f>P3</f>
        <v>Region 4</v>
      </c>
      <c r="DJ3" s="154" t="str">
        <f t="shared" ref="DJ3:DN3" si="0">Q3</f>
        <v>Region 5</v>
      </c>
      <c r="DK3" s="154" t="str">
        <f t="shared" si="0"/>
        <v>Region 6</v>
      </c>
      <c r="DL3" s="154" t="str">
        <f t="shared" si="0"/>
        <v>Region 7</v>
      </c>
      <c r="DM3" s="154" t="str">
        <f t="shared" si="0"/>
        <v>Region 8</v>
      </c>
      <c r="DN3" s="154" t="str">
        <f t="shared" si="0"/>
        <v>Region 9</v>
      </c>
      <c r="DO3" s="154" t="str">
        <f>V3</f>
        <v>Region 10</v>
      </c>
      <c r="DP3" s="154" t="str">
        <f t="shared" ref="DP3" si="1">W3</f>
        <v>Region 11</v>
      </c>
      <c r="DQ3" s="154" t="str">
        <f t="shared" ref="DQ3" si="2">X3</f>
        <v>Region 12</v>
      </c>
      <c r="DR3" s="154" t="str">
        <f t="shared" ref="DR3" si="3">Y3</f>
        <v>Region 13</v>
      </c>
      <c r="DS3" s="154" t="str">
        <f t="shared" ref="DS3" si="4">Z3</f>
        <v>Region 14</v>
      </c>
      <c r="DT3" s="154" t="str">
        <f t="shared" ref="DT3" si="5">AA3</f>
        <v>Region 15</v>
      </c>
      <c r="DU3" s="154" t="str">
        <f>AB3</f>
        <v>Region 16</v>
      </c>
      <c r="DV3" s="154" t="str">
        <f t="shared" ref="DV3" si="6">AC3</f>
        <v>Region 17</v>
      </c>
      <c r="DW3" s="154" t="str">
        <f t="shared" ref="DW3" si="7">AD3</f>
        <v>Region 18</v>
      </c>
      <c r="DX3" s="154" t="str">
        <f t="shared" ref="DX3" si="8">AE3</f>
        <v>Region 19</v>
      </c>
      <c r="DY3" s="154" t="str">
        <f t="shared" ref="DY3" si="9">AF3</f>
        <v>Region 20</v>
      </c>
    </row>
    <row r="4" spans="1:129">
      <c r="B4" s="108" t="str">
        <f>' B_Populations'!$B$9</f>
        <v>10-14</v>
      </c>
      <c r="C4" s="254">
        <v>0</v>
      </c>
      <c r="D4" s="255">
        <v>0</v>
      </c>
      <c r="E4" s="255">
        <f>C4-D4</f>
        <v>0</v>
      </c>
      <c r="F4" s="155"/>
      <c r="G4" s="155"/>
      <c r="H4" s="155"/>
      <c r="I4" s="155"/>
      <c r="J4" s="155"/>
      <c r="K4" s="155"/>
      <c r="L4" s="155"/>
      <c r="M4" s="156"/>
      <c r="N4" s="156"/>
      <c r="O4" s="156"/>
      <c r="P4" s="156"/>
      <c r="Q4" s="156"/>
      <c r="R4" s="156"/>
      <c r="S4" s="156"/>
      <c r="T4" s="156"/>
      <c r="U4" s="156"/>
      <c r="V4" s="156"/>
      <c r="W4" s="156"/>
      <c r="X4" s="156"/>
      <c r="Y4" s="156"/>
      <c r="Z4" s="156"/>
      <c r="AA4" s="156"/>
      <c r="AB4" s="156"/>
      <c r="AC4" s="156"/>
      <c r="AD4" s="156"/>
      <c r="AE4" s="156"/>
      <c r="AF4" s="156"/>
      <c r="AG4" s="110"/>
      <c r="AH4" s="157">
        <f>' B_Populations'!C9</f>
        <v>38509</v>
      </c>
      <c r="AI4" s="157">
        <f>IF(AH4=0,0,($C$4/$AH$4)*100000)</f>
        <v>0</v>
      </c>
      <c r="AJ4" s="157">
        <f>' B_Populations'!E9</f>
        <v>20660</v>
      </c>
      <c r="AK4" s="157">
        <f>IF(AJ4=0,0,($D$4/$AJ$4)*100000)</f>
        <v>0</v>
      </c>
      <c r="AL4" s="157">
        <f>' B_Populations'!G9</f>
        <v>17849</v>
      </c>
      <c r="AM4" s="157">
        <f>IF(AL4=0,0,($E$4/$AL$4)*100000)</f>
        <v>0</v>
      </c>
      <c r="AN4" s="157">
        <f>' B_Populations'!I9</f>
        <v>0</v>
      </c>
      <c r="AO4" s="157">
        <f>IF(AN4=0,0,($F$4/$AN$4)*100000)</f>
        <v>0</v>
      </c>
      <c r="AP4" s="157">
        <f>' B_Populations'!K9</f>
        <v>0</v>
      </c>
      <c r="AQ4" s="157">
        <f>IF(AP4=0,0,($G$4/$AP$4)*100000)</f>
        <v>0</v>
      </c>
      <c r="AR4" s="157">
        <f>' B_Populations'!M9</f>
        <v>0</v>
      </c>
      <c r="AS4" s="157">
        <f>IF(AR4=0,0,($H$4/$AR$4)*100000)</f>
        <v>0</v>
      </c>
      <c r="AT4" s="157">
        <f>' B_Populations'!O9</f>
        <v>0</v>
      </c>
      <c r="AU4" s="157">
        <f>IF(AT4=0,0,($I$4/$AT$4)*100000)</f>
        <v>0</v>
      </c>
      <c r="AV4" s="157">
        <f>' B_Populations'!Q9</f>
        <v>0</v>
      </c>
      <c r="AW4" s="157">
        <f>IF(AV4=0,0,($J$4/$AV$4)*100000)</f>
        <v>0</v>
      </c>
      <c r="AX4" s="157">
        <f>' B_Populations'!S9</f>
        <v>0</v>
      </c>
      <c r="AY4" s="157">
        <f>IF(AX4=0,0,($K$4/$AX$4)*100000)</f>
        <v>0</v>
      </c>
      <c r="AZ4" s="157">
        <f>' B_Populations'!U9</f>
        <v>0</v>
      </c>
      <c r="BA4" s="157">
        <f>IF(AZ4=0,0,($L$4/$AZ$4)*100000)</f>
        <v>0</v>
      </c>
      <c r="BC4" s="157">
        <f>' B_Populations'!W9</f>
        <v>0</v>
      </c>
      <c r="BD4" s="157">
        <f>IF(BC4=0,0,($M$4/$BC$4)*100000)</f>
        <v>0</v>
      </c>
      <c r="BE4" s="157">
        <f>' B_Populations'!Y9</f>
        <v>0</v>
      </c>
      <c r="BF4" s="157">
        <f>IF(BE4=0,0,($N$4/$BE$4)*100000)</f>
        <v>0</v>
      </c>
      <c r="BG4" s="157">
        <f>' B_Populations'!AA9</f>
        <v>0</v>
      </c>
      <c r="BH4" s="157">
        <f>IF(BG4=0,0,($O$4/$BG$4)*100000)</f>
        <v>0</v>
      </c>
      <c r="BI4" s="157">
        <f>' B_Populations'!AC9</f>
        <v>0</v>
      </c>
      <c r="BJ4" s="157">
        <f>IF(BI4=0,0,($P$4/$BI$4)*100000)</f>
        <v>0</v>
      </c>
      <c r="BK4" s="157">
        <f>' B_Populations'!AE9</f>
        <v>0</v>
      </c>
      <c r="BL4" s="157">
        <f>IF(BK4=0,0,($Q$4/$BK$4)*100000)</f>
        <v>0</v>
      </c>
      <c r="BM4" s="157">
        <f>' B_Populations'!AG9</f>
        <v>0</v>
      </c>
      <c r="BN4" s="157">
        <f>IF(BM4=0,0,($R$4/$BM$4)*100000)</f>
        <v>0</v>
      </c>
      <c r="BO4" s="157">
        <f>' B_Populations'!AI9</f>
        <v>0</v>
      </c>
      <c r="BP4" s="157">
        <f>IF(BO4=0,0,($S$4/$BO$4)*100000)</f>
        <v>0</v>
      </c>
      <c r="BQ4" s="157">
        <f>' B_Populations'!AK9</f>
        <v>0</v>
      </c>
      <c r="BR4" s="157">
        <f>IF(BQ4=0,0,($T$4/$BQ$4)*100000)</f>
        <v>0</v>
      </c>
      <c r="BS4" s="157">
        <f>' B_Populations'!AM9</f>
        <v>0</v>
      </c>
      <c r="BT4" s="157">
        <f>IF(BS4=0,0,($U$4/$BS$4)*100000)</f>
        <v>0</v>
      </c>
      <c r="BU4" s="157">
        <f>' B_Populations'!AO9</f>
        <v>0</v>
      </c>
      <c r="BV4" s="157">
        <f>IF(BU4=0,0,($V$4/$BU$4)*100000)</f>
        <v>0</v>
      </c>
      <c r="BW4" s="157">
        <f>' B_Populations'!AQ9</f>
        <v>0</v>
      </c>
      <c r="BX4" s="157">
        <f>IF(BW4=0,0,($W$4/$BW$4)*100000)</f>
        <v>0</v>
      </c>
      <c r="BY4" s="157">
        <f>' B_Populations'!AS9</f>
        <v>0</v>
      </c>
      <c r="BZ4" s="157">
        <f>IF(BY4=0,0,($X$4/$BY$4)*100000)</f>
        <v>0</v>
      </c>
      <c r="CA4" s="157">
        <f>' B_Populations'!AU9</f>
        <v>0</v>
      </c>
      <c r="CB4" s="157">
        <f>IF(CA4=0,0,($Y$4/$CA$4)*100000)</f>
        <v>0</v>
      </c>
      <c r="CC4" s="157">
        <f>' B_Populations'!AW9</f>
        <v>0</v>
      </c>
      <c r="CD4" s="157">
        <f>IF(CC4=0,0,($Z$4/$CC$4)*100000)</f>
        <v>0</v>
      </c>
      <c r="CE4" s="157">
        <f>' B_Populations'!AY9</f>
        <v>0</v>
      </c>
      <c r="CF4" s="157">
        <f>IF(CE4=0,0,($AA$4/$CE$4)*100000)</f>
        <v>0</v>
      </c>
      <c r="CG4" s="157">
        <f>' B_Populations'!BA9</f>
        <v>0</v>
      </c>
      <c r="CH4" s="157">
        <f>IF(CG4=0,0,($AB$4/$CG$4)*100000)</f>
        <v>0</v>
      </c>
      <c r="CI4" s="157">
        <f>' B_Populations'!BC9</f>
        <v>0</v>
      </c>
      <c r="CJ4" s="157">
        <f>IF(CI4=0,0,($AC$4/$CI$4)*100000)</f>
        <v>0</v>
      </c>
      <c r="CK4" s="157">
        <f>' B_Populations'!BE9</f>
        <v>0</v>
      </c>
      <c r="CL4" s="157">
        <f>IF(CK4=0,0,($AD$4/$CK$4)*100000)</f>
        <v>0</v>
      </c>
      <c r="CM4" s="157">
        <f>' B_Populations'!BG9</f>
        <v>0</v>
      </c>
      <c r="CN4" s="157">
        <f>IF(CM4=0,0,($AE$4/$CM$4)*100000)</f>
        <v>0</v>
      </c>
      <c r="CO4" s="157">
        <f>' B_Populations'!BI9</f>
        <v>0</v>
      </c>
      <c r="CP4" s="157">
        <f>IF(CO4=0,0,($AF$4/$CO$4)*100000)</f>
        <v>0</v>
      </c>
      <c r="CQ4" s="110"/>
      <c r="CR4" s="158"/>
      <c r="CS4" s="159">
        <v>7.3032E-2</v>
      </c>
      <c r="CT4" s="110"/>
      <c r="CU4" s="108" t="str">
        <f>' B_Populations'!$B$9</f>
        <v>10-14</v>
      </c>
      <c r="CV4" s="160">
        <f t="shared" ref="CV4:CV13" si="10">AI4*CS4</f>
        <v>0</v>
      </c>
      <c r="CW4" s="161">
        <f t="shared" ref="CW4:CW13" si="11">AK4*CS4</f>
        <v>0</v>
      </c>
      <c r="CX4" s="161">
        <f t="shared" ref="CX4:CX13" si="12">AM4*CS4</f>
        <v>0</v>
      </c>
      <c r="CY4" s="162">
        <f t="shared" ref="CY4:CY13" si="13">AO4*CS4</f>
        <v>0</v>
      </c>
      <c r="CZ4" s="162">
        <f t="shared" ref="CZ4:CZ13" si="14">AQ4*CS4</f>
        <v>0</v>
      </c>
      <c r="DA4" s="162">
        <f t="shared" ref="DA4:DA13" si="15">AS4*CS4</f>
        <v>0</v>
      </c>
      <c r="DB4" s="162">
        <f t="shared" ref="DB4:DB13" si="16">AU4*CS4</f>
        <v>0</v>
      </c>
      <c r="DC4" s="162">
        <f t="shared" ref="DC4:DC13" si="17">AW4*CS4</f>
        <v>0</v>
      </c>
      <c r="DD4" s="162">
        <f t="shared" ref="DD4:DD13" si="18">AY4*CS4</f>
        <v>0</v>
      </c>
      <c r="DE4" s="162">
        <f t="shared" ref="DE4:DE13" si="19">BA4*CS4</f>
        <v>0</v>
      </c>
      <c r="DF4" s="162">
        <f t="shared" ref="DF4:DF13" si="20">BD4*CS4</f>
        <v>0</v>
      </c>
      <c r="DG4" s="162">
        <f t="shared" ref="DG4:DG13" si="21">BF4*CS4</f>
        <v>0</v>
      </c>
      <c r="DH4" s="162">
        <f t="shared" ref="DH4:DH13" si="22">BH4*CS4</f>
        <v>0</v>
      </c>
      <c r="DI4" s="162">
        <f t="shared" ref="DI4:DI13" si="23">BJ4*CS4</f>
        <v>0</v>
      </c>
      <c r="DJ4" s="162">
        <f t="shared" ref="DJ4:DJ13" si="24">BL4*CS4</f>
        <v>0</v>
      </c>
      <c r="DK4" s="162">
        <f t="shared" ref="DK4:DK13" si="25">BN4*CS4</f>
        <v>0</v>
      </c>
      <c r="DL4" s="162">
        <f t="shared" ref="DL4:DL13" si="26">BP4*CS4</f>
        <v>0</v>
      </c>
      <c r="DM4" s="162">
        <f t="shared" ref="DM4:DM13" si="27">BR4*CS4</f>
        <v>0</v>
      </c>
      <c r="DN4" s="162">
        <f t="shared" ref="DN4:DN13" si="28">BT4*CS4</f>
        <v>0</v>
      </c>
      <c r="DO4" s="162">
        <f t="shared" ref="DO4:DO13" si="29">BV4*CS4</f>
        <v>0</v>
      </c>
      <c r="DP4" s="162">
        <f t="shared" ref="DP4:DP13" si="30">BX4*CS4</f>
        <v>0</v>
      </c>
      <c r="DQ4" s="162">
        <f t="shared" ref="DQ4:DQ13" si="31">BZ4*CS4</f>
        <v>0</v>
      </c>
      <c r="DR4" s="162">
        <f t="shared" ref="DR4:DR13" si="32">CB4*CS4</f>
        <v>0</v>
      </c>
      <c r="DS4" s="162">
        <f t="shared" ref="DS4:DS13" si="33">CD4*CS4</f>
        <v>0</v>
      </c>
      <c r="DT4" s="162">
        <f t="shared" ref="DT4:DT13" si="34">CF4*CS4</f>
        <v>0</v>
      </c>
      <c r="DU4" s="162">
        <f t="shared" ref="DU4:DU13" si="35">CH4*CS4</f>
        <v>0</v>
      </c>
      <c r="DV4" s="162">
        <f t="shared" ref="DV4:DV13" si="36">CJ4*CS4</f>
        <v>0</v>
      </c>
      <c r="DW4" s="162">
        <f t="shared" ref="DW4:DW13" si="37">CL4*CS4</f>
        <v>0</v>
      </c>
      <c r="DX4" s="162">
        <f t="shared" ref="DX4:DX13" si="38">CN4*CS4</f>
        <v>0</v>
      </c>
      <c r="DY4" s="162">
        <f t="shared" ref="DY4:DY13" si="39">CP4*CS4</f>
        <v>0</v>
      </c>
    </row>
    <row r="5" spans="1:129">
      <c r="B5" s="108" t="str">
        <f>' B_Populations'!$B$10</f>
        <v>15-19</v>
      </c>
      <c r="C5" s="254">
        <v>0</v>
      </c>
      <c r="D5" s="255">
        <v>0</v>
      </c>
      <c r="E5" s="255">
        <f t="shared" ref="E5:E13" si="40">C5-D5</f>
        <v>0</v>
      </c>
      <c r="F5" s="155"/>
      <c r="G5" s="155"/>
      <c r="H5" s="155"/>
      <c r="I5" s="155"/>
      <c r="J5" s="155"/>
      <c r="K5" s="155"/>
      <c r="L5" s="155"/>
      <c r="M5" s="156"/>
      <c r="N5" s="156"/>
      <c r="O5" s="156"/>
      <c r="P5" s="156"/>
      <c r="Q5" s="156"/>
      <c r="R5" s="156"/>
      <c r="S5" s="156"/>
      <c r="T5" s="156"/>
      <c r="U5" s="156"/>
      <c r="V5" s="156"/>
      <c r="W5" s="156"/>
      <c r="X5" s="156"/>
      <c r="Y5" s="156"/>
      <c r="Z5" s="156"/>
      <c r="AA5" s="156"/>
      <c r="AB5" s="156"/>
      <c r="AC5" s="156"/>
      <c r="AD5" s="156"/>
      <c r="AE5" s="156"/>
      <c r="AF5" s="156"/>
      <c r="AG5" s="110"/>
      <c r="AH5" s="157">
        <f>' B_Populations'!C10</f>
        <v>38695</v>
      </c>
      <c r="AI5" s="157">
        <f>IF(AH5=0,0,($C$5/$AH$5)*100000)</f>
        <v>0</v>
      </c>
      <c r="AJ5" s="157">
        <f>' B_Populations'!E10</f>
        <v>19881</v>
      </c>
      <c r="AK5" s="157">
        <f>IF(AJ5=0,0,($D$5/$AJ$5)*100000)</f>
        <v>0</v>
      </c>
      <c r="AL5" s="157">
        <f>' B_Populations'!G10</f>
        <v>18814</v>
      </c>
      <c r="AM5" s="157">
        <f>IF(AL5=0,0,($E$5/$AL$5)*100000)</f>
        <v>0</v>
      </c>
      <c r="AN5" s="157">
        <f>' B_Populations'!I10</f>
        <v>0</v>
      </c>
      <c r="AO5" s="157">
        <f>IF(AN5=0,0,($F$5/$AN$5)*100000)</f>
        <v>0</v>
      </c>
      <c r="AP5" s="157">
        <f>' B_Populations'!K10</f>
        <v>0</v>
      </c>
      <c r="AQ5" s="157">
        <f>IF(AP5=0,0,($G$5/$AP$5)*100000)</f>
        <v>0</v>
      </c>
      <c r="AR5" s="157">
        <f>' B_Populations'!M10</f>
        <v>0</v>
      </c>
      <c r="AS5" s="157">
        <f>IF(AR5=0,0,($H$5/$AR$5)*100000)</f>
        <v>0</v>
      </c>
      <c r="AT5" s="157">
        <f>' B_Populations'!O10</f>
        <v>0</v>
      </c>
      <c r="AU5" s="157">
        <f>IF(AT5=0,0,($I$5/$AT$5)*100000)</f>
        <v>0</v>
      </c>
      <c r="AV5" s="157">
        <f>' B_Populations'!Q10</f>
        <v>0</v>
      </c>
      <c r="AW5" s="157">
        <f>IF(AV5=0,0,($J$5/$AV$5)*100000)</f>
        <v>0</v>
      </c>
      <c r="AX5" s="157">
        <f>' B_Populations'!S10</f>
        <v>0</v>
      </c>
      <c r="AY5" s="157">
        <f>IF(AX5=0,0,($K$5/$AX$5)*100000)</f>
        <v>0</v>
      </c>
      <c r="AZ5" s="157">
        <f>' B_Populations'!U10</f>
        <v>0</v>
      </c>
      <c r="BA5" s="157">
        <f>IF(AZ5=0,0,($L$5/$AZ$5)*100000)</f>
        <v>0</v>
      </c>
      <c r="BC5" s="157">
        <f>' B_Populations'!W10</f>
        <v>0</v>
      </c>
      <c r="BD5" s="157">
        <f>IF(BC5=0,0,($M$5/$BC$5)*100000)</f>
        <v>0</v>
      </c>
      <c r="BE5" s="157">
        <f>' B_Populations'!Y10</f>
        <v>0</v>
      </c>
      <c r="BF5" s="157">
        <f>IF(BE5=0,0,($N$5/$BE$5)*100000)</f>
        <v>0</v>
      </c>
      <c r="BG5" s="157">
        <f>' B_Populations'!AA10</f>
        <v>0</v>
      </c>
      <c r="BH5" s="157">
        <f>IF(BG5=0,0,($O$5/$BG$5)*100000)</f>
        <v>0</v>
      </c>
      <c r="BI5" s="157">
        <f>' B_Populations'!AC10</f>
        <v>0</v>
      </c>
      <c r="BJ5" s="157">
        <f>IF(BI5=0,0,($P$5/$BI$5)*100000)</f>
        <v>0</v>
      </c>
      <c r="BK5" s="157">
        <f>' B_Populations'!AE10</f>
        <v>0</v>
      </c>
      <c r="BL5" s="157">
        <f>IF(BK5=0,0,($Q$5/$BK$5)*100000)</f>
        <v>0</v>
      </c>
      <c r="BM5" s="157">
        <f>' B_Populations'!AG10</f>
        <v>0</v>
      </c>
      <c r="BN5" s="157">
        <f>IF(BM5=0,0,($R$5/$BM$5)*100000)</f>
        <v>0</v>
      </c>
      <c r="BO5" s="157">
        <f>' B_Populations'!AI10</f>
        <v>0</v>
      </c>
      <c r="BP5" s="157">
        <f>IF(BO5=0,0,($S$5/$BO$5)*100000)</f>
        <v>0</v>
      </c>
      <c r="BQ5" s="157">
        <f>' B_Populations'!AK10</f>
        <v>0</v>
      </c>
      <c r="BR5" s="157">
        <f>IF(BQ5=0,0,($T$5/$BQ$5)*100000)</f>
        <v>0</v>
      </c>
      <c r="BS5" s="157">
        <f>' B_Populations'!AM10</f>
        <v>0</v>
      </c>
      <c r="BT5" s="157">
        <f>IF(BS5=0,0,($U$5/$BC$5)*100000)</f>
        <v>0</v>
      </c>
      <c r="BU5" s="157">
        <f>' B_Populations'!AO10</f>
        <v>0</v>
      </c>
      <c r="BV5" s="157">
        <f>IF(BU5=0,0,($V$5/$BU$5)*100000)</f>
        <v>0</v>
      </c>
      <c r="BW5" s="157">
        <f>' B_Populations'!AQ10</f>
        <v>0</v>
      </c>
      <c r="BX5" s="157">
        <f>IF(BW5=0,0,($W$5/$BW$5)*100000)</f>
        <v>0</v>
      </c>
      <c r="BY5" s="157">
        <f>' B_Populations'!AS10</f>
        <v>0</v>
      </c>
      <c r="BZ5" s="157">
        <f>IF(BY5=0,0,($X$5/$BY$5)*100000)</f>
        <v>0</v>
      </c>
      <c r="CA5" s="157">
        <f>' B_Populations'!AU10</f>
        <v>0</v>
      </c>
      <c r="CB5" s="157">
        <f>IF(CA5=0,0,($Y$5/$CA$5)*100000)</f>
        <v>0</v>
      </c>
      <c r="CC5" s="157">
        <f>' B_Populations'!AW10</f>
        <v>0</v>
      </c>
      <c r="CD5" s="157">
        <f>IF(CC5=0,0,($Z$5/$CC$5)*100000)</f>
        <v>0</v>
      </c>
      <c r="CE5" s="157">
        <f>' B_Populations'!AY10</f>
        <v>0</v>
      </c>
      <c r="CF5" s="157">
        <f>IF(CE5=0,0,($AA$5/$CE$5)*100000)</f>
        <v>0</v>
      </c>
      <c r="CG5" s="157">
        <f>' B_Populations'!BA10</f>
        <v>0</v>
      </c>
      <c r="CH5" s="157">
        <f>IF(CG5=0,0,($AB$5/$CG$5)*100000)</f>
        <v>0</v>
      </c>
      <c r="CI5" s="157">
        <f>' B_Populations'!BC10</f>
        <v>0</v>
      </c>
      <c r="CJ5" s="157">
        <f>IF(CI5=0,0,($AC$5/$CI$5)*100000)</f>
        <v>0</v>
      </c>
      <c r="CK5" s="157">
        <f>' B_Populations'!BE10</f>
        <v>0</v>
      </c>
      <c r="CL5" s="157">
        <f>IF(CK5=0,0,($AD$5/$CK$5)*100000)</f>
        <v>0</v>
      </c>
      <c r="CM5" s="157">
        <f>' B_Populations'!BG10</f>
        <v>0</v>
      </c>
      <c r="CN5" s="157">
        <f>IF(CM5=0,0,($AE$5/$CM$5)*100000)</f>
        <v>0</v>
      </c>
      <c r="CO5" s="157">
        <f>' B_Populations'!BI10</f>
        <v>0</v>
      </c>
      <c r="CP5" s="157">
        <f>IF(CO5=0,0,($AF$5/$CO$5)*100000)</f>
        <v>0</v>
      </c>
      <c r="CQ5" s="110"/>
      <c r="CR5" s="158"/>
      <c r="CS5" s="159">
        <v>7.2168999999999997E-2</v>
      </c>
      <c r="CT5" s="110"/>
      <c r="CU5" s="108" t="str">
        <f>' B_Populations'!$B$10</f>
        <v>15-19</v>
      </c>
      <c r="CV5" s="160">
        <f t="shared" si="10"/>
        <v>0</v>
      </c>
      <c r="CW5" s="161">
        <f t="shared" si="11"/>
        <v>0</v>
      </c>
      <c r="CX5" s="161">
        <f t="shared" si="12"/>
        <v>0</v>
      </c>
      <c r="CY5" s="162">
        <f t="shared" si="13"/>
        <v>0</v>
      </c>
      <c r="CZ5" s="162">
        <f t="shared" si="14"/>
        <v>0</v>
      </c>
      <c r="DA5" s="162">
        <f t="shared" si="15"/>
        <v>0</v>
      </c>
      <c r="DB5" s="162">
        <f t="shared" si="16"/>
        <v>0</v>
      </c>
      <c r="DC5" s="162">
        <f t="shared" si="17"/>
        <v>0</v>
      </c>
      <c r="DD5" s="162">
        <f t="shared" si="18"/>
        <v>0</v>
      </c>
      <c r="DE5" s="162">
        <f t="shared" si="19"/>
        <v>0</v>
      </c>
      <c r="DF5" s="162">
        <f t="shared" si="20"/>
        <v>0</v>
      </c>
      <c r="DG5" s="162">
        <f t="shared" si="21"/>
        <v>0</v>
      </c>
      <c r="DH5" s="162">
        <f t="shared" si="22"/>
        <v>0</v>
      </c>
      <c r="DI5" s="162">
        <f t="shared" si="23"/>
        <v>0</v>
      </c>
      <c r="DJ5" s="162">
        <f t="shared" si="24"/>
        <v>0</v>
      </c>
      <c r="DK5" s="162">
        <f t="shared" si="25"/>
        <v>0</v>
      </c>
      <c r="DL5" s="162">
        <f t="shared" si="26"/>
        <v>0</v>
      </c>
      <c r="DM5" s="162">
        <f t="shared" si="27"/>
        <v>0</v>
      </c>
      <c r="DN5" s="162">
        <f t="shared" si="28"/>
        <v>0</v>
      </c>
      <c r="DO5" s="162">
        <f t="shared" si="29"/>
        <v>0</v>
      </c>
      <c r="DP5" s="162">
        <f t="shared" si="30"/>
        <v>0</v>
      </c>
      <c r="DQ5" s="162">
        <f t="shared" si="31"/>
        <v>0</v>
      </c>
      <c r="DR5" s="162">
        <f t="shared" si="32"/>
        <v>0</v>
      </c>
      <c r="DS5" s="162">
        <f t="shared" si="33"/>
        <v>0</v>
      </c>
      <c r="DT5" s="162">
        <f t="shared" si="34"/>
        <v>0</v>
      </c>
      <c r="DU5" s="162">
        <f t="shared" si="35"/>
        <v>0</v>
      </c>
      <c r="DV5" s="162">
        <f t="shared" si="36"/>
        <v>0</v>
      </c>
      <c r="DW5" s="162">
        <f t="shared" si="37"/>
        <v>0</v>
      </c>
      <c r="DX5" s="162">
        <f t="shared" si="38"/>
        <v>0</v>
      </c>
      <c r="DY5" s="162">
        <f t="shared" si="39"/>
        <v>0</v>
      </c>
    </row>
    <row r="6" spans="1:129">
      <c r="B6" s="108" t="str">
        <f>' B_Populations'!$B$11</f>
        <v>20-24</v>
      </c>
      <c r="C6" s="254">
        <v>2</v>
      </c>
      <c r="D6" s="255">
        <v>2</v>
      </c>
      <c r="E6" s="255">
        <f t="shared" si="40"/>
        <v>0</v>
      </c>
      <c r="F6" s="155"/>
      <c r="G6" s="155"/>
      <c r="H6" s="155"/>
      <c r="I6" s="155"/>
      <c r="J6" s="155"/>
      <c r="K6" s="155"/>
      <c r="L6" s="155"/>
      <c r="M6" s="156"/>
      <c r="N6" s="156"/>
      <c r="O6" s="156"/>
      <c r="P6" s="156"/>
      <c r="Q6" s="156"/>
      <c r="R6" s="156"/>
      <c r="S6" s="156"/>
      <c r="T6" s="156"/>
      <c r="U6" s="156"/>
      <c r="V6" s="156"/>
      <c r="W6" s="156"/>
      <c r="X6" s="156"/>
      <c r="Y6" s="156"/>
      <c r="Z6" s="156"/>
      <c r="AA6" s="156"/>
      <c r="AB6" s="156"/>
      <c r="AC6" s="156"/>
      <c r="AD6" s="156"/>
      <c r="AE6" s="156"/>
      <c r="AF6" s="156"/>
      <c r="AG6" s="110"/>
      <c r="AH6" s="157">
        <f>' B_Populations'!C11</f>
        <v>32476</v>
      </c>
      <c r="AI6" s="157">
        <f>IF(AH6=0,0,($C$6/$AH$6)*100000)</f>
        <v>6.1583938908732607</v>
      </c>
      <c r="AJ6" s="157">
        <f>' B_Populations'!E11</f>
        <v>16977</v>
      </c>
      <c r="AK6" s="157">
        <f>IF(AJ6=0,0,($D$6/$AJ$6)*100000)</f>
        <v>11.780644401248749</v>
      </c>
      <c r="AL6" s="157">
        <f>' B_Populations'!G11</f>
        <v>15499</v>
      </c>
      <c r="AM6" s="157">
        <f>IF(AL6=0,0,($E$6/$AL$6)*100000)</f>
        <v>0</v>
      </c>
      <c r="AN6" s="157">
        <f>' B_Populations'!I11</f>
        <v>0</v>
      </c>
      <c r="AO6" s="157">
        <f>IF(AN6=0,0,($F$6/$AN$6)*100000)</f>
        <v>0</v>
      </c>
      <c r="AP6" s="157">
        <f>' B_Populations'!K11</f>
        <v>0</v>
      </c>
      <c r="AQ6" s="157">
        <f>IF(AP6=0,0,($G$6/$AP$6)*100000)</f>
        <v>0</v>
      </c>
      <c r="AR6" s="157">
        <f>' B_Populations'!M11</f>
        <v>0</v>
      </c>
      <c r="AS6" s="157">
        <f>IF(AR6=0,0,($H$6/$AR$6)*100000)</f>
        <v>0</v>
      </c>
      <c r="AT6" s="157">
        <f>' B_Populations'!O11</f>
        <v>0</v>
      </c>
      <c r="AU6" s="157">
        <f>IF(AT6=0,0,($I$6/$AT$6)*100000)</f>
        <v>0</v>
      </c>
      <c r="AV6" s="157">
        <f>' B_Populations'!Q11</f>
        <v>0</v>
      </c>
      <c r="AW6" s="157">
        <f>IF(AV6=0,0,($J$6/$AV$6)*100000)</f>
        <v>0</v>
      </c>
      <c r="AX6" s="157">
        <f>' B_Populations'!S11</f>
        <v>0</v>
      </c>
      <c r="AY6" s="157">
        <f>IF(AX6=0,0,($K$6/$AX$6)*100000)</f>
        <v>0</v>
      </c>
      <c r="AZ6" s="157">
        <f>' B_Populations'!U11</f>
        <v>0</v>
      </c>
      <c r="BA6" s="157">
        <f>IF(AZ6=0,0,($L$6/$AZ$6)*100000)</f>
        <v>0</v>
      </c>
      <c r="BC6" s="157">
        <f>' B_Populations'!W11</f>
        <v>0</v>
      </c>
      <c r="BD6" s="157">
        <f>IF(BC6=0,0,($M$6/$BC$6)*100000)</f>
        <v>0</v>
      </c>
      <c r="BE6" s="157">
        <f>' B_Populations'!Y11</f>
        <v>0</v>
      </c>
      <c r="BF6" s="157">
        <f>IF(BE6=0,0,($N$6/$BE$6)*100000)</f>
        <v>0</v>
      </c>
      <c r="BG6" s="157">
        <f>' B_Populations'!AA11</f>
        <v>0</v>
      </c>
      <c r="BH6" s="157">
        <f>IF(BG6=0,0,($O$6/$BG$6)*100000)</f>
        <v>0</v>
      </c>
      <c r="BI6" s="157">
        <f>' B_Populations'!AC11</f>
        <v>0</v>
      </c>
      <c r="BJ6" s="157">
        <f>IF(BI6=0,0,($P$6/$BI$6)*100000)</f>
        <v>0</v>
      </c>
      <c r="BK6" s="157">
        <f>' B_Populations'!AE11</f>
        <v>0</v>
      </c>
      <c r="BL6" s="157">
        <f>IF(BK6=0,0,($Q$6/$BK$6)*100000)</f>
        <v>0</v>
      </c>
      <c r="BM6" s="157">
        <f>' B_Populations'!AG11</f>
        <v>0</v>
      </c>
      <c r="BN6" s="157">
        <f>IF(BM6=0,0,($R$6/$BM$6)*100000)</f>
        <v>0</v>
      </c>
      <c r="BO6" s="157">
        <f>' B_Populations'!AI11</f>
        <v>0</v>
      </c>
      <c r="BP6" s="157">
        <f>IF(BO6=0,0,($S$6/$BO$6)*100000)</f>
        <v>0</v>
      </c>
      <c r="BQ6" s="157">
        <f>' B_Populations'!AK11</f>
        <v>0</v>
      </c>
      <c r="BR6" s="157">
        <f>IF(BQ6=0,0,($T$6/$BQ$6)*100000)</f>
        <v>0</v>
      </c>
      <c r="BS6" s="157">
        <f>' B_Populations'!AM11</f>
        <v>0</v>
      </c>
      <c r="BT6" s="157">
        <f>IF(BS6=0,0,($U$6/$BS$6)*100000)</f>
        <v>0</v>
      </c>
      <c r="BU6" s="157">
        <f>' B_Populations'!AO11</f>
        <v>0</v>
      </c>
      <c r="BV6" s="157">
        <f>IF(BU6=0,0,($V$6/$BU$6)*100000)</f>
        <v>0</v>
      </c>
      <c r="BW6" s="157">
        <f>' B_Populations'!AQ11</f>
        <v>0</v>
      </c>
      <c r="BX6" s="157">
        <f>IF(BW6=0,0,($W$6/$BW$6)*100000)</f>
        <v>0</v>
      </c>
      <c r="BY6" s="157">
        <f>' B_Populations'!AS11</f>
        <v>0</v>
      </c>
      <c r="BZ6" s="157">
        <f>IF(BY6=0,0,($X$6/$BY$6)*100000)</f>
        <v>0</v>
      </c>
      <c r="CA6" s="157">
        <f>' B_Populations'!AU11</f>
        <v>0</v>
      </c>
      <c r="CB6" s="157">
        <f>IF(CA6=0,0,($Y$6/$CA$6)*100000)</f>
        <v>0</v>
      </c>
      <c r="CC6" s="157">
        <f>' B_Populations'!AW11</f>
        <v>0</v>
      </c>
      <c r="CD6" s="157">
        <f>IF(CC6=0,0,($Z$6/$CC$6)*100000)</f>
        <v>0</v>
      </c>
      <c r="CE6" s="157">
        <f>' B_Populations'!AY11</f>
        <v>0</v>
      </c>
      <c r="CF6" s="157">
        <f>IF(CE6=0,0,($AA$6/$CE$6)*100000)</f>
        <v>0</v>
      </c>
      <c r="CG6" s="157">
        <f>' B_Populations'!BA11</f>
        <v>0</v>
      </c>
      <c r="CH6" s="157">
        <f>IF(CG6=0,0,($AB$6/$CG$6)*100000)</f>
        <v>0</v>
      </c>
      <c r="CI6" s="157">
        <f>' B_Populations'!BC11</f>
        <v>0</v>
      </c>
      <c r="CJ6" s="157">
        <f>IF(CI6=0,0,($AC$6/$CI$6)*100000)</f>
        <v>0</v>
      </c>
      <c r="CK6" s="157">
        <f>' B_Populations'!BE11</f>
        <v>0</v>
      </c>
      <c r="CL6" s="157">
        <f>IF(CK6=0,0,($AD$6/$CK$6)*100000)</f>
        <v>0</v>
      </c>
      <c r="CM6" s="157">
        <f>' B_Populations'!BG11</f>
        <v>0</v>
      </c>
      <c r="CN6" s="157">
        <f>IF(CM6=0,0,($AE$6/$CM$6)*100000)</f>
        <v>0</v>
      </c>
      <c r="CO6" s="157">
        <f>' B_Populations'!BI11</f>
        <v>0</v>
      </c>
      <c r="CP6" s="157">
        <f>IF(CO6=0,0,($AF$6/$CO$6)*100000)</f>
        <v>0</v>
      </c>
      <c r="CQ6" s="110"/>
      <c r="CR6" s="158"/>
      <c r="CS6" s="159">
        <v>6.6477999999999995E-2</v>
      </c>
      <c r="CT6" s="110"/>
      <c r="CU6" s="108" t="str">
        <f>' B_Populations'!$B$11</f>
        <v>20-24</v>
      </c>
      <c r="CV6" s="160">
        <f t="shared" si="10"/>
        <v>0.40939770907747258</v>
      </c>
      <c r="CW6" s="161">
        <f t="shared" si="11"/>
        <v>0.7831536785062142</v>
      </c>
      <c r="CX6" s="161">
        <f t="shared" si="12"/>
        <v>0</v>
      </c>
      <c r="CY6" s="162">
        <f t="shared" si="13"/>
        <v>0</v>
      </c>
      <c r="CZ6" s="162">
        <f t="shared" si="14"/>
        <v>0</v>
      </c>
      <c r="DA6" s="162">
        <f t="shared" si="15"/>
        <v>0</v>
      </c>
      <c r="DB6" s="162">
        <f t="shared" si="16"/>
        <v>0</v>
      </c>
      <c r="DC6" s="162">
        <f t="shared" si="17"/>
        <v>0</v>
      </c>
      <c r="DD6" s="162">
        <f t="shared" si="18"/>
        <v>0</v>
      </c>
      <c r="DE6" s="162">
        <f t="shared" si="19"/>
        <v>0</v>
      </c>
      <c r="DF6" s="162">
        <f t="shared" si="20"/>
        <v>0</v>
      </c>
      <c r="DG6" s="162">
        <f t="shared" si="21"/>
        <v>0</v>
      </c>
      <c r="DH6" s="162">
        <f t="shared" si="22"/>
        <v>0</v>
      </c>
      <c r="DI6" s="162">
        <f t="shared" si="23"/>
        <v>0</v>
      </c>
      <c r="DJ6" s="162">
        <f t="shared" si="24"/>
        <v>0</v>
      </c>
      <c r="DK6" s="162">
        <f t="shared" si="25"/>
        <v>0</v>
      </c>
      <c r="DL6" s="162">
        <f t="shared" si="26"/>
        <v>0</v>
      </c>
      <c r="DM6" s="162">
        <f t="shared" si="27"/>
        <v>0</v>
      </c>
      <c r="DN6" s="162">
        <f t="shared" si="28"/>
        <v>0</v>
      </c>
      <c r="DO6" s="162">
        <f t="shared" si="29"/>
        <v>0</v>
      </c>
      <c r="DP6" s="162">
        <f t="shared" si="30"/>
        <v>0</v>
      </c>
      <c r="DQ6" s="162">
        <f t="shared" si="31"/>
        <v>0</v>
      </c>
      <c r="DR6" s="162">
        <f t="shared" si="32"/>
        <v>0</v>
      </c>
      <c r="DS6" s="162">
        <f t="shared" si="33"/>
        <v>0</v>
      </c>
      <c r="DT6" s="162">
        <f t="shared" si="34"/>
        <v>0</v>
      </c>
      <c r="DU6" s="162">
        <f t="shared" si="35"/>
        <v>0</v>
      </c>
      <c r="DV6" s="162">
        <f t="shared" si="36"/>
        <v>0</v>
      </c>
      <c r="DW6" s="162">
        <f t="shared" si="37"/>
        <v>0</v>
      </c>
      <c r="DX6" s="162">
        <f t="shared" si="38"/>
        <v>0</v>
      </c>
      <c r="DY6" s="162">
        <f t="shared" si="39"/>
        <v>0</v>
      </c>
    </row>
    <row r="7" spans="1:129">
      <c r="B7" s="108" t="str">
        <f>' B_Populations'!$B$12</f>
        <v>25-34</v>
      </c>
      <c r="C7" s="254">
        <v>0</v>
      </c>
      <c r="D7" s="255">
        <v>0</v>
      </c>
      <c r="E7" s="255">
        <f t="shared" si="40"/>
        <v>0</v>
      </c>
      <c r="F7" s="155"/>
      <c r="G7" s="155"/>
      <c r="H7" s="155"/>
      <c r="I7" s="155"/>
      <c r="J7" s="155"/>
      <c r="K7" s="155"/>
      <c r="L7" s="155"/>
      <c r="M7" s="156"/>
      <c r="N7" s="156"/>
      <c r="O7" s="156"/>
      <c r="P7" s="156"/>
      <c r="Q7" s="156"/>
      <c r="R7" s="156"/>
      <c r="S7" s="156"/>
      <c r="T7" s="156"/>
      <c r="U7" s="156"/>
      <c r="V7" s="156"/>
      <c r="W7" s="156"/>
      <c r="X7" s="156"/>
      <c r="Y7" s="156"/>
      <c r="Z7" s="156"/>
      <c r="AA7" s="156"/>
      <c r="AB7" s="156"/>
      <c r="AC7" s="156"/>
      <c r="AD7" s="156"/>
      <c r="AE7" s="156"/>
      <c r="AF7" s="156"/>
      <c r="AG7" s="110"/>
      <c r="AH7" s="157">
        <f>' B_Populations'!C12</f>
        <v>61089</v>
      </c>
      <c r="AI7" s="157">
        <f>IF(AH7=0,0,($C$7/$AH$7)*100000)</f>
        <v>0</v>
      </c>
      <c r="AJ7" s="157">
        <f>' B_Populations'!E12</f>
        <v>30902</v>
      </c>
      <c r="AK7" s="157">
        <f>IF(AJ7=0,0,($D$7/$AJ$7)*100000)</f>
        <v>0</v>
      </c>
      <c r="AL7" s="157">
        <f>' B_Populations'!G12</f>
        <v>30187</v>
      </c>
      <c r="AM7" s="157">
        <f>IF(AL7=0,0,($E$7/$AL$7)*100000)</f>
        <v>0</v>
      </c>
      <c r="AN7" s="157">
        <f>' B_Populations'!I12</f>
        <v>0</v>
      </c>
      <c r="AO7" s="157">
        <f>IF(AN7=0,0,($F$7/$AN$7)*100000)</f>
        <v>0</v>
      </c>
      <c r="AP7" s="157">
        <f>' B_Populations'!K12</f>
        <v>0</v>
      </c>
      <c r="AQ7" s="157">
        <f>IF(AP7=0,0,($G$7/$AP$7)*100000)</f>
        <v>0</v>
      </c>
      <c r="AR7" s="157">
        <f>' B_Populations'!M12</f>
        <v>0</v>
      </c>
      <c r="AS7" s="157">
        <f>IF(AR7=0,0,($H$7/$AR$7)*100000)</f>
        <v>0</v>
      </c>
      <c r="AT7" s="157">
        <f>' B_Populations'!O12</f>
        <v>0</v>
      </c>
      <c r="AU7" s="157">
        <f>IF(AT7=0,0,($I$7/$AT$7)*100000)</f>
        <v>0</v>
      </c>
      <c r="AV7" s="157">
        <f>' B_Populations'!Q12</f>
        <v>0</v>
      </c>
      <c r="AW7" s="157">
        <f>IF(AV7=0,0,($J$7/$AV$7)*100000)</f>
        <v>0</v>
      </c>
      <c r="AX7" s="157">
        <f>' B_Populations'!S12</f>
        <v>0</v>
      </c>
      <c r="AY7" s="157">
        <f>IF(AX7=0,0,($K$7/$AX$7)*100000)</f>
        <v>0</v>
      </c>
      <c r="AZ7" s="157">
        <f>' B_Populations'!U12</f>
        <v>0</v>
      </c>
      <c r="BA7" s="157">
        <f>IF(AZ7=0,0,($L$7/$AZ$7)*100000)</f>
        <v>0</v>
      </c>
      <c r="BC7" s="157">
        <f>' B_Populations'!W12</f>
        <v>0</v>
      </c>
      <c r="BD7" s="157">
        <f>IF(BC7=0,0,($M$7/$BC$7)*100000)</f>
        <v>0</v>
      </c>
      <c r="BE7" s="157">
        <f>' B_Populations'!Y12</f>
        <v>0</v>
      </c>
      <c r="BF7" s="157">
        <f>IF(BE7=0,0,($N$7/$BE$7)*100000)</f>
        <v>0</v>
      </c>
      <c r="BG7" s="157">
        <f>' B_Populations'!AA12</f>
        <v>0</v>
      </c>
      <c r="BH7" s="157">
        <f>IF(BG7=0,0,($O$7/$BG$7)*100000)</f>
        <v>0</v>
      </c>
      <c r="BI7" s="157">
        <f>' B_Populations'!AC12</f>
        <v>0</v>
      </c>
      <c r="BJ7" s="157">
        <f>IF(BI7=0,0,($P$7/$BI$7)*100000)</f>
        <v>0</v>
      </c>
      <c r="BK7" s="157">
        <f>' B_Populations'!AE12</f>
        <v>0</v>
      </c>
      <c r="BL7" s="157">
        <f>IF(BK7=0,0,($Q$7/$BK$7)*100000)</f>
        <v>0</v>
      </c>
      <c r="BM7" s="157">
        <f>' B_Populations'!AG12</f>
        <v>0</v>
      </c>
      <c r="BN7" s="157">
        <f>IF(BM7=0,0,($R$7/$BM$7)*100000)</f>
        <v>0</v>
      </c>
      <c r="BO7" s="157">
        <f>' B_Populations'!AI12</f>
        <v>0</v>
      </c>
      <c r="BP7" s="157">
        <f>IF(BO7=0,0,($S$7/$BO$7)*100000)</f>
        <v>0</v>
      </c>
      <c r="BQ7" s="157">
        <f>' B_Populations'!AK12</f>
        <v>0</v>
      </c>
      <c r="BR7" s="157">
        <f>IF(BQ7=0,0,($T$7/$BQ$7)*100000)</f>
        <v>0</v>
      </c>
      <c r="BS7" s="157">
        <f>' B_Populations'!AM12</f>
        <v>0</v>
      </c>
      <c r="BT7" s="157">
        <f>IF(BS7=0,0,($U$7/$BS$7)*100000)</f>
        <v>0</v>
      </c>
      <c r="BU7" s="157">
        <f>' B_Populations'!AO12</f>
        <v>0</v>
      </c>
      <c r="BV7" s="157">
        <f>IF(BU7=0,0,($V$7/$BU$7)*100000)</f>
        <v>0</v>
      </c>
      <c r="BW7" s="157">
        <f>' B_Populations'!AQ12</f>
        <v>0</v>
      </c>
      <c r="BX7" s="157">
        <f>IF(BW7=0,0,($W$7/$BW$7)*100000)</f>
        <v>0</v>
      </c>
      <c r="BY7" s="157">
        <f>' B_Populations'!AS12</f>
        <v>0</v>
      </c>
      <c r="BZ7" s="157">
        <f>IF(BY7=0,0,($X$7/$BY$7)*100000)</f>
        <v>0</v>
      </c>
      <c r="CA7" s="157">
        <f>' B_Populations'!AU12</f>
        <v>0</v>
      </c>
      <c r="CB7" s="157">
        <f>IF(CA7=0,0,($Y$7/$CA$7)*100000)</f>
        <v>0</v>
      </c>
      <c r="CC7" s="157">
        <f>' B_Populations'!AW12</f>
        <v>0</v>
      </c>
      <c r="CD7" s="157">
        <f>IF(CC7=0,0,($Z$7/$CC$7)*100000)</f>
        <v>0</v>
      </c>
      <c r="CE7" s="157">
        <f>' B_Populations'!AY12</f>
        <v>0</v>
      </c>
      <c r="CF7" s="157">
        <f>IF(CE7=0,0,($AA$7/$CE$7)*100000)</f>
        <v>0</v>
      </c>
      <c r="CG7" s="157">
        <f>' B_Populations'!BA12</f>
        <v>0</v>
      </c>
      <c r="CH7" s="157">
        <f>IF(CG7=0,0,($AB$7/$CG$7)*100000)</f>
        <v>0</v>
      </c>
      <c r="CI7" s="157">
        <f>' B_Populations'!BC12</f>
        <v>0</v>
      </c>
      <c r="CJ7" s="157">
        <f>IF(CI7=0,0,($AC$7/$CI$7)*100000)</f>
        <v>0</v>
      </c>
      <c r="CK7" s="157">
        <f>' B_Populations'!BE12</f>
        <v>0</v>
      </c>
      <c r="CL7" s="157">
        <f>IF(CK7=0,0,($AD$7/$CK$7)*100000)</f>
        <v>0</v>
      </c>
      <c r="CM7" s="157">
        <f>' B_Populations'!BG12</f>
        <v>0</v>
      </c>
      <c r="CN7" s="157">
        <f>IF(CM7=0,0,($AE$7/$CM$7)*100000)</f>
        <v>0</v>
      </c>
      <c r="CO7" s="157">
        <f>' B_Populations'!BI12</f>
        <v>0</v>
      </c>
      <c r="CP7" s="157">
        <f>IF(CO7=0,0,($AF$7/$CO$7)*100000)</f>
        <v>0</v>
      </c>
      <c r="CQ7" s="110"/>
      <c r="CR7" s="158"/>
      <c r="CS7" s="159">
        <v>0.135573</v>
      </c>
      <c r="CT7" s="110"/>
      <c r="CU7" s="108" t="str">
        <f>' B_Populations'!$B$12</f>
        <v>25-34</v>
      </c>
      <c r="CV7" s="160">
        <f t="shared" si="10"/>
        <v>0</v>
      </c>
      <c r="CW7" s="161">
        <f t="shared" si="11"/>
        <v>0</v>
      </c>
      <c r="CX7" s="161">
        <f t="shared" si="12"/>
        <v>0</v>
      </c>
      <c r="CY7" s="162">
        <f t="shared" si="13"/>
        <v>0</v>
      </c>
      <c r="CZ7" s="162">
        <f t="shared" si="14"/>
        <v>0</v>
      </c>
      <c r="DA7" s="162">
        <f t="shared" si="15"/>
        <v>0</v>
      </c>
      <c r="DB7" s="162">
        <f t="shared" si="16"/>
        <v>0</v>
      </c>
      <c r="DC7" s="162">
        <f t="shared" si="17"/>
        <v>0</v>
      </c>
      <c r="DD7" s="162">
        <f t="shared" si="18"/>
        <v>0</v>
      </c>
      <c r="DE7" s="162">
        <f t="shared" si="19"/>
        <v>0</v>
      </c>
      <c r="DF7" s="162">
        <f t="shared" si="20"/>
        <v>0</v>
      </c>
      <c r="DG7" s="162">
        <f t="shared" si="21"/>
        <v>0</v>
      </c>
      <c r="DH7" s="162">
        <f t="shared" si="22"/>
        <v>0</v>
      </c>
      <c r="DI7" s="162">
        <f t="shared" si="23"/>
        <v>0</v>
      </c>
      <c r="DJ7" s="162">
        <f t="shared" si="24"/>
        <v>0</v>
      </c>
      <c r="DK7" s="162">
        <f t="shared" si="25"/>
        <v>0</v>
      </c>
      <c r="DL7" s="162">
        <f t="shared" si="26"/>
        <v>0</v>
      </c>
      <c r="DM7" s="162">
        <f t="shared" si="27"/>
        <v>0</v>
      </c>
      <c r="DN7" s="162">
        <f t="shared" si="28"/>
        <v>0</v>
      </c>
      <c r="DO7" s="162">
        <f t="shared" si="29"/>
        <v>0</v>
      </c>
      <c r="DP7" s="162">
        <f t="shared" si="30"/>
        <v>0</v>
      </c>
      <c r="DQ7" s="162">
        <f t="shared" si="31"/>
        <v>0</v>
      </c>
      <c r="DR7" s="162">
        <f t="shared" si="32"/>
        <v>0</v>
      </c>
      <c r="DS7" s="162">
        <f t="shared" si="33"/>
        <v>0</v>
      </c>
      <c r="DT7" s="162">
        <f t="shared" si="34"/>
        <v>0</v>
      </c>
      <c r="DU7" s="162">
        <f t="shared" si="35"/>
        <v>0</v>
      </c>
      <c r="DV7" s="162">
        <f t="shared" si="36"/>
        <v>0</v>
      </c>
      <c r="DW7" s="162">
        <f t="shared" si="37"/>
        <v>0</v>
      </c>
      <c r="DX7" s="162">
        <f t="shared" si="38"/>
        <v>0</v>
      </c>
      <c r="DY7" s="162">
        <f t="shared" si="39"/>
        <v>0</v>
      </c>
    </row>
    <row r="8" spans="1:129">
      <c r="B8" s="108" t="str">
        <f>' B_Populations'!$B$13</f>
        <v>35-44</v>
      </c>
      <c r="C8" s="254">
        <v>0</v>
      </c>
      <c r="D8" s="255">
        <v>0</v>
      </c>
      <c r="E8" s="255">
        <f t="shared" si="40"/>
        <v>0</v>
      </c>
      <c r="F8" s="155"/>
      <c r="G8" s="155"/>
      <c r="H8" s="155"/>
      <c r="I8" s="155"/>
      <c r="J8" s="155"/>
      <c r="K8" s="155"/>
      <c r="L8" s="155"/>
      <c r="M8" s="156"/>
      <c r="N8" s="156"/>
      <c r="O8" s="156"/>
      <c r="P8" s="156"/>
      <c r="Q8" s="156"/>
      <c r="R8" s="156"/>
      <c r="S8" s="156"/>
      <c r="T8" s="156"/>
      <c r="U8" s="156"/>
      <c r="V8" s="156"/>
      <c r="W8" s="156"/>
      <c r="X8" s="156"/>
      <c r="Y8" s="156"/>
      <c r="Z8" s="156"/>
      <c r="AA8" s="156"/>
      <c r="AB8" s="156"/>
      <c r="AC8" s="156"/>
      <c r="AD8" s="156"/>
      <c r="AE8" s="156"/>
      <c r="AF8" s="156"/>
      <c r="AG8" s="110"/>
      <c r="AH8" s="157">
        <f>' B_Populations'!C13</f>
        <v>68302</v>
      </c>
      <c r="AI8" s="157">
        <f>IF(AH8=0,0,($C$8/$AH$8)*100000)</f>
        <v>0</v>
      </c>
      <c r="AJ8" s="157">
        <f>' B_Populations'!E13</f>
        <v>35130</v>
      </c>
      <c r="AK8" s="157">
        <f>IF(AJ8=0,0,($D$8/$AJ$8)*100000)</f>
        <v>0</v>
      </c>
      <c r="AL8" s="157">
        <f>' B_Populations'!G13</f>
        <v>33172</v>
      </c>
      <c r="AM8" s="157">
        <f>IF(AL8=0,0,($E$8/$AL$8)*100000)</f>
        <v>0</v>
      </c>
      <c r="AN8" s="157">
        <f>' B_Populations'!I13</f>
        <v>0</v>
      </c>
      <c r="AO8" s="157">
        <f>IF(AN8=0,0,($F$8/$AN$8)*100000)</f>
        <v>0</v>
      </c>
      <c r="AP8" s="157">
        <f>' B_Populations'!K13</f>
        <v>0</v>
      </c>
      <c r="AQ8" s="157">
        <f>IF(AP8=0,0,($G$8/$AP$8)*100000)</f>
        <v>0</v>
      </c>
      <c r="AR8" s="157">
        <f>' B_Populations'!M13</f>
        <v>0</v>
      </c>
      <c r="AS8" s="157">
        <f>IF(AR8=0,0,($H$8/$AR$8)*100000)</f>
        <v>0</v>
      </c>
      <c r="AT8" s="157">
        <f>' B_Populations'!O13</f>
        <v>0</v>
      </c>
      <c r="AU8" s="157">
        <f>IF(AT8=0,0,($I$8/$AT$8)*100000)</f>
        <v>0</v>
      </c>
      <c r="AV8" s="157">
        <f>' B_Populations'!Q13</f>
        <v>0</v>
      </c>
      <c r="AW8" s="157">
        <f>IF(AV8=0,0,($J$8/$AV$8)*100000)</f>
        <v>0</v>
      </c>
      <c r="AX8" s="157">
        <f>' B_Populations'!S13</f>
        <v>0</v>
      </c>
      <c r="AY8" s="157">
        <f>IF(AX8=0,0,($K$8/$AX$8)*100000)</f>
        <v>0</v>
      </c>
      <c r="AZ8" s="157">
        <f>' B_Populations'!U13</f>
        <v>0</v>
      </c>
      <c r="BA8" s="157">
        <f>IF(AZ8=0,0,($L$8/$AZ$8)*100000)</f>
        <v>0</v>
      </c>
      <c r="BC8" s="157">
        <f>' B_Populations'!W13</f>
        <v>0</v>
      </c>
      <c r="BD8" s="157">
        <f>IF(BC8=0,0,($M$8/$BC$8)*100000)</f>
        <v>0</v>
      </c>
      <c r="BE8" s="157">
        <f>' B_Populations'!Y13</f>
        <v>0</v>
      </c>
      <c r="BF8" s="157">
        <f>IF(BE8=0,0,($N$8/$BE$8)*100000)</f>
        <v>0</v>
      </c>
      <c r="BG8" s="157">
        <f>' B_Populations'!AA13</f>
        <v>0</v>
      </c>
      <c r="BH8" s="157">
        <f>IF(BG8=0,0,($O$8/$BG$8)*100000)</f>
        <v>0</v>
      </c>
      <c r="BI8" s="157">
        <f>' B_Populations'!AC13</f>
        <v>0</v>
      </c>
      <c r="BJ8" s="157">
        <f>IF(BI8=0,0,($P$8/$BI$8)*100000)</f>
        <v>0</v>
      </c>
      <c r="BK8" s="157">
        <f>' B_Populations'!AE13</f>
        <v>0</v>
      </c>
      <c r="BL8" s="157">
        <f>IF(BK8=0,0,($Q$8/$BK$8)*100000)</f>
        <v>0</v>
      </c>
      <c r="BM8" s="157">
        <f>' B_Populations'!AG13</f>
        <v>0</v>
      </c>
      <c r="BN8" s="157">
        <f>IF(BM8=0,0,($R$8/$BM$8)*100000)</f>
        <v>0</v>
      </c>
      <c r="BO8" s="157">
        <f>' B_Populations'!AI13</f>
        <v>0</v>
      </c>
      <c r="BP8" s="157">
        <f>IF(BO8=0,0,($S$8/$BO$8)*100000)</f>
        <v>0</v>
      </c>
      <c r="BQ8" s="157">
        <f>' B_Populations'!AK13</f>
        <v>0</v>
      </c>
      <c r="BR8" s="157">
        <f>IF(BQ8=0,0,($T$8/$BQ$8)*100000)</f>
        <v>0</v>
      </c>
      <c r="BS8" s="157">
        <f>' B_Populations'!AM13</f>
        <v>0</v>
      </c>
      <c r="BT8" s="157">
        <f>IF(BS8=0,0,($U$8/$BS$8)*100000)</f>
        <v>0</v>
      </c>
      <c r="BU8" s="157">
        <f>' B_Populations'!AO13</f>
        <v>0</v>
      </c>
      <c r="BV8" s="157">
        <f>IF(BU8=0,0,($V$8/$BU$8)*100000)</f>
        <v>0</v>
      </c>
      <c r="BW8" s="157">
        <f>' B_Populations'!AQ13</f>
        <v>0</v>
      </c>
      <c r="BX8" s="157">
        <f>IF(BW8=0,0,($W$8/$BW$8)*100000)</f>
        <v>0</v>
      </c>
      <c r="BY8" s="157">
        <f>' B_Populations'!AS13</f>
        <v>0</v>
      </c>
      <c r="BZ8" s="157">
        <f>IF(BY8=0,0,($X$8/$BY$8)*100000)</f>
        <v>0</v>
      </c>
      <c r="CA8" s="157">
        <f>' B_Populations'!AU13</f>
        <v>0</v>
      </c>
      <c r="CB8" s="157">
        <f>IF(CA8=0,0,($Y$8/$CA$8)*100000)</f>
        <v>0</v>
      </c>
      <c r="CC8" s="157">
        <f>' B_Populations'!AW13</f>
        <v>0</v>
      </c>
      <c r="CD8" s="157">
        <f>IF(CC8=0,0,($Z$8/$CC$8)*100000)</f>
        <v>0</v>
      </c>
      <c r="CE8" s="157">
        <f>' B_Populations'!AY13</f>
        <v>0</v>
      </c>
      <c r="CF8" s="157">
        <f>IF(CE8=0,0,($AA$8/$CE$8)*100000)</f>
        <v>0</v>
      </c>
      <c r="CG8" s="157">
        <f>' B_Populations'!BA13</f>
        <v>0</v>
      </c>
      <c r="CH8" s="157">
        <f>IF(CG8=0,0,($AB$8/$CG$8)*100000)</f>
        <v>0</v>
      </c>
      <c r="CI8" s="157">
        <f>' B_Populations'!BC13</f>
        <v>0</v>
      </c>
      <c r="CJ8" s="157">
        <f>IF(CI8=0,0,($AC$8/$CI$8)*100000)</f>
        <v>0</v>
      </c>
      <c r="CK8" s="157">
        <f>' B_Populations'!BE13</f>
        <v>0</v>
      </c>
      <c r="CL8" s="157">
        <f>IF(CK8=0,0,($AD$8/$CK$8)*100000)</f>
        <v>0</v>
      </c>
      <c r="CM8" s="157">
        <f>' B_Populations'!BG13</f>
        <v>0</v>
      </c>
      <c r="CN8" s="157">
        <f>IF(CM8=0,0,($AE$8/$CM$8)*100000)</f>
        <v>0</v>
      </c>
      <c r="CO8" s="157">
        <f>' B_Populations'!BI13</f>
        <v>0</v>
      </c>
      <c r="CP8" s="157">
        <f>IF(CO8=0,0,($AF$8/$CO$8)*100000)</f>
        <v>0</v>
      </c>
      <c r="CQ8" s="110"/>
      <c r="CR8" s="158"/>
      <c r="CS8" s="159">
        <v>0.16261300000000001</v>
      </c>
      <c r="CT8" s="110"/>
      <c r="CU8" s="108" t="str">
        <f>' B_Populations'!$B$13</f>
        <v>35-44</v>
      </c>
      <c r="CV8" s="160">
        <f t="shared" si="10"/>
        <v>0</v>
      </c>
      <c r="CW8" s="161">
        <f t="shared" si="11"/>
        <v>0</v>
      </c>
      <c r="CX8" s="161">
        <f t="shared" si="12"/>
        <v>0</v>
      </c>
      <c r="CY8" s="162">
        <f t="shared" si="13"/>
        <v>0</v>
      </c>
      <c r="CZ8" s="162">
        <f t="shared" si="14"/>
        <v>0</v>
      </c>
      <c r="DA8" s="162">
        <f t="shared" si="15"/>
        <v>0</v>
      </c>
      <c r="DB8" s="162">
        <f t="shared" si="16"/>
        <v>0</v>
      </c>
      <c r="DC8" s="162">
        <f t="shared" si="17"/>
        <v>0</v>
      </c>
      <c r="DD8" s="162">
        <f t="shared" si="18"/>
        <v>0</v>
      </c>
      <c r="DE8" s="162">
        <f t="shared" si="19"/>
        <v>0</v>
      </c>
      <c r="DF8" s="162">
        <f t="shared" si="20"/>
        <v>0</v>
      </c>
      <c r="DG8" s="162">
        <f t="shared" si="21"/>
        <v>0</v>
      </c>
      <c r="DH8" s="162">
        <f t="shared" si="22"/>
        <v>0</v>
      </c>
      <c r="DI8" s="162">
        <f t="shared" si="23"/>
        <v>0</v>
      </c>
      <c r="DJ8" s="162">
        <f t="shared" si="24"/>
        <v>0</v>
      </c>
      <c r="DK8" s="162">
        <f t="shared" si="25"/>
        <v>0</v>
      </c>
      <c r="DL8" s="162">
        <f t="shared" si="26"/>
        <v>0</v>
      </c>
      <c r="DM8" s="162">
        <f t="shared" si="27"/>
        <v>0</v>
      </c>
      <c r="DN8" s="162">
        <f t="shared" si="28"/>
        <v>0</v>
      </c>
      <c r="DO8" s="162">
        <f t="shared" si="29"/>
        <v>0</v>
      </c>
      <c r="DP8" s="162">
        <f t="shared" si="30"/>
        <v>0</v>
      </c>
      <c r="DQ8" s="162">
        <f t="shared" si="31"/>
        <v>0</v>
      </c>
      <c r="DR8" s="162">
        <f t="shared" si="32"/>
        <v>0</v>
      </c>
      <c r="DS8" s="162">
        <f t="shared" si="33"/>
        <v>0</v>
      </c>
      <c r="DT8" s="162">
        <f t="shared" si="34"/>
        <v>0</v>
      </c>
      <c r="DU8" s="162">
        <f t="shared" si="35"/>
        <v>0</v>
      </c>
      <c r="DV8" s="162">
        <f t="shared" si="36"/>
        <v>0</v>
      </c>
      <c r="DW8" s="162">
        <f t="shared" si="37"/>
        <v>0</v>
      </c>
      <c r="DX8" s="162">
        <f t="shared" si="38"/>
        <v>0</v>
      </c>
      <c r="DY8" s="162">
        <f t="shared" si="39"/>
        <v>0</v>
      </c>
    </row>
    <row r="9" spans="1:129">
      <c r="B9" s="108" t="str">
        <f>' B_Populations'!$B$14</f>
        <v>45-54</v>
      </c>
      <c r="C9" s="254">
        <v>1</v>
      </c>
      <c r="D9" s="255">
        <v>1</v>
      </c>
      <c r="E9" s="255">
        <f t="shared" si="40"/>
        <v>0</v>
      </c>
      <c r="F9" s="155"/>
      <c r="G9" s="155"/>
      <c r="H9" s="155"/>
      <c r="I9" s="155"/>
      <c r="J9" s="155"/>
      <c r="K9" s="155"/>
      <c r="L9" s="155"/>
      <c r="M9" s="156"/>
      <c r="N9" s="156"/>
      <c r="O9" s="156"/>
      <c r="P9" s="156"/>
      <c r="Q9" s="156"/>
      <c r="R9" s="156"/>
      <c r="S9" s="156"/>
      <c r="T9" s="156"/>
      <c r="U9" s="156"/>
      <c r="V9" s="156"/>
      <c r="W9" s="156"/>
      <c r="X9" s="156"/>
      <c r="Y9" s="156"/>
      <c r="Z9" s="156"/>
      <c r="AA9" s="156"/>
      <c r="AB9" s="156"/>
      <c r="AC9" s="156"/>
      <c r="AD9" s="156"/>
      <c r="AE9" s="156"/>
      <c r="AF9" s="156"/>
      <c r="AG9" s="110"/>
      <c r="AH9" s="157">
        <f>' B_Populations'!C14</f>
        <v>70202</v>
      </c>
      <c r="AI9" s="157">
        <f>IF(AH9=0,0,($C$9/$AH$9)*100000)</f>
        <v>1.4244608415714652</v>
      </c>
      <c r="AJ9" s="157">
        <f>' B_Populations'!E14</f>
        <v>35447</v>
      </c>
      <c r="AK9" s="157">
        <f>IF(AJ9=0,0,($D$9/$AJ$9)*100000)</f>
        <v>2.8211132112731687</v>
      </c>
      <c r="AL9" s="157">
        <f>' B_Populations'!G14</f>
        <v>34755</v>
      </c>
      <c r="AM9" s="157">
        <f>IF(AL9=0,0,($E$9/$AL$9)*100000)</f>
        <v>0</v>
      </c>
      <c r="AN9" s="157">
        <f>' B_Populations'!I14</f>
        <v>0</v>
      </c>
      <c r="AO9" s="157">
        <f>IF(AN9=0,0,($F$9/$AN$9)*100000)</f>
        <v>0</v>
      </c>
      <c r="AP9" s="157">
        <f>' B_Populations'!K14</f>
        <v>0</v>
      </c>
      <c r="AQ9" s="157">
        <f>IF(AP9=0,0,($G$9/$AP$9)*100000)</f>
        <v>0</v>
      </c>
      <c r="AR9" s="157">
        <f>' B_Populations'!M14</f>
        <v>0</v>
      </c>
      <c r="AS9" s="157">
        <f>IF(AR9=0,0,($H$9/$AR$9)*100000)</f>
        <v>0</v>
      </c>
      <c r="AT9" s="157">
        <f>' B_Populations'!O14</f>
        <v>0</v>
      </c>
      <c r="AU9" s="157">
        <f>IF(AT9=0,0,($I$9/$AT$9)*100000)</f>
        <v>0</v>
      </c>
      <c r="AV9" s="157">
        <f>' B_Populations'!Q14</f>
        <v>0</v>
      </c>
      <c r="AW9" s="157">
        <f>IF(AV9=0,0,($J$9/$AV$9)*100000)</f>
        <v>0</v>
      </c>
      <c r="AX9" s="157">
        <f>' B_Populations'!S14</f>
        <v>0</v>
      </c>
      <c r="AY9" s="157">
        <f>IF(AX9=0,0,($K$9/$AX$9)*100000)</f>
        <v>0</v>
      </c>
      <c r="AZ9" s="157">
        <f>' B_Populations'!U14</f>
        <v>0</v>
      </c>
      <c r="BA9" s="157">
        <f>IF(AZ9=0,0,($L$9/$AZ$9)*100000)</f>
        <v>0</v>
      </c>
      <c r="BC9" s="157">
        <f>' B_Populations'!W14</f>
        <v>0</v>
      </c>
      <c r="BD9" s="157">
        <f>IF(BC9=0,0,($M$9/$BC$9)*100000)</f>
        <v>0</v>
      </c>
      <c r="BE9" s="157">
        <f>' B_Populations'!Y14</f>
        <v>0</v>
      </c>
      <c r="BF9" s="157">
        <f>IF(BE9=0,0,($N$9/$BE$9)*100000)</f>
        <v>0</v>
      </c>
      <c r="BG9" s="157">
        <f>' B_Populations'!AA14</f>
        <v>0</v>
      </c>
      <c r="BH9" s="157">
        <f>IF(BG9=0,0,($O$9/$BG$9)*100000)</f>
        <v>0</v>
      </c>
      <c r="BI9" s="157">
        <f>' B_Populations'!AC14</f>
        <v>0</v>
      </c>
      <c r="BJ9" s="157">
        <f>IF(BI9=0,0,($P$9/$BI$9)*100000)</f>
        <v>0</v>
      </c>
      <c r="BK9" s="157">
        <f>' B_Populations'!AE14</f>
        <v>0</v>
      </c>
      <c r="BL9" s="157">
        <f>IF(BK9=0,0,($Q$9/$BK$9)*100000)</f>
        <v>0</v>
      </c>
      <c r="BM9" s="157">
        <f>' B_Populations'!AG14</f>
        <v>0</v>
      </c>
      <c r="BN9" s="157">
        <f>IF(BM9=0,0,($R$9/$BM$9)*100000)</f>
        <v>0</v>
      </c>
      <c r="BO9" s="157">
        <f>' B_Populations'!AI14</f>
        <v>0</v>
      </c>
      <c r="BP9" s="157">
        <f>IF(BO9=0,0,($S$9/$BO$9)*100000)</f>
        <v>0</v>
      </c>
      <c r="BQ9" s="157">
        <f>' B_Populations'!AK14</f>
        <v>0</v>
      </c>
      <c r="BR9" s="157">
        <f>IF(BQ9=0,0,($T$9/$BQ$9)*100000)</f>
        <v>0</v>
      </c>
      <c r="BS9" s="157">
        <f>' B_Populations'!AM14</f>
        <v>0</v>
      </c>
      <c r="BT9" s="157">
        <f>IF(BS9=0,0,($U$9/$BS$9)*100000)</f>
        <v>0</v>
      </c>
      <c r="BU9" s="157">
        <f>' B_Populations'!AO14</f>
        <v>0</v>
      </c>
      <c r="BV9" s="157">
        <f>IF(BU9=0,0,($V$9/$BU$9)*100000)</f>
        <v>0</v>
      </c>
      <c r="BW9" s="157">
        <f>' B_Populations'!AQ14</f>
        <v>0</v>
      </c>
      <c r="BX9" s="157">
        <f>IF(BW9=0,0,($W$9/$BW$9)*100000)</f>
        <v>0</v>
      </c>
      <c r="BY9" s="157">
        <f>' B_Populations'!AS14</f>
        <v>0</v>
      </c>
      <c r="BZ9" s="157">
        <f>IF(BY9=0,0,($X$9/$BY$9)*100000)</f>
        <v>0</v>
      </c>
      <c r="CA9" s="157">
        <f>' B_Populations'!AU14</f>
        <v>0</v>
      </c>
      <c r="CB9" s="157">
        <f>IF(CA9=0,0,($Y$9/$CA$9)*100000)</f>
        <v>0</v>
      </c>
      <c r="CC9" s="157">
        <f>' B_Populations'!AW14</f>
        <v>0</v>
      </c>
      <c r="CD9" s="157">
        <f>IF(CC9=0,0,($Z$9/$CC$9)*100000)</f>
        <v>0</v>
      </c>
      <c r="CE9" s="157">
        <f>' B_Populations'!AY14</f>
        <v>0</v>
      </c>
      <c r="CF9" s="157">
        <f>IF(CE9=0,0,($AA$9/$CE$9)*100000)</f>
        <v>0</v>
      </c>
      <c r="CG9" s="157">
        <f>' B_Populations'!BA14</f>
        <v>0</v>
      </c>
      <c r="CH9" s="157">
        <f>IF(CG9=0,0,($AB$9/$CG$9)*100000)</f>
        <v>0</v>
      </c>
      <c r="CI9" s="157">
        <f>' B_Populations'!BC14</f>
        <v>0</v>
      </c>
      <c r="CJ9" s="157">
        <f>IF(CI9=0,0,($AC$9/$CI$9)*100000)</f>
        <v>0</v>
      </c>
      <c r="CK9" s="157">
        <f>' B_Populations'!BE14</f>
        <v>0</v>
      </c>
      <c r="CL9" s="157">
        <f>IF(CK9=0,0,($AD$9/$CK$9)*100000)</f>
        <v>0</v>
      </c>
      <c r="CM9" s="157">
        <f>' B_Populations'!BG14</f>
        <v>0</v>
      </c>
      <c r="CN9" s="157">
        <f>IF(CM9=0,0,($AE$9/$CM$9)*100000)</f>
        <v>0</v>
      </c>
      <c r="CO9" s="157">
        <f>' B_Populations'!BI14</f>
        <v>0</v>
      </c>
      <c r="CP9" s="157">
        <f>IF(CO9=0,0,($AF$9/$CO$9)*100000)</f>
        <v>0</v>
      </c>
      <c r="CQ9" s="110"/>
      <c r="CR9" s="158"/>
      <c r="CS9" s="159">
        <v>0.13483400000000001</v>
      </c>
      <c r="CT9" s="110"/>
      <c r="CU9" s="108" t="str">
        <f>' B_Populations'!$B$14</f>
        <v>45-54</v>
      </c>
      <c r="CV9" s="160">
        <f t="shared" si="10"/>
        <v>0.19206575311244695</v>
      </c>
      <c r="CW9" s="161">
        <f t="shared" si="11"/>
        <v>0.38038197872880647</v>
      </c>
      <c r="CX9" s="161">
        <f t="shared" si="12"/>
        <v>0</v>
      </c>
      <c r="CY9" s="162">
        <f t="shared" si="13"/>
        <v>0</v>
      </c>
      <c r="CZ9" s="162">
        <f t="shared" si="14"/>
        <v>0</v>
      </c>
      <c r="DA9" s="162">
        <f t="shared" si="15"/>
        <v>0</v>
      </c>
      <c r="DB9" s="162">
        <f t="shared" si="16"/>
        <v>0</v>
      </c>
      <c r="DC9" s="162">
        <f t="shared" si="17"/>
        <v>0</v>
      </c>
      <c r="DD9" s="162">
        <f t="shared" si="18"/>
        <v>0</v>
      </c>
      <c r="DE9" s="162">
        <f t="shared" si="19"/>
        <v>0</v>
      </c>
      <c r="DF9" s="162">
        <f t="shared" si="20"/>
        <v>0</v>
      </c>
      <c r="DG9" s="162">
        <f t="shared" si="21"/>
        <v>0</v>
      </c>
      <c r="DH9" s="162">
        <f t="shared" si="22"/>
        <v>0</v>
      </c>
      <c r="DI9" s="162">
        <f t="shared" si="23"/>
        <v>0</v>
      </c>
      <c r="DJ9" s="162">
        <f t="shared" si="24"/>
        <v>0</v>
      </c>
      <c r="DK9" s="162">
        <f t="shared" si="25"/>
        <v>0</v>
      </c>
      <c r="DL9" s="162">
        <f t="shared" si="26"/>
        <v>0</v>
      </c>
      <c r="DM9" s="162">
        <f t="shared" si="27"/>
        <v>0</v>
      </c>
      <c r="DN9" s="162">
        <f t="shared" si="28"/>
        <v>0</v>
      </c>
      <c r="DO9" s="162">
        <f t="shared" si="29"/>
        <v>0</v>
      </c>
      <c r="DP9" s="162">
        <f t="shared" si="30"/>
        <v>0</v>
      </c>
      <c r="DQ9" s="162">
        <f t="shared" si="31"/>
        <v>0</v>
      </c>
      <c r="DR9" s="162">
        <f t="shared" si="32"/>
        <v>0</v>
      </c>
      <c r="DS9" s="162">
        <f t="shared" si="33"/>
        <v>0</v>
      </c>
      <c r="DT9" s="162">
        <f t="shared" si="34"/>
        <v>0</v>
      </c>
      <c r="DU9" s="162">
        <f t="shared" si="35"/>
        <v>0</v>
      </c>
      <c r="DV9" s="162">
        <f t="shared" si="36"/>
        <v>0</v>
      </c>
      <c r="DW9" s="162">
        <f t="shared" si="37"/>
        <v>0</v>
      </c>
      <c r="DX9" s="162">
        <f t="shared" si="38"/>
        <v>0</v>
      </c>
      <c r="DY9" s="162">
        <f t="shared" si="39"/>
        <v>0</v>
      </c>
    </row>
    <row r="10" spans="1:129">
      <c r="B10" s="108" t="str">
        <f>' B_Populations'!$B$15</f>
        <v>55-64</v>
      </c>
      <c r="C10" s="254">
        <v>2</v>
      </c>
      <c r="D10" s="255">
        <v>1</v>
      </c>
      <c r="E10" s="255">
        <f t="shared" si="40"/>
        <v>1</v>
      </c>
      <c r="F10" s="155"/>
      <c r="G10" s="155"/>
      <c r="H10" s="155"/>
      <c r="I10" s="155"/>
      <c r="J10" s="155"/>
      <c r="K10" s="155"/>
      <c r="L10" s="155"/>
      <c r="M10" s="156"/>
      <c r="N10" s="156"/>
      <c r="O10" s="156"/>
      <c r="P10" s="156"/>
      <c r="Q10" s="156"/>
      <c r="R10" s="156"/>
      <c r="S10" s="156"/>
      <c r="T10" s="156"/>
      <c r="U10" s="156"/>
      <c r="V10" s="156"/>
      <c r="W10" s="156"/>
      <c r="X10" s="156"/>
      <c r="Y10" s="156"/>
      <c r="Z10" s="156"/>
      <c r="AA10" s="156"/>
      <c r="AB10" s="156"/>
      <c r="AC10" s="156"/>
      <c r="AD10" s="156"/>
      <c r="AE10" s="156"/>
      <c r="AF10" s="156"/>
      <c r="AG10" s="110"/>
      <c r="AH10" s="157">
        <f>' B_Populations'!C15</f>
        <v>67002</v>
      </c>
      <c r="AI10" s="157">
        <f>IF(AH10=0,0,($C$10/$AH$10)*100000)</f>
        <v>2.9849855228202142</v>
      </c>
      <c r="AJ10" s="157">
        <f>' B_Populations'!E15</f>
        <v>33745</v>
      </c>
      <c r="AK10" s="157">
        <f>IF(AJ10=0,0,($D$10/$AJ$10)*100000)</f>
        <v>2.9634019854793303</v>
      </c>
      <c r="AL10" s="157">
        <f>' B_Populations'!G15</f>
        <v>33257</v>
      </c>
      <c r="AM10" s="157">
        <f>IF(AL10=0,0,($E$10/$AL$10)*100000)</f>
        <v>3.0068857684096582</v>
      </c>
      <c r="AN10" s="157">
        <f>' B_Populations'!I15</f>
        <v>0</v>
      </c>
      <c r="AO10" s="157">
        <f>IF(AN10=0,0,($F$10/$AN$10)*100000)</f>
        <v>0</v>
      </c>
      <c r="AP10" s="157">
        <f>' B_Populations'!K15</f>
        <v>0</v>
      </c>
      <c r="AQ10" s="157">
        <f>IF(AP10=0,0,($G$10/$AP$10)*100000)</f>
        <v>0</v>
      </c>
      <c r="AR10" s="157">
        <f>' B_Populations'!M15</f>
        <v>0</v>
      </c>
      <c r="AS10" s="157">
        <f>IF(AR10=0,0,($H$10/$AR$10)*100000)</f>
        <v>0</v>
      </c>
      <c r="AT10" s="157">
        <f>' B_Populations'!O15</f>
        <v>0</v>
      </c>
      <c r="AU10" s="157">
        <f>IF(AT10=0,0,($I$10/$AT$10)*100000)</f>
        <v>0</v>
      </c>
      <c r="AV10" s="157">
        <f>' B_Populations'!Q15</f>
        <v>0</v>
      </c>
      <c r="AW10" s="157">
        <f>IF(AV10=0,0,($J$10/$AV$10)*100000)</f>
        <v>0</v>
      </c>
      <c r="AX10" s="157">
        <f>' B_Populations'!S15</f>
        <v>0</v>
      </c>
      <c r="AY10" s="157">
        <f>IF(AX10=0,0,($K$10/$AX$10)*100000)</f>
        <v>0</v>
      </c>
      <c r="AZ10" s="157">
        <f>' B_Populations'!U15</f>
        <v>0</v>
      </c>
      <c r="BA10" s="157">
        <f>IF(AZ10=0,0,($L$10/$AZ$10)*100000)</f>
        <v>0</v>
      </c>
      <c r="BC10" s="157">
        <f>' B_Populations'!W15</f>
        <v>0</v>
      </c>
      <c r="BD10" s="157">
        <f>IF(BC10=0,0,($M$10/$BC$10)*100000)</f>
        <v>0</v>
      </c>
      <c r="BE10" s="157">
        <f>' B_Populations'!Y15</f>
        <v>0</v>
      </c>
      <c r="BF10" s="157">
        <f>IF(BE10=0,0,($N$10/$BE$10)*100000)</f>
        <v>0</v>
      </c>
      <c r="BG10" s="157">
        <f>' B_Populations'!AA15</f>
        <v>0</v>
      </c>
      <c r="BH10" s="157">
        <f>IF(BG10=0,0,($O$10/$BG$10)*100000)</f>
        <v>0</v>
      </c>
      <c r="BI10" s="157">
        <f>' B_Populations'!AC15</f>
        <v>0</v>
      </c>
      <c r="BJ10" s="157">
        <f>IF(BI10=0,0,($P$10/$BI$10)*100000)</f>
        <v>0</v>
      </c>
      <c r="BK10" s="157">
        <f>' B_Populations'!AE15</f>
        <v>0</v>
      </c>
      <c r="BL10" s="157">
        <f>IF(BK10=0,0,($Q$10/$BK$10)*100000)</f>
        <v>0</v>
      </c>
      <c r="BM10" s="157">
        <f>' B_Populations'!AG15</f>
        <v>0</v>
      </c>
      <c r="BN10" s="157">
        <f>IF(BM10=0,0,($R$10/$BM$10)*100000)</f>
        <v>0</v>
      </c>
      <c r="BO10" s="157">
        <f>' B_Populations'!AI15</f>
        <v>0</v>
      </c>
      <c r="BP10" s="157">
        <f>IF(BO10=0,0,($S$10/$BO$10)*100000)</f>
        <v>0</v>
      </c>
      <c r="BQ10" s="157">
        <f>' B_Populations'!AK15</f>
        <v>0</v>
      </c>
      <c r="BR10" s="157">
        <f>IF(BQ10=0,0,($T$10/$BQ$10)*100000)</f>
        <v>0</v>
      </c>
      <c r="BS10" s="157">
        <f>' B_Populations'!AM15</f>
        <v>0</v>
      </c>
      <c r="BT10" s="157">
        <f>IF(BS10=0,0,($U$10/$BS$10)*100000)</f>
        <v>0</v>
      </c>
      <c r="BU10" s="157">
        <f>' B_Populations'!AO15</f>
        <v>0</v>
      </c>
      <c r="BV10" s="157">
        <f>IF(BU10=0,0,($V$10/$BU$10)*100000)</f>
        <v>0</v>
      </c>
      <c r="BW10" s="157">
        <f>' B_Populations'!AQ15</f>
        <v>0</v>
      </c>
      <c r="BX10" s="157">
        <f>IF(BW10=0,0,($W$10/$BW$10)*100000)</f>
        <v>0</v>
      </c>
      <c r="BY10" s="157">
        <f>' B_Populations'!AS15</f>
        <v>0</v>
      </c>
      <c r="BZ10" s="157">
        <f>IF(BY10=0,0,($X$10/$BY$10)*100000)</f>
        <v>0</v>
      </c>
      <c r="CA10" s="157">
        <f>' B_Populations'!AU15</f>
        <v>0</v>
      </c>
      <c r="CB10" s="157">
        <f>IF(CA10=0,0,($Y$10/$CA$10)*100000)</f>
        <v>0</v>
      </c>
      <c r="CC10" s="157">
        <f>' B_Populations'!AW15</f>
        <v>0</v>
      </c>
      <c r="CD10" s="157">
        <f>IF(CC10=0,0,($Z$10/$CC$10)*100000)</f>
        <v>0</v>
      </c>
      <c r="CE10" s="157">
        <f>' B_Populations'!AY15</f>
        <v>0</v>
      </c>
      <c r="CF10" s="157">
        <f>IF(CE10=0,0,($AA$10/$CE$10)*100000)</f>
        <v>0</v>
      </c>
      <c r="CG10" s="157">
        <f>' B_Populations'!BA15</f>
        <v>0</v>
      </c>
      <c r="CH10" s="157">
        <f>IF(CG10=0,0,($AB$10/$CG$10)*100000)</f>
        <v>0</v>
      </c>
      <c r="CI10" s="157">
        <f>' B_Populations'!BC15</f>
        <v>0</v>
      </c>
      <c r="CJ10" s="157">
        <f>IF(CI10=0,0,($AC$10/$CI$10)*100000)</f>
        <v>0</v>
      </c>
      <c r="CK10" s="157">
        <f>' B_Populations'!BE15</f>
        <v>0</v>
      </c>
      <c r="CL10" s="157">
        <f>IF(CK10=0,0,($AD$10/$CK$10)*100000)</f>
        <v>0</v>
      </c>
      <c r="CM10" s="157">
        <f>' B_Populations'!BG15</f>
        <v>0</v>
      </c>
      <c r="CN10" s="157">
        <f>IF(CM10=0,0,($AE$10/$CM$10)*100000)</f>
        <v>0</v>
      </c>
      <c r="CO10" s="157">
        <f>' B_Populations'!BI15</f>
        <v>0</v>
      </c>
      <c r="CP10" s="157">
        <f>IF(CO10=0,0,($AF$10/$CO$10)*100000)</f>
        <v>0</v>
      </c>
      <c r="CQ10" s="110"/>
      <c r="CR10" s="158"/>
      <c r="CS10" s="159">
        <v>8.7247000000000005E-2</v>
      </c>
      <c r="CT10" s="110"/>
      <c r="CU10" s="108" t="str">
        <f>' B_Populations'!$B$15</f>
        <v>55-64</v>
      </c>
      <c r="CV10" s="160">
        <f t="shared" si="10"/>
        <v>0.26043103190949524</v>
      </c>
      <c r="CW10" s="161">
        <f t="shared" si="11"/>
        <v>0.25854793302711515</v>
      </c>
      <c r="CX10" s="161">
        <f t="shared" si="12"/>
        <v>0.26234176263643744</v>
      </c>
      <c r="CY10" s="162">
        <f t="shared" si="13"/>
        <v>0</v>
      </c>
      <c r="CZ10" s="162">
        <f t="shared" si="14"/>
        <v>0</v>
      </c>
      <c r="DA10" s="162">
        <f t="shared" si="15"/>
        <v>0</v>
      </c>
      <c r="DB10" s="162">
        <f t="shared" si="16"/>
        <v>0</v>
      </c>
      <c r="DC10" s="162">
        <f t="shared" si="17"/>
        <v>0</v>
      </c>
      <c r="DD10" s="162">
        <f t="shared" si="18"/>
        <v>0</v>
      </c>
      <c r="DE10" s="162">
        <f t="shared" si="19"/>
        <v>0</v>
      </c>
      <c r="DF10" s="162">
        <f t="shared" si="20"/>
        <v>0</v>
      </c>
      <c r="DG10" s="162">
        <f t="shared" si="21"/>
        <v>0</v>
      </c>
      <c r="DH10" s="162">
        <f t="shared" si="22"/>
        <v>0</v>
      </c>
      <c r="DI10" s="162">
        <f t="shared" si="23"/>
        <v>0</v>
      </c>
      <c r="DJ10" s="162">
        <f t="shared" si="24"/>
        <v>0</v>
      </c>
      <c r="DK10" s="162">
        <f t="shared" si="25"/>
        <v>0</v>
      </c>
      <c r="DL10" s="162">
        <f t="shared" si="26"/>
        <v>0</v>
      </c>
      <c r="DM10" s="162">
        <f t="shared" si="27"/>
        <v>0</v>
      </c>
      <c r="DN10" s="162">
        <f t="shared" si="28"/>
        <v>0</v>
      </c>
      <c r="DO10" s="162">
        <f t="shared" si="29"/>
        <v>0</v>
      </c>
      <c r="DP10" s="162">
        <f t="shared" si="30"/>
        <v>0</v>
      </c>
      <c r="DQ10" s="162">
        <f t="shared" si="31"/>
        <v>0</v>
      </c>
      <c r="DR10" s="162">
        <f t="shared" si="32"/>
        <v>0</v>
      </c>
      <c r="DS10" s="162">
        <f t="shared" si="33"/>
        <v>0</v>
      </c>
      <c r="DT10" s="162">
        <f t="shared" si="34"/>
        <v>0</v>
      </c>
      <c r="DU10" s="162">
        <f t="shared" si="35"/>
        <v>0</v>
      </c>
      <c r="DV10" s="162">
        <f t="shared" si="36"/>
        <v>0</v>
      </c>
      <c r="DW10" s="162">
        <f t="shared" si="37"/>
        <v>0</v>
      </c>
      <c r="DX10" s="162">
        <f t="shared" si="38"/>
        <v>0</v>
      </c>
      <c r="DY10" s="162">
        <f t="shared" si="39"/>
        <v>0</v>
      </c>
    </row>
    <row r="11" spans="1:129">
      <c r="B11" s="108" t="str">
        <f>' B_Populations'!$B$16</f>
        <v>65-74</v>
      </c>
      <c r="C11" s="254">
        <v>0</v>
      </c>
      <c r="D11" s="255">
        <v>0</v>
      </c>
      <c r="E11" s="255">
        <f t="shared" si="40"/>
        <v>0</v>
      </c>
      <c r="F11" s="155"/>
      <c r="G11" s="155"/>
      <c r="H11" s="155"/>
      <c r="I11" s="155"/>
      <c r="J11" s="155"/>
      <c r="K11" s="155"/>
      <c r="L11" s="155"/>
      <c r="M11" s="156"/>
      <c r="N11" s="156"/>
      <c r="O11" s="156"/>
      <c r="P11" s="156"/>
      <c r="Q11" s="156"/>
      <c r="R11" s="156"/>
      <c r="S11" s="156"/>
      <c r="T11" s="156"/>
      <c r="U11" s="156"/>
      <c r="V11" s="156"/>
      <c r="W11" s="156"/>
      <c r="X11" s="156"/>
      <c r="Y11" s="156"/>
      <c r="Z11" s="156"/>
      <c r="AA11" s="156"/>
      <c r="AB11" s="156"/>
      <c r="AC11" s="156"/>
      <c r="AD11" s="156"/>
      <c r="AE11" s="156"/>
      <c r="AF11" s="156"/>
      <c r="AG11" s="110"/>
      <c r="AH11" s="157">
        <f>' B_Populations'!C16</f>
        <v>47870</v>
      </c>
      <c r="AI11" s="157">
        <f>IF(AH11=0,0,($C$11/$AH$11)*100000)</f>
        <v>0</v>
      </c>
      <c r="AJ11" s="157">
        <f>' B_Populations'!E16</f>
        <v>22472</v>
      </c>
      <c r="AK11" s="157">
        <f>IF(AJ11=0,0,($D$11/$AJ$11)*100000)</f>
        <v>0</v>
      </c>
      <c r="AL11" s="157">
        <f>' B_Populations'!G16</f>
        <v>25398</v>
      </c>
      <c r="AM11" s="157">
        <f>IF(AL11=0,0,($E$11/$AL$11)*100000)</f>
        <v>0</v>
      </c>
      <c r="AN11" s="157">
        <f>' B_Populations'!I16</f>
        <v>0</v>
      </c>
      <c r="AO11" s="157">
        <f>IF(AN11=0,0,($F$11/$AN$11)*100000)</f>
        <v>0</v>
      </c>
      <c r="AP11" s="157">
        <f>' B_Populations'!K16</f>
        <v>0</v>
      </c>
      <c r="AQ11" s="157">
        <f>IF(AP11=0,0,($G$11/$AP$11)*100000)</f>
        <v>0</v>
      </c>
      <c r="AR11" s="157">
        <f>' B_Populations'!M16</f>
        <v>0</v>
      </c>
      <c r="AS11" s="157">
        <f>IF(AR11=0,0,($H$11/$AR$11)*100000)</f>
        <v>0</v>
      </c>
      <c r="AT11" s="157">
        <f>' B_Populations'!O16</f>
        <v>0</v>
      </c>
      <c r="AU11" s="157">
        <f>IF(AT11=0,0,($I$11/$AT$11)*100000)</f>
        <v>0</v>
      </c>
      <c r="AV11" s="157">
        <f>' B_Populations'!Q16</f>
        <v>0</v>
      </c>
      <c r="AW11" s="157">
        <f>IF(AV11=0,0,($J$11/$AV$11)*100000)</f>
        <v>0</v>
      </c>
      <c r="AX11" s="157">
        <f>' B_Populations'!S16</f>
        <v>0</v>
      </c>
      <c r="AY11" s="157">
        <f>IF(AX11=0,0,($K$11/$AX$11)*100000)</f>
        <v>0</v>
      </c>
      <c r="AZ11" s="157">
        <f>' B_Populations'!U16</f>
        <v>0</v>
      </c>
      <c r="BA11" s="157">
        <f>IF(AZ11=0,0,($L$11/$AZ$11)*100000)</f>
        <v>0</v>
      </c>
      <c r="BC11" s="157">
        <f>' B_Populations'!W16</f>
        <v>0</v>
      </c>
      <c r="BD11" s="157">
        <f>IF(BC11=0,0,($M$11/$BC$11)*100000)</f>
        <v>0</v>
      </c>
      <c r="BE11" s="157">
        <f>' B_Populations'!Y16</f>
        <v>0</v>
      </c>
      <c r="BF11" s="157">
        <f>IF(BE11=0,0,($N$11/$BE$11)*100000)</f>
        <v>0</v>
      </c>
      <c r="BG11" s="157">
        <f>' B_Populations'!AA16</f>
        <v>0</v>
      </c>
      <c r="BH11" s="157">
        <f>IF(BG11=0,0,($O$11/$BG$11)*100000)</f>
        <v>0</v>
      </c>
      <c r="BI11" s="157">
        <f>' B_Populations'!AC16</f>
        <v>0</v>
      </c>
      <c r="BJ11" s="157">
        <f>IF(BI11=0,0,($P$11/$BI$11)*100000)</f>
        <v>0</v>
      </c>
      <c r="BK11" s="157">
        <f>' B_Populations'!AE16</f>
        <v>0</v>
      </c>
      <c r="BL11" s="157">
        <f>IF(BK11=0,0,($Q$11/$BK$11)*100000)</f>
        <v>0</v>
      </c>
      <c r="BM11" s="157">
        <f>' B_Populations'!AG16</f>
        <v>0</v>
      </c>
      <c r="BN11" s="157">
        <f>IF(BM11=0,0,($R$11/$BM$11)*100000)</f>
        <v>0</v>
      </c>
      <c r="BO11" s="157">
        <f>' B_Populations'!AI16</f>
        <v>0</v>
      </c>
      <c r="BP11" s="157">
        <f>IF(BO11=0,0,($S$11/$BO$11)*100000)</f>
        <v>0</v>
      </c>
      <c r="BQ11" s="157">
        <f>' B_Populations'!AK16</f>
        <v>0</v>
      </c>
      <c r="BR11" s="157">
        <f>IF(BQ11=0,0,($T$11/$BQ$11)*100000)</f>
        <v>0</v>
      </c>
      <c r="BS11" s="157">
        <f>' B_Populations'!AM16</f>
        <v>0</v>
      </c>
      <c r="BT11" s="157">
        <f>IF(BS11=0,0,($U$11/$BS$11)*100000)</f>
        <v>0</v>
      </c>
      <c r="BU11" s="157">
        <f>' B_Populations'!AO16</f>
        <v>0</v>
      </c>
      <c r="BV11" s="157">
        <f>IF(BU11=0,0,($V$11/$BU$11)*100000)</f>
        <v>0</v>
      </c>
      <c r="BW11" s="157">
        <f>' B_Populations'!AQ16</f>
        <v>0</v>
      </c>
      <c r="BX11" s="157">
        <f>IF(BW11=0,0,($W$11/$BW$11)*100000)</f>
        <v>0</v>
      </c>
      <c r="BY11" s="157">
        <f>' B_Populations'!AS16</f>
        <v>0</v>
      </c>
      <c r="BZ11" s="157">
        <f>IF(BY11=0,0,($X$11/$BY$11)*100000)</f>
        <v>0</v>
      </c>
      <c r="CA11" s="157">
        <f>' B_Populations'!AU16</f>
        <v>0</v>
      </c>
      <c r="CB11" s="157">
        <f>IF(CA11=0,0,($Y$11/$CA$11)*100000)</f>
        <v>0</v>
      </c>
      <c r="CC11" s="157">
        <f>' B_Populations'!AW16</f>
        <v>0</v>
      </c>
      <c r="CD11" s="157">
        <f>IF(CC11=0,0,($Z$11/$CC$11)*100000)</f>
        <v>0</v>
      </c>
      <c r="CE11" s="157">
        <f>' B_Populations'!AY16</f>
        <v>0</v>
      </c>
      <c r="CF11" s="157">
        <f>IF(CE11=0,0,($AA$11/$CE$11)*100000)</f>
        <v>0</v>
      </c>
      <c r="CG11" s="157">
        <f>' B_Populations'!BA16</f>
        <v>0</v>
      </c>
      <c r="CH11" s="157">
        <f>IF(CG11=0,0,($AB$11/$CG$11)*100000)</f>
        <v>0</v>
      </c>
      <c r="CI11" s="157">
        <f>' B_Populations'!BC16</f>
        <v>0</v>
      </c>
      <c r="CJ11" s="157">
        <f>IF(CI11=0,0,($AC$11/$CI$11)*100000)</f>
        <v>0</v>
      </c>
      <c r="CK11" s="157">
        <f>' B_Populations'!BE16</f>
        <v>0</v>
      </c>
      <c r="CL11" s="157">
        <f>IF(CK11=0,0,($AD$11/$CK$11)*100000)</f>
        <v>0</v>
      </c>
      <c r="CM11" s="157">
        <f>' B_Populations'!BG16</f>
        <v>0</v>
      </c>
      <c r="CN11" s="157">
        <f>IF(CM11=0,0,($AE$11/$CM$11)*100000)</f>
        <v>0</v>
      </c>
      <c r="CO11" s="157">
        <f>' B_Populations'!BI16</f>
        <v>0</v>
      </c>
      <c r="CP11" s="157">
        <f>IF(CO11=0,0,($AF$11/$CO$11)*100000)</f>
        <v>0</v>
      </c>
      <c r="CQ11" s="110"/>
      <c r="CR11" s="158"/>
      <c r="CS11" s="159">
        <v>6.6036999999999998E-2</v>
      </c>
      <c r="CT11" s="110"/>
      <c r="CU11" s="108" t="str">
        <f>' B_Populations'!$B$16</f>
        <v>65-74</v>
      </c>
      <c r="CV11" s="160">
        <f t="shared" si="10"/>
        <v>0</v>
      </c>
      <c r="CW11" s="161">
        <f t="shared" si="11"/>
        <v>0</v>
      </c>
      <c r="CX11" s="161">
        <f t="shared" si="12"/>
        <v>0</v>
      </c>
      <c r="CY11" s="162">
        <f t="shared" si="13"/>
        <v>0</v>
      </c>
      <c r="CZ11" s="162">
        <f t="shared" si="14"/>
        <v>0</v>
      </c>
      <c r="DA11" s="162">
        <f t="shared" si="15"/>
        <v>0</v>
      </c>
      <c r="DB11" s="162">
        <f t="shared" si="16"/>
        <v>0</v>
      </c>
      <c r="DC11" s="162">
        <f t="shared" si="17"/>
        <v>0</v>
      </c>
      <c r="DD11" s="162">
        <f t="shared" si="18"/>
        <v>0</v>
      </c>
      <c r="DE11" s="162">
        <f t="shared" si="19"/>
        <v>0</v>
      </c>
      <c r="DF11" s="162">
        <f t="shared" si="20"/>
        <v>0</v>
      </c>
      <c r="DG11" s="162">
        <f t="shared" si="21"/>
        <v>0</v>
      </c>
      <c r="DH11" s="162">
        <f t="shared" si="22"/>
        <v>0</v>
      </c>
      <c r="DI11" s="162">
        <f t="shared" si="23"/>
        <v>0</v>
      </c>
      <c r="DJ11" s="162">
        <f t="shared" si="24"/>
        <v>0</v>
      </c>
      <c r="DK11" s="162">
        <f t="shared" si="25"/>
        <v>0</v>
      </c>
      <c r="DL11" s="162">
        <f t="shared" si="26"/>
        <v>0</v>
      </c>
      <c r="DM11" s="162">
        <f t="shared" si="27"/>
        <v>0</v>
      </c>
      <c r="DN11" s="162">
        <f t="shared" si="28"/>
        <v>0</v>
      </c>
      <c r="DO11" s="162">
        <f t="shared" si="29"/>
        <v>0</v>
      </c>
      <c r="DP11" s="162">
        <f t="shared" si="30"/>
        <v>0</v>
      </c>
      <c r="DQ11" s="162">
        <f t="shared" si="31"/>
        <v>0</v>
      </c>
      <c r="DR11" s="162">
        <f t="shared" si="32"/>
        <v>0</v>
      </c>
      <c r="DS11" s="162">
        <f t="shared" si="33"/>
        <v>0</v>
      </c>
      <c r="DT11" s="162">
        <f t="shared" si="34"/>
        <v>0</v>
      </c>
      <c r="DU11" s="162">
        <f t="shared" si="35"/>
        <v>0</v>
      </c>
      <c r="DV11" s="162">
        <f t="shared" si="36"/>
        <v>0</v>
      </c>
      <c r="DW11" s="162">
        <f t="shared" si="37"/>
        <v>0</v>
      </c>
      <c r="DX11" s="162">
        <f t="shared" si="38"/>
        <v>0</v>
      </c>
      <c r="DY11" s="162">
        <f t="shared" si="39"/>
        <v>0</v>
      </c>
    </row>
    <row r="12" spans="1:129">
      <c r="B12" s="108" t="str">
        <f>' B_Populations'!$B$17</f>
        <v>75-84</v>
      </c>
      <c r="C12" s="254">
        <v>0</v>
      </c>
      <c r="D12" s="255">
        <v>0</v>
      </c>
      <c r="E12" s="255">
        <f t="shared" si="40"/>
        <v>0</v>
      </c>
      <c r="F12" s="155"/>
      <c r="G12" s="155"/>
      <c r="H12" s="155"/>
      <c r="I12" s="155"/>
      <c r="J12" s="155"/>
      <c r="K12" s="155"/>
      <c r="L12" s="155"/>
      <c r="M12" s="156"/>
      <c r="N12" s="156"/>
      <c r="O12" s="156"/>
      <c r="P12" s="156"/>
      <c r="Q12" s="156"/>
      <c r="R12" s="156"/>
      <c r="S12" s="156"/>
      <c r="T12" s="156"/>
      <c r="U12" s="156"/>
      <c r="V12" s="156"/>
      <c r="W12" s="156"/>
      <c r="X12" s="156"/>
      <c r="Y12" s="156"/>
      <c r="Z12" s="156"/>
      <c r="AA12" s="156"/>
      <c r="AB12" s="156"/>
      <c r="AC12" s="156"/>
      <c r="AD12" s="156"/>
      <c r="AE12" s="156"/>
      <c r="AF12" s="156"/>
      <c r="AG12" s="110"/>
      <c r="AH12" s="157">
        <f>' B_Populations'!C17</f>
        <v>20823</v>
      </c>
      <c r="AI12" s="157">
        <f>IF(AH12=0,0,($C$12/$AH$12)*100000)</f>
        <v>0</v>
      </c>
      <c r="AJ12" s="157">
        <f>' B_Populations'!E17</f>
        <v>10227</v>
      </c>
      <c r="AK12" s="157">
        <f>IF(AJ12=0,0,($D$12/$AJ$12)*100000)</f>
        <v>0</v>
      </c>
      <c r="AL12" s="157">
        <f>' B_Populations'!G17</f>
        <v>10596</v>
      </c>
      <c r="AM12" s="157">
        <f>IF(AL12=0,0,($E$12/$AL$12)*100000)</f>
        <v>0</v>
      </c>
      <c r="AN12" s="157">
        <f>' B_Populations'!I17</f>
        <v>0</v>
      </c>
      <c r="AO12" s="157">
        <f>IF(AN12=0,0,($F$12/$AN$12)*100000)</f>
        <v>0</v>
      </c>
      <c r="AP12" s="157">
        <f>' B_Populations'!K17</f>
        <v>0</v>
      </c>
      <c r="AQ12" s="157">
        <f>IF(AP12=0,0,($G$12/$AP$12)*100000)</f>
        <v>0</v>
      </c>
      <c r="AR12" s="157">
        <f>' B_Populations'!M17</f>
        <v>0</v>
      </c>
      <c r="AS12" s="157">
        <f>IF(AR12=0,0,($H$12/$AR$12)*100000)</f>
        <v>0</v>
      </c>
      <c r="AT12" s="157">
        <f>' B_Populations'!O17</f>
        <v>0</v>
      </c>
      <c r="AU12" s="157">
        <f>IF(AT12=0,0,($I$12/$AT$12)*100000)</f>
        <v>0</v>
      </c>
      <c r="AV12" s="157">
        <f>' B_Populations'!Q17</f>
        <v>0</v>
      </c>
      <c r="AW12" s="157">
        <f>IF(AV12=0,0,($J$12/$AV$12)*100000)</f>
        <v>0</v>
      </c>
      <c r="AX12" s="157">
        <f>' B_Populations'!S17</f>
        <v>0</v>
      </c>
      <c r="AY12" s="157">
        <f>IF(AX12=0,0,($K$12/$AX$12)*100000)</f>
        <v>0</v>
      </c>
      <c r="AZ12" s="157">
        <f>' B_Populations'!U17</f>
        <v>0</v>
      </c>
      <c r="BA12" s="157">
        <f>IF(AZ12=0,0,($L$12/$AZ$12)*100000)</f>
        <v>0</v>
      </c>
      <c r="BC12" s="157">
        <f>' B_Populations'!W17</f>
        <v>0</v>
      </c>
      <c r="BD12" s="157">
        <f>IF(BC12=0,0,($M$12/$BC$12)*100000)</f>
        <v>0</v>
      </c>
      <c r="BE12" s="157">
        <f>' B_Populations'!Y17</f>
        <v>0</v>
      </c>
      <c r="BF12" s="157">
        <f>IF(BE12=0,0,($N$12/$BE$12)*100000)</f>
        <v>0</v>
      </c>
      <c r="BG12" s="157">
        <f>' B_Populations'!AA17</f>
        <v>0</v>
      </c>
      <c r="BH12" s="157">
        <f>IF(BG12=0,0,($O$12/$BG$12)*100000)</f>
        <v>0</v>
      </c>
      <c r="BI12" s="157">
        <f>' B_Populations'!AC17</f>
        <v>0</v>
      </c>
      <c r="BJ12" s="157">
        <f>IF(BI12=0,0,($P$12/$BI$12)*100000)</f>
        <v>0</v>
      </c>
      <c r="BK12" s="157">
        <f>' B_Populations'!AE17</f>
        <v>0</v>
      </c>
      <c r="BL12" s="157">
        <f>IF(BK12=0,0,($Q$12/$BK$12)*100000)</f>
        <v>0</v>
      </c>
      <c r="BM12" s="157">
        <f>' B_Populations'!AG17</f>
        <v>0</v>
      </c>
      <c r="BN12" s="157">
        <f>IF(BM12=0,0,($R$12/$BM$12)*100000)</f>
        <v>0</v>
      </c>
      <c r="BO12" s="157">
        <f>' B_Populations'!AI17</f>
        <v>0</v>
      </c>
      <c r="BP12" s="157">
        <f>IF(BO12=0,0,($S$12/$BO$12)*100000)</f>
        <v>0</v>
      </c>
      <c r="BQ12" s="157">
        <f>' B_Populations'!AK17</f>
        <v>0</v>
      </c>
      <c r="BR12" s="157">
        <f>IF(BQ12=0,0,($T$12/$BQ$12)*100000)</f>
        <v>0</v>
      </c>
      <c r="BS12" s="157">
        <f>' B_Populations'!AM17</f>
        <v>0</v>
      </c>
      <c r="BT12" s="157">
        <f>IF(BS12=0,0,($U$12/$BS$12)*100000)</f>
        <v>0</v>
      </c>
      <c r="BU12" s="157">
        <f>' B_Populations'!AO17</f>
        <v>0</v>
      </c>
      <c r="BV12" s="157">
        <f>IF(BU12=0,0,($V$12/$BU$12)*100000)</f>
        <v>0</v>
      </c>
      <c r="BW12" s="157">
        <f>' B_Populations'!AQ17</f>
        <v>0</v>
      </c>
      <c r="BX12" s="157">
        <f>IF(BW12=0,0,($W$12/$BW$12)*100000)</f>
        <v>0</v>
      </c>
      <c r="BY12" s="157">
        <f>' B_Populations'!AS17</f>
        <v>0</v>
      </c>
      <c r="BZ12" s="157">
        <f>IF(BY12=0,0,($X$12/$BY$12)*100000)</f>
        <v>0</v>
      </c>
      <c r="CA12" s="157">
        <f>' B_Populations'!AU17</f>
        <v>0</v>
      </c>
      <c r="CB12" s="157">
        <f>IF(CA12=0,0,($Y$12/$CA$12)*100000)</f>
        <v>0</v>
      </c>
      <c r="CC12" s="157">
        <f>' B_Populations'!AW17</f>
        <v>0</v>
      </c>
      <c r="CD12" s="157">
        <f>IF(CC12=0,0,($Z$12/$CC$12)*100000)</f>
        <v>0</v>
      </c>
      <c r="CE12" s="157">
        <f>' B_Populations'!AY17</f>
        <v>0</v>
      </c>
      <c r="CF12" s="157">
        <f>IF(CE12=0,0,($AA$12/$CE$12)*100000)</f>
        <v>0</v>
      </c>
      <c r="CG12" s="157">
        <f>' B_Populations'!BA17</f>
        <v>0</v>
      </c>
      <c r="CH12" s="157">
        <f>IF(CG12=0,0,($AB$12/$CG$12)*100000)</f>
        <v>0</v>
      </c>
      <c r="CI12" s="157">
        <f>' B_Populations'!BC17</f>
        <v>0</v>
      </c>
      <c r="CJ12" s="157">
        <f>IF(CI12=0,0,($AC$12/$CI$12)*100000)</f>
        <v>0</v>
      </c>
      <c r="CK12" s="157">
        <f>' B_Populations'!BE17</f>
        <v>0</v>
      </c>
      <c r="CL12" s="157">
        <f>IF(CK12=0,0,($AD$12/$CK$12)*100000)</f>
        <v>0</v>
      </c>
      <c r="CM12" s="157">
        <f>' B_Populations'!BG17</f>
        <v>0</v>
      </c>
      <c r="CN12" s="157">
        <f>IF(CM12=0,0,($AE$12/$CM$12)*100000)</f>
        <v>0</v>
      </c>
      <c r="CO12" s="157">
        <f>' B_Populations'!BI17</f>
        <v>0</v>
      </c>
      <c r="CP12" s="157">
        <f>IF(CO12=0,0,($AF$12/$CO$12)*100000)</f>
        <v>0</v>
      </c>
      <c r="CQ12" s="110"/>
      <c r="CR12" s="158"/>
      <c r="CS12" s="159">
        <v>4.4840999999999999E-2</v>
      </c>
      <c r="CT12" s="110"/>
      <c r="CU12" s="108" t="str">
        <f>' B_Populations'!$B$17</f>
        <v>75-84</v>
      </c>
      <c r="CV12" s="160">
        <f t="shared" si="10"/>
        <v>0</v>
      </c>
      <c r="CW12" s="161">
        <f t="shared" si="11"/>
        <v>0</v>
      </c>
      <c r="CX12" s="161">
        <f t="shared" si="12"/>
        <v>0</v>
      </c>
      <c r="CY12" s="162">
        <f t="shared" si="13"/>
        <v>0</v>
      </c>
      <c r="CZ12" s="162">
        <f t="shared" si="14"/>
        <v>0</v>
      </c>
      <c r="DA12" s="162">
        <f t="shared" si="15"/>
        <v>0</v>
      </c>
      <c r="DB12" s="162">
        <f t="shared" si="16"/>
        <v>0</v>
      </c>
      <c r="DC12" s="162">
        <f t="shared" si="17"/>
        <v>0</v>
      </c>
      <c r="DD12" s="162">
        <f t="shared" si="18"/>
        <v>0</v>
      </c>
      <c r="DE12" s="162">
        <f t="shared" si="19"/>
        <v>0</v>
      </c>
      <c r="DF12" s="162">
        <f t="shared" si="20"/>
        <v>0</v>
      </c>
      <c r="DG12" s="162">
        <f t="shared" si="21"/>
        <v>0</v>
      </c>
      <c r="DH12" s="162">
        <f t="shared" si="22"/>
        <v>0</v>
      </c>
      <c r="DI12" s="162">
        <f t="shared" si="23"/>
        <v>0</v>
      </c>
      <c r="DJ12" s="162">
        <f t="shared" si="24"/>
        <v>0</v>
      </c>
      <c r="DK12" s="162">
        <f t="shared" si="25"/>
        <v>0</v>
      </c>
      <c r="DL12" s="162">
        <f t="shared" si="26"/>
        <v>0</v>
      </c>
      <c r="DM12" s="162">
        <f t="shared" si="27"/>
        <v>0</v>
      </c>
      <c r="DN12" s="162">
        <f t="shared" si="28"/>
        <v>0</v>
      </c>
      <c r="DO12" s="162">
        <f t="shared" si="29"/>
        <v>0</v>
      </c>
      <c r="DP12" s="162">
        <f t="shared" si="30"/>
        <v>0</v>
      </c>
      <c r="DQ12" s="162">
        <f t="shared" si="31"/>
        <v>0</v>
      </c>
      <c r="DR12" s="162">
        <f t="shared" si="32"/>
        <v>0</v>
      </c>
      <c r="DS12" s="162">
        <f t="shared" si="33"/>
        <v>0</v>
      </c>
      <c r="DT12" s="162">
        <f t="shared" si="34"/>
        <v>0</v>
      </c>
      <c r="DU12" s="162">
        <f t="shared" si="35"/>
        <v>0</v>
      </c>
      <c r="DV12" s="162">
        <f t="shared" si="36"/>
        <v>0</v>
      </c>
      <c r="DW12" s="162">
        <f t="shared" si="37"/>
        <v>0</v>
      </c>
      <c r="DX12" s="162">
        <f t="shared" si="38"/>
        <v>0</v>
      </c>
      <c r="DY12" s="162">
        <f t="shared" si="39"/>
        <v>0</v>
      </c>
    </row>
    <row r="13" spans="1:129">
      <c r="B13" s="108" t="str">
        <f>' B_Populations'!$B$18</f>
        <v>85+</v>
      </c>
      <c r="C13" s="254">
        <v>0</v>
      </c>
      <c r="D13" s="255">
        <v>0</v>
      </c>
      <c r="E13" s="255">
        <f t="shared" si="40"/>
        <v>0</v>
      </c>
      <c r="F13" s="155"/>
      <c r="G13" s="155"/>
      <c r="H13" s="155"/>
      <c r="I13" s="155"/>
      <c r="J13" s="155"/>
      <c r="K13" s="155"/>
      <c r="L13" s="155"/>
      <c r="M13" s="156"/>
      <c r="N13" s="156"/>
      <c r="O13" s="156"/>
      <c r="P13" s="156"/>
      <c r="Q13" s="156"/>
      <c r="R13" s="156"/>
      <c r="S13" s="156"/>
      <c r="T13" s="156"/>
      <c r="U13" s="156"/>
      <c r="V13" s="156"/>
      <c r="W13" s="156"/>
      <c r="X13" s="156"/>
      <c r="Y13" s="156"/>
      <c r="Z13" s="156"/>
      <c r="AA13" s="156"/>
      <c r="AB13" s="156"/>
      <c r="AC13" s="156"/>
      <c r="AD13" s="156"/>
      <c r="AE13" s="156"/>
      <c r="AF13" s="156"/>
      <c r="AG13" s="110"/>
      <c r="AH13" s="157">
        <f>' B_Populations'!C18</f>
        <v>7794</v>
      </c>
      <c r="AI13" s="157">
        <f>IF(AH13=0,0,($C$13/$AH$13)*100000)</f>
        <v>0</v>
      </c>
      <c r="AJ13" s="157">
        <f>' B_Populations'!E18</f>
        <v>2064</v>
      </c>
      <c r="AK13" s="157">
        <f>IF(AJ13=0,0,($D$13/$AJ$13)*100000)</f>
        <v>0</v>
      </c>
      <c r="AL13" s="157">
        <f>' B_Populations'!G18</f>
        <v>5730</v>
      </c>
      <c r="AM13" s="157">
        <f>IF(AL13=0,0,($E$13/$AL$13)*100000)</f>
        <v>0</v>
      </c>
      <c r="AN13" s="157">
        <f>' B_Populations'!I18</f>
        <v>0</v>
      </c>
      <c r="AO13" s="157">
        <f>IF(AN13=0,0,($F$13/$AN$13)*100000)</f>
        <v>0</v>
      </c>
      <c r="AP13" s="157">
        <f>' B_Populations'!K18</f>
        <v>0</v>
      </c>
      <c r="AQ13" s="157">
        <f>IF(AP13=0,0,($G$13/$AP$13)*100000)</f>
        <v>0</v>
      </c>
      <c r="AR13" s="157">
        <f>' B_Populations'!M18</f>
        <v>0</v>
      </c>
      <c r="AS13" s="157">
        <f>IF(AR13=0,0,($H$13/$AR$13)*100000)</f>
        <v>0</v>
      </c>
      <c r="AT13" s="157">
        <f>' B_Populations'!O18</f>
        <v>0</v>
      </c>
      <c r="AU13" s="157">
        <f>IF(AT13=0,0,($I$13/$AT$13)*100000)</f>
        <v>0</v>
      </c>
      <c r="AV13" s="157">
        <f>' B_Populations'!Q18</f>
        <v>0</v>
      </c>
      <c r="AW13" s="157">
        <f>IF(AV13=0,0,($J$13/$AV$13)*100000)</f>
        <v>0</v>
      </c>
      <c r="AX13" s="157">
        <f>' B_Populations'!S18</f>
        <v>0</v>
      </c>
      <c r="AY13" s="157">
        <f>IF(AX13=0,0,($K$13/$AX$13)*100000)</f>
        <v>0</v>
      </c>
      <c r="AZ13" s="157">
        <f>' B_Populations'!U18</f>
        <v>0</v>
      </c>
      <c r="BA13" s="157">
        <f>IF(AZ13=0,0,($L$13/$AZ$13)*100000)</f>
        <v>0</v>
      </c>
      <c r="BC13" s="157">
        <f>' B_Populations'!W18</f>
        <v>0</v>
      </c>
      <c r="BD13" s="157">
        <f>IF(BC13=0,0,($M$13/$BC$13)*100000)</f>
        <v>0</v>
      </c>
      <c r="BE13" s="157">
        <f>' B_Populations'!Y18</f>
        <v>0</v>
      </c>
      <c r="BF13" s="157">
        <f>IF(BE13=0,0,($N$13/$BE$13)*100000)</f>
        <v>0</v>
      </c>
      <c r="BG13" s="157">
        <f>' B_Populations'!AA18</f>
        <v>0</v>
      </c>
      <c r="BH13" s="157">
        <f>IF(BG13=0,0,($O$13/$BG$13)*100000)</f>
        <v>0</v>
      </c>
      <c r="BI13" s="157">
        <f>' B_Populations'!AC18</f>
        <v>0</v>
      </c>
      <c r="BJ13" s="157">
        <f>IF(BI13=0,0,($P$13/$BI$13)*100000)</f>
        <v>0</v>
      </c>
      <c r="BK13" s="157">
        <f>' B_Populations'!AE18</f>
        <v>0</v>
      </c>
      <c r="BL13" s="157">
        <f>IF(BK13=0,0,($Q$13/$BK$13)*100000)</f>
        <v>0</v>
      </c>
      <c r="BM13" s="157">
        <f>' B_Populations'!AG18</f>
        <v>0</v>
      </c>
      <c r="BN13" s="157">
        <f>IF(BM13=0,0,($R$13/$BM$13)*100000)</f>
        <v>0</v>
      </c>
      <c r="BO13" s="157">
        <f>' B_Populations'!AI18</f>
        <v>0</v>
      </c>
      <c r="BP13" s="157">
        <f>IF(BO13=0,0,($S$13/$BO$13)*100000)</f>
        <v>0</v>
      </c>
      <c r="BQ13" s="157">
        <f>' B_Populations'!AK18</f>
        <v>0</v>
      </c>
      <c r="BR13" s="157">
        <f>IF(BQ13=0,0,($T$13/$BQ$13)*100000)</f>
        <v>0</v>
      </c>
      <c r="BS13" s="157">
        <f>' B_Populations'!AM18</f>
        <v>0</v>
      </c>
      <c r="BT13" s="157">
        <f>IF(BS13=0,0,($U$13/$BS$13)*100000)</f>
        <v>0</v>
      </c>
      <c r="BU13" s="157">
        <f>' B_Populations'!AO18</f>
        <v>0</v>
      </c>
      <c r="BV13" s="157">
        <f>IF(BU13=0,0,($V$13/$BU$13)*100000)</f>
        <v>0</v>
      </c>
      <c r="BW13" s="157">
        <f>' B_Populations'!AQ18</f>
        <v>0</v>
      </c>
      <c r="BX13" s="157">
        <f>IF(BW13=0,0,($W$13/$BW$13)*100000)</f>
        <v>0</v>
      </c>
      <c r="BY13" s="157">
        <f>' B_Populations'!AS18</f>
        <v>0</v>
      </c>
      <c r="BZ13" s="157">
        <f>IF(BY13=0,0,($X$13/$BY$13)*100000)</f>
        <v>0</v>
      </c>
      <c r="CA13" s="157">
        <f>' B_Populations'!AU18</f>
        <v>0</v>
      </c>
      <c r="CB13" s="157">
        <f>IF(CA13=0,0,($Y$13/$CA$13)*100000)</f>
        <v>0</v>
      </c>
      <c r="CC13" s="157">
        <f>' B_Populations'!AW18</f>
        <v>0</v>
      </c>
      <c r="CD13" s="157">
        <f>IF(CC13=0,0,($Z$13/$CC$13)*100000)</f>
        <v>0</v>
      </c>
      <c r="CE13" s="157">
        <f>' B_Populations'!AY18</f>
        <v>0</v>
      </c>
      <c r="CF13" s="157">
        <f>IF(CE13=0,0,($AA$13/$CE$13)*100000)</f>
        <v>0</v>
      </c>
      <c r="CG13" s="157">
        <f>' B_Populations'!BA18</f>
        <v>0</v>
      </c>
      <c r="CH13" s="157">
        <f>IF(CG13=0,0,($AB$13/$CG$13)*100000)</f>
        <v>0</v>
      </c>
      <c r="CI13" s="157">
        <f>' B_Populations'!BC18</f>
        <v>0</v>
      </c>
      <c r="CJ13" s="157">
        <f>IF(CI13=0,0,($AC$13/$CI$13)*100000)</f>
        <v>0</v>
      </c>
      <c r="CK13" s="157">
        <f>' B_Populations'!BE18</f>
        <v>0</v>
      </c>
      <c r="CL13" s="157">
        <f>IF(CK13=0,0,($AD$13/$CK$13)*100000)</f>
        <v>0</v>
      </c>
      <c r="CM13" s="157">
        <f>' B_Populations'!BG18</f>
        <v>0</v>
      </c>
      <c r="CN13" s="157">
        <f>IF(CM13=0,0,($AE$13/$CM$13)*100000)</f>
        <v>0</v>
      </c>
      <c r="CO13" s="157">
        <f>' B_Populations'!BI18</f>
        <v>0</v>
      </c>
      <c r="CP13" s="157">
        <f>IF(CO13=0,0,($AF$13/$CO$13)*100000)</f>
        <v>0</v>
      </c>
      <c r="CQ13" s="110"/>
      <c r="CR13" s="158"/>
      <c r="CS13" s="159">
        <v>1.5507999999999999E-2</v>
      </c>
      <c r="CT13" s="110"/>
      <c r="CU13" s="108" t="str">
        <f>' B_Populations'!$B$18</f>
        <v>85+</v>
      </c>
      <c r="CV13" s="160">
        <f t="shared" si="10"/>
        <v>0</v>
      </c>
      <c r="CW13" s="161">
        <f t="shared" si="11"/>
        <v>0</v>
      </c>
      <c r="CX13" s="161">
        <f t="shared" si="12"/>
        <v>0</v>
      </c>
      <c r="CY13" s="162">
        <f t="shared" si="13"/>
        <v>0</v>
      </c>
      <c r="CZ13" s="162">
        <f t="shared" si="14"/>
        <v>0</v>
      </c>
      <c r="DA13" s="162">
        <f t="shared" si="15"/>
        <v>0</v>
      </c>
      <c r="DB13" s="162">
        <f t="shared" si="16"/>
        <v>0</v>
      </c>
      <c r="DC13" s="162">
        <f t="shared" si="17"/>
        <v>0</v>
      </c>
      <c r="DD13" s="162">
        <f t="shared" si="18"/>
        <v>0</v>
      </c>
      <c r="DE13" s="162">
        <f t="shared" si="19"/>
        <v>0</v>
      </c>
      <c r="DF13" s="162">
        <f t="shared" si="20"/>
        <v>0</v>
      </c>
      <c r="DG13" s="162">
        <f t="shared" si="21"/>
        <v>0</v>
      </c>
      <c r="DH13" s="162">
        <f t="shared" si="22"/>
        <v>0</v>
      </c>
      <c r="DI13" s="162">
        <f t="shared" si="23"/>
        <v>0</v>
      </c>
      <c r="DJ13" s="162">
        <f t="shared" si="24"/>
        <v>0</v>
      </c>
      <c r="DK13" s="162">
        <f t="shared" si="25"/>
        <v>0</v>
      </c>
      <c r="DL13" s="162">
        <f t="shared" si="26"/>
        <v>0</v>
      </c>
      <c r="DM13" s="162">
        <f t="shared" si="27"/>
        <v>0</v>
      </c>
      <c r="DN13" s="162">
        <f t="shared" si="28"/>
        <v>0</v>
      </c>
      <c r="DO13" s="162">
        <f t="shared" si="29"/>
        <v>0</v>
      </c>
      <c r="DP13" s="162">
        <f t="shared" si="30"/>
        <v>0</v>
      </c>
      <c r="DQ13" s="162">
        <f t="shared" si="31"/>
        <v>0</v>
      </c>
      <c r="DR13" s="162">
        <f t="shared" si="32"/>
        <v>0</v>
      </c>
      <c r="DS13" s="162">
        <f t="shared" si="33"/>
        <v>0</v>
      </c>
      <c r="DT13" s="162">
        <f t="shared" si="34"/>
        <v>0</v>
      </c>
      <c r="DU13" s="162">
        <f t="shared" si="35"/>
        <v>0</v>
      </c>
      <c r="DV13" s="162">
        <f t="shared" si="36"/>
        <v>0</v>
      </c>
      <c r="DW13" s="162">
        <f t="shared" si="37"/>
        <v>0</v>
      </c>
      <c r="DX13" s="162">
        <f t="shared" si="38"/>
        <v>0</v>
      </c>
      <c r="DY13" s="162">
        <f t="shared" si="39"/>
        <v>0</v>
      </c>
    </row>
    <row r="14" spans="1:129">
      <c r="B14" s="163" t="s">
        <v>115</v>
      </c>
      <c r="C14" s="164">
        <f t="shared" ref="C14:AF14" si="41">SUM(C4:C13)</f>
        <v>5</v>
      </c>
      <c r="D14" s="165">
        <f t="shared" si="41"/>
        <v>4</v>
      </c>
      <c r="E14" s="165">
        <f t="shared" si="41"/>
        <v>1</v>
      </c>
      <c r="F14" s="166">
        <f t="shared" si="41"/>
        <v>0</v>
      </c>
      <c r="G14" s="166">
        <f t="shared" si="41"/>
        <v>0</v>
      </c>
      <c r="H14" s="167">
        <f t="shared" si="41"/>
        <v>0</v>
      </c>
      <c r="I14" s="167">
        <f t="shared" si="41"/>
        <v>0</v>
      </c>
      <c r="J14" s="167">
        <f t="shared" si="41"/>
        <v>0</v>
      </c>
      <c r="K14" s="167">
        <f t="shared" si="41"/>
        <v>0</v>
      </c>
      <c r="L14" s="167">
        <f t="shared" si="41"/>
        <v>0</v>
      </c>
      <c r="M14" s="168">
        <f t="shared" si="41"/>
        <v>0</v>
      </c>
      <c r="N14" s="169">
        <f t="shared" si="41"/>
        <v>0</v>
      </c>
      <c r="O14" s="169">
        <f t="shared" si="41"/>
        <v>0</v>
      </c>
      <c r="P14" s="169">
        <f t="shared" si="41"/>
        <v>0</v>
      </c>
      <c r="Q14" s="169">
        <f t="shared" si="41"/>
        <v>0</v>
      </c>
      <c r="R14" s="169">
        <f t="shared" si="41"/>
        <v>0</v>
      </c>
      <c r="S14" s="169">
        <f t="shared" si="41"/>
        <v>0</v>
      </c>
      <c r="T14" s="169">
        <f t="shared" si="41"/>
        <v>0</v>
      </c>
      <c r="U14" s="169">
        <f t="shared" si="41"/>
        <v>0</v>
      </c>
      <c r="V14" s="169">
        <f t="shared" si="41"/>
        <v>0</v>
      </c>
      <c r="W14" s="169">
        <f t="shared" si="41"/>
        <v>0</v>
      </c>
      <c r="X14" s="169">
        <f t="shared" si="41"/>
        <v>0</v>
      </c>
      <c r="Y14" s="169">
        <f t="shared" si="41"/>
        <v>0</v>
      </c>
      <c r="Z14" s="169">
        <f t="shared" si="41"/>
        <v>0</v>
      </c>
      <c r="AA14" s="169">
        <f t="shared" si="41"/>
        <v>0</v>
      </c>
      <c r="AB14" s="169">
        <f t="shared" si="41"/>
        <v>0</v>
      </c>
      <c r="AC14" s="169">
        <f t="shared" si="41"/>
        <v>0</v>
      </c>
      <c r="AD14" s="169">
        <f t="shared" si="41"/>
        <v>0</v>
      </c>
      <c r="AE14" s="169">
        <f t="shared" si="41"/>
        <v>0</v>
      </c>
      <c r="AF14" s="169">
        <f t="shared" si="41"/>
        <v>0</v>
      </c>
      <c r="AH14" s="170">
        <f t="shared" ref="AH14:BA14" si="42">SUM(AH4:AH13)</f>
        <v>452762</v>
      </c>
      <c r="AI14" s="157">
        <f>IF(AH14=0,0,($C$13/$AH$13)*100000)</f>
        <v>0</v>
      </c>
      <c r="AJ14" s="157">
        <f t="shared" si="42"/>
        <v>227505</v>
      </c>
      <c r="AK14" s="157">
        <f>IF(AJ14=0,0,($D$14/$AJ$14)*100000)</f>
        <v>1.7582031164150238</v>
      </c>
      <c r="AL14" s="157">
        <f t="shared" si="42"/>
        <v>225257</v>
      </c>
      <c r="AM14" s="157">
        <f>IF(AL14=0,0,($E$14/$AL$14)*100000)</f>
        <v>0.44393736931593686</v>
      </c>
      <c r="AN14" s="157">
        <f t="shared" si="42"/>
        <v>0</v>
      </c>
      <c r="AO14" s="157">
        <f>IF(AN14=0,0,($F$14/$AN$14)*100000)</f>
        <v>0</v>
      </c>
      <c r="AP14" s="157">
        <f t="shared" si="42"/>
        <v>0</v>
      </c>
      <c r="AQ14" s="157">
        <f>IF(AP14=0,0,($G$14/$AP$14)*100000)</f>
        <v>0</v>
      </c>
      <c r="AR14" s="157">
        <f t="shared" si="42"/>
        <v>0</v>
      </c>
      <c r="AS14" s="157">
        <f>IF(AR14=0,0,($H$14/$AR$14)*100000)</f>
        <v>0</v>
      </c>
      <c r="AT14" s="157">
        <f t="shared" si="42"/>
        <v>0</v>
      </c>
      <c r="AU14" s="157">
        <f>IF(AT14=0,0,($I$14/$AT$14)*100000)</f>
        <v>0</v>
      </c>
      <c r="AV14" s="157">
        <f t="shared" si="42"/>
        <v>0</v>
      </c>
      <c r="AW14" s="157">
        <f>IF(AV14=0,0,($J$14/$AV$14)*100000)</f>
        <v>0</v>
      </c>
      <c r="AX14" s="157">
        <f t="shared" si="42"/>
        <v>0</v>
      </c>
      <c r="AY14" s="157">
        <f>IF(AX14=0,0,($K$14/$AX$14)*100000)</f>
        <v>0</v>
      </c>
      <c r="AZ14" s="157">
        <f t="shared" si="42"/>
        <v>0</v>
      </c>
      <c r="BA14" s="157">
        <f>IF(AZ14=0,0,($L$14/$AZ$14)*100000)</f>
        <v>0</v>
      </c>
      <c r="BC14" s="157">
        <f>' B_Populations'!W19</f>
        <v>0</v>
      </c>
      <c r="BD14" s="157">
        <f>IF(BC14=0,0,($M$14/$BC$14)*100000)</f>
        <v>0</v>
      </c>
      <c r="BE14" s="157">
        <f>' B_Populations'!Y19</f>
        <v>0</v>
      </c>
      <c r="BF14" s="157">
        <f>IF(BE14=0,0,($N$14/$BE$14)*100000)</f>
        <v>0</v>
      </c>
      <c r="BG14" s="157">
        <f>' B_Populations'!AA19</f>
        <v>0</v>
      </c>
      <c r="BH14" s="157">
        <f>IF(BG14=0,0,($O$14/$BG$14)*100000)</f>
        <v>0</v>
      </c>
      <c r="BI14" s="157">
        <f>' B_Populations'!AC19</f>
        <v>0</v>
      </c>
      <c r="BJ14" s="157">
        <f>IF(BI14=0,0,($P$14/$BI$14)*100000)</f>
        <v>0</v>
      </c>
      <c r="BK14" s="157">
        <f>' B_Populations'!AE19</f>
        <v>0</v>
      </c>
      <c r="BL14" s="157">
        <f>IF(BK14=0,0,($Q$14/$BK$14)*100000)</f>
        <v>0</v>
      </c>
      <c r="BM14" s="157">
        <f>' B_Populations'!AG19</f>
        <v>0</v>
      </c>
      <c r="BN14" s="157">
        <f>IF(BM14=0,0,($R$14/$BM$14)*100000)</f>
        <v>0</v>
      </c>
      <c r="BO14" s="157">
        <f>' B_Populations'!AI19</f>
        <v>0</v>
      </c>
      <c r="BP14" s="157">
        <f>IF(BO14=0,0,($S$14/$BO$14)*100000)</f>
        <v>0</v>
      </c>
      <c r="BQ14" s="157">
        <f>' B_Populations'!AK19</f>
        <v>0</v>
      </c>
      <c r="BR14" s="157">
        <f>IF(BQ14=0,0,($T$14/$BQ$14)*100000)</f>
        <v>0</v>
      </c>
      <c r="BS14" s="157">
        <f>' B_Populations'!AM19</f>
        <v>0</v>
      </c>
      <c r="BT14" s="157">
        <f>IF(BS14=0,0,($U$14/$BS$14)*100000)</f>
        <v>0</v>
      </c>
      <c r="BU14" s="157">
        <f>' B_Populations'!AO19</f>
        <v>0</v>
      </c>
      <c r="BV14" s="157">
        <f>IF(BU14=0,0,($V$14/$BU$14)*100000)</f>
        <v>0</v>
      </c>
      <c r="BW14" s="157">
        <f>' B_Populations'!AQ19</f>
        <v>0</v>
      </c>
      <c r="BX14" s="157">
        <f>IF(BW14=0,0,($W$14/$BW$14)*100000)</f>
        <v>0</v>
      </c>
      <c r="BY14" s="157">
        <f>' B_Populations'!AS19</f>
        <v>0</v>
      </c>
      <c r="BZ14" s="157">
        <f>IF(BY14=0,0,($X$14/$BY$14)*100000)</f>
        <v>0</v>
      </c>
      <c r="CA14" s="157">
        <f>' B_Populations'!AU19</f>
        <v>0</v>
      </c>
      <c r="CB14" s="157">
        <f>IF(CA14=0,0,($Y$14/$CA$14)*100000)</f>
        <v>0</v>
      </c>
      <c r="CC14" s="157">
        <f>' B_Populations'!AW19</f>
        <v>0</v>
      </c>
      <c r="CD14" s="157">
        <f>IF(CC14=0,0,($Z$14/$CC$14)*100000)</f>
        <v>0</v>
      </c>
      <c r="CE14" s="157">
        <f>' B_Populations'!AY19</f>
        <v>0</v>
      </c>
      <c r="CF14" s="157">
        <f>IF(CE14=0,0,($AA$14/$CE$14)*100000)</f>
        <v>0</v>
      </c>
      <c r="CG14" s="157">
        <f>' B_Populations'!BA19</f>
        <v>0</v>
      </c>
      <c r="CH14" s="157">
        <f>IF(CG14=0,0,($AB$14/$CG$14)*100000)</f>
        <v>0</v>
      </c>
      <c r="CI14" s="157">
        <f>' B_Populations'!BC19</f>
        <v>0</v>
      </c>
      <c r="CJ14" s="157">
        <f>IF(CI14=0,0,($AC$14/$CI$14)*100000)</f>
        <v>0</v>
      </c>
      <c r="CK14" s="157">
        <f>' B_Populations'!BE19</f>
        <v>0</v>
      </c>
      <c r="CL14" s="157">
        <f>IF(CK14=0,0,($AD$14/$CK$14)*100000)</f>
        <v>0</v>
      </c>
      <c r="CM14" s="157">
        <f>' B_Populations'!BG19</f>
        <v>0</v>
      </c>
      <c r="CN14" s="157">
        <f>IF(CM14=0,0,($AE$14/$CM$14)*100000)</f>
        <v>0</v>
      </c>
      <c r="CO14" s="157">
        <f>' B_Populations'!BI19</f>
        <v>0</v>
      </c>
      <c r="CP14" s="157">
        <f>IF(CO14=0,0,($AF$14/$CO$14)*100000)</f>
        <v>0</v>
      </c>
      <c r="CS14" s="171"/>
      <c r="CU14" s="157" t="s">
        <v>115</v>
      </c>
      <c r="CV14" s="160">
        <f t="shared" ref="CV14:DT14" si="43">SUM(CV4:CV13)</f>
        <v>0.86189449409941477</v>
      </c>
      <c r="CW14" s="161">
        <f t="shared" si="43"/>
        <v>1.4220835902621358</v>
      </c>
      <c r="CX14" s="161">
        <f t="shared" si="43"/>
        <v>0.26234176263643744</v>
      </c>
      <c r="CY14" s="172">
        <f t="shared" si="43"/>
        <v>0</v>
      </c>
      <c r="CZ14" s="172">
        <f t="shared" si="43"/>
        <v>0</v>
      </c>
      <c r="DA14" s="172">
        <f t="shared" si="43"/>
        <v>0</v>
      </c>
      <c r="DB14" s="172">
        <f t="shared" si="43"/>
        <v>0</v>
      </c>
      <c r="DC14" s="172">
        <f t="shared" si="43"/>
        <v>0</v>
      </c>
      <c r="DD14" s="172">
        <f t="shared" si="43"/>
        <v>0</v>
      </c>
      <c r="DE14" s="172">
        <f t="shared" si="43"/>
        <v>0</v>
      </c>
      <c r="DF14" s="172">
        <f t="shared" si="43"/>
        <v>0</v>
      </c>
      <c r="DG14" s="172">
        <f t="shared" si="43"/>
        <v>0</v>
      </c>
      <c r="DH14" s="172">
        <f t="shared" si="43"/>
        <v>0</v>
      </c>
      <c r="DI14" s="172">
        <f t="shared" si="43"/>
        <v>0</v>
      </c>
      <c r="DJ14" s="172">
        <f t="shared" si="43"/>
        <v>0</v>
      </c>
      <c r="DK14" s="172">
        <f t="shared" si="43"/>
        <v>0</v>
      </c>
      <c r="DL14" s="172">
        <f t="shared" si="43"/>
        <v>0</v>
      </c>
      <c r="DM14" s="172">
        <f t="shared" si="43"/>
        <v>0</v>
      </c>
      <c r="DN14" s="172">
        <f t="shared" si="43"/>
        <v>0</v>
      </c>
      <c r="DO14" s="172">
        <f t="shared" si="43"/>
        <v>0</v>
      </c>
      <c r="DP14" s="172">
        <f t="shared" si="43"/>
        <v>0</v>
      </c>
      <c r="DQ14" s="172">
        <f t="shared" si="43"/>
        <v>0</v>
      </c>
      <c r="DR14" s="172">
        <f t="shared" si="43"/>
        <v>0</v>
      </c>
      <c r="DS14" s="172">
        <f t="shared" si="43"/>
        <v>0</v>
      </c>
      <c r="DT14" s="172">
        <f t="shared" si="43"/>
        <v>0</v>
      </c>
      <c r="DU14" s="162">
        <f>SUM(DU4:DU13)</f>
        <v>0</v>
      </c>
      <c r="DV14" s="172">
        <f>SUM(DV4:DV13)</f>
        <v>0</v>
      </c>
      <c r="DW14" s="172">
        <f>+SUM(DW4:DW13)</f>
        <v>0</v>
      </c>
      <c r="DX14" s="172">
        <f>SUM(DX4:DX13)</f>
        <v>0</v>
      </c>
      <c r="DY14" s="172">
        <f>SUM(DV4:DV13)</f>
        <v>0</v>
      </c>
    </row>
    <row r="16" spans="1:129" ht="12.95" thickBot="1"/>
    <row r="17" spans="1:129" ht="13.5" thickBot="1">
      <c r="A17" s="136" t="s">
        <v>116</v>
      </c>
      <c r="B17" s="173"/>
      <c r="C17" s="174">
        <f>' B_Populations'!A25</f>
        <v>2020</v>
      </c>
      <c r="D17" s="139" t="s">
        <v>103</v>
      </c>
      <c r="E17" s="139"/>
      <c r="F17" s="140" t="s">
        <v>104</v>
      </c>
      <c r="G17" s="141"/>
      <c r="H17" s="141"/>
      <c r="I17" s="141"/>
      <c r="J17" s="141"/>
      <c r="K17" s="141"/>
      <c r="L17" s="141"/>
      <c r="M17" s="98"/>
      <c r="N17" s="98"/>
      <c r="O17" s="98"/>
      <c r="P17" s="98"/>
      <c r="Q17" s="98"/>
      <c r="R17" s="98"/>
      <c r="S17" s="98"/>
      <c r="T17" s="98"/>
      <c r="U17" s="98"/>
      <c r="V17" s="98"/>
      <c r="W17" s="98"/>
      <c r="X17" s="98"/>
      <c r="Y17" s="98"/>
      <c r="CV17" s="98" t="s">
        <v>106</v>
      </c>
      <c r="CW17" s="98"/>
      <c r="CX17" s="98"/>
      <c r="CY17" s="98"/>
    </row>
    <row r="18" spans="1:129" ht="39">
      <c r="B18" s="144" t="s">
        <v>32</v>
      </c>
      <c r="C18" s="145" t="s">
        <v>107</v>
      </c>
      <c r="D18" s="146" t="s">
        <v>108</v>
      </c>
      <c r="E18" s="146" t="s">
        <v>109</v>
      </c>
      <c r="F18" s="148" t="str">
        <f>' B_Populations'!$I$8</f>
        <v>White-Not Hispanic</v>
      </c>
      <c r="G18" s="148" t="str">
        <f>' B_Populations'!$K$8</f>
        <v>Hispanic</v>
      </c>
      <c r="H18" s="148" t="str">
        <f>' B_Populations'!$M$8</f>
        <v>Black-Not Hispanic</v>
      </c>
      <c r="I18" s="148" t="str">
        <f>' B_Populations'!$O$8</f>
        <v>Asian</v>
      </c>
      <c r="J18" s="148" t="str">
        <f>' B_Populations'!$Q$8</f>
        <v>American Indian/Alaska Native</v>
      </c>
      <c r="K18" s="148" t="str">
        <f>' B_Populations'!$S$8</f>
        <v>Other</v>
      </c>
      <c r="L18" s="175" t="str">
        <f>' B_Populations'!$U$8</f>
        <v>Other</v>
      </c>
      <c r="M18" s="102"/>
      <c r="N18" s="215"/>
      <c r="O18" s="215"/>
      <c r="P18" s="102"/>
      <c r="Q18" s="102"/>
      <c r="R18" s="102"/>
      <c r="S18" s="102"/>
      <c r="T18" s="102"/>
      <c r="U18" s="102"/>
      <c r="V18" s="102"/>
      <c r="W18" s="102"/>
      <c r="X18" s="102"/>
      <c r="Y18" s="102"/>
      <c r="Z18" s="102"/>
      <c r="AA18" s="102"/>
      <c r="AB18" s="102"/>
      <c r="AC18" s="102"/>
      <c r="AD18" s="102"/>
      <c r="AE18" s="102"/>
      <c r="AF18" s="102"/>
      <c r="AH18" s="150" t="s">
        <v>110</v>
      </c>
      <c r="AI18" s="150" t="s">
        <v>111</v>
      </c>
      <c r="AJ18" s="150" t="s">
        <v>112</v>
      </c>
      <c r="AK18" s="150" t="s">
        <v>111</v>
      </c>
      <c r="AL18" s="150" t="s">
        <v>113</v>
      </c>
      <c r="AM18" s="150" t="s">
        <v>111</v>
      </c>
      <c r="AN18" s="150" t="str">
        <f>' B_Populations'!$I$8</f>
        <v>White-Not Hispanic</v>
      </c>
      <c r="AO18" s="150" t="s">
        <v>111</v>
      </c>
      <c r="AP18" s="150" t="str">
        <f>' B_Populations'!$K$8</f>
        <v>Hispanic</v>
      </c>
      <c r="AQ18" s="150" t="s">
        <v>111</v>
      </c>
      <c r="AR18" s="150" t="str">
        <f>' B_Populations'!$M$8</f>
        <v>Black-Not Hispanic</v>
      </c>
      <c r="AS18" s="150" t="s">
        <v>111</v>
      </c>
      <c r="AT18" s="150" t="str">
        <f>' B_Populations'!$O$8</f>
        <v>Asian</v>
      </c>
      <c r="AU18" s="150" t="s">
        <v>111</v>
      </c>
      <c r="AV18" s="150" t="str">
        <f>' B_Populations'!$Q$8</f>
        <v>American Indian/Alaska Native</v>
      </c>
      <c r="AW18" s="150" t="s">
        <v>111</v>
      </c>
      <c r="AX18" s="150" t="str">
        <f>' B_Populations'!$S$8</f>
        <v>Other</v>
      </c>
      <c r="AY18" s="150" t="s">
        <v>111</v>
      </c>
      <c r="AZ18" s="150" t="str">
        <f>' B_Populations'!$U$8</f>
        <v>Other</v>
      </c>
      <c r="BA18" s="150" t="s">
        <v>111</v>
      </c>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51" t="s">
        <v>114</v>
      </c>
      <c r="CU18" s="150" t="s">
        <v>32</v>
      </c>
      <c r="CV18" s="152" t="s">
        <v>33</v>
      </c>
      <c r="CW18" s="153" t="s">
        <v>34</v>
      </c>
      <c r="CX18" s="153" t="s">
        <v>35</v>
      </c>
      <c r="CY18" s="148" t="str">
        <f>' B_Populations'!$I$8</f>
        <v>White-Not Hispanic</v>
      </c>
      <c r="CZ18" s="148" t="str">
        <f>' B_Populations'!$K$8</f>
        <v>Hispanic</v>
      </c>
      <c r="DA18" s="148" t="str">
        <f>' B_Populations'!$M$8</f>
        <v>Black-Not Hispanic</v>
      </c>
      <c r="DB18" s="148" t="str">
        <f>' B_Populations'!$O$8</f>
        <v>Asian</v>
      </c>
      <c r="DC18" s="148" t="str">
        <f>' B_Populations'!$Q$8</f>
        <v>American Indian/Alaska Native</v>
      </c>
      <c r="DD18" s="148" t="str">
        <f>' B_Populations'!$S$8</f>
        <v>Other</v>
      </c>
      <c r="DE18" s="175" t="str">
        <f>' B_Populations'!$U$8</f>
        <v>Other</v>
      </c>
      <c r="DF18" s="102"/>
      <c r="DG18" s="102"/>
      <c r="DH18" s="102"/>
      <c r="DI18" s="102"/>
      <c r="DJ18" s="102"/>
      <c r="DK18" s="102"/>
      <c r="DL18" s="102"/>
      <c r="DM18" s="102"/>
      <c r="DN18" s="102"/>
      <c r="DO18" s="102"/>
      <c r="DP18" s="102"/>
      <c r="DQ18" s="102"/>
      <c r="DR18" s="102"/>
      <c r="DS18" s="102"/>
      <c r="DT18" s="102"/>
      <c r="DU18" s="102"/>
      <c r="DV18" s="102"/>
      <c r="DW18" s="102"/>
      <c r="DX18" s="102"/>
      <c r="DY18" s="102"/>
    </row>
    <row r="19" spans="1:129">
      <c r="B19" s="108" t="str">
        <f>' B_Populations'!$B$9</f>
        <v>10-14</v>
      </c>
      <c r="C19" s="176">
        <v>0</v>
      </c>
      <c r="D19" s="255">
        <v>0</v>
      </c>
      <c r="E19" s="255">
        <f>C19-D19</f>
        <v>0</v>
      </c>
      <c r="F19" s="155"/>
      <c r="G19" s="155"/>
      <c r="H19" s="155"/>
      <c r="I19" s="155"/>
      <c r="J19" s="155"/>
      <c r="K19" s="155"/>
      <c r="L19" s="155"/>
      <c r="M19" s="110"/>
      <c r="N19" s="110"/>
      <c r="O19" s="110"/>
      <c r="P19" s="110"/>
      <c r="Q19" s="110"/>
      <c r="R19" s="110"/>
      <c r="S19" s="110"/>
      <c r="T19" s="110"/>
      <c r="U19" s="110"/>
      <c r="V19" s="110"/>
      <c r="W19" s="110"/>
      <c r="X19" s="110"/>
      <c r="Y19" s="110"/>
      <c r="Z19" s="177"/>
      <c r="AA19" s="177"/>
      <c r="AB19" s="177"/>
      <c r="AC19" s="177"/>
      <c r="AD19" s="177"/>
      <c r="AE19" s="177"/>
      <c r="AF19" s="177"/>
      <c r="AG19" s="110"/>
      <c r="AH19" s="157">
        <f>' B_Populations'!C24</f>
        <v>41063</v>
      </c>
      <c r="AI19" s="157">
        <f>IF(AH19=0,0,(C19/AH19)*100000)</f>
        <v>0</v>
      </c>
      <c r="AJ19" s="157">
        <f>' B_Populations'!E24</f>
        <v>21357</v>
      </c>
      <c r="AK19" s="157">
        <f>IF(AJ19=0,0,($D$19/$AJ$19)*100000)</f>
        <v>0</v>
      </c>
      <c r="AL19" s="157">
        <f>' B_Populations'!G24</f>
        <v>19706</v>
      </c>
      <c r="AM19" s="157">
        <f>IF(AL19=0,0,($E$19/$AL$19)*100000)</f>
        <v>0</v>
      </c>
      <c r="AN19" s="157">
        <f>' B_Populations'!I24</f>
        <v>0</v>
      </c>
      <c r="AO19" s="157">
        <f>IF(AN19=0,0,($F$19/$AN$19)*100000)</f>
        <v>0</v>
      </c>
      <c r="AP19" s="157">
        <f>' B_Populations'!K24</f>
        <v>0</v>
      </c>
      <c r="AQ19" s="157">
        <f>IF(AP19=0,0,($G$19/$AP$19)*100000)</f>
        <v>0</v>
      </c>
      <c r="AR19" s="157">
        <f>' B_Populations'!M24</f>
        <v>0</v>
      </c>
      <c r="AS19" s="157">
        <f>IF(AR19=0,0,($H$19/$AR$19)*100000)</f>
        <v>0</v>
      </c>
      <c r="AT19" s="157">
        <f>' B_Populations'!O24</f>
        <v>0</v>
      </c>
      <c r="AU19" s="157">
        <f>IF(AT19=0,0,($I$19/$AT$19)*100000)</f>
        <v>0</v>
      </c>
      <c r="AV19" s="157">
        <f>' B_Populations'!Q24</f>
        <v>0</v>
      </c>
      <c r="AW19" s="157">
        <f>IF(AV19=0,0,($J$19/$AV$19)*100000)</f>
        <v>0</v>
      </c>
      <c r="AX19" s="157">
        <f>' B_Populations'!S24</f>
        <v>0</v>
      </c>
      <c r="AY19" s="157">
        <f>IF(AX19=0,0,($K$19/$AX$19)*100000)</f>
        <v>0</v>
      </c>
      <c r="AZ19" s="157">
        <f>' B_Populations'!U24</f>
        <v>0</v>
      </c>
      <c r="BA19" s="157">
        <f>IF(AZ19=0,0,($L$19/$AZ$19)*100000)</f>
        <v>0</v>
      </c>
      <c r="CQ19" s="110"/>
      <c r="CR19" s="158"/>
      <c r="CS19" s="159">
        <v>7.3032E-2</v>
      </c>
      <c r="CT19" s="110"/>
      <c r="CU19" s="108" t="str">
        <f>' B_Populations'!$B$9</f>
        <v>10-14</v>
      </c>
      <c r="CV19" s="160">
        <f t="shared" ref="CV19:CV28" si="44">AI19*CS19</f>
        <v>0</v>
      </c>
      <c r="CW19" s="161">
        <f t="shared" ref="CW19:CW28" si="45">AK19*CS19</f>
        <v>0</v>
      </c>
      <c r="CX19" s="161">
        <f t="shared" ref="CX19:CX28" si="46">AM19*CS19</f>
        <v>0</v>
      </c>
      <c r="CY19" s="162">
        <f t="shared" ref="CY19:CY28" si="47">AO19*CS19</f>
        <v>0</v>
      </c>
      <c r="CZ19" s="162">
        <f t="shared" ref="CZ19:CZ28" si="48">AQ19*CS19</f>
        <v>0</v>
      </c>
      <c r="DA19" s="162">
        <f t="shared" ref="DA19:DA28" si="49">AS19*CS19</f>
        <v>0</v>
      </c>
      <c r="DB19" s="162">
        <f t="shared" ref="DB19:DB28" si="50">AU19*CS19</f>
        <v>0</v>
      </c>
      <c r="DC19" s="162">
        <f t="shared" ref="DC19:DC28" si="51">AW19*CS19</f>
        <v>0</v>
      </c>
      <c r="DD19" s="162">
        <f t="shared" ref="DD19:DD28" si="52">AY19*CS19</f>
        <v>0</v>
      </c>
      <c r="DE19" s="178">
        <f t="shared" ref="DE19:DE28" si="53">BA19*CS19</f>
        <v>0</v>
      </c>
      <c r="DF19" s="110"/>
      <c r="DG19" s="110"/>
      <c r="DH19" s="110"/>
      <c r="DI19" s="110"/>
      <c r="DJ19" s="110"/>
      <c r="DK19" s="110"/>
      <c r="DL19" s="110"/>
      <c r="DM19" s="110"/>
      <c r="DN19" s="110"/>
      <c r="DO19" s="110"/>
      <c r="DP19" s="110"/>
      <c r="DQ19" s="110"/>
      <c r="DR19" s="110"/>
      <c r="DS19" s="110"/>
      <c r="DT19" s="110"/>
      <c r="DU19" s="110"/>
      <c r="DV19" s="110"/>
      <c r="DW19" s="110"/>
      <c r="DX19" s="110"/>
      <c r="DY19" s="110"/>
    </row>
    <row r="20" spans="1:129">
      <c r="B20" s="108" t="str">
        <f>' B_Populations'!$B$10</f>
        <v>15-19</v>
      </c>
      <c r="C20" s="176">
        <v>0</v>
      </c>
      <c r="D20" s="255">
        <v>0</v>
      </c>
      <c r="E20" s="255">
        <f t="shared" ref="E20:E28" si="54">C20-D20</f>
        <v>0</v>
      </c>
      <c r="F20" s="155"/>
      <c r="G20" s="155"/>
      <c r="H20" s="155"/>
      <c r="I20" s="155"/>
      <c r="J20" s="155"/>
      <c r="K20" s="155"/>
      <c r="L20" s="155"/>
      <c r="M20" s="110"/>
      <c r="N20" s="110"/>
      <c r="O20" s="110"/>
      <c r="P20" s="110"/>
      <c r="Q20" s="110"/>
      <c r="R20" s="110"/>
      <c r="S20" s="110"/>
      <c r="T20" s="110"/>
      <c r="U20" s="110"/>
      <c r="V20" s="110"/>
      <c r="W20" s="110"/>
      <c r="X20" s="110"/>
      <c r="Y20" s="110"/>
      <c r="Z20" s="177"/>
      <c r="AA20" s="177"/>
      <c r="AB20" s="177"/>
      <c r="AC20" s="177"/>
      <c r="AD20" s="177"/>
      <c r="AE20" s="177"/>
      <c r="AF20" s="177"/>
      <c r="AG20" s="110"/>
      <c r="AH20" s="157">
        <f>' B_Populations'!C25</f>
        <v>39331</v>
      </c>
      <c r="AI20" s="157">
        <f t="shared" ref="AI20:AI29" si="55">IF(AH20=0,0,(C20/AH20)*100000)</f>
        <v>0</v>
      </c>
      <c r="AJ20" s="157">
        <f>' B_Populations'!E25</f>
        <v>20218</v>
      </c>
      <c r="AK20" s="157">
        <f>IF(AJ20=0,0,($D$20/$AJ$20)*100000)</f>
        <v>0</v>
      </c>
      <c r="AL20" s="157">
        <f>' B_Populations'!G25</f>
        <v>19113</v>
      </c>
      <c r="AM20" s="157">
        <f>IF(AL20=0,0,($E$20/$AL$20)*100000)</f>
        <v>0</v>
      </c>
      <c r="AN20" s="157">
        <f>' B_Populations'!I25</f>
        <v>0</v>
      </c>
      <c r="AO20" s="157">
        <f>IF(AN20=0,0,($F$20/$AN$20)*100000)</f>
        <v>0</v>
      </c>
      <c r="AP20" s="157">
        <f>' B_Populations'!K25</f>
        <v>0</v>
      </c>
      <c r="AQ20" s="157">
        <f>IF(AP20=0,0,($G$20/$AP$20)*100000)</f>
        <v>0</v>
      </c>
      <c r="AR20" s="157">
        <f>' B_Populations'!M25</f>
        <v>0</v>
      </c>
      <c r="AS20" s="157">
        <f>IF(AR20=0,0,($H$20/$AR$20)*100000)</f>
        <v>0</v>
      </c>
      <c r="AT20" s="157">
        <f>' B_Populations'!O25</f>
        <v>0</v>
      </c>
      <c r="AU20" s="157">
        <f>IF(AT20=0,0,($I$20/$AT$20)*100000)</f>
        <v>0</v>
      </c>
      <c r="AV20" s="157">
        <f>' B_Populations'!Q25</f>
        <v>0</v>
      </c>
      <c r="AW20" s="157">
        <f>IF(AV20=0,0,($J$20/$AV$20)*100000)</f>
        <v>0</v>
      </c>
      <c r="AX20" s="157">
        <f>' B_Populations'!S25</f>
        <v>0</v>
      </c>
      <c r="AY20" s="157">
        <f>IF(AX20=0,0,($K$20/$AX$20)*100000)</f>
        <v>0</v>
      </c>
      <c r="AZ20" s="157">
        <f>' B_Populations'!U25</f>
        <v>0</v>
      </c>
      <c r="BA20" s="157">
        <f>IF(AZ20=0,0,($L$20/$AZ$20)*100000)</f>
        <v>0</v>
      </c>
      <c r="CQ20" s="110"/>
      <c r="CR20" s="158"/>
      <c r="CS20" s="159">
        <v>7.2168999999999997E-2</v>
      </c>
      <c r="CT20" s="110"/>
      <c r="CU20" s="108" t="str">
        <f>' B_Populations'!$B$10</f>
        <v>15-19</v>
      </c>
      <c r="CV20" s="160">
        <f t="shared" si="44"/>
        <v>0</v>
      </c>
      <c r="CW20" s="161">
        <f t="shared" si="45"/>
        <v>0</v>
      </c>
      <c r="CX20" s="161">
        <f t="shared" si="46"/>
        <v>0</v>
      </c>
      <c r="CY20" s="162">
        <f t="shared" si="47"/>
        <v>0</v>
      </c>
      <c r="CZ20" s="162">
        <f t="shared" si="48"/>
        <v>0</v>
      </c>
      <c r="DA20" s="162">
        <f t="shared" si="49"/>
        <v>0</v>
      </c>
      <c r="DB20" s="162">
        <f t="shared" si="50"/>
        <v>0</v>
      </c>
      <c r="DC20" s="162">
        <f t="shared" si="51"/>
        <v>0</v>
      </c>
      <c r="DD20" s="162">
        <f t="shared" si="52"/>
        <v>0</v>
      </c>
      <c r="DE20" s="178">
        <f t="shared" si="53"/>
        <v>0</v>
      </c>
      <c r="DF20" s="110"/>
      <c r="DG20" s="110"/>
      <c r="DH20" s="110"/>
      <c r="DI20" s="110"/>
      <c r="DJ20" s="110"/>
      <c r="DK20" s="110"/>
      <c r="DL20" s="110"/>
      <c r="DM20" s="110"/>
      <c r="DN20" s="110"/>
      <c r="DO20" s="110"/>
      <c r="DP20" s="110"/>
      <c r="DQ20" s="110"/>
      <c r="DR20" s="110"/>
      <c r="DS20" s="110"/>
      <c r="DT20" s="110"/>
      <c r="DU20" s="110"/>
      <c r="DV20" s="110"/>
      <c r="DW20" s="110"/>
      <c r="DX20" s="110"/>
      <c r="DY20" s="110"/>
    </row>
    <row r="21" spans="1:129">
      <c r="B21" s="108" t="str">
        <f>' B_Populations'!$B$11</f>
        <v>20-24</v>
      </c>
      <c r="C21" s="176">
        <v>0</v>
      </c>
      <c r="D21" s="255">
        <v>0</v>
      </c>
      <c r="E21" s="255">
        <f t="shared" si="54"/>
        <v>0</v>
      </c>
      <c r="F21" s="155"/>
      <c r="G21" s="155"/>
      <c r="H21" s="155"/>
      <c r="I21" s="155"/>
      <c r="J21" s="155"/>
      <c r="K21" s="155"/>
      <c r="L21" s="155"/>
      <c r="M21" s="110"/>
      <c r="N21" s="110"/>
      <c r="O21" s="110"/>
      <c r="P21" s="110"/>
      <c r="Q21" s="110"/>
      <c r="R21" s="110"/>
      <c r="S21" s="110"/>
      <c r="T21" s="110"/>
      <c r="U21" s="110"/>
      <c r="V21" s="110"/>
      <c r="W21" s="110"/>
      <c r="X21" s="110"/>
      <c r="Y21" s="110"/>
      <c r="Z21" s="177"/>
      <c r="AA21" s="177"/>
      <c r="AB21" s="177"/>
      <c r="AC21" s="177"/>
      <c r="AD21" s="177"/>
      <c r="AE21" s="177"/>
      <c r="AF21" s="177"/>
      <c r="AG21" s="110"/>
      <c r="AH21" s="157">
        <f>' B_Populations'!C26</f>
        <v>33683</v>
      </c>
      <c r="AI21" s="157">
        <f t="shared" si="55"/>
        <v>0</v>
      </c>
      <c r="AJ21" s="157">
        <f>' B_Populations'!E26</f>
        <v>17091</v>
      </c>
      <c r="AK21" s="157">
        <f>IF(AJ21=0,0,($D$21/$AJ$21)*100000)</f>
        <v>0</v>
      </c>
      <c r="AL21" s="157">
        <f>' B_Populations'!G26</f>
        <v>16592</v>
      </c>
      <c r="AM21" s="157">
        <f>IF(AL21=0,0,($E$21/$AL$21)*100000)</f>
        <v>0</v>
      </c>
      <c r="AN21" s="157">
        <f>' B_Populations'!I26</f>
        <v>0</v>
      </c>
      <c r="AO21" s="157">
        <f>IF(AN21=0,0,($F$21/$AN$21)*100000)</f>
        <v>0</v>
      </c>
      <c r="AP21" s="157">
        <f>' B_Populations'!K26</f>
        <v>0</v>
      </c>
      <c r="AQ21" s="157">
        <f>IF(AP21=0,0,($G$21/$AP$21)*100000)</f>
        <v>0</v>
      </c>
      <c r="AR21" s="157">
        <f>' B_Populations'!M26</f>
        <v>0</v>
      </c>
      <c r="AS21" s="157">
        <f>IF(AR21=0,0,($H$216/$AR$21)*100000)</f>
        <v>0</v>
      </c>
      <c r="AT21" s="157">
        <f>' B_Populations'!O26</f>
        <v>0</v>
      </c>
      <c r="AU21" s="157">
        <f>IF(AT21=0,0,($I$21/$AT$21)*100000)</f>
        <v>0</v>
      </c>
      <c r="AV21" s="157">
        <f>' B_Populations'!Q26</f>
        <v>0</v>
      </c>
      <c r="AW21" s="157">
        <f>IF(AV21=0,0,($J$21/$AV$21)*100000)</f>
        <v>0</v>
      </c>
      <c r="AX21" s="157">
        <f>' B_Populations'!S26</f>
        <v>0</v>
      </c>
      <c r="AY21" s="157">
        <f>IF(AX21=0,0,($K$21/$AX$21)*100000)</f>
        <v>0</v>
      </c>
      <c r="AZ21" s="157">
        <f>' B_Populations'!U26</f>
        <v>0</v>
      </c>
      <c r="BA21" s="157">
        <f>IF(AZ21=0,0,($L$21/$AZ$21)*100000)</f>
        <v>0</v>
      </c>
      <c r="CQ21" s="110"/>
      <c r="CR21" s="158"/>
      <c r="CS21" s="159">
        <v>6.6477999999999995E-2</v>
      </c>
      <c r="CT21" s="110"/>
      <c r="CU21" s="108" t="str">
        <f>' B_Populations'!$B$11</f>
        <v>20-24</v>
      </c>
      <c r="CV21" s="160">
        <f t="shared" si="44"/>
        <v>0</v>
      </c>
      <c r="CW21" s="161">
        <f t="shared" si="45"/>
        <v>0</v>
      </c>
      <c r="CX21" s="161">
        <f t="shared" si="46"/>
        <v>0</v>
      </c>
      <c r="CY21" s="162">
        <f t="shared" si="47"/>
        <v>0</v>
      </c>
      <c r="CZ21" s="162">
        <f t="shared" si="48"/>
        <v>0</v>
      </c>
      <c r="DA21" s="162">
        <f t="shared" si="49"/>
        <v>0</v>
      </c>
      <c r="DB21" s="162">
        <f t="shared" si="50"/>
        <v>0</v>
      </c>
      <c r="DC21" s="162">
        <f t="shared" si="51"/>
        <v>0</v>
      </c>
      <c r="DD21" s="162">
        <f t="shared" si="52"/>
        <v>0</v>
      </c>
      <c r="DE21" s="178">
        <f t="shared" si="53"/>
        <v>0</v>
      </c>
      <c r="DF21" s="110"/>
      <c r="DG21" s="110"/>
      <c r="DH21" s="110"/>
      <c r="DI21" s="110"/>
      <c r="DJ21" s="110"/>
      <c r="DK21" s="110"/>
      <c r="DL21" s="110"/>
      <c r="DM21" s="110"/>
      <c r="DN21" s="110"/>
      <c r="DO21" s="110"/>
      <c r="DP21" s="110"/>
      <c r="DQ21" s="110"/>
      <c r="DR21" s="110"/>
      <c r="DS21" s="110"/>
      <c r="DT21" s="110"/>
      <c r="DU21" s="110"/>
      <c r="DV21" s="110"/>
      <c r="DW21" s="110"/>
      <c r="DX21" s="110"/>
      <c r="DY21" s="110"/>
    </row>
    <row r="22" spans="1:129">
      <c r="B22" s="108" t="str">
        <f>' B_Populations'!$B$12</f>
        <v>25-34</v>
      </c>
      <c r="C22" s="176">
        <v>2</v>
      </c>
      <c r="D22" s="255">
        <v>1</v>
      </c>
      <c r="E22" s="255">
        <f t="shared" si="54"/>
        <v>1</v>
      </c>
      <c r="F22" s="155"/>
      <c r="G22" s="155"/>
      <c r="H22" s="155"/>
      <c r="I22" s="155"/>
      <c r="J22" s="155"/>
      <c r="K22" s="155"/>
      <c r="L22" s="155"/>
      <c r="M22" s="110"/>
      <c r="N22" s="110"/>
      <c r="O22" s="110"/>
      <c r="P22" s="110"/>
      <c r="Q22" s="110"/>
      <c r="R22" s="110"/>
      <c r="S22" s="110"/>
      <c r="T22" s="110"/>
      <c r="U22" s="110"/>
      <c r="V22" s="110"/>
      <c r="W22" s="110"/>
      <c r="X22" s="110"/>
      <c r="Y22" s="110"/>
      <c r="Z22" s="177"/>
      <c r="AA22" s="177"/>
      <c r="AB22" s="177"/>
      <c r="AC22" s="177"/>
      <c r="AD22" s="177"/>
      <c r="AE22" s="177"/>
      <c r="AF22" s="177"/>
      <c r="AG22" s="110"/>
      <c r="AH22" s="157">
        <f>' B_Populations'!C27</f>
        <v>63795</v>
      </c>
      <c r="AI22" s="157">
        <f t="shared" si="55"/>
        <v>3.1350419311858295</v>
      </c>
      <c r="AJ22" s="157">
        <f>' B_Populations'!E27</f>
        <v>32611</v>
      </c>
      <c r="AK22" s="157">
        <f>IF(AJ22=0,0,($D$22/$AJ$22)*100000)</f>
        <v>3.0664499708687254</v>
      </c>
      <c r="AL22" s="157">
        <f>' B_Populations'!G27</f>
        <v>31184</v>
      </c>
      <c r="AM22" s="157">
        <f>IF(AL22=0,0,($E$22/$AL$22)*100000)</f>
        <v>3.2067727039507439</v>
      </c>
      <c r="AN22" s="157">
        <f>' B_Populations'!I27</f>
        <v>0</v>
      </c>
      <c r="AO22" s="157">
        <f>IF(AN22=0,0,($F$22/$AN$22)*100000)</f>
        <v>0</v>
      </c>
      <c r="AP22" s="157">
        <f>' B_Populations'!K27</f>
        <v>0</v>
      </c>
      <c r="AQ22" s="157">
        <f>IF(AP22=0,0,($G$22/$AP$22)*100000)</f>
        <v>0</v>
      </c>
      <c r="AR22" s="157">
        <f>' B_Populations'!M27</f>
        <v>0</v>
      </c>
      <c r="AS22" s="157">
        <f>IF(AR22=0,0,($H$22/$AR$22)*100000)</f>
        <v>0</v>
      </c>
      <c r="AT22" s="157">
        <f>' B_Populations'!O27</f>
        <v>0</v>
      </c>
      <c r="AU22" s="157">
        <f>IF(AT22=0,0,($I$22/$AT$22)*100000)</f>
        <v>0</v>
      </c>
      <c r="AV22" s="157">
        <f>' B_Populations'!Q27</f>
        <v>0</v>
      </c>
      <c r="AW22" s="157">
        <f>IF(AV22=0,0,($J$22/$AV$22)*100000)</f>
        <v>0</v>
      </c>
      <c r="AX22" s="157">
        <f>' B_Populations'!S27</f>
        <v>0</v>
      </c>
      <c r="AY22" s="157">
        <f>IF(AX22=0,0,($K$22/$AX$22)*100000)</f>
        <v>0</v>
      </c>
      <c r="AZ22" s="157">
        <f>' B_Populations'!U27</f>
        <v>0</v>
      </c>
      <c r="BA22" s="157">
        <f>IF(AZ22=0,0,($L$22/$AZ$22)*100000)</f>
        <v>0</v>
      </c>
      <c r="CQ22" s="110"/>
      <c r="CR22" s="158"/>
      <c r="CS22" s="159">
        <v>0.135573</v>
      </c>
      <c r="CT22" s="110"/>
      <c r="CU22" s="108" t="str">
        <f>' B_Populations'!$B$12</f>
        <v>25-34</v>
      </c>
      <c r="CV22" s="160">
        <f t="shared" si="44"/>
        <v>0.42502703973665645</v>
      </c>
      <c r="CW22" s="161">
        <f t="shared" si="45"/>
        <v>0.41572782190058571</v>
      </c>
      <c r="CX22" s="161">
        <f t="shared" si="46"/>
        <v>0.43475179579271422</v>
      </c>
      <c r="CY22" s="162">
        <f t="shared" si="47"/>
        <v>0</v>
      </c>
      <c r="CZ22" s="162">
        <f t="shared" si="48"/>
        <v>0</v>
      </c>
      <c r="DA22" s="162">
        <f t="shared" si="49"/>
        <v>0</v>
      </c>
      <c r="DB22" s="162">
        <f t="shared" si="50"/>
        <v>0</v>
      </c>
      <c r="DC22" s="162">
        <f t="shared" si="51"/>
        <v>0</v>
      </c>
      <c r="DD22" s="162">
        <f t="shared" si="52"/>
        <v>0</v>
      </c>
      <c r="DE22" s="178">
        <f t="shared" si="53"/>
        <v>0</v>
      </c>
      <c r="DF22" s="110"/>
      <c r="DG22" s="110"/>
      <c r="DH22" s="110"/>
      <c r="DI22" s="110"/>
      <c r="DJ22" s="110"/>
      <c r="DK22" s="110"/>
      <c r="DL22" s="110"/>
      <c r="DM22" s="110"/>
      <c r="DN22" s="110"/>
      <c r="DO22" s="110"/>
      <c r="DP22" s="110"/>
      <c r="DQ22" s="110"/>
      <c r="DR22" s="110"/>
      <c r="DS22" s="110"/>
      <c r="DT22" s="110"/>
      <c r="DU22" s="110"/>
      <c r="DV22" s="110"/>
      <c r="DW22" s="110"/>
      <c r="DX22" s="110"/>
      <c r="DY22" s="110"/>
    </row>
    <row r="23" spans="1:129">
      <c r="B23" s="108" t="str">
        <f>' B_Populations'!$B$13</f>
        <v>35-44</v>
      </c>
      <c r="C23" s="176">
        <v>1</v>
      </c>
      <c r="D23" s="255">
        <v>1</v>
      </c>
      <c r="E23" s="255">
        <f t="shared" si="54"/>
        <v>0</v>
      </c>
      <c r="F23" s="155"/>
      <c r="G23" s="155"/>
      <c r="H23" s="155"/>
      <c r="I23" s="155"/>
      <c r="J23" s="155"/>
      <c r="K23" s="155"/>
      <c r="L23" s="155"/>
      <c r="M23" s="110"/>
      <c r="N23" s="110"/>
      <c r="O23" s="110"/>
      <c r="P23" s="110"/>
      <c r="Q23" s="110"/>
      <c r="R23" s="110"/>
      <c r="S23" s="110"/>
      <c r="T23" s="110"/>
      <c r="U23" s="110"/>
      <c r="V23" s="110"/>
      <c r="W23" s="110"/>
      <c r="X23" s="110"/>
      <c r="Y23" s="110"/>
      <c r="Z23" s="177"/>
      <c r="AA23" s="177"/>
      <c r="AB23" s="177"/>
      <c r="AC23" s="177"/>
      <c r="AD23" s="177"/>
      <c r="AE23" s="177"/>
      <c r="AF23" s="177"/>
      <c r="AG23" s="110"/>
      <c r="AH23" s="157">
        <f>' B_Populations'!C28</f>
        <v>70846</v>
      </c>
      <c r="AI23" s="157">
        <f t="shared" si="55"/>
        <v>1.411512294272083</v>
      </c>
      <c r="AJ23" s="157">
        <f>' B_Populations'!E28</f>
        <v>35710</v>
      </c>
      <c r="AK23" s="157">
        <f>IF(AJ23=0,0,($D$23/$AJ$23)*100000)</f>
        <v>2.8003360403248387</v>
      </c>
      <c r="AL23" s="157">
        <f>' B_Populations'!G28</f>
        <v>35136</v>
      </c>
      <c r="AM23" s="157">
        <f>IF(AL23=0,0,($E$23/$AL$23)*100000)</f>
        <v>0</v>
      </c>
      <c r="AN23" s="157">
        <f>' B_Populations'!I28</f>
        <v>0</v>
      </c>
      <c r="AO23" s="157">
        <f>IF(AN23=0,0,($F$23/$AN$23)*100000)</f>
        <v>0</v>
      </c>
      <c r="AP23" s="157">
        <f>' B_Populations'!K28</f>
        <v>0</v>
      </c>
      <c r="AQ23" s="157">
        <f>IF(AP23=0,0,($G$23/$AP$23)*100000)</f>
        <v>0</v>
      </c>
      <c r="AR23" s="157">
        <f>' B_Populations'!M28</f>
        <v>0</v>
      </c>
      <c r="AS23" s="157">
        <f>IF(AR23=0,0,($H$23/$AR$23)*100000)</f>
        <v>0</v>
      </c>
      <c r="AT23" s="157">
        <f>' B_Populations'!O28</f>
        <v>0</v>
      </c>
      <c r="AU23" s="157">
        <f>IF(AT23=0,0,($I$23/$AT$23)*100000)</f>
        <v>0</v>
      </c>
      <c r="AV23" s="157">
        <f>' B_Populations'!Q28</f>
        <v>0</v>
      </c>
      <c r="AW23" s="157">
        <f>IF(AV23=0,0,($J$23/$AV$23)*100000)</f>
        <v>0</v>
      </c>
      <c r="AX23" s="157">
        <f>' B_Populations'!S28</f>
        <v>0</v>
      </c>
      <c r="AY23" s="157">
        <f>IF(AX23=0,0,($K$23/$AX$23)*100000)</f>
        <v>0</v>
      </c>
      <c r="AZ23" s="157">
        <f>' B_Populations'!U28</f>
        <v>0</v>
      </c>
      <c r="BA23" s="157">
        <f>IF(AZ23=0,0,($L$23/$AZ$23)*100000)</f>
        <v>0</v>
      </c>
      <c r="CQ23" s="110"/>
      <c r="CR23" s="158"/>
      <c r="CS23" s="159">
        <v>0.16261300000000001</v>
      </c>
      <c r="CT23" s="110"/>
      <c r="CU23" s="108" t="str">
        <f>' B_Populations'!$B$13</f>
        <v>35-44</v>
      </c>
      <c r="CV23" s="160">
        <f t="shared" si="44"/>
        <v>0.22953024870846625</v>
      </c>
      <c r="CW23" s="161">
        <f t="shared" si="45"/>
        <v>0.45537104452534305</v>
      </c>
      <c r="CX23" s="161">
        <f t="shared" si="46"/>
        <v>0</v>
      </c>
      <c r="CY23" s="162">
        <f t="shared" si="47"/>
        <v>0</v>
      </c>
      <c r="CZ23" s="162">
        <f t="shared" si="48"/>
        <v>0</v>
      </c>
      <c r="DA23" s="162">
        <f t="shared" si="49"/>
        <v>0</v>
      </c>
      <c r="DB23" s="162">
        <f t="shared" si="50"/>
        <v>0</v>
      </c>
      <c r="DC23" s="162">
        <f t="shared" si="51"/>
        <v>0</v>
      </c>
      <c r="DD23" s="162">
        <f t="shared" si="52"/>
        <v>0</v>
      </c>
      <c r="DE23" s="178">
        <f t="shared" si="53"/>
        <v>0</v>
      </c>
      <c r="DF23" s="110"/>
      <c r="DG23" s="110"/>
      <c r="DH23" s="110"/>
      <c r="DI23" s="110"/>
      <c r="DJ23" s="110"/>
      <c r="DK23" s="110"/>
      <c r="DL23" s="110"/>
      <c r="DM23" s="110"/>
      <c r="DN23" s="110"/>
      <c r="DO23" s="110"/>
      <c r="DP23" s="110"/>
      <c r="DQ23" s="110"/>
      <c r="DR23" s="110"/>
      <c r="DS23" s="110"/>
      <c r="DT23" s="110"/>
      <c r="DU23" s="110"/>
      <c r="DV23" s="110"/>
      <c r="DW23" s="110"/>
      <c r="DX23" s="110"/>
      <c r="DY23" s="110"/>
    </row>
    <row r="24" spans="1:129">
      <c r="B24" s="108" t="str">
        <f>' B_Populations'!$B$14</f>
        <v>45-54</v>
      </c>
      <c r="C24" s="176">
        <v>2</v>
      </c>
      <c r="D24" s="255">
        <v>2</v>
      </c>
      <c r="E24" s="255">
        <f t="shared" si="54"/>
        <v>0</v>
      </c>
      <c r="F24" s="155"/>
      <c r="G24" s="155"/>
      <c r="H24" s="155"/>
      <c r="I24" s="155"/>
      <c r="J24" s="155"/>
      <c r="K24" s="155"/>
      <c r="L24" s="155"/>
      <c r="M24" s="110"/>
      <c r="N24" s="110"/>
      <c r="O24" s="110"/>
      <c r="P24" s="110"/>
      <c r="Q24" s="110"/>
      <c r="R24" s="110"/>
      <c r="S24" s="110"/>
      <c r="T24" s="110"/>
      <c r="U24" s="110"/>
      <c r="V24" s="110"/>
      <c r="W24" s="110"/>
      <c r="X24" s="110"/>
      <c r="Y24" s="110"/>
      <c r="Z24" s="177"/>
      <c r="AA24" s="177"/>
      <c r="AB24" s="177"/>
      <c r="AC24" s="177"/>
      <c r="AD24" s="177"/>
      <c r="AE24" s="177"/>
      <c r="AF24" s="177"/>
      <c r="AG24" s="110"/>
      <c r="AH24" s="157">
        <f>' B_Populations'!C29</f>
        <v>74233</v>
      </c>
      <c r="AI24" s="157">
        <f t="shared" si="55"/>
        <v>2.6942195519512886</v>
      </c>
      <c r="AJ24" s="157">
        <f>' B_Populations'!E29</f>
        <v>37060</v>
      </c>
      <c r="AK24" s="157">
        <f>IF(AJ24=0,0,($D$24/$AJ$24)*100000)</f>
        <v>5.3966540744738261</v>
      </c>
      <c r="AL24" s="157">
        <f>' B_Populations'!G29</f>
        <v>37173</v>
      </c>
      <c r="AM24" s="157">
        <f>IF(AL24=0,0,($E$24/$AL$24)*100000)</f>
        <v>0</v>
      </c>
      <c r="AN24" s="157">
        <f>' B_Populations'!I29</f>
        <v>0</v>
      </c>
      <c r="AO24" s="157">
        <f>IF(AN24=0,0,($F$24/$AN$24)*100000)</f>
        <v>0</v>
      </c>
      <c r="AP24" s="157">
        <f>' B_Populations'!K29</f>
        <v>0</v>
      </c>
      <c r="AQ24" s="157">
        <f>IF(AP24=0,0,($G$24/$AP$24)*100000)</f>
        <v>0</v>
      </c>
      <c r="AR24" s="157">
        <f>' B_Populations'!M29</f>
        <v>0</v>
      </c>
      <c r="AS24" s="157">
        <f>IF(AR24=0,0,($H$24/$AR$24)*100000)</f>
        <v>0</v>
      </c>
      <c r="AT24" s="157">
        <f>' B_Populations'!O29</f>
        <v>0</v>
      </c>
      <c r="AU24" s="157">
        <f>IF(AT24=0,0,($I$24/$AT$24)*100000)</f>
        <v>0</v>
      </c>
      <c r="AV24" s="157">
        <f>' B_Populations'!Q29</f>
        <v>0</v>
      </c>
      <c r="AW24" s="157">
        <f>IF(AV24=0,0,($J$24/$AV$24)*100000)</f>
        <v>0</v>
      </c>
      <c r="AX24" s="157">
        <f>' B_Populations'!S29</f>
        <v>0</v>
      </c>
      <c r="AY24" s="157">
        <f>IF(AX24=0,0,($K$24/$AX$24)*100000)</f>
        <v>0</v>
      </c>
      <c r="AZ24" s="157">
        <f>' B_Populations'!U29</f>
        <v>0</v>
      </c>
      <c r="BA24" s="157">
        <f>IF(AZ24=0,0,($L$24/$AZ$24)*100000)</f>
        <v>0</v>
      </c>
      <c r="CQ24" s="110"/>
      <c r="CR24" s="158"/>
      <c r="CS24" s="159">
        <v>0.13483400000000001</v>
      </c>
      <c r="CT24" s="110"/>
      <c r="CU24" s="108" t="str">
        <f>' B_Populations'!$B$14</f>
        <v>45-54</v>
      </c>
      <c r="CV24" s="160">
        <f t="shared" si="44"/>
        <v>0.36327239906780007</v>
      </c>
      <c r="CW24" s="161">
        <f t="shared" si="45"/>
        <v>0.72765245547760393</v>
      </c>
      <c r="CX24" s="161">
        <f t="shared" si="46"/>
        <v>0</v>
      </c>
      <c r="CY24" s="162">
        <f t="shared" si="47"/>
        <v>0</v>
      </c>
      <c r="CZ24" s="162">
        <f t="shared" si="48"/>
        <v>0</v>
      </c>
      <c r="DA24" s="162">
        <f t="shared" si="49"/>
        <v>0</v>
      </c>
      <c r="DB24" s="162">
        <f t="shared" si="50"/>
        <v>0</v>
      </c>
      <c r="DC24" s="162">
        <f t="shared" si="51"/>
        <v>0</v>
      </c>
      <c r="DD24" s="162">
        <f t="shared" si="52"/>
        <v>0</v>
      </c>
      <c r="DE24" s="178">
        <f t="shared" si="53"/>
        <v>0</v>
      </c>
      <c r="DF24" s="110"/>
      <c r="DG24" s="110"/>
      <c r="DH24" s="110"/>
      <c r="DI24" s="110"/>
      <c r="DJ24" s="110"/>
      <c r="DK24" s="110"/>
      <c r="DL24" s="110"/>
      <c r="DM24" s="110"/>
      <c r="DN24" s="110"/>
      <c r="DO24" s="110"/>
      <c r="DP24" s="110"/>
      <c r="DQ24" s="110"/>
      <c r="DR24" s="110"/>
      <c r="DS24" s="110"/>
      <c r="DT24" s="110"/>
      <c r="DU24" s="110"/>
      <c r="DV24" s="110"/>
      <c r="DW24" s="110"/>
      <c r="DX24" s="110"/>
      <c r="DY24" s="110"/>
    </row>
    <row r="25" spans="1:129">
      <c r="B25" s="108" t="str">
        <f>' B_Populations'!$B$15</f>
        <v>55-64</v>
      </c>
      <c r="C25" s="176">
        <v>0</v>
      </c>
      <c r="D25" s="255">
        <v>0</v>
      </c>
      <c r="E25" s="255">
        <f t="shared" si="54"/>
        <v>0</v>
      </c>
      <c r="F25" s="155"/>
      <c r="G25" s="155"/>
      <c r="H25" s="155"/>
      <c r="I25" s="155"/>
      <c r="J25" s="155"/>
      <c r="K25" s="155"/>
      <c r="L25" s="155"/>
      <c r="M25" s="110"/>
      <c r="N25" s="110"/>
      <c r="O25" s="110"/>
      <c r="P25" s="110"/>
      <c r="Q25" s="110"/>
      <c r="R25" s="110"/>
      <c r="S25" s="110"/>
      <c r="T25" s="110"/>
      <c r="U25" s="110"/>
      <c r="V25" s="110"/>
      <c r="W25" s="110"/>
      <c r="X25" s="110"/>
      <c r="Y25" s="110"/>
      <c r="Z25" s="177"/>
      <c r="AA25" s="177"/>
      <c r="AB25" s="177"/>
      <c r="AC25" s="177"/>
      <c r="AD25" s="177"/>
      <c r="AE25" s="177"/>
      <c r="AF25" s="177"/>
      <c r="AG25" s="110"/>
      <c r="AH25" s="157">
        <f>' B_Populations'!C30</f>
        <v>66676</v>
      </c>
      <c r="AI25" s="157">
        <f t="shared" si="55"/>
        <v>0</v>
      </c>
      <c r="AJ25" s="157">
        <f>' B_Populations'!E30</f>
        <v>32920</v>
      </c>
      <c r="AK25" s="157">
        <f>IF(AJ25=0,0,($D$25/$AJ$25)*100000)</f>
        <v>0</v>
      </c>
      <c r="AL25" s="157">
        <f>' B_Populations'!G30</f>
        <v>33756</v>
      </c>
      <c r="AM25" s="157">
        <f>IF(AL25=0,0,($E$25/$AL$25)*100000)</f>
        <v>0</v>
      </c>
      <c r="AN25" s="157">
        <f>' B_Populations'!I30</f>
        <v>0</v>
      </c>
      <c r="AO25" s="157">
        <f>IF(AN25=0,0,($F$25/$AN$25)*100000)</f>
        <v>0</v>
      </c>
      <c r="AP25" s="157">
        <f>' B_Populations'!K30</f>
        <v>0</v>
      </c>
      <c r="AQ25" s="157">
        <f>IF(AP25=0,0,($G$25/$AP$25)*100000)</f>
        <v>0</v>
      </c>
      <c r="AR25" s="157">
        <f>' B_Populations'!M30</f>
        <v>0</v>
      </c>
      <c r="AS25" s="157">
        <f>IF(AR25=0,0,($H$25/$AR$25)*100000)</f>
        <v>0</v>
      </c>
      <c r="AT25" s="157">
        <f>' B_Populations'!O30</f>
        <v>0</v>
      </c>
      <c r="AU25" s="157">
        <f>IF(AT25=0,0,($I$25/$AT$25)*100000)</f>
        <v>0</v>
      </c>
      <c r="AV25" s="157">
        <f>' B_Populations'!Q30</f>
        <v>0</v>
      </c>
      <c r="AW25" s="157">
        <f>IF(AV25=0,0,($J$25/$AV$25)*100000)</f>
        <v>0</v>
      </c>
      <c r="AX25" s="157">
        <f>' B_Populations'!S30</f>
        <v>0</v>
      </c>
      <c r="AY25" s="157">
        <f>IF(AX25=0,0,($K$25/$AX$25)*100000)</f>
        <v>0</v>
      </c>
      <c r="AZ25" s="157">
        <f>' B_Populations'!U30</f>
        <v>0</v>
      </c>
      <c r="BA25" s="157">
        <f>IF(AZ25=0,0,($L$25/$AZ$25)*100000)</f>
        <v>0</v>
      </c>
      <c r="CQ25" s="110"/>
      <c r="CR25" s="158"/>
      <c r="CS25" s="159">
        <v>8.7247000000000005E-2</v>
      </c>
      <c r="CT25" s="110"/>
      <c r="CU25" s="108" t="str">
        <f>' B_Populations'!$B$15</f>
        <v>55-64</v>
      </c>
      <c r="CV25" s="160">
        <f t="shared" si="44"/>
        <v>0</v>
      </c>
      <c r="CW25" s="161">
        <f t="shared" si="45"/>
        <v>0</v>
      </c>
      <c r="CX25" s="161">
        <f t="shared" si="46"/>
        <v>0</v>
      </c>
      <c r="CY25" s="162">
        <f t="shared" si="47"/>
        <v>0</v>
      </c>
      <c r="CZ25" s="162">
        <f t="shared" si="48"/>
        <v>0</v>
      </c>
      <c r="DA25" s="162">
        <f t="shared" si="49"/>
        <v>0</v>
      </c>
      <c r="DB25" s="162">
        <f t="shared" si="50"/>
        <v>0</v>
      </c>
      <c r="DC25" s="162">
        <f t="shared" si="51"/>
        <v>0</v>
      </c>
      <c r="DD25" s="162">
        <f t="shared" si="52"/>
        <v>0</v>
      </c>
      <c r="DE25" s="178">
        <f t="shared" si="53"/>
        <v>0</v>
      </c>
      <c r="DF25" s="110"/>
      <c r="DG25" s="110"/>
      <c r="DH25" s="110"/>
      <c r="DI25" s="110"/>
      <c r="DJ25" s="110"/>
      <c r="DK25" s="110"/>
      <c r="DL25" s="110"/>
      <c r="DM25" s="110"/>
      <c r="DN25" s="110"/>
      <c r="DO25" s="110"/>
      <c r="DP25" s="110"/>
      <c r="DQ25" s="110"/>
      <c r="DR25" s="110"/>
      <c r="DS25" s="110"/>
      <c r="DT25" s="110"/>
      <c r="DU25" s="110"/>
      <c r="DV25" s="110"/>
      <c r="DW25" s="110"/>
      <c r="DX25" s="110"/>
      <c r="DY25" s="110"/>
    </row>
    <row r="26" spans="1:129">
      <c r="B26" s="108" t="str">
        <f>' B_Populations'!$B$16</f>
        <v>65-74</v>
      </c>
      <c r="C26" s="176">
        <v>0</v>
      </c>
      <c r="D26" s="255">
        <v>0</v>
      </c>
      <c r="E26" s="255">
        <f t="shared" si="54"/>
        <v>0</v>
      </c>
      <c r="F26" s="155"/>
      <c r="G26" s="155"/>
      <c r="H26" s="155"/>
      <c r="I26" s="155"/>
      <c r="J26" s="155"/>
      <c r="K26" s="155"/>
      <c r="L26" s="155"/>
      <c r="M26" s="110"/>
      <c r="N26" s="110"/>
      <c r="O26" s="110"/>
      <c r="P26" s="110"/>
      <c r="Q26" s="110"/>
      <c r="R26" s="110"/>
      <c r="S26" s="110"/>
      <c r="T26" s="110"/>
      <c r="U26" s="110"/>
      <c r="V26" s="110"/>
      <c r="W26" s="110"/>
      <c r="X26" s="110"/>
      <c r="Y26" s="110"/>
      <c r="Z26" s="177"/>
      <c r="AA26" s="177"/>
      <c r="AB26" s="177"/>
      <c r="AC26" s="177"/>
      <c r="AD26" s="177"/>
      <c r="AE26" s="177"/>
      <c r="AF26" s="177"/>
      <c r="AG26" s="110"/>
      <c r="AH26" s="157">
        <f>' B_Populations'!C31</f>
        <v>44048</v>
      </c>
      <c r="AI26" s="157">
        <f t="shared" si="55"/>
        <v>0</v>
      </c>
      <c r="AJ26" s="157">
        <f>' B_Populations'!E31</f>
        <v>20662</v>
      </c>
      <c r="AK26" s="157">
        <f>IF(AJ26=0,0,($D$26/$AJ$26)*100000)</f>
        <v>0</v>
      </c>
      <c r="AL26" s="157">
        <f>' B_Populations'!G31</f>
        <v>23386</v>
      </c>
      <c r="AM26" s="157">
        <f>IF(AL26=0,0,($E$26/$AL$26)*100000)</f>
        <v>0</v>
      </c>
      <c r="AN26" s="157">
        <f>' B_Populations'!I31</f>
        <v>0</v>
      </c>
      <c r="AO26" s="157">
        <f>IF(AN26=0,0,($F$26/$AN$26)*100000)</f>
        <v>0</v>
      </c>
      <c r="AP26" s="157">
        <f>' B_Populations'!K31</f>
        <v>0</v>
      </c>
      <c r="AQ26" s="157">
        <f>IF(AP26=0,0,($G$26/$AP$26)*100000)</f>
        <v>0</v>
      </c>
      <c r="AR26" s="157">
        <f>' B_Populations'!M31</f>
        <v>0</v>
      </c>
      <c r="AS26" s="157">
        <f>IF(AR26=0,0,($H$26/$AR$26)*100000)</f>
        <v>0</v>
      </c>
      <c r="AT26" s="157">
        <f>' B_Populations'!O31</f>
        <v>0</v>
      </c>
      <c r="AU26" s="157">
        <f>IF(AT26=0,0,($I$26/$AT$26)*100000)</f>
        <v>0</v>
      </c>
      <c r="AV26" s="157">
        <f>' B_Populations'!Q31</f>
        <v>0</v>
      </c>
      <c r="AW26" s="157">
        <f>IF(AV26=0,0,($J$26/$AV$26)*100000)</f>
        <v>0</v>
      </c>
      <c r="AX26" s="157">
        <f>' B_Populations'!S31</f>
        <v>0</v>
      </c>
      <c r="AY26" s="157">
        <f>IF(AX26=0,0,($K$26/$AX$26)*100000)</f>
        <v>0</v>
      </c>
      <c r="AZ26" s="157">
        <f>' B_Populations'!U31</f>
        <v>0</v>
      </c>
      <c r="BA26" s="157">
        <f>IF(AZ26=0,0,($L$26/$AZ$26)*100000)</f>
        <v>0</v>
      </c>
      <c r="CQ26" s="110"/>
      <c r="CR26" s="158"/>
      <c r="CS26" s="159">
        <v>6.6036999999999998E-2</v>
      </c>
      <c r="CT26" s="110"/>
      <c r="CU26" s="108" t="str">
        <f>' B_Populations'!$B$16</f>
        <v>65-74</v>
      </c>
      <c r="CV26" s="160">
        <f t="shared" si="44"/>
        <v>0</v>
      </c>
      <c r="CW26" s="161">
        <f t="shared" si="45"/>
        <v>0</v>
      </c>
      <c r="CX26" s="161">
        <f t="shared" si="46"/>
        <v>0</v>
      </c>
      <c r="CY26" s="162">
        <f t="shared" si="47"/>
        <v>0</v>
      </c>
      <c r="CZ26" s="162">
        <f t="shared" si="48"/>
        <v>0</v>
      </c>
      <c r="DA26" s="162">
        <f t="shared" si="49"/>
        <v>0</v>
      </c>
      <c r="DB26" s="162">
        <f t="shared" si="50"/>
        <v>0</v>
      </c>
      <c r="DC26" s="162">
        <f t="shared" si="51"/>
        <v>0</v>
      </c>
      <c r="DD26" s="162">
        <f t="shared" si="52"/>
        <v>0</v>
      </c>
      <c r="DE26" s="178">
        <f t="shared" si="53"/>
        <v>0</v>
      </c>
      <c r="DF26" s="110"/>
      <c r="DG26" s="110"/>
      <c r="DH26" s="110"/>
      <c r="DI26" s="110"/>
      <c r="DJ26" s="110"/>
      <c r="DK26" s="110"/>
      <c r="DL26" s="110"/>
      <c r="DM26" s="110"/>
      <c r="DN26" s="110"/>
      <c r="DO26" s="110"/>
      <c r="DP26" s="110"/>
      <c r="DQ26" s="110"/>
      <c r="DR26" s="110"/>
      <c r="DS26" s="110"/>
      <c r="DT26" s="110"/>
      <c r="DU26" s="110"/>
      <c r="DV26" s="110"/>
      <c r="DW26" s="110"/>
      <c r="DX26" s="110"/>
      <c r="DY26" s="110"/>
    </row>
    <row r="27" spans="1:129">
      <c r="B27" s="108" t="str">
        <f>' B_Populations'!$B$17</f>
        <v>75-84</v>
      </c>
      <c r="C27" s="176">
        <v>0</v>
      </c>
      <c r="D27" s="255">
        <v>0</v>
      </c>
      <c r="E27" s="255">
        <f t="shared" si="54"/>
        <v>0</v>
      </c>
      <c r="F27" s="155"/>
      <c r="G27" s="155"/>
      <c r="H27" s="155"/>
      <c r="I27" s="155"/>
      <c r="J27" s="155"/>
      <c r="K27" s="155"/>
      <c r="L27" s="155"/>
      <c r="M27" s="110"/>
      <c r="N27" s="110"/>
      <c r="O27" s="110"/>
      <c r="P27" s="110"/>
      <c r="Q27" s="110"/>
      <c r="R27" s="110"/>
      <c r="S27" s="110"/>
      <c r="T27" s="110"/>
      <c r="U27" s="110"/>
      <c r="V27" s="110"/>
      <c r="W27" s="110"/>
      <c r="X27" s="110"/>
      <c r="Y27" s="110"/>
      <c r="Z27" s="177"/>
      <c r="AA27" s="177"/>
      <c r="AB27" s="177"/>
      <c r="AC27" s="177"/>
      <c r="AD27" s="177"/>
      <c r="AE27" s="177"/>
      <c r="AF27" s="177"/>
      <c r="AG27" s="110"/>
      <c r="AH27" s="157">
        <f>' B_Populations'!C32</f>
        <v>20805</v>
      </c>
      <c r="AI27" s="157">
        <f t="shared" si="55"/>
        <v>0</v>
      </c>
      <c r="AJ27" s="157">
        <f>' B_Populations'!E32</f>
        <v>8982</v>
      </c>
      <c r="AK27" s="157">
        <f>IF(AJ27=0,0,($D$27/$AJ$27)*100000)</f>
        <v>0</v>
      </c>
      <c r="AL27" s="157">
        <f>' B_Populations'!G32</f>
        <v>11823</v>
      </c>
      <c r="AM27" s="157">
        <f>IF(AL27=0,0,($E$27/$AL$27)*100000)</f>
        <v>0</v>
      </c>
      <c r="AN27" s="157">
        <f>' B_Populations'!I32</f>
        <v>0</v>
      </c>
      <c r="AO27" s="157">
        <f>IF(AN27=0,0,($F$27/$AN$27)*100000)</f>
        <v>0</v>
      </c>
      <c r="AP27" s="157">
        <f>' B_Populations'!K32</f>
        <v>0</v>
      </c>
      <c r="AQ27" s="157">
        <f>IF(AP27=0,0,($G$27/$AP$27)*100000)</f>
        <v>0</v>
      </c>
      <c r="AR27" s="157">
        <f>' B_Populations'!M32</f>
        <v>0</v>
      </c>
      <c r="AS27" s="157">
        <f>IF(AR27=0,0,($H$27/$AR$27)*100000)</f>
        <v>0</v>
      </c>
      <c r="AT27" s="157">
        <f>' B_Populations'!O32</f>
        <v>0</v>
      </c>
      <c r="AU27" s="157">
        <f>IF(AT27=0,0,($I$27/$AT$27)*100000)</f>
        <v>0</v>
      </c>
      <c r="AV27" s="157">
        <f>' B_Populations'!Q32</f>
        <v>0</v>
      </c>
      <c r="AW27" s="157">
        <f>IF(AV27=0,0,($J$27/$AV$27)*100000)</f>
        <v>0</v>
      </c>
      <c r="AX27" s="157">
        <f>' B_Populations'!S32</f>
        <v>0</v>
      </c>
      <c r="AY27" s="157">
        <f>IF(AX27=0,0,($K$27/$AX$27)*100000)</f>
        <v>0</v>
      </c>
      <c r="AZ27" s="157">
        <f>' B_Populations'!U32</f>
        <v>0</v>
      </c>
      <c r="BA27" s="157">
        <f>IF(AZ27=0,0,($L$27/$AZ$27)*100000)</f>
        <v>0</v>
      </c>
      <c r="CQ27" s="110"/>
      <c r="CR27" s="158"/>
      <c r="CS27" s="159">
        <v>4.4840999999999999E-2</v>
      </c>
      <c r="CT27" s="110"/>
      <c r="CU27" s="108" t="str">
        <f>' B_Populations'!$B$17</f>
        <v>75-84</v>
      </c>
      <c r="CV27" s="160">
        <f t="shared" si="44"/>
        <v>0</v>
      </c>
      <c r="CW27" s="161">
        <f t="shared" si="45"/>
        <v>0</v>
      </c>
      <c r="CX27" s="161">
        <f t="shared" si="46"/>
        <v>0</v>
      </c>
      <c r="CY27" s="162">
        <f t="shared" si="47"/>
        <v>0</v>
      </c>
      <c r="CZ27" s="162">
        <f t="shared" si="48"/>
        <v>0</v>
      </c>
      <c r="DA27" s="162">
        <f t="shared" si="49"/>
        <v>0</v>
      </c>
      <c r="DB27" s="162">
        <f t="shared" si="50"/>
        <v>0</v>
      </c>
      <c r="DC27" s="162">
        <f t="shared" si="51"/>
        <v>0</v>
      </c>
      <c r="DD27" s="162">
        <f t="shared" si="52"/>
        <v>0</v>
      </c>
      <c r="DE27" s="178">
        <f t="shared" si="53"/>
        <v>0</v>
      </c>
      <c r="DF27" s="110"/>
      <c r="DG27" s="110"/>
      <c r="DH27" s="110"/>
      <c r="DI27" s="110"/>
      <c r="DJ27" s="110"/>
      <c r="DK27" s="110"/>
      <c r="DL27" s="110"/>
      <c r="DM27" s="110"/>
      <c r="DN27" s="110"/>
      <c r="DO27" s="110"/>
      <c r="DP27" s="110"/>
      <c r="DQ27" s="110"/>
      <c r="DR27" s="110"/>
      <c r="DS27" s="110"/>
      <c r="DT27" s="110"/>
      <c r="DU27" s="110"/>
      <c r="DV27" s="110"/>
      <c r="DW27" s="110"/>
      <c r="DX27" s="110"/>
      <c r="DY27" s="110"/>
    </row>
    <row r="28" spans="1:129">
      <c r="B28" s="108" t="str">
        <f>' B_Populations'!$B$18</f>
        <v>85+</v>
      </c>
      <c r="C28" s="176">
        <v>0</v>
      </c>
      <c r="D28" s="255">
        <v>0</v>
      </c>
      <c r="E28" s="255">
        <f t="shared" si="54"/>
        <v>0</v>
      </c>
      <c r="F28" s="155"/>
      <c r="G28" s="155"/>
      <c r="H28" s="155"/>
      <c r="I28" s="155"/>
      <c r="J28" s="155"/>
      <c r="K28" s="155"/>
      <c r="L28" s="155"/>
      <c r="M28" s="110"/>
      <c r="N28" s="110"/>
      <c r="O28" s="110"/>
      <c r="P28" s="110"/>
      <c r="Q28" s="110"/>
      <c r="R28" s="110"/>
      <c r="S28" s="110"/>
      <c r="T28" s="110"/>
      <c r="U28" s="110"/>
      <c r="V28" s="110"/>
      <c r="W28" s="110"/>
      <c r="X28" s="110"/>
      <c r="Y28" s="110"/>
      <c r="Z28" s="177"/>
      <c r="AA28" s="177"/>
      <c r="AB28" s="177"/>
      <c r="AC28" s="177"/>
      <c r="AD28" s="177"/>
      <c r="AE28" s="177"/>
      <c r="AF28" s="177"/>
      <c r="AG28" s="110"/>
      <c r="AH28" s="157">
        <f>' B_Populations'!C33</f>
        <v>8033</v>
      </c>
      <c r="AI28" s="157">
        <f t="shared" si="55"/>
        <v>0</v>
      </c>
      <c r="AJ28" s="157">
        <f>' B_Populations'!E33</f>
        <v>3009</v>
      </c>
      <c r="AK28" s="157">
        <f>IF(AJ28=0,0,($D$28/$AJ$28)*100000)</f>
        <v>0</v>
      </c>
      <c r="AL28" s="157">
        <f>' B_Populations'!G33</f>
        <v>5024</v>
      </c>
      <c r="AM28" s="157">
        <f>IF(AL28=0,0,($E$28/$AL$28)*100000)</f>
        <v>0</v>
      </c>
      <c r="AN28" s="157">
        <f>' B_Populations'!I33</f>
        <v>0</v>
      </c>
      <c r="AO28" s="157">
        <f>IF(AN28=0,0,($F$28/$AN$28)*100000)</f>
        <v>0</v>
      </c>
      <c r="AP28" s="157">
        <f>' B_Populations'!K33</f>
        <v>0</v>
      </c>
      <c r="AQ28" s="157">
        <f>IF(AP28=0,0,($G$28/$AP$28)*100000)</f>
        <v>0</v>
      </c>
      <c r="AR28" s="157">
        <f>' B_Populations'!M33</f>
        <v>0</v>
      </c>
      <c r="AS28" s="157">
        <f>IF(AR28=0,0,($H$28/$AR$28)*100000)</f>
        <v>0</v>
      </c>
      <c r="AT28" s="157">
        <f>' B_Populations'!O33</f>
        <v>0</v>
      </c>
      <c r="AU28" s="157">
        <f>IF(AT28=0,0,($I$28/$AT$28)*100000)</f>
        <v>0</v>
      </c>
      <c r="AV28" s="157">
        <f>' B_Populations'!Q33</f>
        <v>0</v>
      </c>
      <c r="AW28" s="157">
        <f>IF(AV28=0,0,($J$28/$AV$28)*100000)</f>
        <v>0</v>
      </c>
      <c r="AX28" s="157">
        <f>' B_Populations'!S33</f>
        <v>0</v>
      </c>
      <c r="AY28" s="157">
        <f>IF(AX28=0,0,($K$28/$AX$28)*100000)</f>
        <v>0</v>
      </c>
      <c r="AZ28" s="157">
        <f>' B_Populations'!U33</f>
        <v>0</v>
      </c>
      <c r="BA28" s="157">
        <f>IF(AZ28=0,0,($L$28/$AZ$28)*100000)</f>
        <v>0</v>
      </c>
      <c r="CQ28" s="110"/>
      <c r="CR28" s="158"/>
      <c r="CS28" s="159">
        <v>1.5507999999999999E-2</v>
      </c>
      <c r="CT28" s="110"/>
      <c r="CU28" s="108" t="str">
        <f>' B_Populations'!$B$18</f>
        <v>85+</v>
      </c>
      <c r="CV28" s="160">
        <f t="shared" si="44"/>
        <v>0</v>
      </c>
      <c r="CW28" s="161">
        <f t="shared" si="45"/>
        <v>0</v>
      </c>
      <c r="CX28" s="161">
        <f t="shared" si="46"/>
        <v>0</v>
      </c>
      <c r="CY28" s="162">
        <f t="shared" si="47"/>
        <v>0</v>
      </c>
      <c r="CZ28" s="162">
        <f t="shared" si="48"/>
        <v>0</v>
      </c>
      <c r="DA28" s="162">
        <f t="shared" si="49"/>
        <v>0</v>
      </c>
      <c r="DB28" s="162">
        <f t="shared" si="50"/>
        <v>0</v>
      </c>
      <c r="DC28" s="162">
        <f t="shared" si="51"/>
        <v>0</v>
      </c>
      <c r="DD28" s="162">
        <f t="shared" si="52"/>
        <v>0</v>
      </c>
      <c r="DE28" s="178">
        <f t="shared" si="53"/>
        <v>0</v>
      </c>
      <c r="DF28" s="110"/>
      <c r="DG28" s="110"/>
      <c r="DH28" s="110"/>
      <c r="DI28" s="110"/>
      <c r="DJ28" s="110"/>
      <c r="DK28" s="110"/>
      <c r="DL28" s="110"/>
      <c r="DM28" s="110"/>
      <c r="DN28" s="110"/>
      <c r="DO28" s="110"/>
      <c r="DP28" s="110"/>
      <c r="DQ28" s="110"/>
      <c r="DR28" s="110"/>
      <c r="DS28" s="110"/>
      <c r="DT28" s="110"/>
      <c r="DU28" s="110"/>
      <c r="DV28" s="110"/>
      <c r="DW28" s="110"/>
      <c r="DX28" s="110"/>
      <c r="DY28" s="110"/>
    </row>
    <row r="29" spans="1:129">
      <c r="B29" s="163" t="s">
        <v>115</v>
      </c>
      <c r="C29" s="164">
        <f t="shared" ref="C29:L29" si="56">SUM(C19:C28)</f>
        <v>5</v>
      </c>
      <c r="D29" s="165">
        <f t="shared" si="56"/>
        <v>4</v>
      </c>
      <c r="E29" s="165">
        <f t="shared" si="56"/>
        <v>1</v>
      </c>
      <c r="F29" s="167">
        <f t="shared" si="56"/>
        <v>0</v>
      </c>
      <c r="G29" s="167">
        <f t="shared" si="56"/>
        <v>0</v>
      </c>
      <c r="H29" s="167">
        <f t="shared" si="56"/>
        <v>0</v>
      </c>
      <c r="I29" s="167">
        <f t="shared" si="56"/>
        <v>0</v>
      </c>
      <c r="J29" s="167">
        <f t="shared" si="56"/>
        <v>0</v>
      </c>
      <c r="K29" s="167">
        <f t="shared" si="56"/>
        <v>0</v>
      </c>
      <c r="L29" s="179">
        <f t="shared" si="56"/>
        <v>0</v>
      </c>
      <c r="M29" s="98"/>
      <c r="AH29" s="170">
        <f t="shared" ref="AH29:BA29" si="57">SUM(AH19:AH28)</f>
        <v>462513</v>
      </c>
      <c r="AI29" s="157">
        <f t="shared" si="55"/>
        <v>1.0810506947912815</v>
      </c>
      <c r="AJ29" s="157">
        <f t="shared" si="57"/>
        <v>229620</v>
      </c>
      <c r="AK29" s="157">
        <f>IF(AJ29=0,0,($D$29/$AJ$29)*100000)</f>
        <v>1.7420085358418256</v>
      </c>
      <c r="AL29" s="157">
        <f t="shared" si="57"/>
        <v>232893</v>
      </c>
      <c r="AM29" s="157">
        <f>IF(AL29=0,0,($E$29/$AL$29)*100000)</f>
        <v>0.42938173324230439</v>
      </c>
      <c r="AN29" s="157">
        <f t="shared" si="57"/>
        <v>0</v>
      </c>
      <c r="AO29" s="157">
        <f>IF(AN29=0,0,($F$29/$AN$29)*100000)</f>
        <v>0</v>
      </c>
      <c r="AP29" s="157">
        <f t="shared" si="57"/>
        <v>0</v>
      </c>
      <c r="AQ29" s="157">
        <f>IF(AP29=0,0,($G$29/$AP$29)*100000)</f>
        <v>0</v>
      </c>
      <c r="AR29" s="157">
        <f t="shared" si="57"/>
        <v>0</v>
      </c>
      <c r="AS29" s="157">
        <f>IF(AR29=0,0,($H$29/$AR$29)*100000)</f>
        <v>0</v>
      </c>
      <c r="AT29" s="157">
        <f t="shared" si="57"/>
        <v>0</v>
      </c>
      <c r="AU29" s="157">
        <f>IF(AT29=0,0,($I$29/$AT$29)*100000)</f>
        <v>0</v>
      </c>
      <c r="AV29" s="157">
        <f t="shared" si="57"/>
        <v>0</v>
      </c>
      <c r="AW29" s="157">
        <f>IF(AV29=0,0,($J$29/$AV$29)*100000)</f>
        <v>0</v>
      </c>
      <c r="AX29" s="157">
        <f t="shared" si="57"/>
        <v>0</v>
      </c>
      <c r="AY29" s="157">
        <f>IF(AX29=0,0,($K$29/$AX$29)*100000)</f>
        <v>0</v>
      </c>
      <c r="AZ29" s="157">
        <f t="shared" si="57"/>
        <v>0</v>
      </c>
      <c r="BA29" s="157">
        <f>IF(AZ29=0,0,($L$29/$AZ$29)*100000)</f>
        <v>0</v>
      </c>
      <c r="CS29" s="171"/>
      <c r="CU29" s="157" t="s">
        <v>115</v>
      </c>
      <c r="CV29" s="160">
        <f t="shared" ref="CV29:DE29" si="58">SUM(CV19:CV28)</f>
        <v>1.0178296875129229</v>
      </c>
      <c r="CW29" s="161">
        <f t="shared" si="58"/>
        <v>1.5987513219035328</v>
      </c>
      <c r="CX29" s="161">
        <f t="shared" si="58"/>
        <v>0.43475179579271422</v>
      </c>
      <c r="CY29" s="172">
        <f t="shared" si="58"/>
        <v>0</v>
      </c>
      <c r="CZ29" s="172">
        <f t="shared" si="58"/>
        <v>0</v>
      </c>
      <c r="DA29" s="172">
        <f t="shared" si="58"/>
        <v>0</v>
      </c>
      <c r="DB29" s="172">
        <f t="shared" si="58"/>
        <v>0</v>
      </c>
      <c r="DC29" s="172">
        <f t="shared" si="58"/>
        <v>0</v>
      </c>
      <c r="DD29" s="172">
        <f t="shared" si="58"/>
        <v>0</v>
      </c>
      <c r="DE29" s="180">
        <f t="shared" si="58"/>
        <v>0</v>
      </c>
      <c r="DU29" s="110"/>
    </row>
    <row r="31" spans="1:129" ht="12.95" thickBot="1"/>
    <row r="32" spans="1:129" ht="13.5" thickBot="1">
      <c r="A32" s="136" t="s">
        <v>116</v>
      </c>
      <c r="B32" s="173"/>
      <c r="C32" s="174">
        <f>' B_Populations'!A40</f>
        <v>2019</v>
      </c>
      <c r="D32" s="139" t="s">
        <v>103</v>
      </c>
      <c r="E32" s="139"/>
      <c r="F32" s="140" t="s">
        <v>104</v>
      </c>
      <c r="G32" s="141"/>
      <c r="H32" s="141"/>
      <c r="I32" s="141"/>
      <c r="J32" s="141"/>
      <c r="K32" s="141"/>
      <c r="L32" s="141"/>
      <c r="M32" s="98"/>
      <c r="N32" s="98"/>
      <c r="O32" s="98"/>
      <c r="P32" s="98"/>
      <c r="Q32" s="98"/>
      <c r="R32" s="98"/>
      <c r="S32" s="98"/>
      <c r="T32" s="98"/>
      <c r="U32" s="98"/>
      <c r="V32" s="98"/>
      <c r="W32" s="98"/>
      <c r="X32" s="98"/>
      <c r="Y32" s="98"/>
      <c r="CV32" s="98" t="s">
        <v>106</v>
      </c>
      <c r="CW32" s="98"/>
      <c r="CX32" s="98"/>
      <c r="CY32" s="98"/>
    </row>
    <row r="33" spans="1:129" ht="39">
      <c r="B33" s="144" t="s">
        <v>32</v>
      </c>
      <c r="C33" s="145" t="s">
        <v>107</v>
      </c>
      <c r="D33" s="146" t="s">
        <v>108</v>
      </c>
      <c r="E33" s="146" t="s">
        <v>109</v>
      </c>
      <c r="F33" s="148" t="str">
        <f>' B_Populations'!$I$8</f>
        <v>White-Not Hispanic</v>
      </c>
      <c r="G33" s="148" t="str">
        <f>' B_Populations'!$K$8</f>
        <v>Hispanic</v>
      </c>
      <c r="H33" s="148" t="str">
        <f>' B_Populations'!$M$8</f>
        <v>Black-Not Hispanic</v>
      </c>
      <c r="I33" s="148" t="str">
        <f>' B_Populations'!$O$8</f>
        <v>Asian</v>
      </c>
      <c r="J33" s="148" t="str">
        <f>' B_Populations'!$Q$8</f>
        <v>American Indian/Alaska Native</v>
      </c>
      <c r="K33" s="148" t="str">
        <f>' B_Populations'!$S$8</f>
        <v>Other</v>
      </c>
      <c r="L33" s="175" t="str">
        <f>' B_Populations'!$U$8</f>
        <v>Other</v>
      </c>
      <c r="M33" s="102"/>
      <c r="N33" s="102"/>
      <c r="O33" s="102"/>
      <c r="P33" s="102"/>
      <c r="Q33" s="102"/>
      <c r="R33" s="102"/>
      <c r="S33" s="102"/>
      <c r="T33" s="102"/>
      <c r="U33" s="102"/>
      <c r="V33" s="102"/>
      <c r="W33" s="102"/>
      <c r="X33" s="102"/>
      <c r="Y33" s="102"/>
      <c r="Z33" s="102"/>
      <c r="AA33" s="102"/>
      <c r="AB33" s="102"/>
      <c r="AC33" s="102"/>
      <c r="AD33" s="102"/>
      <c r="AE33" s="102"/>
      <c r="AF33" s="102"/>
      <c r="AH33" s="150" t="s">
        <v>110</v>
      </c>
      <c r="AI33" s="150" t="s">
        <v>111</v>
      </c>
      <c r="AJ33" s="150" t="s">
        <v>112</v>
      </c>
      <c r="AK33" s="150" t="s">
        <v>111</v>
      </c>
      <c r="AL33" s="150" t="s">
        <v>113</v>
      </c>
      <c r="AM33" s="150" t="s">
        <v>111</v>
      </c>
      <c r="AN33" s="150" t="str">
        <f>' B_Populations'!$I$8</f>
        <v>White-Not Hispanic</v>
      </c>
      <c r="AO33" s="150" t="s">
        <v>111</v>
      </c>
      <c r="AP33" s="150" t="str">
        <f>' B_Populations'!$K$8</f>
        <v>Hispanic</v>
      </c>
      <c r="AQ33" s="150" t="s">
        <v>111</v>
      </c>
      <c r="AR33" s="150" t="str">
        <f>' B_Populations'!$M$8</f>
        <v>Black-Not Hispanic</v>
      </c>
      <c r="AS33" s="150" t="s">
        <v>111</v>
      </c>
      <c r="AT33" s="150" t="str">
        <f>' B_Populations'!$O$8</f>
        <v>Asian</v>
      </c>
      <c r="AU33" s="150" t="s">
        <v>111</v>
      </c>
      <c r="AV33" s="150" t="str">
        <f>' B_Populations'!$Q$8</f>
        <v>American Indian/Alaska Native</v>
      </c>
      <c r="AW33" s="150" t="s">
        <v>111</v>
      </c>
      <c r="AX33" s="150" t="str">
        <f>' B_Populations'!$S$8</f>
        <v>Other</v>
      </c>
      <c r="AY33" s="150" t="s">
        <v>111</v>
      </c>
      <c r="AZ33" s="150" t="str">
        <f>' B_Populations'!$U$8</f>
        <v>Other</v>
      </c>
      <c r="BA33" s="150" t="s">
        <v>111</v>
      </c>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51" t="s">
        <v>114</v>
      </c>
      <c r="CU33" s="150" t="s">
        <v>32</v>
      </c>
      <c r="CV33" s="152" t="s">
        <v>33</v>
      </c>
      <c r="CW33" s="153" t="s">
        <v>34</v>
      </c>
      <c r="CX33" s="153" t="s">
        <v>35</v>
      </c>
      <c r="CY33" s="148" t="str">
        <f>' B_Populations'!$I$8</f>
        <v>White-Not Hispanic</v>
      </c>
      <c r="CZ33" s="148" t="str">
        <f>' B_Populations'!$K$8</f>
        <v>Hispanic</v>
      </c>
      <c r="DA33" s="148" t="str">
        <f>' B_Populations'!$M$8</f>
        <v>Black-Not Hispanic</v>
      </c>
      <c r="DB33" s="148" t="str">
        <f>' B_Populations'!$O$8</f>
        <v>Asian</v>
      </c>
      <c r="DC33" s="148" t="str">
        <f>' B_Populations'!$Q$8</f>
        <v>American Indian/Alaska Native</v>
      </c>
      <c r="DD33" s="148" t="str">
        <f>' B_Populations'!$S$8</f>
        <v>Other</v>
      </c>
      <c r="DE33" s="175" t="str">
        <f>' B_Populations'!$U$8</f>
        <v>Other</v>
      </c>
      <c r="DF33" s="102"/>
      <c r="DG33" s="102"/>
      <c r="DH33" s="102"/>
      <c r="DI33" s="102"/>
      <c r="DJ33" s="102"/>
      <c r="DK33" s="102"/>
      <c r="DL33" s="102"/>
      <c r="DM33" s="102"/>
      <c r="DN33" s="102"/>
      <c r="DO33" s="102"/>
      <c r="DP33" s="102"/>
      <c r="DQ33" s="102"/>
      <c r="DR33" s="102"/>
      <c r="DS33" s="102"/>
      <c r="DT33" s="102"/>
      <c r="DU33" s="102"/>
      <c r="DV33" s="102"/>
      <c r="DW33" s="102"/>
      <c r="DX33" s="102"/>
      <c r="DY33" s="102"/>
    </row>
    <row r="34" spans="1:129">
      <c r="B34" s="108" t="str">
        <f>' B_Populations'!$B$9</f>
        <v>10-14</v>
      </c>
      <c r="C34" s="254">
        <v>0</v>
      </c>
      <c r="D34" s="255">
        <v>0</v>
      </c>
      <c r="E34" s="255">
        <f>C34-D34</f>
        <v>0</v>
      </c>
      <c r="F34" s="155"/>
      <c r="G34" s="155"/>
      <c r="H34" s="155"/>
      <c r="I34" s="155"/>
      <c r="J34" s="155"/>
      <c r="K34" s="155"/>
      <c r="L34" s="155"/>
      <c r="M34" s="110"/>
      <c r="N34" s="110"/>
      <c r="O34" s="110"/>
      <c r="P34" s="110"/>
      <c r="Q34" s="110"/>
      <c r="R34" s="110"/>
      <c r="S34" s="110"/>
      <c r="T34" s="110"/>
      <c r="U34" s="110"/>
      <c r="V34" s="110"/>
      <c r="W34" s="110"/>
      <c r="X34" s="110"/>
      <c r="Y34" s="110"/>
      <c r="Z34" s="177"/>
      <c r="AA34" s="177"/>
      <c r="AB34" s="177"/>
      <c r="AC34" s="177"/>
      <c r="AD34" s="177"/>
      <c r="AE34" s="177"/>
      <c r="AF34" s="177"/>
      <c r="AG34" s="110"/>
      <c r="AH34" s="157">
        <f>' B_Populations'!C39</f>
        <v>42254</v>
      </c>
      <c r="AI34" s="157">
        <f>IF(AH34=0,0,(C34/AH34)*100000)</f>
        <v>0</v>
      </c>
      <c r="AJ34" s="157">
        <f>' B_Populations'!E39</f>
        <v>21374</v>
      </c>
      <c r="AK34" s="157">
        <f>IF(AJ34=0,0,($D$34/$AJ$34)*100000)</f>
        <v>0</v>
      </c>
      <c r="AL34" s="157">
        <f>' B_Populations'!G39</f>
        <v>20880</v>
      </c>
      <c r="AM34" s="157">
        <f>IF(AL34=0,0,($E$34/$AL$34)*100000)</f>
        <v>0</v>
      </c>
      <c r="AN34" s="157">
        <f>' B_Populations'!I39</f>
        <v>0</v>
      </c>
      <c r="AO34" s="157">
        <f>IF(AN34=0,0,($F$34/$AN$34)*100000)</f>
        <v>0</v>
      </c>
      <c r="AP34" s="157">
        <f>' B_Populations'!K39</f>
        <v>0</v>
      </c>
      <c r="AQ34" s="157">
        <f>IF(AP34=0,0,($G$34/$AP$34)*100000)</f>
        <v>0</v>
      </c>
      <c r="AR34" s="157">
        <f>' B_Populations'!M39</f>
        <v>0</v>
      </c>
      <c r="AS34" s="157">
        <f>IF(AR34=0,0,($H$34/$AR$34)*100000)</f>
        <v>0</v>
      </c>
      <c r="AT34" s="157">
        <f>' B_Populations'!O39</f>
        <v>0</v>
      </c>
      <c r="AU34" s="157">
        <f>IF(AT34=0,0,($I$34/$AT$34)*100000)</f>
        <v>0</v>
      </c>
      <c r="AV34" s="157">
        <f>' B_Populations'!Q39</f>
        <v>0</v>
      </c>
      <c r="AW34" s="157">
        <f>IF(AV34=0,0,($J$34/$AV$34)*100000)</f>
        <v>0</v>
      </c>
      <c r="AX34" s="157">
        <f>' B_Populations'!S39</f>
        <v>0</v>
      </c>
      <c r="AY34" s="157">
        <f>IF(AX34=0,0,($K$34/$AX$34)*100000)</f>
        <v>0</v>
      </c>
      <c r="AZ34" s="157">
        <f>' B_Populations'!U39</f>
        <v>0</v>
      </c>
      <c r="BA34" s="157">
        <f>IF(AZ34=0,0,($L$34/$AZ$34)*100000)</f>
        <v>0</v>
      </c>
      <c r="CQ34" s="110"/>
      <c r="CR34" s="158"/>
      <c r="CS34" s="159">
        <v>7.3032E-2</v>
      </c>
      <c r="CT34" s="110"/>
      <c r="CU34" s="108" t="str">
        <f>' B_Populations'!$B$9</f>
        <v>10-14</v>
      </c>
      <c r="CV34" s="160">
        <f t="shared" ref="CV34:CV43" si="59">AI34*CS34</f>
        <v>0</v>
      </c>
      <c r="CW34" s="161">
        <f t="shared" ref="CW34:CW43" si="60">AK34*CS34</f>
        <v>0</v>
      </c>
      <c r="CX34" s="161">
        <f t="shared" ref="CX34:CX43" si="61">AM34*CS34</f>
        <v>0</v>
      </c>
      <c r="CY34" s="162">
        <f t="shared" ref="CY34:CY43" si="62">AO34*CS34</f>
        <v>0</v>
      </c>
      <c r="CZ34" s="162">
        <f t="shared" ref="CZ34:CZ43" si="63">AQ34*CS34</f>
        <v>0</v>
      </c>
      <c r="DA34" s="162">
        <f t="shared" ref="DA34:DA43" si="64">AS34*CS34</f>
        <v>0</v>
      </c>
      <c r="DB34" s="162">
        <f t="shared" ref="DB34:DB43" si="65">AU34*CS34</f>
        <v>0</v>
      </c>
      <c r="DC34" s="162">
        <f t="shared" ref="DC34:DC43" si="66">AW34*CS34</f>
        <v>0</v>
      </c>
      <c r="DD34" s="162">
        <f t="shared" ref="DD34:DD43" si="67">AY34*CS34</f>
        <v>0</v>
      </c>
      <c r="DE34" s="178">
        <f t="shared" ref="DE34:DE43" si="68">BA34*CS34</f>
        <v>0</v>
      </c>
      <c r="DF34" s="110"/>
      <c r="DG34" s="110"/>
      <c r="DH34" s="110"/>
      <c r="DI34" s="110"/>
      <c r="DJ34" s="110"/>
      <c r="DK34" s="110"/>
      <c r="DL34" s="110"/>
      <c r="DM34" s="110"/>
      <c r="DN34" s="110"/>
      <c r="DO34" s="110"/>
      <c r="DP34" s="110"/>
      <c r="DQ34" s="110"/>
      <c r="DR34" s="110"/>
      <c r="DS34" s="110"/>
      <c r="DT34" s="110"/>
      <c r="DU34" s="110"/>
      <c r="DV34" s="110"/>
      <c r="DW34" s="110"/>
      <c r="DX34" s="110"/>
      <c r="DY34" s="110"/>
    </row>
    <row r="35" spans="1:129">
      <c r="B35" s="108" t="str">
        <f>' B_Populations'!$B$10</f>
        <v>15-19</v>
      </c>
      <c r="C35" s="254">
        <v>1</v>
      </c>
      <c r="D35" s="255">
        <v>0</v>
      </c>
      <c r="E35" s="255">
        <f t="shared" ref="E35:E43" si="69">C35-D35</f>
        <v>1</v>
      </c>
      <c r="F35" s="155"/>
      <c r="G35" s="155"/>
      <c r="H35" s="155"/>
      <c r="I35" s="155"/>
      <c r="J35" s="155"/>
      <c r="K35" s="155"/>
      <c r="L35" s="155"/>
      <c r="M35" s="110"/>
      <c r="N35" s="110"/>
      <c r="O35" s="110"/>
      <c r="P35" s="110"/>
      <c r="Q35" s="110"/>
      <c r="R35" s="110"/>
      <c r="S35" s="110"/>
      <c r="T35" s="110"/>
      <c r="U35" s="110"/>
      <c r="V35" s="110"/>
      <c r="W35" s="110"/>
      <c r="X35" s="110"/>
      <c r="Y35" s="110"/>
      <c r="Z35" s="177"/>
      <c r="AA35" s="177"/>
      <c r="AB35" s="177"/>
      <c r="AC35" s="177"/>
      <c r="AD35" s="177"/>
      <c r="AE35" s="177"/>
      <c r="AF35" s="177"/>
      <c r="AG35" s="110"/>
      <c r="AH35" s="157">
        <f>' B_Populations'!C40</f>
        <v>39702</v>
      </c>
      <c r="AI35" s="157">
        <f t="shared" ref="AI35:AI44" si="70">IF(AH35=0,0,(C35/AH35)*100000)</f>
        <v>2.5187647977431866</v>
      </c>
      <c r="AJ35" s="157">
        <f>' B_Populations'!E40</f>
        <v>20751</v>
      </c>
      <c r="AK35" s="157">
        <f>IF(AJ35=0,0,($D$35/$AJ$35)*100000)</f>
        <v>0</v>
      </c>
      <c r="AL35" s="157">
        <f>' B_Populations'!G40</f>
        <v>18951</v>
      </c>
      <c r="AM35" s="157">
        <f>IF(AL35=0,0,($E$35/$AL$35)*100000)</f>
        <v>5.2767663975515804</v>
      </c>
      <c r="AN35" s="157">
        <f>' B_Populations'!I40</f>
        <v>0</v>
      </c>
      <c r="AO35" s="157">
        <f>IF(AN35=0,0,($F$35/$AN$35)*100000)</f>
        <v>0</v>
      </c>
      <c r="AP35" s="157">
        <f>' B_Populations'!K40</f>
        <v>0</v>
      </c>
      <c r="AQ35" s="157">
        <f>IF(AP35=0,0,($G$35/$AP$35)*100000)</f>
        <v>0</v>
      </c>
      <c r="AR35" s="157">
        <f>' B_Populations'!M40</f>
        <v>0</v>
      </c>
      <c r="AS35" s="157">
        <f>IF(AR35=0,0,($H$35/$AR$35)*100000)</f>
        <v>0</v>
      </c>
      <c r="AT35" s="157">
        <f>' B_Populations'!O40</f>
        <v>0</v>
      </c>
      <c r="AU35" s="157">
        <f>IF(AT35=0,0,($I$35/$AT$35)*100000)</f>
        <v>0</v>
      </c>
      <c r="AV35" s="157">
        <f>' B_Populations'!Q40</f>
        <v>0</v>
      </c>
      <c r="AW35" s="157">
        <f>IF(AV35=0,0,($J$35/$AV$35)*100000)</f>
        <v>0</v>
      </c>
      <c r="AX35" s="157">
        <f>' B_Populations'!S40</f>
        <v>0</v>
      </c>
      <c r="AY35" s="157">
        <f>IF(AX35=0,0,($K$35/$AX$35)*100000)</f>
        <v>0</v>
      </c>
      <c r="AZ35" s="157">
        <f>' B_Populations'!U40</f>
        <v>0</v>
      </c>
      <c r="BA35" s="157">
        <f>IF(AZ35=0,0,($L$35/$AZ$35)*100000)</f>
        <v>0</v>
      </c>
      <c r="CQ35" s="110"/>
      <c r="CR35" s="158"/>
      <c r="CS35" s="159">
        <v>7.2168999999999997E-2</v>
      </c>
      <c r="CT35" s="110"/>
      <c r="CU35" s="108" t="str">
        <f>' B_Populations'!$B$10</f>
        <v>15-19</v>
      </c>
      <c r="CV35" s="160">
        <f t="shared" si="59"/>
        <v>0.18177673668832803</v>
      </c>
      <c r="CW35" s="161">
        <f t="shared" si="60"/>
        <v>0</v>
      </c>
      <c r="CX35" s="161">
        <f t="shared" si="61"/>
        <v>0.38081895414489997</v>
      </c>
      <c r="CY35" s="162">
        <f t="shared" si="62"/>
        <v>0</v>
      </c>
      <c r="CZ35" s="162">
        <f t="shared" si="63"/>
        <v>0</v>
      </c>
      <c r="DA35" s="162">
        <f t="shared" si="64"/>
        <v>0</v>
      </c>
      <c r="DB35" s="162">
        <f t="shared" si="65"/>
        <v>0</v>
      </c>
      <c r="DC35" s="162">
        <f t="shared" si="66"/>
        <v>0</v>
      </c>
      <c r="DD35" s="162">
        <f t="shared" si="67"/>
        <v>0</v>
      </c>
      <c r="DE35" s="178">
        <f t="shared" si="68"/>
        <v>0</v>
      </c>
      <c r="DF35" s="110"/>
      <c r="DG35" s="110"/>
      <c r="DH35" s="110"/>
      <c r="DI35" s="110"/>
      <c r="DJ35" s="110"/>
      <c r="DK35" s="110"/>
      <c r="DL35" s="110"/>
      <c r="DM35" s="110"/>
      <c r="DN35" s="110"/>
      <c r="DO35" s="110"/>
      <c r="DP35" s="110"/>
      <c r="DQ35" s="110"/>
      <c r="DR35" s="110"/>
      <c r="DS35" s="110"/>
      <c r="DT35" s="110"/>
      <c r="DU35" s="110"/>
      <c r="DV35" s="110"/>
      <c r="DW35" s="110"/>
      <c r="DX35" s="110"/>
      <c r="DY35" s="110"/>
    </row>
    <row r="36" spans="1:129">
      <c r="B36" s="108" t="str">
        <f>' B_Populations'!$B$11</f>
        <v>20-24</v>
      </c>
      <c r="C36" s="254">
        <v>0</v>
      </c>
      <c r="D36" s="255">
        <v>0</v>
      </c>
      <c r="E36" s="255">
        <f t="shared" si="69"/>
        <v>0</v>
      </c>
      <c r="F36" s="155"/>
      <c r="G36" s="155"/>
      <c r="H36" s="155"/>
      <c r="I36" s="155"/>
      <c r="J36" s="155"/>
      <c r="K36" s="155"/>
      <c r="L36" s="155"/>
      <c r="M36" s="110"/>
      <c r="N36" s="110"/>
      <c r="O36" s="110"/>
      <c r="P36" s="110"/>
      <c r="Q36" s="110"/>
      <c r="R36" s="110"/>
      <c r="S36" s="110"/>
      <c r="T36" s="110"/>
      <c r="U36" s="110"/>
      <c r="V36" s="110"/>
      <c r="W36" s="110"/>
      <c r="X36" s="110"/>
      <c r="Y36" s="110"/>
      <c r="Z36" s="177"/>
      <c r="AA36" s="177"/>
      <c r="AB36" s="177"/>
      <c r="AC36" s="177"/>
      <c r="AD36" s="177"/>
      <c r="AE36" s="177"/>
      <c r="AF36" s="177"/>
      <c r="AG36" s="110"/>
      <c r="AH36" s="157">
        <f>' B_Populations'!C41</f>
        <v>33360</v>
      </c>
      <c r="AI36" s="157">
        <f t="shared" si="70"/>
        <v>0</v>
      </c>
      <c r="AJ36" s="157">
        <f>' B_Populations'!E41</f>
        <v>16921</v>
      </c>
      <c r="AK36" s="157">
        <f>IF(AJ36=0,0,($D$36/$AJ$36)*100000)</f>
        <v>0</v>
      </c>
      <c r="AL36" s="157">
        <f>' B_Populations'!G41</f>
        <v>16439</v>
      </c>
      <c r="AM36" s="157">
        <f>IF(AL36=0,0,($E$36/$AL$36)*100000)</f>
        <v>0</v>
      </c>
      <c r="AN36" s="157">
        <f>' B_Populations'!I41</f>
        <v>0</v>
      </c>
      <c r="AO36" s="157">
        <f>IF(AN36=0,0,($F$36/$AN$36)*100000)</f>
        <v>0</v>
      </c>
      <c r="AP36" s="157">
        <f>' B_Populations'!K41</f>
        <v>0</v>
      </c>
      <c r="AQ36" s="157">
        <f>IF(AP36=0,0,($G$36/$AP$36)*100000)</f>
        <v>0</v>
      </c>
      <c r="AR36" s="157">
        <f>' B_Populations'!M41</f>
        <v>0</v>
      </c>
      <c r="AS36" s="157">
        <f>IF(AR36=0,0,($H$36/$AR$36)*100000)</f>
        <v>0</v>
      </c>
      <c r="AT36" s="157">
        <f>' B_Populations'!O41</f>
        <v>0</v>
      </c>
      <c r="AU36" s="157">
        <f>IF(AT36=0,0,($I$36/$AT$36)*100000)</f>
        <v>0</v>
      </c>
      <c r="AV36" s="157">
        <f>' B_Populations'!Q41</f>
        <v>0</v>
      </c>
      <c r="AW36" s="157">
        <f>IF(AV36=0,0,($J$36/$AV$36)*100000)</f>
        <v>0</v>
      </c>
      <c r="AX36" s="157">
        <f>' B_Populations'!S41</f>
        <v>0</v>
      </c>
      <c r="AY36" s="157">
        <f>IF(AX36=0,0,($K$36/$AX$36)*100000)</f>
        <v>0</v>
      </c>
      <c r="AZ36" s="157">
        <f>' B_Populations'!U41</f>
        <v>0</v>
      </c>
      <c r="BA36" s="157">
        <f>IF(AZ36=0,0,($L$36/$AZ$36)*100000)</f>
        <v>0</v>
      </c>
      <c r="CQ36" s="110"/>
      <c r="CR36" s="158"/>
      <c r="CS36" s="159">
        <v>6.6477999999999995E-2</v>
      </c>
      <c r="CT36" s="110"/>
      <c r="CU36" s="108" t="str">
        <f>' B_Populations'!$B$11</f>
        <v>20-24</v>
      </c>
      <c r="CV36" s="160">
        <f t="shared" si="59"/>
        <v>0</v>
      </c>
      <c r="CW36" s="161">
        <f t="shared" si="60"/>
        <v>0</v>
      </c>
      <c r="CX36" s="161">
        <f t="shared" si="61"/>
        <v>0</v>
      </c>
      <c r="CY36" s="162">
        <f t="shared" si="62"/>
        <v>0</v>
      </c>
      <c r="CZ36" s="162">
        <f t="shared" si="63"/>
        <v>0</v>
      </c>
      <c r="DA36" s="162">
        <f t="shared" si="64"/>
        <v>0</v>
      </c>
      <c r="DB36" s="162">
        <f t="shared" si="65"/>
        <v>0</v>
      </c>
      <c r="DC36" s="162">
        <f t="shared" si="66"/>
        <v>0</v>
      </c>
      <c r="DD36" s="162">
        <f t="shared" si="67"/>
        <v>0</v>
      </c>
      <c r="DE36" s="178">
        <f t="shared" si="68"/>
        <v>0</v>
      </c>
      <c r="DF36" s="110"/>
      <c r="DG36" s="110"/>
      <c r="DH36" s="110"/>
      <c r="DI36" s="110"/>
      <c r="DJ36" s="110"/>
      <c r="DK36" s="110"/>
      <c r="DL36" s="110"/>
      <c r="DM36" s="110"/>
      <c r="DN36" s="110"/>
      <c r="DO36" s="110"/>
      <c r="DP36" s="110"/>
      <c r="DQ36" s="110"/>
      <c r="DR36" s="110"/>
      <c r="DS36" s="110"/>
      <c r="DT36" s="110"/>
      <c r="DU36" s="110"/>
      <c r="DV36" s="110"/>
      <c r="DW36" s="110"/>
      <c r="DX36" s="110"/>
      <c r="DY36" s="110"/>
    </row>
    <row r="37" spans="1:129">
      <c r="B37" s="108" t="str">
        <f>' B_Populations'!$B$12</f>
        <v>25-34</v>
      </c>
      <c r="C37" s="254">
        <v>1</v>
      </c>
      <c r="D37" s="255">
        <v>0</v>
      </c>
      <c r="E37" s="255">
        <f t="shared" si="69"/>
        <v>1</v>
      </c>
      <c r="F37" s="155"/>
      <c r="G37" s="155"/>
      <c r="H37" s="155"/>
      <c r="I37" s="155"/>
      <c r="J37" s="155"/>
      <c r="K37" s="155"/>
      <c r="L37" s="155"/>
      <c r="M37" s="110"/>
      <c r="N37" s="110"/>
      <c r="O37" s="110"/>
      <c r="P37" s="110"/>
      <c r="Q37" s="110"/>
      <c r="R37" s="110"/>
      <c r="S37" s="110"/>
      <c r="T37" s="110"/>
      <c r="U37" s="110"/>
      <c r="V37" s="110"/>
      <c r="W37" s="110"/>
      <c r="X37" s="110"/>
      <c r="Y37" s="110"/>
      <c r="Z37" s="177"/>
      <c r="AA37" s="177"/>
      <c r="AB37" s="177"/>
      <c r="AC37" s="177"/>
      <c r="AD37" s="177"/>
      <c r="AE37" s="177"/>
      <c r="AF37" s="177"/>
      <c r="AG37" s="110"/>
      <c r="AH37" s="157">
        <f>' B_Populations'!C42</f>
        <v>63003</v>
      </c>
      <c r="AI37" s="157">
        <f t="shared" si="70"/>
        <v>1.5872260051108678</v>
      </c>
      <c r="AJ37" s="157">
        <f>' B_Populations'!E42</f>
        <v>31829</v>
      </c>
      <c r="AK37" s="157">
        <f>IF(AJ37=0,0,($D$37/$AJ$37)*100000)</f>
        <v>0</v>
      </c>
      <c r="AL37" s="157">
        <f>' B_Populations'!G42</f>
        <v>31174</v>
      </c>
      <c r="AM37" s="157">
        <f>IF(AL37=0,0,($E$37/$AL$37)*100000)</f>
        <v>3.207801372938988</v>
      </c>
      <c r="AN37" s="157">
        <f>' B_Populations'!I42</f>
        <v>0</v>
      </c>
      <c r="AO37" s="157">
        <f>IF(AN37=0,0,($F$37/$AN$37)*100000)</f>
        <v>0</v>
      </c>
      <c r="AP37" s="157">
        <f>' B_Populations'!K42</f>
        <v>0</v>
      </c>
      <c r="AQ37" s="157">
        <f>IF(AP37=0,0,($G$37/$AP$37)*100000)</f>
        <v>0</v>
      </c>
      <c r="AR37" s="157">
        <f>' B_Populations'!M42</f>
        <v>0</v>
      </c>
      <c r="AS37" s="157">
        <f>IF(AR37=0,0,($H$37/$AR$37)*100000)</f>
        <v>0</v>
      </c>
      <c r="AT37" s="157">
        <f>' B_Populations'!O42</f>
        <v>0</v>
      </c>
      <c r="AU37" s="157">
        <f>IF(AT37=0,0,($I$37/$AT$37)*100000)</f>
        <v>0</v>
      </c>
      <c r="AV37" s="157">
        <f>' B_Populations'!Q42</f>
        <v>0</v>
      </c>
      <c r="AW37" s="157">
        <f>IF(AV37=0,0,($J$37/$AV$37)*100000)</f>
        <v>0</v>
      </c>
      <c r="AX37" s="157">
        <f>' B_Populations'!S42</f>
        <v>0</v>
      </c>
      <c r="AY37" s="157">
        <f>IF(AX37=0,0,($K$37/$AX$37)*100000)</f>
        <v>0</v>
      </c>
      <c r="AZ37" s="157">
        <f>' B_Populations'!U42</f>
        <v>0</v>
      </c>
      <c r="BA37" s="157">
        <f>IF(AZ37=0,0,($L$37/$AZ$37)*100000)</f>
        <v>0</v>
      </c>
      <c r="CQ37" s="110"/>
      <c r="CR37" s="158"/>
      <c r="CS37" s="159">
        <v>0.135573</v>
      </c>
      <c r="CT37" s="110"/>
      <c r="CU37" s="108" t="str">
        <f>' B_Populations'!$B$12</f>
        <v>25-34</v>
      </c>
      <c r="CV37" s="160">
        <f t="shared" si="59"/>
        <v>0.21518499119089568</v>
      </c>
      <c r="CW37" s="161">
        <f t="shared" si="60"/>
        <v>0</v>
      </c>
      <c r="CX37" s="161">
        <f t="shared" si="61"/>
        <v>0.43489125553345742</v>
      </c>
      <c r="CY37" s="162">
        <f t="shared" si="62"/>
        <v>0</v>
      </c>
      <c r="CZ37" s="162">
        <f t="shared" si="63"/>
        <v>0</v>
      </c>
      <c r="DA37" s="162">
        <f t="shared" si="64"/>
        <v>0</v>
      </c>
      <c r="DB37" s="162">
        <f t="shared" si="65"/>
        <v>0</v>
      </c>
      <c r="DC37" s="162">
        <f t="shared" si="66"/>
        <v>0</v>
      </c>
      <c r="DD37" s="162">
        <f t="shared" si="67"/>
        <v>0</v>
      </c>
      <c r="DE37" s="178">
        <f t="shared" si="68"/>
        <v>0</v>
      </c>
      <c r="DF37" s="110"/>
      <c r="DG37" s="110"/>
      <c r="DH37" s="110"/>
      <c r="DI37" s="110"/>
      <c r="DJ37" s="110"/>
      <c r="DK37" s="110"/>
      <c r="DL37" s="110"/>
      <c r="DM37" s="110"/>
      <c r="DN37" s="110"/>
      <c r="DO37" s="110"/>
      <c r="DP37" s="110"/>
      <c r="DQ37" s="110"/>
      <c r="DR37" s="110"/>
      <c r="DS37" s="110"/>
      <c r="DT37" s="110"/>
      <c r="DU37" s="110"/>
      <c r="DV37" s="110"/>
      <c r="DW37" s="110"/>
      <c r="DX37" s="110"/>
      <c r="DY37" s="110"/>
    </row>
    <row r="38" spans="1:129">
      <c r="B38" s="108" t="str">
        <f>' B_Populations'!$B$13</f>
        <v>35-44</v>
      </c>
      <c r="C38" s="254">
        <v>1</v>
      </c>
      <c r="D38" s="255">
        <v>1</v>
      </c>
      <c r="E38" s="255">
        <f t="shared" si="69"/>
        <v>0</v>
      </c>
      <c r="F38" s="155"/>
      <c r="G38" s="155"/>
      <c r="H38" s="155"/>
      <c r="I38" s="155"/>
      <c r="J38" s="155"/>
      <c r="K38" s="155"/>
      <c r="L38" s="155"/>
      <c r="M38" s="110"/>
      <c r="N38" s="110"/>
      <c r="O38" s="110"/>
      <c r="P38" s="110"/>
      <c r="Q38" s="110"/>
      <c r="R38" s="110"/>
      <c r="S38" s="110"/>
      <c r="T38" s="110"/>
      <c r="U38" s="110"/>
      <c r="V38" s="110"/>
      <c r="W38" s="110"/>
      <c r="X38" s="110"/>
      <c r="Y38" s="110"/>
      <c r="Z38" s="177"/>
      <c r="AA38" s="177"/>
      <c r="AB38" s="177"/>
      <c r="AC38" s="177"/>
      <c r="AD38" s="177"/>
      <c r="AE38" s="177"/>
      <c r="AF38" s="177"/>
      <c r="AG38" s="110"/>
      <c r="AH38" s="157">
        <f>' B_Populations'!C43</f>
        <v>70405</v>
      </c>
      <c r="AI38" s="157">
        <f t="shared" si="70"/>
        <v>1.4203536680633477</v>
      </c>
      <c r="AJ38" s="157">
        <f>' B_Populations'!E43</f>
        <v>35200</v>
      </c>
      <c r="AK38" s="157">
        <f>IF(AJ38=0,0,($D$38/$AJ$38)*100000)</f>
        <v>2.8409090909090908</v>
      </c>
      <c r="AL38" s="157">
        <f>' B_Populations'!G43</f>
        <v>35205</v>
      </c>
      <c r="AM38" s="157">
        <f>IF(AL38=0,0,($E$38/$AL$38)*100000)</f>
        <v>0</v>
      </c>
      <c r="AN38" s="157">
        <f>' B_Populations'!I43</f>
        <v>0</v>
      </c>
      <c r="AO38" s="157">
        <f>IF(AN38=0,0,($F$38/$AN$38)*100000)</f>
        <v>0</v>
      </c>
      <c r="AP38" s="157">
        <f>' B_Populations'!K43</f>
        <v>0</v>
      </c>
      <c r="AQ38" s="157">
        <f>IF(AP38=0,0,($G$38/$AP$38)*100000)</f>
        <v>0</v>
      </c>
      <c r="AR38" s="157">
        <f>' B_Populations'!M43</f>
        <v>0</v>
      </c>
      <c r="AS38" s="157">
        <f>IF(AR38=0,0,($H$38/$AR$38)*100000)</f>
        <v>0</v>
      </c>
      <c r="AT38" s="157">
        <f>' B_Populations'!O43</f>
        <v>0</v>
      </c>
      <c r="AU38" s="157">
        <f>IF(AT38=0,0,($I$38/$AT$38)*100000)</f>
        <v>0</v>
      </c>
      <c r="AV38" s="157">
        <f>' B_Populations'!Q43</f>
        <v>0</v>
      </c>
      <c r="AW38" s="157">
        <f>IF(AV38=0,0,($J$38/$AV$38)*100000)</f>
        <v>0</v>
      </c>
      <c r="AX38" s="157">
        <f>' B_Populations'!S43</f>
        <v>0</v>
      </c>
      <c r="AY38" s="157">
        <f>IF(AX38=0,0,($K$38/$AX$38)*100000)</f>
        <v>0</v>
      </c>
      <c r="AZ38" s="157">
        <f>' B_Populations'!U43</f>
        <v>0</v>
      </c>
      <c r="BA38" s="157">
        <f>IF(AZ38=0,0,($L$38/$AZ$38)*100000)</f>
        <v>0</v>
      </c>
      <c r="CQ38" s="110"/>
      <c r="CR38" s="158"/>
      <c r="CS38" s="159">
        <v>0.16261300000000001</v>
      </c>
      <c r="CT38" s="110"/>
      <c r="CU38" s="108" t="str">
        <f>' B_Populations'!$B$13</f>
        <v>35-44</v>
      </c>
      <c r="CV38" s="160">
        <f t="shared" si="59"/>
        <v>0.23096797102478517</v>
      </c>
      <c r="CW38" s="161">
        <f t="shared" si="60"/>
        <v>0.46196874999999998</v>
      </c>
      <c r="CX38" s="161">
        <f t="shared" si="61"/>
        <v>0</v>
      </c>
      <c r="CY38" s="162">
        <f t="shared" si="62"/>
        <v>0</v>
      </c>
      <c r="CZ38" s="162">
        <f t="shared" si="63"/>
        <v>0</v>
      </c>
      <c r="DA38" s="162">
        <f t="shared" si="64"/>
        <v>0</v>
      </c>
      <c r="DB38" s="162">
        <f t="shared" si="65"/>
        <v>0</v>
      </c>
      <c r="DC38" s="162">
        <f t="shared" si="66"/>
        <v>0</v>
      </c>
      <c r="DD38" s="162">
        <f t="shared" si="67"/>
        <v>0</v>
      </c>
      <c r="DE38" s="178">
        <f t="shared" si="68"/>
        <v>0</v>
      </c>
      <c r="DF38" s="110"/>
      <c r="DG38" s="110"/>
      <c r="DH38" s="110"/>
      <c r="DI38" s="110"/>
      <c r="DJ38" s="110"/>
      <c r="DK38" s="110"/>
      <c r="DL38" s="110"/>
      <c r="DM38" s="110"/>
      <c r="DN38" s="110"/>
      <c r="DO38" s="110"/>
      <c r="DP38" s="110"/>
      <c r="DQ38" s="110"/>
      <c r="DR38" s="110"/>
      <c r="DS38" s="110"/>
      <c r="DT38" s="110"/>
      <c r="DU38" s="110"/>
      <c r="DV38" s="110"/>
      <c r="DW38" s="110"/>
      <c r="DX38" s="110"/>
      <c r="DY38" s="110"/>
    </row>
    <row r="39" spans="1:129">
      <c r="B39" s="108" t="str">
        <f>' B_Populations'!$B$14</f>
        <v>45-54</v>
      </c>
      <c r="C39" s="254">
        <v>1</v>
      </c>
      <c r="D39" s="255">
        <v>0</v>
      </c>
      <c r="E39" s="255">
        <f t="shared" si="69"/>
        <v>1</v>
      </c>
      <c r="F39" s="155"/>
      <c r="G39" s="155"/>
      <c r="H39" s="155"/>
      <c r="I39" s="155"/>
      <c r="J39" s="155"/>
      <c r="K39" s="155"/>
      <c r="L39" s="155"/>
      <c r="M39" s="110"/>
      <c r="N39" s="110"/>
      <c r="O39" s="110"/>
      <c r="P39" s="110"/>
      <c r="Q39" s="110"/>
      <c r="R39" s="110"/>
      <c r="S39" s="110"/>
      <c r="T39" s="110"/>
      <c r="U39" s="110"/>
      <c r="V39" s="110"/>
      <c r="W39" s="110"/>
      <c r="X39" s="110"/>
      <c r="Y39" s="110"/>
      <c r="Z39" s="177"/>
      <c r="AA39" s="177"/>
      <c r="AB39" s="177"/>
      <c r="AC39" s="177"/>
      <c r="AD39" s="177"/>
      <c r="AE39" s="177"/>
      <c r="AF39" s="177"/>
      <c r="AG39" s="110"/>
      <c r="AH39" s="157">
        <f>' B_Populations'!C44</f>
        <v>74153</v>
      </c>
      <c r="AI39" s="157">
        <f t="shared" si="70"/>
        <v>1.3485631060105459</v>
      </c>
      <c r="AJ39" s="157">
        <f>' B_Populations'!E44</f>
        <v>37272</v>
      </c>
      <c r="AK39" s="157">
        <f>IF(AJ39=0,0,($D$39/$AJ$39)*100000)</f>
        <v>0</v>
      </c>
      <c r="AL39" s="157">
        <f>' B_Populations'!G44</f>
        <v>36881</v>
      </c>
      <c r="AM39" s="157">
        <f>IF(AL39=0,0,($E$39/$AL$39)*100000)</f>
        <v>2.7114232260513544</v>
      </c>
      <c r="AN39" s="157">
        <f>' B_Populations'!I44</f>
        <v>0</v>
      </c>
      <c r="AO39" s="157">
        <f>IF(AN39=0,0,($F$39/$AN$39)*100000)</f>
        <v>0</v>
      </c>
      <c r="AP39" s="157">
        <f>' B_Populations'!K44</f>
        <v>0</v>
      </c>
      <c r="AQ39" s="157">
        <f>IF(AP39=0,0,($G$39/$AP$39)*100000)</f>
        <v>0</v>
      </c>
      <c r="AR39" s="157">
        <f>' B_Populations'!M44</f>
        <v>0</v>
      </c>
      <c r="AS39" s="157">
        <f>IF(AR39=0,0,($H$39/$AR$39)*100000)</f>
        <v>0</v>
      </c>
      <c r="AT39" s="157">
        <f>' B_Populations'!O44</f>
        <v>0</v>
      </c>
      <c r="AU39" s="157">
        <f>IF(AT39=0,0,($I$39/$AT$39)*100000)</f>
        <v>0</v>
      </c>
      <c r="AV39" s="157">
        <f>' B_Populations'!Q44</f>
        <v>0</v>
      </c>
      <c r="AW39" s="157">
        <f>IF(AV39=0,0,($J$39/$AV$39)*100000)</f>
        <v>0</v>
      </c>
      <c r="AX39" s="157">
        <f>' B_Populations'!S44</f>
        <v>0</v>
      </c>
      <c r="AY39" s="157">
        <f>IF(AX39=0,0,($K$39/$AX$39)*100000)</f>
        <v>0</v>
      </c>
      <c r="AZ39" s="157">
        <f>' B_Populations'!U44</f>
        <v>0</v>
      </c>
      <c r="BA39" s="157">
        <f>IF(AZ39=0,0,($L$39/$AZ$39)*100000)</f>
        <v>0</v>
      </c>
      <c r="CQ39" s="110"/>
      <c r="CR39" s="158"/>
      <c r="CS39" s="159">
        <v>0.13483400000000001</v>
      </c>
      <c r="CT39" s="110"/>
      <c r="CU39" s="108" t="str">
        <f>' B_Populations'!$B$14</f>
        <v>45-54</v>
      </c>
      <c r="CV39" s="160">
        <f t="shared" si="59"/>
        <v>0.18183215783582596</v>
      </c>
      <c r="CW39" s="161">
        <f t="shared" si="60"/>
        <v>0</v>
      </c>
      <c r="CX39" s="161">
        <f t="shared" si="61"/>
        <v>0.36559203926140837</v>
      </c>
      <c r="CY39" s="162">
        <f t="shared" si="62"/>
        <v>0</v>
      </c>
      <c r="CZ39" s="162">
        <f t="shared" si="63"/>
        <v>0</v>
      </c>
      <c r="DA39" s="162">
        <f t="shared" si="64"/>
        <v>0</v>
      </c>
      <c r="DB39" s="162">
        <f t="shared" si="65"/>
        <v>0</v>
      </c>
      <c r="DC39" s="162">
        <f t="shared" si="66"/>
        <v>0</v>
      </c>
      <c r="DD39" s="162">
        <f t="shared" si="67"/>
        <v>0</v>
      </c>
      <c r="DE39" s="178">
        <f t="shared" si="68"/>
        <v>0</v>
      </c>
      <c r="DF39" s="110"/>
      <c r="DG39" s="110"/>
      <c r="DH39" s="110"/>
      <c r="DI39" s="110"/>
      <c r="DJ39" s="110"/>
      <c r="DK39" s="110"/>
      <c r="DL39" s="110"/>
      <c r="DM39" s="110"/>
      <c r="DN39" s="110"/>
      <c r="DO39" s="110"/>
      <c r="DP39" s="110"/>
      <c r="DQ39" s="110"/>
      <c r="DR39" s="110"/>
      <c r="DS39" s="110"/>
      <c r="DT39" s="110"/>
      <c r="DU39" s="110"/>
      <c r="DV39" s="110"/>
      <c r="DW39" s="110"/>
      <c r="DX39" s="110"/>
      <c r="DY39" s="110"/>
    </row>
    <row r="40" spans="1:129">
      <c r="B40" s="108" t="str">
        <f>' B_Populations'!$B$15</f>
        <v>55-64</v>
      </c>
      <c r="C40" s="254">
        <v>0</v>
      </c>
      <c r="D40" s="255">
        <v>0</v>
      </c>
      <c r="E40" s="255">
        <f t="shared" si="69"/>
        <v>0</v>
      </c>
      <c r="F40" s="155"/>
      <c r="G40" s="155"/>
      <c r="H40" s="155"/>
      <c r="I40" s="155"/>
      <c r="J40" s="155"/>
      <c r="K40" s="155"/>
      <c r="L40" s="155"/>
      <c r="M40" s="110"/>
      <c r="N40" s="110"/>
      <c r="O40" s="110"/>
      <c r="P40" s="110"/>
      <c r="Q40" s="110"/>
      <c r="R40" s="110"/>
      <c r="S40" s="110"/>
      <c r="T40" s="110"/>
      <c r="U40" s="110"/>
      <c r="V40" s="110"/>
      <c r="W40" s="110"/>
      <c r="X40" s="110"/>
      <c r="Y40" s="110"/>
      <c r="Z40" s="177"/>
      <c r="AA40" s="177"/>
      <c r="AB40" s="177"/>
      <c r="AC40" s="177"/>
      <c r="AD40" s="177"/>
      <c r="AE40" s="177"/>
      <c r="AF40" s="177"/>
      <c r="AG40" s="110"/>
      <c r="AH40" s="157">
        <f>' B_Populations'!C45</f>
        <v>67986</v>
      </c>
      <c r="AI40" s="157">
        <f t="shared" si="70"/>
        <v>0</v>
      </c>
      <c r="AJ40" s="157">
        <f>' B_Populations'!E45</f>
        <v>33660</v>
      </c>
      <c r="AK40" s="157">
        <f>IF(AJ40=0,0,($D$40/$AJ$40)*100000)</f>
        <v>0</v>
      </c>
      <c r="AL40" s="157">
        <f>' B_Populations'!G45</f>
        <v>34326</v>
      </c>
      <c r="AM40" s="157">
        <f>IF(AL40=0,0,($E$40/$AL$40)*100000)</f>
        <v>0</v>
      </c>
      <c r="AN40" s="157">
        <f>' B_Populations'!I45</f>
        <v>0</v>
      </c>
      <c r="AO40" s="157">
        <f>IF(AN40=0,0,($F$40/$AN$40)*100000)</f>
        <v>0</v>
      </c>
      <c r="AP40" s="157">
        <f>' B_Populations'!K45</f>
        <v>0</v>
      </c>
      <c r="AQ40" s="157">
        <f>IF(AP40=0,0,($G$40/$AP$40)*100000)</f>
        <v>0</v>
      </c>
      <c r="AR40" s="157">
        <f>' B_Populations'!M45</f>
        <v>0</v>
      </c>
      <c r="AS40" s="157">
        <f>IF(AR40=0,0,($H$40/$AR$40)*100000)</f>
        <v>0</v>
      </c>
      <c r="AT40" s="157">
        <f>' B_Populations'!O45</f>
        <v>0</v>
      </c>
      <c r="AU40" s="157">
        <f>IF(AT40=0,0,($I$40/$AT$40)*100000)</f>
        <v>0</v>
      </c>
      <c r="AV40" s="157">
        <f>' B_Populations'!Q45</f>
        <v>0</v>
      </c>
      <c r="AW40" s="157">
        <f>IF(AV40=0,0,($J$40/$AV$40)*100000)</f>
        <v>0</v>
      </c>
      <c r="AX40" s="157">
        <f>' B_Populations'!S45</f>
        <v>0</v>
      </c>
      <c r="AY40" s="157">
        <f>IF(AX40=0,0,($K$40/$AX$40)*100000)</f>
        <v>0</v>
      </c>
      <c r="AZ40" s="157">
        <f>' B_Populations'!U45</f>
        <v>0</v>
      </c>
      <c r="BA40" s="157">
        <f>IF(AZ40=0,0,($L$40/$AZ$40)*100000)</f>
        <v>0</v>
      </c>
      <c r="CQ40" s="110"/>
      <c r="CR40" s="158"/>
      <c r="CS40" s="159">
        <v>8.7247000000000005E-2</v>
      </c>
      <c r="CT40" s="110"/>
      <c r="CU40" s="108" t="str">
        <f>' B_Populations'!$B$15</f>
        <v>55-64</v>
      </c>
      <c r="CV40" s="160">
        <f t="shared" si="59"/>
        <v>0</v>
      </c>
      <c r="CW40" s="161">
        <f t="shared" si="60"/>
        <v>0</v>
      </c>
      <c r="CX40" s="161">
        <f t="shared" si="61"/>
        <v>0</v>
      </c>
      <c r="CY40" s="162">
        <f t="shared" si="62"/>
        <v>0</v>
      </c>
      <c r="CZ40" s="162">
        <f t="shared" si="63"/>
        <v>0</v>
      </c>
      <c r="DA40" s="162">
        <f t="shared" si="64"/>
        <v>0</v>
      </c>
      <c r="DB40" s="162">
        <f t="shared" si="65"/>
        <v>0</v>
      </c>
      <c r="DC40" s="162">
        <f t="shared" si="66"/>
        <v>0</v>
      </c>
      <c r="DD40" s="162">
        <f t="shared" si="67"/>
        <v>0</v>
      </c>
      <c r="DE40" s="178">
        <f t="shared" si="68"/>
        <v>0</v>
      </c>
      <c r="DF40" s="110"/>
      <c r="DG40" s="110"/>
      <c r="DH40" s="110"/>
      <c r="DI40" s="110"/>
      <c r="DJ40" s="110"/>
      <c r="DK40" s="110"/>
      <c r="DL40" s="110"/>
      <c r="DM40" s="110"/>
      <c r="DN40" s="110"/>
      <c r="DO40" s="110"/>
      <c r="DP40" s="110"/>
      <c r="DQ40" s="110"/>
      <c r="DR40" s="110"/>
      <c r="DS40" s="110"/>
      <c r="DT40" s="110"/>
      <c r="DU40" s="110"/>
      <c r="DV40" s="110"/>
      <c r="DW40" s="110"/>
      <c r="DX40" s="110"/>
      <c r="DY40" s="110"/>
    </row>
    <row r="41" spans="1:129">
      <c r="B41" s="108" t="str">
        <f>' B_Populations'!$B$16</f>
        <v>65-74</v>
      </c>
      <c r="C41" s="254">
        <v>2</v>
      </c>
      <c r="D41" s="255">
        <v>2</v>
      </c>
      <c r="E41" s="255">
        <f t="shared" si="69"/>
        <v>0</v>
      </c>
      <c r="F41" s="155"/>
      <c r="G41" s="155"/>
      <c r="H41" s="155"/>
      <c r="I41" s="155"/>
      <c r="J41" s="155"/>
      <c r="K41" s="155"/>
      <c r="L41" s="155"/>
      <c r="M41" s="110"/>
      <c r="N41" s="110"/>
      <c r="O41" s="110"/>
      <c r="P41" s="110"/>
      <c r="Q41" s="110"/>
      <c r="R41" s="110"/>
      <c r="S41" s="110"/>
      <c r="T41" s="110"/>
      <c r="U41" s="110"/>
      <c r="V41" s="110"/>
      <c r="W41" s="110"/>
      <c r="X41" s="110"/>
      <c r="Y41" s="110"/>
      <c r="Z41" s="177"/>
      <c r="AA41" s="177"/>
      <c r="AB41" s="177"/>
      <c r="AC41" s="177"/>
      <c r="AD41" s="177"/>
      <c r="AE41" s="177"/>
      <c r="AF41" s="177"/>
      <c r="AG41" s="110"/>
      <c r="AH41" s="157">
        <f>' B_Populations'!C46</f>
        <v>45832</v>
      </c>
      <c r="AI41" s="157">
        <f t="shared" si="70"/>
        <v>4.3637633094780943</v>
      </c>
      <c r="AJ41" s="157">
        <f>' B_Populations'!E46</f>
        <v>21653</v>
      </c>
      <c r="AK41" s="157">
        <f>IF(AJ41=0,0,($D$41/$AJ$41)*100000)</f>
        <v>9.2365953909388985</v>
      </c>
      <c r="AL41" s="157">
        <f>' B_Populations'!G46</f>
        <v>24179</v>
      </c>
      <c r="AM41" s="157">
        <f>IF(AL41=0,0,($E$41/$AL$41)*100000)</f>
        <v>0</v>
      </c>
      <c r="AN41" s="157">
        <f>' B_Populations'!I46</f>
        <v>0</v>
      </c>
      <c r="AO41" s="157">
        <f>IF(AN41=0,0,($F$41/$AN$41)*100000)</f>
        <v>0</v>
      </c>
      <c r="AP41" s="157">
        <f>' B_Populations'!K46</f>
        <v>0</v>
      </c>
      <c r="AQ41" s="157">
        <f>IF(AP41=0,0,($G$41/$AP$41)*100000)</f>
        <v>0</v>
      </c>
      <c r="AR41" s="157">
        <f>' B_Populations'!M46</f>
        <v>0</v>
      </c>
      <c r="AS41" s="157">
        <f>IF(AR41=0,0,($H$41/$AR$41)*100000)</f>
        <v>0</v>
      </c>
      <c r="AT41" s="157">
        <f>' B_Populations'!O46</f>
        <v>0</v>
      </c>
      <c r="AU41" s="157">
        <f>IF(AT41=0,0,($I$41/$AT$41)*100000)</f>
        <v>0</v>
      </c>
      <c r="AV41" s="157">
        <f>' B_Populations'!Q46</f>
        <v>0</v>
      </c>
      <c r="AW41" s="157">
        <f>IF(AV41=0,0,($J$41/$AV$41)*100000)</f>
        <v>0</v>
      </c>
      <c r="AX41" s="157">
        <f>' B_Populations'!S46</f>
        <v>0</v>
      </c>
      <c r="AY41" s="157">
        <f>IF(AX41=0,0,($K$41/$AX$41)*100000)</f>
        <v>0</v>
      </c>
      <c r="AZ41" s="157">
        <f>' B_Populations'!U46</f>
        <v>0</v>
      </c>
      <c r="BA41" s="157">
        <f>IF(AZ41=0,0,($L$41/$AZ$41)*100000)</f>
        <v>0</v>
      </c>
      <c r="CQ41" s="110"/>
      <c r="CR41" s="158"/>
      <c r="CS41" s="159">
        <v>6.6036999999999998E-2</v>
      </c>
      <c r="CT41" s="110"/>
      <c r="CU41" s="108" t="str">
        <f>' B_Populations'!$B$16</f>
        <v>65-74</v>
      </c>
      <c r="CV41" s="160">
        <f t="shared" si="59"/>
        <v>0.28816983766800491</v>
      </c>
      <c r="CW41" s="161">
        <f t="shared" si="60"/>
        <v>0.60995704983143206</v>
      </c>
      <c r="CX41" s="161">
        <f t="shared" si="61"/>
        <v>0</v>
      </c>
      <c r="CY41" s="162">
        <f t="shared" si="62"/>
        <v>0</v>
      </c>
      <c r="CZ41" s="162">
        <f t="shared" si="63"/>
        <v>0</v>
      </c>
      <c r="DA41" s="162">
        <f t="shared" si="64"/>
        <v>0</v>
      </c>
      <c r="DB41" s="162">
        <f t="shared" si="65"/>
        <v>0</v>
      </c>
      <c r="DC41" s="162">
        <f t="shared" si="66"/>
        <v>0</v>
      </c>
      <c r="DD41" s="162">
        <f t="shared" si="67"/>
        <v>0</v>
      </c>
      <c r="DE41" s="178">
        <f t="shared" si="68"/>
        <v>0</v>
      </c>
      <c r="DF41" s="110"/>
      <c r="DG41" s="110"/>
      <c r="DH41" s="110"/>
      <c r="DI41" s="110"/>
      <c r="DJ41" s="110"/>
      <c r="DK41" s="110"/>
      <c r="DL41" s="110"/>
      <c r="DM41" s="110"/>
      <c r="DN41" s="110"/>
      <c r="DO41" s="110"/>
      <c r="DP41" s="110"/>
      <c r="DQ41" s="110"/>
      <c r="DR41" s="110"/>
      <c r="DS41" s="110"/>
      <c r="DT41" s="110"/>
      <c r="DU41" s="110"/>
      <c r="DV41" s="110"/>
      <c r="DW41" s="110"/>
      <c r="DX41" s="110"/>
      <c r="DY41" s="110"/>
    </row>
    <row r="42" spans="1:129">
      <c r="B42" s="108" t="str">
        <f>' B_Populations'!$B$17</f>
        <v>75-84</v>
      </c>
      <c r="C42" s="254">
        <v>0</v>
      </c>
      <c r="D42" s="255">
        <v>0</v>
      </c>
      <c r="E42" s="255">
        <f t="shared" si="69"/>
        <v>0</v>
      </c>
      <c r="F42" s="155"/>
      <c r="G42" s="155"/>
      <c r="H42" s="155"/>
      <c r="I42" s="155"/>
      <c r="J42" s="155"/>
      <c r="K42" s="155"/>
      <c r="L42" s="155"/>
      <c r="M42" s="110"/>
      <c r="N42" s="110"/>
      <c r="O42" s="110"/>
      <c r="P42" s="110"/>
      <c r="Q42" s="110"/>
      <c r="R42" s="110"/>
      <c r="S42" s="110"/>
      <c r="T42" s="110"/>
      <c r="U42" s="110"/>
      <c r="V42" s="110"/>
      <c r="W42" s="110"/>
      <c r="X42" s="110"/>
      <c r="Y42" s="110"/>
      <c r="Z42" s="177"/>
      <c r="AA42" s="177"/>
      <c r="AB42" s="177"/>
      <c r="AC42" s="177"/>
      <c r="AD42" s="177"/>
      <c r="AE42" s="177"/>
      <c r="AF42" s="177"/>
      <c r="AG42" s="110"/>
      <c r="AH42" s="157">
        <f>' B_Populations'!C47</f>
        <v>23807</v>
      </c>
      <c r="AI42" s="157">
        <f t="shared" si="70"/>
        <v>0</v>
      </c>
      <c r="AJ42" s="157">
        <f>' B_Populations'!E47</f>
        <v>10397</v>
      </c>
      <c r="AK42" s="157">
        <f>IF(AJ42=0,0,($D$42/$AJ$42)*100000)</f>
        <v>0</v>
      </c>
      <c r="AL42" s="157">
        <f>' B_Populations'!G47</f>
        <v>13410</v>
      </c>
      <c r="AM42" s="157">
        <f>IF(AL42=0,0,($E$42/$AL$42)*100000)</f>
        <v>0</v>
      </c>
      <c r="AN42" s="157">
        <f>' B_Populations'!I47</f>
        <v>0</v>
      </c>
      <c r="AO42" s="157">
        <f>IF(AN42=0,0,($F$42/$AN$42)*100000)</f>
        <v>0</v>
      </c>
      <c r="AP42" s="157">
        <f>' B_Populations'!K47</f>
        <v>0</v>
      </c>
      <c r="AQ42" s="157">
        <f>IF(AP42=0,0,($G$42/$AP$42)*100000)</f>
        <v>0</v>
      </c>
      <c r="AR42" s="157">
        <f>' B_Populations'!M47</f>
        <v>0</v>
      </c>
      <c r="AS42" s="157">
        <f>IF(AR42=0,0,($H$42/$AR$42)*100000)</f>
        <v>0</v>
      </c>
      <c r="AT42" s="157">
        <f>' B_Populations'!O47</f>
        <v>0</v>
      </c>
      <c r="AU42" s="157">
        <f>IF(AT42=0,0,($I$42/$AT$42)*100000)</f>
        <v>0</v>
      </c>
      <c r="AV42" s="157">
        <f>' B_Populations'!Q47</f>
        <v>0</v>
      </c>
      <c r="AW42" s="157">
        <f>IF(AV42=0,0,($J$42/$AV$42)*100000)</f>
        <v>0</v>
      </c>
      <c r="AX42" s="157">
        <f>' B_Populations'!S47</f>
        <v>0</v>
      </c>
      <c r="AY42" s="157">
        <f>IF(AX42=0,0,($K$42/$AX$42)*100000)</f>
        <v>0</v>
      </c>
      <c r="AZ42" s="157">
        <f>' B_Populations'!U47</f>
        <v>0</v>
      </c>
      <c r="BA42" s="157">
        <f>IF(AZ42=0,0,($L$42/$AZ$42)*100000)</f>
        <v>0</v>
      </c>
      <c r="CQ42" s="110"/>
      <c r="CR42" s="158"/>
      <c r="CS42" s="159">
        <v>4.4840999999999999E-2</v>
      </c>
      <c r="CT42" s="110"/>
      <c r="CU42" s="108" t="str">
        <f>' B_Populations'!$B$17</f>
        <v>75-84</v>
      </c>
      <c r="CV42" s="160">
        <f t="shared" si="59"/>
        <v>0</v>
      </c>
      <c r="CW42" s="161">
        <f t="shared" si="60"/>
        <v>0</v>
      </c>
      <c r="CX42" s="161">
        <f t="shared" si="61"/>
        <v>0</v>
      </c>
      <c r="CY42" s="162">
        <f t="shared" si="62"/>
        <v>0</v>
      </c>
      <c r="CZ42" s="162">
        <f t="shared" si="63"/>
        <v>0</v>
      </c>
      <c r="DA42" s="162">
        <f t="shared" si="64"/>
        <v>0</v>
      </c>
      <c r="DB42" s="162">
        <f t="shared" si="65"/>
        <v>0</v>
      </c>
      <c r="DC42" s="162">
        <f t="shared" si="66"/>
        <v>0</v>
      </c>
      <c r="DD42" s="162">
        <f t="shared" si="67"/>
        <v>0</v>
      </c>
      <c r="DE42" s="178">
        <f t="shared" si="68"/>
        <v>0</v>
      </c>
      <c r="DF42" s="110"/>
      <c r="DG42" s="110"/>
      <c r="DH42" s="110"/>
      <c r="DI42" s="110"/>
      <c r="DJ42" s="110"/>
      <c r="DK42" s="110"/>
      <c r="DL42" s="110"/>
      <c r="DM42" s="110"/>
      <c r="DN42" s="110"/>
      <c r="DO42" s="110"/>
      <c r="DP42" s="110"/>
      <c r="DQ42" s="110"/>
      <c r="DR42" s="110"/>
      <c r="DS42" s="110"/>
      <c r="DT42" s="110"/>
      <c r="DU42" s="110"/>
      <c r="DV42" s="110"/>
      <c r="DW42" s="110"/>
      <c r="DX42" s="110"/>
      <c r="DY42" s="110"/>
    </row>
    <row r="43" spans="1:129">
      <c r="B43" s="108" t="str">
        <f>' B_Populations'!$B$18</f>
        <v>85+</v>
      </c>
      <c r="C43" s="254">
        <v>0</v>
      </c>
      <c r="D43" s="255">
        <v>0</v>
      </c>
      <c r="E43" s="255">
        <f t="shared" si="69"/>
        <v>0</v>
      </c>
      <c r="F43" s="155"/>
      <c r="G43" s="155"/>
      <c r="H43" s="155"/>
      <c r="I43" s="155"/>
      <c r="J43" s="155"/>
      <c r="K43" s="155"/>
      <c r="L43" s="155"/>
      <c r="M43" s="110"/>
      <c r="N43" s="110"/>
      <c r="O43" s="110"/>
      <c r="P43" s="110"/>
      <c r="Q43" s="110"/>
      <c r="R43" s="110"/>
      <c r="S43" s="110"/>
      <c r="T43" s="110"/>
      <c r="U43" s="110"/>
      <c r="V43" s="110"/>
      <c r="W43" s="110"/>
      <c r="X43" s="110"/>
      <c r="Y43" s="110"/>
      <c r="Z43" s="177"/>
      <c r="AA43" s="177"/>
      <c r="AB43" s="177"/>
      <c r="AC43" s="177"/>
      <c r="AD43" s="177"/>
      <c r="AE43" s="177"/>
      <c r="AF43" s="177"/>
      <c r="AG43" s="110"/>
      <c r="AH43" s="157">
        <f>' B_Populations'!C48</f>
        <v>6301</v>
      </c>
      <c r="AI43" s="157">
        <f t="shared" si="70"/>
        <v>0</v>
      </c>
      <c r="AJ43" s="157">
        <f>' B_Populations'!E48</f>
        <v>2153</v>
      </c>
      <c r="AK43" s="157">
        <f>IF(AJ43=0,0,($D$43/$AJ$43)*100000)</f>
        <v>0</v>
      </c>
      <c r="AL43" s="157">
        <f>' B_Populations'!G48</f>
        <v>4148</v>
      </c>
      <c r="AM43" s="157">
        <f>IF(AL43=0,0,($E$43/$AL$43)*100000)</f>
        <v>0</v>
      </c>
      <c r="AN43" s="157">
        <f>' B_Populations'!I48</f>
        <v>0</v>
      </c>
      <c r="AO43" s="157">
        <f>IF(AN43=0,0,($F$43/$AN$43)*100000)</f>
        <v>0</v>
      </c>
      <c r="AP43" s="157">
        <f>' B_Populations'!K48</f>
        <v>0</v>
      </c>
      <c r="AQ43" s="157">
        <f>IF(AP43=0,0,($G$43/$AP$43)*100000)</f>
        <v>0</v>
      </c>
      <c r="AR43" s="157">
        <f>' B_Populations'!M48</f>
        <v>0</v>
      </c>
      <c r="AS43" s="157">
        <f>IF(AR43=0,0,($H$43/$AR$43)*100000)</f>
        <v>0</v>
      </c>
      <c r="AT43" s="157">
        <f>' B_Populations'!O48</f>
        <v>0</v>
      </c>
      <c r="AU43" s="157">
        <f>IF(AT43=0,0,($I$43/$AT$43)*100000)</f>
        <v>0</v>
      </c>
      <c r="AV43" s="157">
        <f>' B_Populations'!Q48</f>
        <v>0</v>
      </c>
      <c r="AW43" s="157">
        <f>IF(AV43=0,0,($J$43/$AV$43)*100000)</f>
        <v>0</v>
      </c>
      <c r="AX43" s="157">
        <f>' B_Populations'!S48</f>
        <v>0</v>
      </c>
      <c r="AY43" s="157">
        <f>IF(AX43=0,0,($K$43/$AX$43)*100000)</f>
        <v>0</v>
      </c>
      <c r="AZ43" s="157">
        <f>' B_Populations'!U48</f>
        <v>0</v>
      </c>
      <c r="BA43" s="157">
        <f>IF(AZ43=0,0,($L$43/$AZ$43)*100000)</f>
        <v>0</v>
      </c>
      <c r="CQ43" s="110"/>
      <c r="CR43" s="158"/>
      <c r="CS43" s="159">
        <v>1.5507999999999999E-2</v>
      </c>
      <c r="CT43" s="110"/>
      <c r="CU43" s="108" t="str">
        <f>' B_Populations'!$B$18</f>
        <v>85+</v>
      </c>
      <c r="CV43" s="160">
        <f t="shared" si="59"/>
        <v>0</v>
      </c>
      <c r="CW43" s="161">
        <f t="shared" si="60"/>
        <v>0</v>
      </c>
      <c r="CX43" s="161">
        <f t="shared" si="61"/>
        <v>0</v>
      </c>
      <c r="CY43" s="162">
        <f t="shared" si="62"/>
        <v>0</v>
      </c>
      <c r="CZ43" s="162">
        <f t="shared" si="63"/>
        <v>0</v>
      </c>
      <c r="DA43" s="162">
        <f t="shared" si="64"/>
        <v>0</v>
      </c>
      <c r="DB43" s="162">
        <f t="shared" si="65"/>
        <v>0</v>
      </c>
      <c r="DC43" s="162">
        <f t="shared" si="66"/>
        <v>0</v>
      </c>
      <c r="DD43" s="162">
        <f t="shared" si="67"/>
        <v>0</v>
      </c>
      <c r="DE43" s="178">
        <f t="shared" si="68"/>
        <v>0</v>
      </c>
      <c r="DF43" s="110"/>
      <c r="DG43" s="110"/>
      <c r="DH43" s="110"/>
      <c r="DI43" s="110"/>
      <c r="DJ43" s="110"/>
      <c r="DK43" s="110"/>
      <c r="DL43" s="110"/>
      <c r="DM43" s="110"/>
      <c r="DN43" s="110"/>
      <c r="DO43" s="110"/>
      <c r="DP43" s="110"/>
      <c r="DQ43" s="110"/>
      <c r="DR43" s="110"/>
      <c r="DS43" s="110"/>
      <c r="DT43" s="110"/>
      <c r="DU43" s="110"/>
      <c r="DV43" s="110"/>
      <c r="DW43" s="110"/>
      <c r="DX43" s="110"/>
      <c r="DY43" s="110"/>
    </row>
    <row r="44" spans="1:129">
      <c r="B44" s="163" t="s">
        <v>115</v>
      </c>
      <c r="C44" s="164">
        <f t="shared" ref="C44:L44" si="71">SUM(C34:C43)</f>
        <v>6</v>
      </c>
      <c r="D44" s="165">
        <f t="shared" si="71"/>
        <v>3</v>
      </c>
      <c r="E44" s="165">
        <f t="shared" si="71"/>
        <v>3</v>
      </c>
      <c r="F44" s="167">
        <f t="shared" si="71"/>
        <v>0</v>
      </c>
      <c r="G44" s="167">
        <f t="shared" si="71"/>
        <v>0</v>
      </c>
      <c r="H44" s="167">
        <f t="shared" si="71"/>
        <v>0</v>
      </c>
      <c r="I44" s="167">
        <f t="shared" si="71"/>
        <v>0</v>
      </c>
      <c r="J44" s="167">
        <f t="shared" si="71"/>
        <v>0</v>
      </c>
      <c r="K44" s="167">
        <f t="shared" si="71"/>
        <v>0</v>
      </c>
      <c r="L44" s="179">
        <f t="shared" si="71"/>
        <v>0</v>
      </c>
      <c r="M44" s="98"/>
      <c r="AH44" s="170">
        <f t="shared" ref="AH44:BA44" si="72">SUM(AH34:AH43)</f>
        <v>466803</v>
      </c>
      <c r="AI44" s="157">
        <f t="shared" si="70"/>
        <v>1.285338783169774</v>
      </c>
      <c r="AJ44" s="157">
        <f t="shared" si="72"/>
        <v>231210</v>
      </c>
      <c r="AK44" s="157">
        <f>IF(AJ44=0,0,($D$44/$AJ$44)*100000)</f>
        <v>1.2975217334890359</v>
      </c>
      <c r="AL44" s="157">
        <f t="shared" si="72"/>
        <v>235593</v>
      </c>
      <c r="AM44" s="157">
        <f>IF(AL44=0,0,($E$44/$AL$44)*100000)</f>
        <v>1.2733824858972891</v>
      </c>
      <c r="AN44" s="157">
        <f t="shared" si="72"/>
        <v>0</v>
      </c>
      <c r="AO44" s="157">
        <f>IF(AN44=0,0,($F$44/$AN$44)*100000)</f>
        <v>0</v>
      </c>
      <c r="AP44" s="157">
        <f t="shared" si="72"/>
        <v>0</v>
      </c>
      <c r="AQ44" s="157">
        <f>IF(AP44=0,0,($G$44/$AP$44)*100000)</f>
        <v>0</v>
      </c>
      <c r="AR44" s="157">
        <f t="shared" si="72"/>
        <v>0</v>
      </c>
      <c r="AS44" s="157">
        <f>IF(AR44=0,0,($H$44/$AR$44)*100000)</f>
        <v>0</v>
      </c>
      <c r="AT44" s="157">
        <f t="shared" si="72"/>
        <v>0</v>
      </c>
      <c r="AU44" s="157">
        <f>IF(AT44=0,0,($I$44/$AT$44)*100000)</f>
        <v>0</v>
      </c>
      <c r="AV44" s="157">
        <f t="shared" si="72"/>
        <v>0</v>
      </c>
      <c r="AW44" s="157">
        <f>IF(AV44=0,0,($J$44/$AV$44)*100000)</f>
        <v>0</v>
      </c>
      <c r="AX44" s="157">
        <f t="shared" si="72"/>
        <v>0</v>
      </c>
      <c r="AY44" s="157">
        <f>IF(AX44=0,0,($K$44/$AX$44)*100000)</f>
        <v>0</v>
      </c>
      <c r="AZ44" s="157">
        <f t="shared" si="72"/>
        <v>0</v>
      </c>
      <c r="BA44" s="157">
        <f>IF(AZ44=0,0,($L$44/$AZ$44)*100000)</f>
        <v>0</v>
      </c>
      <c r="CS44" s="171"/>
      <c r="CU44" s="157" t="s">
        <v>115</v>
      </c>
      <c r="CV44" s="160">
        <f t="shared" ref="CV44:DE44" si="73">SUM(CV34:CV43)</f>
        <v>1.0979316944078397</v>
      </c>
      <c r="CW44" s="161">
        <f t="shared" si="73"/>
        <v>1.071925799831432</v>
      </c>
      <c r="CX44" s="161">
        <f t="shared" si="73"/>
        <v>1.1813022489397658</v>
      </c>
      <c r="CY44" s="172">
        <f t="shared" si="73"/>
        <v>0</v>
      </c>
      <c r="CZ44" s="172">
        <f t="shared" si="73"/>
        <v>0</v>
      </c>
      <c r="DA44" s="172">
        <f t="shared" si="73"/>
        <v>0</v>
      </c>
      <c r="DB44" s="172">
        <f t="shared" si="73"/>
        <v>0</v>
      </c>
      <c r="DC44" s="172">
        <f t="shared" si="73"/>
        <v>0</v>
      </c>
      <c r="DD44" s="172">
        <f t="shared" si="73"/>
        <v>0</v>
      </c>
      <c r="DE44" s="180">
        <f t="shared" si="73"/>
        <v>0</v>
      </c>
      <c r="DU44" s="110"/>
    </row>
    <row r="46" spans="1:129" ht="12.95" thickBot="1"/>
    <row r="47" spans="1:129" ht="13.5" thickBot="1">
      <c r="A47" s="136" t="s">
        <v>116</v>
      </c>
      <c r="B47" s="173"/>
      <c r="C47" s="174">
        <f>' B_Populations'!A55</f>
        <v>2018</v>
      </c>
      <c r="D47" s="139" t="s">
        <v>103</v>
      </c>
      <c r="E47" s="139"/>
      <c r="F47" s="140" t="s">
        <v>104</v>
      </c>
      <c r="G47" s="141"/>
      <c r="H47" s="141"/>
      <c r="I47" s="141"/>
      <c r="J47" s="141"/>
      <c r="K47" s="141"/>
      <c r="L47" s="141"/>
      <c r="M47" s="98"/>
      <c r="N47" s="98"/>
      <c r="O47" s="98"/>
      <c r="P47" s="98"/>
      <c r="Q47" s="98"/>
      <c r="R47" s="98"/>
      <c r="S47" s="98"/>
      <c r="T47" s="98"/>
      <c r="U47" s="98"/>
      <c r="V47" s="98"/>
      <c r="W47" s="98"/>
      <c r="X47" s="98"/>
      <c r="Y47" s="98"/>
      <c r="CV47" s="98" t="s">
        <v>106</v>
      </c>
      <c r="CW47" s="98"/>
      <c r="CX47" s="98"/>
      <c r="CY47" s="98"/>
    </row>
    <row r="48" spans="1:129" ht="39">
      <c r="B48" s="144" t="s">
        <v>32</v>
      </c>
      <c r="C48" s="145" t="s">
        <v>107</v>
      </c>
      <c r="D48" s="146" t="s">
        <v>108</v>
      </c>
      <c r="E48" s="146" t="s">
        <v>109</v>
      </c>
      <c r="F48" s="148" t="str">
        <f>' B_Populations'!$I$8</f>
        <v>White-Not Hispanic</v>
      </c>
      <c r="G48" s="148" t="str">
        <f>' B_Populations'!$K$8</f>
        <v>Hispanic</v>
      </c>
      <c r="H48" s="148" t="str">
        <f>' B_Populations'!$M$8</f>
        <v>Black-Not Hispanic</v>
      </c>
      <c r="I48" s="148" t="str">
        <f>' B_Populations'!$O$8</f>
        <v>Asian</v>
      </c>
      <c r="J48" s="148" t="str">
        <f>' B_Populations'!$Q$8</f>
        <v>American Indian/Alaska Native</v>
      </c>
      <c r="K48" s="148" t="str">
        <f>' B_Populations'!$S$8</f>
        <v>Other</v>
      </c>
      <c r="L48" s="175" t="str">
        <f>' B_Populations'!$U$8</f>
        <v>Other</v>
      </c>
      <c r="M48" s="102"/>
      <c r="N48" s="102"/>
      <c r="O48" s="102"/>
      <c r="P48" s="102"/>
      <c r="Q48" s="102"/>
      <c r="R48" s="102"/>
      <c r="S48" s="102"/>
      <c r="T48" s="102"/>
      <c r="U48" s="102"/>
      <c r="V48" s="102"/>
      <c r="W48" s="102"/>
      <c r="X48" s="102"/>
      <c r="Y48" s="102"/>
      <c r="Z48" s="102"/>
      <c r="AA48" s="102"/>
      <c r="AB48" s="102"/>
      <c r="AC48" s="102"/>
      <c r="AD48" s="102"/>
      <c r="AE48" s="102"/>
      <c r="AF48" s="102"/>
      <c r="AH48" s="150" t="s">
        <v>110</v>
      </c>
      <c r="AI48" s="150" t="s">
        <v>111</v>
      </c>
      <c r="AJ48" s="150" t="s">
        <v>112</v>
      </c>
      <c r="AK48" s="150" t="s">
        <v>111</v>
      </c>
      <c r="AL48" s="150" t="s">
        <v>113</v>
      </c>
      <c r="AM48" s="150" t="s">
        <v>111</v>
      </c>
      <c r="AN48" s="150" t="str">
        <f>' B_Populations'!$I$8</f>
        <v>White-Not Hispanic</v>
      </c>
      <c r="AO48" s="150" t="s">
        <v>111</v>
      </c>
      <c r="AP48" s="150" t="str">
        <f>' B_Populations'!$K$8</f>
        <v>Hispanic</v>
      </c>
      <c r="AQ48" s="150" t="s">
        <v>111</v>
      </c>
      <c r="AR48" s="150" t="str">
        <f>' B_Populations'!$M$8</f>
        <v>Black-Not Hispanic</v>
      </c>
      <c r="AS48" s="150" t="s">
        <v>111</v>
      </c>
      <c r="AT48" s="150" t="str">
        <f>' B_Populations'!$O$8</f>
        <v>Asian</v>
      </c>
      <c r="AU48" s="150" t="s">
        <v>111</v>
      </c>
      <c r="AV48" s="150" t="str">
        <f>' B_Populations'!$Q$8</f>
        <v>American Indian/Alaska Native</v>
      </c>
      <c r="AW48" s="150" t="s">
        <v>111</v>
      </c>
      <c r="AX48" s="150" t="str">
        <f>' B_Populations'!$S$8</f>
        <v>Other</v>
      </c>
      <c r="AY48" s="150" t="s">
        <v>111</v>
      </c>
      <c r="AZ48" s="150" t="str">
        <f>' B_Populations'!$U$8</f>
        <v>Other</v>
      </c>
      <c r="BA48" s="150" t="s">
        <v>111</v>
      </c>
      <c r="BB48" s="102"/>
      <c r="BC48" s="102"/>
      <c r="BD48" s="102"/>
      <c r="BE48" s="102"/>
      <c r="BF48" s="102"/>
      <c r="BG48" s="102"/>
      <c r="BH48" s="102"/>
      <c r="BI48" s="102"/>
      <c r="BJ48" s="102"/>
      <c r="BK48" s="102"/>
      <c r="BL48" s="102"/>
      <c r="BM48" s="102"/>
      <c r="BN48" s="102"/>
      <c r="BO48" s="102"/>
      <c r="BP48" s="102"/>
      <c r="BQ48" s="102"/>
      <c r="BR48" s="102"/>
      <c r="BS48" s="102"/>
      <c r="BT48" s="102"/>
      <c r="BU48" s="102"/>
      <c r="BV48" s="102"/>
      <c r="BW48" s="102"/>
      <c r="BX48" s="102"/>
      <c r="BY48" s="102"/>
      <c r="BZ48" s="102"/>
      <c r="CA48" s="102"/>
      <c r="CB48" s="102"/>
      <c r="CC48" s="102"/>
      <c r="CD48" s="102"/>
      <c r="CE48" s="102"/>
      <c r="CF48" s="102"/>
      <c r="CG48" s="102"/>
      <c r="CH48" s="102"/>
      <c r="CI48" s="102"/>
      <c r="CJ48" s="102"/>
      <c r="CK48" s="102"/>
      <c r="CL48" s="102"/>
      <c r="CM48" s="102"/>
      <c r="CN48" s="102"/>
      <c r="CO48" s="102"/>
      <c r="CP48" s="102"/>
      <c r="CQ48" s="102"/>
      <c r="CR48" s="102"/>
      <c r="CS48" s="151" t="s">
        <v>114</v>
      </c>
      <c r="CU48" s="150" t="s">
        <v>32</v>
      </c>
      <c r="CV48" s="152" t="s">
        <v>33</v>
      </c>
      <c r="CW48" s="153" t="s">
        <v>34</v>
      </c>
      <c r="CX48" s="153" t="s">
        <v>35</v>
      </c>
      <c r="CY48" s="148" t="str">
        <f>' B_Populations'!$I$8</f>
        <v>White-Not Hispanic</v>
      </c>
      <c r="CZ48" s="148" t="str">
        <f>' B_Populations'!$K$8</f>
        <v>Hispanic</v>
      </c>
      <c r="DA48" s="148" t="str">
        <f>' B_Populations'!$M$8</f>
        <v>Black-Not Hispanic</v>
      </c>
      <c r="DB48" s="148" t="str">
        <f>' B_Populations'!$O$8</f>
        <v>Asian</v>
      </c>
      <c r="DC48" s="148" t="str">
        <f>' B_Populations'!$Q$8</f>
        <v>American Indian/Alaska Native</v>
      </c>
      <c r="DD48" s="148" t="str">
        <f>' B_Populations'!$S$8</f>
        <v>Other</v>
      </c>
      <c r="DE48" s="175" t="str">
        <f>' B_Populations'!$U$8</f>
        <v>Other</v>
      </c>
      <c r="DF48" s="102"/>
      <c r="DG48" s="102"/>
      <c r="DH48" s="102"/>
      <c r="DI48" s="102"/>
      <c r="DJ48" s="102"/>
      <c r="DK48" s="102"/>
      <c r="DL48" s="102"/>
      <c r="DM48" s="102"/>
      <c r="DN48" s="102"/>
      <c r="DO48" s="102"/>
      <c r="DP48" s="102"/>
      <c r="DQ48" s="102"/>
      <c r="DR48" s="102"/>
      <c r="DS48" s="102"/>
      <c r="DT48" s="102"/>
      <c r="DU48" s="102"/>
      <c r="DV48" s="102"/>
      <c r="DW48" s="102"/>
      <c r="DX48" s="102"/>
      <c r="DY48" s="102"/>
    </row>
    <row r="49" spans="1:129">
      <c r="B49" s="108" t="str">
        <f>' B_Populations'!$B$9</f>
        <v>10-14</v>
      </c>
      <c r="C49" s="254">
        <v>0</v>
      </c>
      <c r="D49" s="255">
        <v>0</v>
      </c>
      <c r="E49" s="255">
        <f>C49-D49</f>
        <v>0</v>
      </c>
      <c r="F49" s="155"/>
      <c r="G49" s="155"/>
      <c r="H49" s="155"/>
      <c r="I49" s="155"/>
      <c r="J49" s="155"/>
      <c r="K49" s="155"/>
      <c r="L49" s="155"/>
      <c r="M49" s="110"/>
      <c r="N49" s="110"/>
      <c r="O49" s="110"/>
      <c r="P49" s="110"/>
      <c r="Q49" s="110"/>
      <c r="R49" s="110"/>
      <c r="S49" s="110"/>
      <c r="T49" s="110"/>
      <c r="U49" s="110"/>
      <c r="V49" s="110"/>
      <c r="W49" s="110"/>
      <c r="X49" s="110"/>
      <c r="Y49" s="110"/>
      <c r="Z49" s="177"/>
      <c r="AA49" s="177"/>
      <c r="AB49" s="177"/>
      <c r="AC49" s="177"/>
      <c r="AD49" s="177"/>
      <c r="AE49" s="177"/>
      <c r="AF49" s="177"/>
      <c r="AG49" s="110"/>
      <c r="AH49" s="157">
        <f>' B_Populations'!C54</f>
        <v>39196</v>
      </c>
      <c r="AI49" s="157">
        <f>IF(AH49=0,0,(C49/AH49)*100000)</f>
        <v>0</v>
      </c>
      <c r="AJ49" s="157">
        <f>' B_Populations'!E54</f>
        <v>19871</v>
      </c>
      <c r="AK49" s="157">
        <f>IF(AJ49=0,0,($D$49/$AJ$49)*100000)</f>
        <v>0</v>
      </c>
      <c r="AL49" s="157">
        <f>' B_Populations'!G54</f>
        <v>19325</v>
      </c>
      <c r="AM49" s="157">
        <f>IF(AL49=0,0,($E$49/$AL$49)*100000)</f>
        <v>0</v>
      </c>
      <c r="AN49" s="157">
        <f>' B_Populations'!I54</f>
        <v>0</v>
      </c>
      <c r="AO49" s="157">
        <f>IF(AN49=0,0,($F$49/$AN$49)*100000)</f>
        <v>0</v>
      </c>
      <c r="AP49" s="157">
        <f>' B_Populations'!K54</f>
        <v>0</v>
      </c>
      <c r="AQ49" s="157">
        <f>IF(AP49=0,0,($G$49/$AP$49)*100000)</f>
        <v>0</v>
      </c>
      <c r="AR49" s="157">
        <f>' B_Populations'!M54</f>
        <v>0</v>
      </c>
      <c r="AS49" s="157">
        <f>IF(AR49=0,0,($H$49/$AR$49)*100000)</f>
        <v>0</v>
      </c>
      <c r="AT49" s="157">
        <f>' B_Populations'!O54</f>
        <v>0</v>
      </c>
      <c r="AU49" s="157">
        <f>IF(AT49=0,0,($I$49/$AT$49)*100000)</f>
        <v>0</v>
      </c>
      <c r="AV49" s="157">
        <f>' B_Populations'!Q54</f>
        <v>0</v>
      </c>
      <c r="AW49" s="157">
        <f>IF(AV49=0,0,($J$49/$AV$49)*100000)</f>
        <v>0</v>
      </c>
      <c r="AX49" s="157">
        <f>' B_Populations'!S54</f>
        <v>0</v>
      </c>
      <c r="AY49" s="157">
        <f>IF(AX49=0,0,($K$49/$AX$49)*100000)</f>
        <v>0</v>
      </c>
      <c r="AZ49" s="157">
        <f>' B_Populations'!U54</f>
        <v>0</v>
      </c>
      <c r="BA49" s="157">
        <f>IF(AZ49=0,0,($L$49/$AZ$49)*100000)</f>
        <v>0</v>
      </c>
      <c r="CQ49" s="110"/>
      <c r="CR49" s="158"/>
      <c r="CS49" s="159">
        <v>7.3032E-2</v>
      </c>
      <c r="CT49" s="110"/>
      <c r="CU49" s="108" t="str">
        <f>' B_Populations'!$B$9</f>
        <v>10-14</v>
      </c>
      <c r="CV49" s="160">
        <f t="shared" ref="CV49:CV58" si="74">AI49*CS49</f>
        <v>0</v>
      </c>
      <c r="CW49" s="161">
        <f t="shared" ref="CW49:CW58" si="75">AK49*CS49</f>
        <v>0</v>
      </c>
      <c r="CX49" s="161">
        <f t="shared" ref="CX49:CX58" si="76">AM49*CS49</f>
        <v>0</v>
      </c>
      <c r="CY49" s="162">
        <f t="shared" ref="CY49:CY58" si="77">AO49*CS49</f>
        <v>0</v>
      </c>
      <c r="CZ49" s="162">
        <f t="shared" ref="CZ49:CZ58" si="78">AQ49*CS49</f>
        <v>0</v>
      </c>
      <c r="DA49" s="162">
        <f t="shared" ref="DA49:DA58" si="79">AS49*CS49</f>
        <v>0</v>
      </c>
      <c r="DB49" s="162">
        <f t="shared" ref="DB49:DB58" si="80">AU49*CS49</f>
        <v>0</v>
      </c>
      <c r="DC49" s="162">
        <f t="shared" ref="DC49:DC58" si="81">AW49*CS49</f>
        <v>0</v>
      </c>
      <c r="DD49" s="162">
        <f t="shared" ref="DD49:DD58" si="82">AY49*CS49</f>
        <v>0</v>
      </c>
      <c r="DE49" s="178">
        <f t="shared" ref="DE49:DE58" si="83">BA49*CS49</f>
        <v>0</v>
      </c>
      <c r="DF49" s="110"/>
      <c r="DG49" s="110"/>
      <c r="DH49" s="110"/>
      <c r="DI49" s="110"/>
      <c r="DJ49" s="110"/>
      <c r="DK49" s="110"/>
      <c r="DL49" s="110"/>
      <c r="DM49" s="110"/>
      <c r="DN49" s="110"/>
      <c r="DO49" s="110"/>
      <c r="DP49" s="110"/>
      <c r="DQ49" s="110"/>
      <c r="DR49" s="110"/>
      <c r="DS49" s="110"/>
      <c r="DT49" s="110"/>
      <c r="DU49" s="110"/>
      <c r="DV49" s="110"/>
      <c r="DW49" s="110"/>
      <c r="DX49" s="110"/>
      <c r="DY49" s="110"/>
    </row>
    <row r="50" spans="1:129">
      <c r="B50" s="108" t="str">
        <f>' B_Populations'!$B$10</f>
        <v>15-19</v>
      </c>
      <c r="C50" s="254">
        <v>1</v>
      </c>
      <c r="D50" s="255">
        <v>0</v>
      </c>
      <c r="E50" s="255">
        <f t="shared" ref="E50:E58" si="84">C50-D50</f>
        <v>1</v>
      </c>
      <c r="F50" s="155"/>
      <c r="G50" s="155"/>
      <c r="H50" s="155"/>
      <c r="I50" s="155"/>
      <c r="J50" s="155"/>
      <c r="K50" s="155"/>
      <c r="L50" s="155"/>
      <c r="M50" s="110"/>
      <c r="N50" s="110"/>
      <c r="O50" s="110"/>
      <c r="P50" s="110"/>
      <c r="Q50" s="110"/>
      <c r="R50" s="110"/>
      <c r="S50" s="110"/>
      <c r="T50" s="110"/>
      <c r="U50" s="110"/>
      <c r="V50" s="110"/>
      <c r="W50" s="110"/>
      <c r="X50" s="110"/>
      <c r="Y50" s="110"/>
      <c r="Z50" s="177"/>
      <c r="AA50" s="177"/>
      <c r="AB50" s="177"/>
      <c r="AC50" s="177"/>
      <c r="AD50" s="177"/>
      <c r="AE50" s="177"/>
      <c r="AF50" s="177"/>
      <c r="AG50" s="110"/>
      <c r="AH50" s="157">
        <f>' B_Populations'!C55</f>
        <v>39971</v>
      </c>
      <c r="AI50" s="157">
        <f t="shared" ref="AI50:AI59" si="85">IF(AH50=0,0,(C50/AH50)*100000)</f>
        <v>2.5018138150158866</v>
      </c>
      <c r="AJ50" s="157">
        <f>' B_Populations'!E55</f>
        <v>21095</v>
      </c>
      <c r="AK50" s="157">
        <f>IF(AJ50=0,0,($D$50/$AJ$50)*100000)</f>
        <v>0</v>
      </c>
      <c r="AL50" s="157">
        <f>' B_Populations'!G55</f>
        <v>18876</v>
      </c>
      <c r="AM50" s="157">
        <f>IF(AL50=0,0,($E$50/$AL$50)*100000)</f>
        <v>5.2977325704598437</v>
      </c>
      <c r="AN50" s="157">
        <f>' B_Populations'!I55</f>
        <v>0</v>
      </c>
      <c r="AO50" s="157">
        <f>IF(AN50=0,0,($F$50/$AN$50)*100000)</f>
        <v>0</v>
      </c>
      <c r="AP50" s="157">
        <f>' B_Populations'!K55</f>
        <v>0</v>
      </c>
      <c r="AQ50" s="157">
        <f>IF(AP50=0,0,($G$50/$AP$50)*100000)</f>
        <v>0</v>
      </c>
      <c r="AR50" s="157">
        <f>' B_Populations'!M55</f>
        <v>0</v>
      </c>
      <c r="AS50" s="157">
        <f>IF(AR50=0,0,($H$50/$AR$50)*100000)</f>
        <v>0</v>
      </c>
      <c r="AT50" s="157">
        <f>' B_Populations'!O55</f>
        <v>0</v>
      </c>
      <c r="AU50" s="157">
        <f>IF(AT50=0,0,($I$50/$AT$50)*100000)</f>
        <v>0</v>
      </c>
      <c r="AV50" s="157">
        <f>' B_Populations'!Q55</f>
        <v>0</v>
      </c>
      <c r="AW50" s="157">
        <f>IF(AV50=0,0,($J$50/$AV$50)*100000)</f>
        <v>0</v>
      </c>
      <c r="AX50" s="157">
        <f>' B_Populations'!S55</f>
        <v>0</v>
      </c>
      <c r="AY50" s="157">
        <f>IF(AX50=0,0,($K$50/$AX$50)*100000)</f>
        <v>0</v>
      </c>
      <c r="AZ50" s="157">
        <f>' B_Populations'!U55</f>
        <v>0</v>
      </c>
      <c r="BA50" s="157">
        <f>IF(AZ50=0,0,($L$50/$AZ$50)*100000)</f>
        <v>0</v>
      </c>
      <c r="CQ50" s="110"/>
      <c r="CR50" s="158"/>
      <c r="CS50" s="159">
        <v>7.2168999999999997E-2</v>
      </c>
      <c r="CT50" s="110"/>
      <c r="CU50" s="108" t="str">
        <f>' B_Populations'!$B$10</f>
        <v>15-19</v>
      </c>
      <c r="CV50" s="160">
        <f t="shared" si="74"/>
        <v>0.18055340121588151</v>
      </c>
      <c r="CW50" s="161">
        <f t="shared" si="75"/>
        <v>0</v>
      </c>
      <c r="CX50" s="161">
        <f t="shared" si="76"/>
        <v>0.38233206187751645</v>
      </c>
      <c r="CY50" s="162">
        <f t="shared" si="77"/>
        <v>0</v>
      </c>
      <c r="CZ50" s="162">
        <f t="shared" si="78"/>
        <v>0</v>
      </c>
      <c r="DA50" s="162">
        <f t="shared" si="79"/>
        <v>0</v>
      </c>
      <c r="DB50" s="162">
        <f t="shared" si="80"/>
        <v>0</v>
      </c>
      <c r="DC50" s="162">
        <f t="shared" si="81"/>
        <v>0</v>
      </c>
      <c r="DD50" s="162">
        <f t="shared" si="82"/>
        <v>0</v>
      </c>
      <c r="DE50" s="178">
        <f t="shared" si="83"/>
        <v>0</v>
      </c>
      <c r="DF50" s="110"/>
      <c r="DG50" s="110"/>
      <c r="DH50" s="110"/>
      <c r="DI50" s="110"/>
      <c r="DJ50" s="110"/>
      <c r="DK50" s="110"/>
      <c r="DL50" s="110"/>
      <c r="DM50" s="110"/>
      <c r="DN50" s="110"/>
      <c r="DO50" s="110"/>
      <c r="DP50" s="110"/>
      <c r="DQ50" s="110"/>
      <c r="DR50" s="110"/>
      <c r="DS50" s="110"/>
      <c r="DT50" s="110"/>
      <c r="DU50" s="110"/>
      <c r="DV50" s="110"/>
      <c r="DW50" s="110"/>
      <c r="DX50" s="110"/>
      <c r="DY50" s="110"/>
    </row>
    <row r="51" spans="1:129">
      <c r="B51" s="108" t="str">
        <f>' B_Populations'!$B$11</f>
        <v>20-24</v>
      </c>
      <c r="C51" s="254">
        <v>0</v>
      </c>
      <c r="D51" s="255">
        <v>0</v>
      </c>
      <c r="E51" s="255">
        <f t="shared" si="84"/>
        <v>0</v>
      </c>
      <c r="F51" s="155"/>
      <c r="G51" s="155"/>
      <c r="H51" s="155"/>
      <c r="I51" s="155"/>
      <c r="J51" s="155"/>
      <c r="K51" s="155"/>
      <c r="L51" s="155"/>
      <c r="M51" s="110"/>
      <c r="N51" s="110"/>
      <c r="O51" s="110"/>
      <c r="P51" s="110"/>
      <c r="Q51" s="110"/>
      <c r="R51" s="110"/>
      <c r="S51" s="110"/>
      <c r="T51" s="110"/>
      <c r="U51" s="110"/>
      <c r="V51" s="110"/>
      <c r="W51" s="110"/>
      <c r="X51" s="110"/>
      <c r="Y51" s="110"/>
      <c r="Z51" s="177"/>
      <c r="AA51" s="177"/>
      <c r="AB51" s="177"/>
      <c r="AC51" s="177"/>
      <c r="AD51" s="177"/>
      <c r="AE51" s="177"/>
      <c r="AF51" s="177"/>
      <c r="AG51" s="110"/>
      <c r="AH51" s="157">
        <f>' B_Populations'!C56</f>
        <v>33551</v>
      </c>
      <c r="AI51" s="157">
        <f t="shared" si="85"/>
        <v>0</v>
      </c>
      <c r="AJ51" s="157">
        <f>' B_Populations'!E56</f>
        <v>16990</v>
      </c>
      <c r="AK51" s="157">
        <f>IF(AJ51=0,0,($D$51/$AJ$51)*100000)</f>
        <v>0</v>
      </c>
      <c r="AL51" s="157">
        <f>' B_Populations'!G56</f>
        <v>16561</v>
      </c>
      <c r="AM51" s="157">
        <f>IF(AL51=0,0,($E$51/$AL$51)*100000)</f>
        <v>0</v>
      </c>
      <c r="AN51" s="157">
        <f>' B_Populations'!I56</f>
        <v>0</v>
      </c>
      <c r="AO51" s="157">
        <f>IF(AN51=0,0,($F$51/$AN$51)*100000)</f>
        <v>0</v>
      </c>
      <c r="AP51" s="157">
        <f>' B_Populations'!K56</f>
        <v>0</v>
      </c>
      <c r="AQ51" s="157">
        <f>IF(AP51=0,0,($G$51/$AP$51)*100000)</f>
        <v>0</v>
      </c>
      <c r="AR51" s="157">
        <f>' B_Populations'!M56</f>
        <v>0</v>
      </c>
      <c r="AS51" s="157">
        <f>IF(AR51=0,0,($H$51/$AR$51)*100000)</f>
        <v>0</v>
      </c>
      <c r="AT51" s="157">
        <f>' B_Populations'!O56</f>
        <v>0</v>
      </c>
      <c r="AU51" s="157">
        <f>IF(AT51=0,0,($I$51/$AT$51)*100000)</f>
        <v>0</v>
      </c>
      <c r="AV51" s="157">
        <f>' B_Populations'!Q56</f>
        <v>0</v>
      </c>
      <c r="AW51" s="157">
        <f>IF(AV51=0,0,($J$51/$AV$51)*100000)</f>
        <v>0</v>
      </c>
      <c r="AX51" s="157">
        <f>' B_Populations'!S56</f>
        <v>0</v>
      </c>
      <c r="AY51" s="157">
        <f>IF(AX51=0,0,($K$51/$AX$51)*100000)</f>
        <v>0</v>
      </c>
      <c r="AZ51" s="157">
        <f>' B_Populations'!U56</f>
        <v>0</v>
      </c>
      <c r="BA51" s="157">
        <f>IF(AZ51=0,0,($L$51/$AZ$51)*100000)</f>
        <v>0</v>
      </c>
      <c r="CQ51" s="110"/>
      <c r="CR51" s="158"/>
      <c r="CS51" s="159">
        <v>6.6477999999999995E-2</v>
      </c>
      <c r="CT51" s="110"/>
      <c r="CU51" s="108" t="str">
        <f>' B_Populations'!$B$11</f>
        <v>20-24</v>
      </c>
      <c r="CV51" s="160">
        <f t="shared" si="74"/>
        <v>0</v>
      </c>
      <c r="CW51" s="161">
        <f t="shared" si="75"/>
        <v>0</v>
      </c>
      <c r="CX51" s="161">
        <f t="shared" si="76"/>
        <v>0</v>
      </c>
      <c r="CY51" s="162">
        <f t="shared" si="77"/>
        <v>0</v>
      </c>
      <c r="CZ51" s="162">
        <f t="shared" si="78"/>
        <v>0</v>
      </c>
      <c r="DA51" s="162">
        <f t="shared" si="79"/>
        <v>0</v>
      </c>
      <c r="DB51" s="162">
        <f t="shared" si="80"/>
        <v>0</v>
      </c>
      <c r="DC51" s="162">
        <f t="shared" si="81"/>
        <v>0</v>
      </c>
      <c r="DD51" s="162">
        <f t="shared" si="82"/>
        <v>0</v>
      </c>
      <c r="DE51" s="178">
        <f t="shared" si="83"/>
        <v>0</v>
      </c>
      <c r="DF51" s="110"/>
      <c r="DG51" s="110"/>
      <c r="DH51" s="110"/>
      <c r="DI51" s="110"/>
      <c r="DJ51" s="110"/>
      <c r="DK51" s="110"/>
      <c r="DL51" s="110"/>
      <c r="DM51" s="110"/>
      <c r="DN51" s="110"/>
      <c r="DO51" s="110"/>
      <c r="DP51" s="110"/>
      <c r="DQ51" s="110"/>
      <c r="DR51" s="110"/>
      <c r="DS51" s="110"/>
      <c r="DT51" s="110"/>
      <c r="DU51" s="110"/>
      <c r="DV51" s="110"/>
      <c r="DW51" s="110"/>
      <c r="DX51" s="110"/>
      <c r="DY51" s="110"/>
    </row>
    <row r="52" spans="1:129">
      <c r="B52" s="108" t="str">
        <f>' B_Populations'!$B$12</f>
        <v>25-34</v>
      </c>
      <c r="C52" s="254">
        <v>0</v>
      </c>
      <c r="D52" s="255">
        <v>0</v>
      </c>
      <c r="E52" s="255">
        <f t="shared" si="84"/>
        <v>0</v>
      </c>
      <c r="F52" s="155"/>
      <c r="G52" s="155"/>
      <c r="H52" s="155"/>
      <c r="I52" s="155"/>
      <c r="J52" s="155"/>
      <c r="K52" s="155"/>
      <c r="L52" s="155"/>
      <c r="M52" s="110"/>
      <c r="N52" s="110"/>
      <c r="O52" s="110"/>
      <c r="P52" s="110"/>
      <c r="Q52" s="110"/>
      <c r="R52" s="110"/>
      <c r="S52" s="110"/>
      <c r="T52" s="110"/>
      <c r="U52" s="110"/>
      <c r="V52" s="110"/>
      <c r="W52" s="110"/>
      <c r="X52" s="110"/>
      <c r="Y52" s="110"/>
      <c r="Z52" s="177"/>
      <c r="AA52" s="177"/>
      <c r="AB52" s="177"/>
      <c r="AC52" s="177"/>
      <c r="AD52" s="177"/>
      <c r="AE52" s="177"/>
      <c r="AF52" s="177"/>
      <c r="AG52" s="110"/>
      <c r="AH52" s="157">
        <f>' B_Populations'!C57</f>
        <v>63227</v>
      </c>
      <c r="AI52" s="157">
        <f t="shared" si="85"/>
        <v>0</v>
      </c>
      <c r="AJ52" s="157">
        <f>' B_Populations'!E57</f>
        <v>31745</v>
      </c>
      <c r="AK52" s="157">
        <f>IF(AJ52=0,0,($D$52/$AJ$52)*100000)</f>
        <v>0</v>
      </c>
      <c r="AL52" s="157">
        <f>' B_Populations'!G57</f>
        <v>31482</v>
      </c>
      <c r="AM52" s="157">
        <f>IF(AL52=0,0,($E$52/$AL$52)*100000)</f>
        <v>0</v>
      </c>
      <c r="AN52" s="157">
        <f>' B_Populations'!I57</f>
        <v>0</v>
      </c>
      <c r="AO52" s="157">
        <f>IF(AN52=0,0,($F$52/$AN$52)*100000)</f>
        <v>0</v>
      </c>
      <c r="AP52" s="157">
        <f>' B_Populations'!K57</f>
        <v>0</v>
      </c>
      <c r="AQ52" s="157">
        <f>IF(AP52=0,0,($G$52/$AP$52)*100000)</f>
        <v>0</v>
      </c>
      <c r="AR52" s="157">
        <f>' B_Populations'!M57</f>
        <v>0</v>
      </c>
      <c r="AS52" s="157">
        <f>IF(AR52=0,0,($H$52/$AR$52)*100000)</f>
        <v>0</v>
      </c>
      <c r="AT52" s="157">
        <f>' B_Populations'!O57</f>
        <v>0</v>
      </c>
      <c r="AU52" s="157">
        <f>IF(AT52=0,0,($I$52/$AT$52)*100000)</f>
        <v>0</v>
      </c>
      <c r="AV52" s="157">
        <f>' B_Populations'!Q57</f>
        <v>0</v>
      </c>
      <c r="AW52" s="157">
        <f>IF(AV52=0,0,($J$52/$AV$52)*100000)</f>
        <v>0</v>
      </c>
      <c r="AX52" s="157">
        <f>' B_Populations'!S57</f>
        <v>0</v>
      </c>
      <c r="AY52" s="157">
        <f>IF(AX52=0,0,($K$52/$AX$52)*100000)</f>
        <v>0</v>
      </c>
      <c r="AZ52" s="157">
        <f>' B_Populations'!U57</f>
        <v>0</v>
      </c>
      <c r="BA52" s="157">
        <f>IF(AZ52=0,0,($L$52/$AZ$52)*100000)</f>
        <v>0</v>
      </c>
      <c r="CQ52" s="110"/>
      <c r="CR52" s="158"/>
      <c r="CS52" s="159">
        <v>0.135573</v>
      </c>
      <c r="CT52" s="110"/>
      <c r="CU52" s="108" t="str">
        <f>' B_Populations'!$B$12</f>
        <v>25-34</v>
      </c>
      <c r="CV52" s="160">
        <f t="shared" si="74"/>
        <v>0</v>
      </c>
      <c r="CW52" s="161">
        <f t="shared" si="75"/>
        <v>0</v>
      </c>
      <c r="CX52" s="161">
        <f t="shared" si="76"/>
        <v>0</v>
      </c>
      <c r="CY52" s="162">
        <f t="shared" si="77"/>
        <v>0</v>
      </c>
      <c r="CZ52" s="162">
        <f t="shared" si="78"/>
        <v>0</v>
      </c>
      <c r="DA52" s="162">
        <f t="shared" si="79"/>
        <v>0</v>
      </c>
      <c r="DB52" s="162">
        <f t="shared" si="80"/>
        <v>0</v>
      </c>
      <c r="DC52" s="162">
        <f t="shared" si="81"/>
        <v>0</v>
      </c>
      <c r="DD52" s="162">
        <f t="shared" si="82"/>
        <v>0</v>
      </c>
      <c r="DE52" s="178">
        <f t="shared" si="83"/>
        <v>0</v>
      </c>
      <c r="DF52" s="110"/>
      <c r="DG52" s="110"/>
      <c r="DH52" s="110"/>
      <c r="DI52" s="110"/>
      <c r="DJ52" s="110"/>
      <c r="DK52" s="110"/>
      <c r="DL52" s="110"/>
      <c r="DM52" s="110"/>
      <c r="DN52" s="110"/>
      <c r="DO52" s="110"/>
      <c r="DP52" s="110"/>
      <c r="DQ52" s="110"/>
      <c r="DR52" s="110"/>
      <c r="DS52" s="110"/>
      <c r="DT52" s="110"/>
      <c r="DU52" s="110"/>
      <c r="DV52" s="110"/>
      <c r="DW52" s="110"/>
      <c r="DX52" s="110"/>
      <c r="DY52" s="110"/>
    </row>
    <row r="53" spans="1:129">
      <c r="B53" s="108" t="str">
        <f>' B_Populations'!$B$13</f>
        <v>35-44</v>
      </c>
      <c r="C53" s="254">
        <v>3</v>
      </c>
      <c r="D53" s="255">
        <v>2</v>
      </c>
      <c r="E53" s="255">
        <f t="shared" si="84"/>
        <v>1</v>
      </c>
      <c r="F53" s="155"/>
      <c r="G53" s="155"/>
      <c r="H53" s="155"/>
      <c r="I53" s="155"/>
      <c r="J53" s="155"/>
      <c r="K53" s="155"/>
      <c r="L53" s="155"/>
      <c r="M53" s="110"/>
      <c r="N53" s="110"/>
      <c r="O53" s="110"/>
      <c r="P53" s="110"/>
      <c r="Q53" s="110"/>
      <c r="R53" s="110"/>
      <c r="S53" s="110"/>
      <c r="T53" s="110"/>
      <c r="U53" s="110"/>
      <c r="V53" s="110"/>
      <c r="W53" s="110"/>
      <c r="X53" s="110"/>
      <c r="Y53" s="110"/>
      <c r="Z53" s="177"/>
      <c r="AA53" s="177"/>
      <c r="AB53" s="177"/>
      <c r="AC53" s="177"/>
      <c r="AD53" s="177"/>
      <c r="AE53" s="177"/>
      <c r="AF53" s="177"/>
      <c r="AG53" s="110"/>
      <c r="AH53" s="157">
        <f>' B_Populations'!C58</f>
        <v>72566</v>
      </c>
      <c r="AI53" s="157">
        <f t="shared" si="85"/>
        <v>4.1341675164677678</v>
      </c>
      <c r="AJ53" s="157">
        <f>' B_Populations'!E58</f>
        <v>37005</v>
      </c>
      <c r="AK53" s="157">
        <f>IF(AJ53=0,0,($D$53/$AJ$53)*100000)</f>
        <v>5.4046750439129845</v>
      </c>
      <c r="AL53" s="157">
        <f>' B_Populations'!G58</f>
        <v>35561</v>
      </c>
      <c r="AM53" s="157">
        <f>IF(AL53=0,0,($E$53/$AL$53)*100000)</f>
        <v>2.8120694018728383</v>
      </c>
      <c r="AN53" s="157">
        <f>' B_Populations'!I58</f>
        <v>0</v>
      </c>
      <c r="AO53" s="157">
        <f>IF(AN53=0,0,($F$53/$AN$53)*100000)</f>
        <v>0</v>
      </c>
      <c r="AP53" s="157">
        <f>' B_Populations'!K58</f>
        <v>0</v>
      </c>
      <c r="AQ53" s="157">
        <f>IF(AP53=0,0,($G$53/$AP$53)*100000)</f>
        <v>0</v>
      </c>
      <c r="AR53" s="157">
        <f>' B_Populations'!M58</f>
        <v>0</v>
      </c>
      <c r="AS53" s="157">
        <f>IF(AR53=0,0,($H$53/$AR$53)*100000)</f>
        <v>0</v>
      </c>
      <c r="AT53" s="157">
        <f>' B_Populations'!O58</f>
        <v>0</v>
      </c>
      <c r="AU53" s="157">
        <f>IF(AT53=0,0,($I$53/$AT$53)*100000)</f>
        <v>0</v>
      </c>
      <c r="AV53" s="157">
        <f>' B_Populations'!Q58</f>
        <v>0</v>
      </c>
      <c r="AW53" s="157">
        <f>IF(AV53=0,0,($J$53/$AV$53)*100000)</f>
        <v>0</v>
      </c>
      <c r="AX53" s="157">
        <f>' B_Populations'!S58</f>
        <v>0</v>
      </c>
      <c r="AY53" s="157">
        <f>IF(AX53=0,0,($K$53/$AX$53)*100000)</f>
        <v>0</v>
      </c>
      <c r="AZ53" s="157">
        <f>' B_Populations'!U58</f>
        <v>0</v>
      </c>
      <c r="BA53" s="157">
        <f>IF(AZ53=0,0,($L$53/$AZ$53)*100000)</f>
        <v>0</v>
      </c>
      <c r="CQ53" s="110"/>
      <c r="CR53" s="158"/>
      <c r="CS53" s="159">
        <v>0.16261300000000001</v>
      </c>
      <c r="CT53" s="110"/>
      <c r="CU53" s="108" t="str">
        <f>' B_Populations'!$B$13</f>
        <v>35-44</v>
      </c>
      <c r="CV53" s="160">
        <f t="shared" si="74"/>
        <v>0.67226938235537315</v>
      </c>
      <c r="CW53" s="161">
        <f t="shared" si="75"/>
        <v>0.87887042291582218</v>
      </c>
      <c r="CX53" s="161">
        <f t="shared" si="76"/>
        <v>0.45727904164674787</v>
      </c>
      <c r="CY53" s="162">
        <f t="shared" si="77"/>
        <v>0</v>
      </c>
      <c r="CZ53" s="162">
        <f t="shared" si="78"/>
        <v>0</v>
      </c>
      <c r="DA53" s="162">
        <f t="shared" si="79"/>
        <v>0</v>
      </c>
      <c r="DB53" s="162">
        <f t="shared" si="80"/>
        <v>0</v>
      </c>
      <c r="DC53" s="162">
        <f t="shared" si="81"/>
        <v>0</v>
      </c>
      <c r="DD53" s="162">
        <f t="shared" si="82"/>
        <v>0</v>
      </c>
      <c r="DE53" s="178">
        <f t="shared" si="83"/>
        <v>0</v>
      </c>
      <c r="DF53" s="110"/>
      <c r="DG53" s="110"/>
      <c r="DH53" s="110"/>
      <c r="DI53" s="110"/>
      <c r="DJ53" s="110"/>
      <c r="DK53" s="110"/>
      <c r="DL53" s="110"/>
      <c r="DM53" s="110"/>
      <c r="DN53" s="110"/>
      <c r="DO53" s="110"/>
      <c r="DP53" s="110"/>
      <c r="DQ53" s="110"/>
      <c r="DR53" s="110"/>
      <c r="DS53" s="110"/>
      <c r="DT53" s="110"/>
      <c r="DU53" s="110"/>
      <c r="DV53" s="110"/>
      <c r="DW53" s="110"/>
      <c r="DX53" s="110"/>
      <c r="DY53" s="110"/>
    </row>
    <row r="54" spans="1:129">
      <c r="B54" s="108" t="str">
        <f>' B_Populations'!$B$14</f>
        <v>45-54</v>
      </c>
      <c r="C54" s="254">
        <v>3</v>
      </c>
      <c r="D54" s="255">
        <v>3</v>
      </c>
      <c r="E54" s="255">
        <f t="shared" si="84"/>
        <v>0</v>
      </c>
      <c r="F54" s="155"/>
      <c r="G54" s="155"/>
      <c r="H54" s="155"/>
      <c r="I54" s="155"/>
      <c r="J54" s="155"/>
      <c r="K54" s="155"/>
      <c r="L54" s="155"/>
      <c r="M54" s="110"/>
      <c r="N54" s="110"/>
      <c r="O54" s="110"/>
      <c r="P54" s="110"/>
      <c r="Q54" s="110"/>
      <c r="R54" s="110"/>
      <c r="S54" s="110"/>
      <c r="T54" s="110"/>
      <c r="U54" s="110"/>
      <c r="V54" s="110"/>
      <c r="W54" s="110"/>
      <c r="X54" s="110"/>
      <c r="Y54" s="110"/>
      <c r="Z54" s="177"/>
      <c r="AA54" s="177"/>
      <c r="AB54" s="177"/>
      <c r="AC54" s="177"/>
      <c r="AD54" s="177"/>
      <c r="AE54" s="177"/>
      <c r="AF54" s="177"/>
      <c r="AG54" s="110"/>
      <c r="AH54" s="157">
        <f>' B_Populations'!C59</f>
        <v>74204</v>
      </c>
      <c r="AI54" s="157">
        <f t="shared" si="85"/>
        <v>4.0429087380734199</v>
      </c>
      <c r="AJ54" s="157">
        <f>' B_Populations'!E59</f>
        <v>36806</v>
      </c>
      <c r="AK54" s="157">
        <f>IF(AJ54=0,0,($D$54/$AJ$54)*100000)</f>
        <v>8.1508449709286523</v>
      </c>
      <c r="AL54" s="157">
        <f>' B_Populations'!G59</f>
        <v>37398</v>
      </c>
      <c r="AM54" s="157">
        <f>IF(AL54=0,0,($E$54/$AL$54)*100000)</f>
        <v>0</v>
      </c>
      <c r="AN54" s="157">
        <f>' B_Populations'!I59</f>
        <v>0</v>
      </c>
      <c r="AO54" s="157">
        <f>IF(AN54=0,0,($F$54/$AN$54)*100000)</f>
        <v>0</v>
      </c>
      <c r="AP54" s="157">
        <f>' B_Populations'!K59</f>
        <v>0</v>
      </c>
      <c r="AQ54" s="157">
        <f>IF(AP54=0,0,($G$54/$AP$54)*100000)</f>
        <v>0</v>
      </c>
      <c r="AR54" s="157">
        <f>' B_Populations'!M59</f>
        <v>0</v>
      </c>
      <c r="AS54" s="157">
        <f>IF(AR54=0,0,($H$54/$AR$54)*100000)</f>
        <v>0</v>
      </c>
      <c r="AT54" s="157">
        <f>' B_Populations'!O59</f>
        <v>0</v>
      </c>
      <c r="AU54" s="157">
        <f>IF(AT54=0,0,($I$54/$AT$54)*100000)</f>
        <v>0</v>
      </c>
      <c r="AV54" s="157">
        <f>' B_Populations'!Q59</f>
        <v>0</v>
      </c>
      <c r="AW54" s="157">
        <f>IF(AV54=0,0,($J$54/$AV$54)*100000)</f>
        <v>0</v>
      </c>
      <c r="AX54" s="157">
        <f>' B_Populations'!S59</f>
        <v>0</v>
      </c>
      <c r="AY54" s="157">
        <f>IF(AX54=0,0,($K$54/$AX$54)*100000)</f>
        <v>0</v>
      </c>
      <c r="AZ54" s="157">
        <f>' B_Populations'!U59</f>
        <v>0</v>
      </c>
      <c r="BA54" s="157">
        <f>IF(AZ54=0,0,($L$54/$AZ$54)*100000)</f>
        <v>0</v>
      </c>
      <c r="CQ54" s="110"/>
      <c r="CR54" s="158"/>
      <c r="CS54" s="159">
        <v>0.13483400000000001</v>
      </c>
      <c r="CT54" s="110"/>
      <c r="CU54" s="108" t="str">
        <f>' B_Populations'!$B$14</f>
        <v>45-54</v>
      </c>
      <c r="CV54" s="160">
        <f t="shared" si="74"/>
        <v>0.54512155678939156</v>
      </c>
      <c r="CW54" s="161">
        <f t="shared" si="75"/>
        <v>1.0990110308101939</v>
      </c>
      <c r="CX54" s="161">
        <f t="shared" si="76"/>
        <v>0</v>
      </c>
      <c r="CY54" s="162">
        <f t="shared" si="77"/>
        <v>0</v>
      </c>
      <c r="CZ54" s="162">
        <f t="shared" si="78"/>
        <v>0</v>
      </c>
      <c r="DA54" s="162">
        <f t="shared" si="79"/>
        <v>0</v>
      </c>
      <c r="DB54" s="162">
        <f t="shared" si="80"/>
        <v>0</v>
      </c>
      <c r="DC54" s="162">
        <f t="shared" si="81"/>
        <v>0</v>
      </c>
      <c r="DD54" s="162">
        <f t="shared" si="82"/>
        <v>0</v>
      </c>
      <c r="DE54" s="178">
        <f t="shared" si="83"/>
        <v>0</v>
      </c>
      <c r="DF54" s="110"/>
      <c r="DG54" s="110"/>
      <c r="DH54" s="110"/>
      <c r="DI54" s="110"/>
      <c r="DJ54" s="110"/>
      <c r="DK54" s="110"/>
      <c r="DL54" s="110"/>
      <c r="DM54" s="110"/>
      <c r="DN54" s="110"/>
      <c r="DO54" s="110"/>
      <c r="DP54" s="110"/>
      <c r="DQ54" s="110"/>
      <c r="DR54" s="110"/>
      <c r="DS54" s="110"/>
      <c r="DT54" s="110"/>
      <c r="DU54" s="110"/>
      <c r="DV54" s="110"/>
      <c r="DW54" s="110"/>
      <c r="DX54" s="110"/>
      <c r="DY54" s="110"/>
    </row>
    <row r="55" spans="1:129">
      <c r="B55" s="108" t="str">
        <f>' B_Populations'!$B$15</f>
        <v>55-64</v>
      </c>
      <c r="C55" s="254">
        <v>2</v>
      </c>
      <c r="D55" s="255">
        <v>0</v>
      </c>
      <c r="E55" s="255">
        <f t="shared" si="84"/>
        <v>2</v>
      </c>
      <c r="F55" s="155"/>
      <c r="G55" s="155"/>
      <c r="H55" s="155"/>
      <c r="I55" s="155"/>
      <c r="J55" s="155"/>
      <c r="K55" s="155"/>
      <c r="L55" s="155"/>
      <c r="M55" s="110"/>
      <c r="N55" s="110"/>
      <c r="O55" s="110"/>
      <c r="P55" s="110"/>
      <c r="Q55" s="110"/>
      <c r="R55" s="110"/>
      <c r="S55" s="110"/>
      <c r="T55" s="110"/>
      <c r="U55" s="110"/>
      <c r="V55" s="110"/>
      <c r="W55" s="110"/>
      <c r="X55" s="110"/>
      <c r="Y55" s="110"/>
      <c r="Z55" s="177"/>
      <c r="AA55" s="177"/>
      <c r="AB55" s="177"/>
      <c r="AC55" s="177"/>
      <c r="AD55" s="177"/>
      <c r="AE55" s="177"/>
      <c r="AF55" s="177"/>
      <c r="AG55" s="110"/>
      <c r="AH55" s="157">
        <f>' B_Populations'!C60</f>
        <v>66882</v>
      </c>
      <c r="AI55" s="157">
        <f t="shared" si="85"/>
        <v>2.9903411979306838</v>
      </c>
      <c r="AJ55" s="157">
        <f>' B_Populations'!E60</f>
        <v>32912</v>
      </c>
      <c r="AK55" s="157">
        <f>IF(AJ55=0,0,($D$55/$AJ$55)*100000)</f>
        <v>0</v>
      </c>
      <c r="AL55" s="157">
        <f>' B_Populations'!G60</f>
        <v>33970</v>
      </c>
      <c r="AM55" s="157">
        <f>IF(AL55=0,0,($E$55/$AL$55)*100000)</f>
        <v>5.8875478363261706</v>
      </c>
      <c r="AN55" s="157">
        <f>' B_Populations'!I60</f>
        <v>0</v>
      </c>
      <c r="AO55" s="157">
        <f>IF(AN55=0,0,($F$55/$AN$55)*100000)</f>
        <v>0</v>
      </c>
      <c r="AP55" s="157">
        <f>' B_Populations'!K60</f>
        <v>0</v>
      </c>
      <c r="AQ55" s="157">
        <f>IF(AP55=0,0,($G$55/$AP$55)*100000)</f>
        <v>0</v>
      </c>
      <c r="AR55" s="157">
        <f>' B_Populations'!M60</f>
        <v>0</v>
      </c>
      <c r="AS55" s="157">
        <f>IF(AR55=0,0,($H$55/$AR$55)*100000)</f>
        <v>0</v>
      </c>
      <c r="AT55" s="157">
        <f>' B_Populations'!O60</f>
        <v>0</v>
      </c>
      <c r="AU55" s="157">
        <f>IF(AT55=0,0,($I$55/$AT$55)*100000)</f>
        <v>0</v>
      </c>
      <c r="AV55" s="157">
        <f>' B_Populations'!Q60</f>
        <v>0</v>
      </c>
      <c r="AW55" s="157">
        <f>IF(AV55=0,0,($J$55/$AV$55)*100000)</f>
        <v>0</v>
      </c>
      <c r="AX55" s="157">
        <f>' B_Populations'!S60</f>
        <v>0</v>
      </c>
      <c r="AY55" s="157">
        <f>IF(AX55=0,0,($K$55/$AX$55)*100000)</f>
        <v>0</v>
      </c>
      <c r="AZ55" s="157">
        <f>' B_Populations'!U60</f>
        <v>0</v>
      </c>
      <c r="BA55" s="157">
        <f>IF(AZ55=0,0,($L$55/$AZ$55)*100000)</f>
        <v>0</v>
      </c>
      <c r="CQ55" s="110"/>
      <c r="CR55" s="158"/>
      <c r="CS55" s="159">
        <v>8.7247000000000005E-2</v>
      </c>
      <c r="CT55" s="110"/>
      <c r="CU55" s="108" t="str">
        <f>' B_Populations'!$B$15</f>
        <v>55-64</v>
      </c>
      <c r="CV55" s="160">
        <f t="shared" si="74"/>
        <v>0.26089829849585838</v>
      </c>
      <c r="CW55" s="161">
        <f t="shared" si="75"/>
        <v>0</v>
      </c>
      <c r="CX55" s="161">
        <f t="shared" si="76"/>
        <v>0.51367088607594946</v>
      </c>
      <c r="CY55" s="162">
        <f t="shared" si="77"/>
        <v>0</v>
      </c>
      <c r="CZ55" s="162">
        <f t="shared" si="78"/>
        <v>0</v>
      </c>
      <c r="DA55" s="162">
        <f t="shared" si="79"/>
        <v>0</v>
      </c>
      <c r="DB55" s="162">
        <f t="shared" si="80"/>
        <v>0</v>
      </c>
      <c r="DC55" s="162">
        <f t="shared" si="81"/>
        <v>0</v>
      </c>
      <c r="DD55" s="162">
        <f t="shared" si="82"/>
        <v>0</v>
      </c>
      <c r="DE55" s="178">
        <f t="shared" si="83"/>
        <v>0</v>
      </c>
      <c r="DF55" s="110"/>
      <c r="DG55" s="110"/>
      <c r="DH55" s="110"/>
      <c r="DI55" s="110"/>
      <c r="DJ55" s="110"/>
      <c r="DK55" s="110"/>
      <c r="DL55" s="110"/>
      <c r="DM55" s="110"/>
      <c r="DN55" s="110"/>
      <c r="DO55" s="110"/>
      <c r="DP55" s="110"/>
      <c r="DQ55" s="110"/>
      <c r="DR55" s="110"/>
      <c r="DS55" s="110"/>
      <c r="DT55" s="110"/>
      <c r="DU55" s="110"/>
      <c r="DV55" s="110"/>
      <c r="DW55" s="110"/>
      <c r="DX55" s="110"/>
      <c r="DY55" s="110"/>
    </row>
    <row r="56" spans="1:129">
      <c r="B56" s="108" t="str">
        <f>' B_Populations'!$B$16</f>
        <v>65-74</v>
      </c>
      <c r="C56" s="254">
        <v>0</v>
      </c>
      <c r="D56" s="255">
        <v>0</v>
      </c>
      <c r="E56" s="255">
        <f t="shared" si="84"/>
        <v>0</v>
      </c>
      <c r="F56" s="155"/>
      <c r="G56" s="155"/>
      <c r="H56" s="155"/>
      <c r="I56" s="155"/>
      <c r="J56" s="155"/>
      <c r="K56" s="155"/>
      <c r="L56" s="155"/>
      <c r="M56" s="110"/>
      <c r="N56" s="110"/>
      <c r="O56" s="110"/>
      <c r="P56" s="110"/>
      <c r="Q56" s="110"/>
      <c r="R56" s="110"/>
      <c r="S56" s="110"/>
      <c r="T56" s="110"/>
      <c r="U56" s="110"/>
      <c r="V56" s="110"/>
      <c r="W56" s="110"/>
      <c r="X56" s="110"/>
      <c r="Y56" s="110"/>
      <c r="Z56" s="177"/>
      <c r="AA56" s="177"/>
      <c r="AB56" s="177"/>
      <c r="AC56" s="177"/>
      <c r="AD56" s="177"/>
      <c r="AE56" s="177"/>
      <c r="AF56" s="177"/>
      <c r="AG56" s="110"/>
      <c r="AH56" s="157">
        <f>' B_Populations'!C61</f>
        <v>44610</v>
      </c>
      <c r="AI56" s="157">
        <f t="shared" si="85"/>
        <v>0</v>
      </c>
      <c r="AJ56" s="157">
        <f>' B_Populations'!E61</f>
        <v>21035</v>
      </c>
      <c r="AK56" s="157">
        <f>IF(AJ56=0,0,($D$56/$AJ$56)*100000)</f>
        <v>0</v>
      </c>
      <c r="AL56" s="157">
        <f>' B_Populations'!G61</f>
        <v>23575</v>
      </c>
      <c r="AM56" s="157">
        <f>IF(AL56=0,0,($E$56/$AL$56)*100000)</f>
        <v>0</v>
      </c>
      <c r="AN56" s="157">
        <f>' B_Populations'!I61</f>
        <v>0</v>
      </c>
      <c r="AO56" s="157">
        <f>IF(AN56=0,0,($F$56/$AN$56)*100000)</f>
        <v>0</v>
      </c>
      <c r="AP56" s="157">
        <f>' B_Populations'!K61</f>
        <v>0</v>
      </c>
      <c r="AQ56" s="157">
        <f>IF(AP56=0,0,($G$56/$AP$56)*100000)</f>
        <v>0</v>
      </c>
      <c r="AR56" s="157">
        <f>' B_Populations'!M61</f>
        <v>0</v>
      </c>
      <c r="AS56" s="157">
        <f>IF(AR56=0,0,($H$56/$AR$56)*100000)</f>
        <v>0</v>
      </c>
      <c r="AT56" s="157">
        <f>' B_Populations'!O61</f>
        <v>0</v>
      </c>
      <c r="AU56" s="157">
        <f>IF(AT56=0,0,($I$56/$AT$56)*100000)</f>
        <v>0</v>
      </c>
      <c r="AV56" s="157">
        <f>' B_Populations'!Q61</f>
        <v>0</v>
      </c>
      <c r="AW56" s="157">
        <f>IF(AV56=0,0,($J$56/$AV$56)*100000)</f>
        <v>0</v>
      </c>
      <c r="AX56" s="157">
        <f>' B_Populations'!S61</f>
        <v>0</v>
      </c>
      <c r="AY56" s="157">
        <f>IF(AX56=0,0,($K$56/$AX$56)*100000)</f>
        <v>0</v>
      </c>
      <c r="AZ56" s="157">
        <f>' B_Populations'!U61</f>
        <v>0</v>
      </c>
      <c r="BA56" s="157">
        <f>IF(AZ56=0,0,($L$56/$AZ$56)*100000)</f>
        <v>0</v>
      </c>
      <c r="CQ56" s="110"/>
      <c r="CR56" s="158"/>
      <c r="CS56" s="159">
        <v>6.6036999999999998E-2</v>
      </c>
      <c r="CT56" s="110"/>
      <c r="CU56" s="108" t="str">
        <f>' B_Populations'!$B$16</f>
        <v>65-74</v>
      </c>
      <c r="CV56" s="160">
        <f t="shared" si="74"/>
        <v>0</v>
      </c>
      <c r="CW56" s="161">
        <f t="shared" si="75"/>
        <v>0</v>
      </c>
      <c r="CX56" s="161">
        <f t="shared" si="76"/>
        <v>0</v>
      </c>
      <c r="CY56" s="162">
        <f t="shared" si="77"/>
        <v>0</v>
      </c>
      <c r="CZ56" s="162">
        <f t="shared" si="78"/>
        <v>0</v>
      </c>
      <c r="DA56" s="162">
        <f t="shared" si="79"/>
        <v>0</v>
      </c>
      <c r="DB56" s="162">
        <f t="shared" si="80"/>
        <v>0</v>
      </c>
      <c r="DC56" s="162">
        <f t="shared" si="81"/>
        <v>0</v>
      </c>
      <c r="DD56" s="162">
        <f t="shared" si="82"/>
        <v>0</v>
      </c>
      <c r="DE56" s="178">
        <f t="shared" si="83"/>
        <v>0</v>
      </c>
      <c r="DF56" s="110"/>
      <c r="DG56" s="110"/>
      <c r="DH56" s="110"/>
      <c r="DI56" s="110"/>
      <c r="DJ56" s="110"/>
      <c r="DK56" s="110"/>
      <c r="DL56" s="110"/>
      <c r="DM56" s="110"/>
      <c r="DN56" s="110"/>
      <c r="DO56" s="110"/>
      <c r="DP56" s="110"/>
      <c r="DQ56" s="110"/>
      <c r="DR56" s="110"/>
      <c r="DS56" s="110"/>
      <c r="DT56" s="110"/>
      <c r="DU56" s="110"/>
      <c r="DV56" s="110"/>
      <c r="DW56" s="110"/>
      <c r="DX56" s="110"/>
      <c r="DY56" s="110"/>
    </row>
    <row r="57" spans="1:129">
      <c r="B57" s="108" t="str">
        <f>' B_Populations'!$B$17</f>
        <v>75-84</v>
      </c>
      <c r="C57" s="254">
        <v>0</v>
      </c>
      <c r="D57" s="255">
        <v>0</v>
      </c>
      <c r="E57" s="255">
        <f t="shared" si="84"/>
        <v>0</v>
      </c>
      <c r="F57" s="155"/>
      <c r="G57" s="155"/>
      <c r="H57" s="155"/>
      <c r="I57" s="155"/>
      <c r="J57" s="155"/>
      <c r="K57" s="155"/>
      <c r="L57" s="155"/>
      <c r="M57" s="110"/>
      <c r="N57" s="110"/>
      <c r="O57" s="110"/>
      <c r="P57" s="110"/>
      <c r="Q57" s="110"/>
      <c r="R57" s="110"/>
      <c r="S57" s="110"/>
      <c r="T57" s="110"/>
      <c r="U57" s="110"/>
      <c r="V57" s="110"/>
      <c r="W57" s="110"/>
      <c r="X57" s="110"/>
      <c r="Y57" s="110"/>
      <c r="Z57" s="177"/>
      <c r="AA57" s="177"/>
      <c r="AB57" s="177"/>
      <c r="AC57" s="177"/>
      <c r="AD57" s="177"/>
      <c r="AE57" s="177"/>
      <c r="AF57" s="177"/>
      <c r="AG57" s="110"/>
      <c r="AH57" s="157">
        <f>' B_Populations'!C62</f>
        <v>20900</v>
      </c>
      <c r="AI57" s="157">
        <f t="shared" si="85"/>
        <v>0</v>
      </c>
      <c r="AJ57" s="157">
        <f>' B_Populations'!E62</f>
        <v>8787</v>
      </c>
      <c r="AK57" s="157">
        <f>IF(AJ57=0,0,($D$57/$AJ$57)*100000)</f>
        <v>0</v>
      </c>
      <c r="AL57" s="157">
        <f>' B_Populations'!G62</f>
        <v>12113</v>
      </c>
      <c r="AM57" s="157">
        <f>IF(AL57=0,0,($E$57/$AL$57)*100000)</f>
        <v>0</v>
      </c>
      <c r="AN57" s="157">
        <f>' B_Populations'!I62</f>
        <v>0</v>
      </c>
      <c r="AO57" s="157">
        <f>IF(AN57=0,0,($F$57/$AN$57)*100000)</f>
        <v>0</v>
      </c>
      <c r="AP57" s="157">
        <f>' B_Populations'!K62</f>
        <v>0</v>
      </c>
      <c r="AQ57" s="157">
        <f>IF(AP57=0,0,($G$57/$AP$57)*100000)</f>
        <v>0</v>
      </c>
      <c r="AR57" s="157">
        <f>' B_Populations'!M62</f>
        <v>0</v>
      </c>
      <c r="AS57" s="157">
        <f>IF(AR57=0,0,($H$57/$AR$57)*100000)</f>
        <v>0</v>
      </c>
      <c r="AT57" s="157">
        <f>' B_Populations'!O62</f>
        <v>0</v>
      </c>
      <c r="AU57" s="157">
        <f>IF(AT57=0,0,($I$57/$AT$57)*100000)</f>
        <v>0</v>
      </c>
      <c r="AV57" s="157">
        <f>' B_Populations'!Q62</f>
        <v>0</v>
      </c>
      <c r="AW57" s="157">
        <f>IF(AV57=0,0,($J$57/$AV$57)*100000)</f>
        <v>0</v>
      </c>
      <c r="AX57" s="157">
        <f>' B_Populations'!S62</f>
        <v>0</v>
      </c>
      <c r="AY57" s="157">
        <f>IF(AX57=0,0,($K$57/$AX$57)*100000)</f>
        <v>0</v>
      </c>
      <c r="AZ57" s="157">
        <f>' B_Populations'!U62</f>
        <v>0</v>
      </c>
      <c r="BA57" s="157">
        <f>IF(AZ57=0,0,($L$57/$AZ$57)*100000)</f>
        <v>0</v>
      </c>
      <c r="CQ57" s="110"/>
      <c r="CR57" s="158"/>
      <c r="CS57" s="159">
        <v>4.4840999999999999E-2</v>
      </c>
      <c r="CT57" s="110"/>
      <c r="CU57" s="108" t="str">
        <f>' B_Populations'!$B$17</f>
        <v>75-84</v>
      </c>
      <c r="CV57" s="160">
        <f t="shared" si="74"/>
        <v>0</v>
      </c>
      <c r="CW57" s="161">
        <f t="shared" si="75"/>
        <v>0</v>
      </c>
      <c r="CX57" s="161">
        <f t="shared" si="76"/>
        <v>0</v>
      </c>
      <c r="CY57" s="162">
        <f t="shared" si="77"/>
        <v>0</v>
      </c>
      <c r="CZ57" s="162">
        <f t="shared" si="78"/>
        <v>0</v>
      </c>
      <c r="DA57" s="162">
        <f t="shared" si="79"/>
        <v>0</v>
      </c>
      <c r="DB57" s="162">
        <f t="shared" si="80"/>
        <v>0</v>
      </c>
      <c r="DC57" s="162">
        <f t="shared" si="81"/>
        <v>0</v>
      </c>
      <c r="DD57" s="162">
        <f t="shared" si="82"/>
        <v>0</v>
      </c>
      <c r="DE57" s="178">
        <f t="shared" si="83"/>
        <v>0</v>
      </c>
      <c r="DF57" s="110"/>
      <c r="DG57" s="110"/>
      <c r="DH57" s="110"/>
      <c r="DI57" s="110"/>
      <c r="DJ57" s="110"/>
      <c r="DK57" s="110"/>
      <c r="DL57" s="110"/>
      <c r="DM57" s="110"/>
      <c r="DN57" s="110"/>
      <c r="DO57" s="110"/>
      <c r="DP57" s="110"/>
      <c r="DQ57" s="110"/>
      <c r="DR57" s="110"/>
      <c r="DS57" s="110"/>
      <c r="DT57" s="110"/>
      <c r="DU57" s="110"/>
      <c r="DV57" s="110"/>
      <c r="DW57" s="110"/>
      <c r="DX57" s="110"/>
      <c r="DY57" s="110"/>
    </row>
    <row r="58" spans="1:129">
      <c r="B58" s="108" t="str">
        <f>' B_Populations'!$B$18</f>
        <v>85+</v>
      </c>
      <c r="C58" s="254">
        <v>0</v>
      </c>
      <c r="D58" s="255">
        <v>0</v>
      </c>
      <c r="E58" s="255">
        <f t="shared" si="84"/>
        <v>0</v>
      </c>
      <c r="F58" s="155"/>
      <c r="G58" s="155"/>
      <c r="H58" s="155"/>
      <c r="I58" s="155"/>
      <c r="J58" s="155"/>
      <c r="K58" s="155"/>
      <c r="L58" s="155"/>
      <c r="M58" s="110"/>
      <c r="N58" s="110"/>
      <c r="O58" s="110"/>
      <c r="P58" s="110"/>
      <c r="Q58" s="110"/>
      <c r="R58" s="110"/>
      <c r="S58" s="110"/>
      <c r="T58" s="110"/>
      <c r="U58" s="110"/>
      <c r="V58" s="110"/>
      <c r="W58" s="110"/>
      <c r="X58" s="110"/>
      <c r="Y58" s="110"/>
      <c r="Z58" s="177"/>
      <c r="AA58" s="177"/>
      <c r="AB58" s="177"/>
      <c r="AC58" s="177"/>
      <c r="AD58" s="177"/>
      <c r="AE58" s="177"/>
      <c r="AF58" s="177"/>
      <c r="AG58" s="110"/>
      <c r="AH58" s="157">
        <f>' B_Populations'!C63</f>
        <v>7571</v>
      </c>
      <c r="AI58" s="157">
        <f t="shared" si="85"/>
        <v>0</v>
      </c>
      <c r="AJ58" s="157">
        <f>' B_Populations'!E63</f>
        <v>3166</v>
      </c>
      <c r="AK58" s="157">
        <f>IF(AJ58=0,0,($D$58/$AJ$58)*100000)</f>
        <v>0</v>
      </c>
      <c r="AL58" s="157">
        <f>' B_Populations'!G63</f>
        <v>4405</v>
      </c>
      <c r="AM58" s="157">
        <f>IF(AL58=0,0,($E$58/$AL$58)*100000)</f>
        <v>0</v>
      </c>
      <c r="AN58" s="157">
        <f>' B_Populations'!I63</f>
        <v>0</v>
      </c>
      <c r="AO58" s="157">
        <f>IF(AN58=0,0,($F$58/$AN$58)*100000)</f>
        <v>0</v>
      </c>
      <c r="AP58" s="157">
        <f>' B_Populations'!K63</f>
        <v>0</v>
      </c>
      <c r="AQ58" s="157">
        <f>IF(AP58=0,0,($G$58/$AP$58)*100000)</f>
        <v>0</v>
      </c>
      <c r="AR58" s="157">
        <f>' B_Populations'!M63</f>
        <v>0</v>
      </c>
      <c r="AS58" s="157">
        <f>IF(AR58=0,0,($H$58/$AR$58)*100000)</f>
        <v>0</v>
      </c>
      <c r="AT58" s="157">
        <f>' B_Populations'!O63</f>
        <v>0</v>
      </c>
      <c r="AU58" s="157">
        <f>IF(AT58=0,0,($I$58/$AT$58)*100000)</f>
        <v>0</v>
      </c>
      <c r="AV58" s="157">
        <f>' B_Populations'!Q63</f>
        <v>0</v>
      </c>
      <c r="AW58" s="157">
        <f>IF(AV58=0,0,($J$58/$AV$58)*100000)</f>
        <v>0</v>
      </c>
      <c r="AX58" s="157">
        <f>' B_Populations'!S63</f>
        <v>0</v>
      </c>
      <c r="AY58" s="157">
        <f>IF(AX58=0,0,($K$58/$AX$58)*100000)</f>
        <v>0</v>
      </c>
      <c r="AZ58" s="157">
        <f>' B_Populations'!U63</f>
        <v>0</v>
      </c>
      <c r="BA58" s="157">
        <f>IF(AZ58=0,0,($L$58/$AZ$58)*100000)</f>
        <v>0</v>
      </c>
      <c r="CQ58" s="110"/>
      <c r="CR58" s="158"/>
      <c r="CS58" s="159">
        <v>1.5507999999999999E-2</v>
      </c>
      <c r="CT58" s="110"/>
      <c r="CU58" s="108" t="str">
        <f>' B_Populations'!$B$18</f>
        <v>85+</v>
      </c>
      <c r="CV58" s="160">
        <f t="shared" si="74"/>
        <v>0</v>
      </c>
      <c r="CW58" s="161">
        <f t="shared" si="75"/>
        <v>0</v>
      </c>
      <c r="CX58" s="161">
        <f t="shared" si="76"/>
        <v>0</v>
      </c>
      <c r="CY58" s="162">
        <f t="shared" si="77"/>
        <v>0</v>
      </c>
      <c r="CZ58" s="162">
        <f t="shared" si="78"/>
        <v>0</v>
      </c>
      <c r="DA58" s="162">
        <f t="shared" si="79"/>
        <v>0</v>
      </c>
      <c r="DB58" s="162">
        <f t="shared" si="80"/>
        <v>0</v>
      </c>
      <c r="DC58" s="162">
        <f t="shared" si="81"/>
        <v>0</v>
      </c>
      <c r="DD58" s="162">
        <f t="shared" si="82"/>
        <v>0</v>
      </c>
      <c r="DE58" s="178">
        <f t="shared" si="83"/>
        <v>0</v>
      </c>
      <c r="DF58" s="110"/>
      <c r="DG58" s="110"/>
      <c r="DH58" s="110"/>
      <c r="DI58" s="110"/>
      <c r="DJ58" s="110"/>
      <c r="DK58" s="110"/>
      <c r="DL58" s="110"/>
      <c r="DM58" s="110"/>
      <c r="DN58" s="110"/>
      <c r="DO58" s="110"/>
      <c r="DP58" s="110"/>
      <c r="DQ58" s="110"/>
      <c r="DR58" s="110"/>
      <c r="DS58" s="110"/>
      <c r="DT58" s="110"/>
      <c r="DU58" s="110"/>
      <c r="DV58" s="110"/>
      <c r="DW58" s="110"/>
      <c r="DX58" s="110"/>
      <c r="DY58" s="110"/>
    </row>
    <row r="59" spans="1:129">
      <c r="B59" s="163" t="s">
        <v>115</v>
      </c>
      <c r="C59" s="164">
        <f t="shared" ref="C59:L59" si="86">SUM(C49:C58)</f>
        <v>9</v>
      </c>
      <c r="D59" s="165">
        <f t="shared" si="86"/>
        <v>5</v>
      </c>
      <c r="E59" s="165">
        <f t="shared" si="86"/>
        <v>4</v>
      </c>
      <c r="F59" s="167">
        <f t="shared" si="86"/>
        <v>0</v>
      </c>
      <c r="G59" s="167">
        <f t="shared" si="86"/>
        <v>0</v>
      </c>
      <c r="H59" s="167">
        <f t="shared" si="86"/>
        <v>0</v>
      </c>
      <c r="I59" s="167">
        <f t="shared" si="86"/>
        <v>0</v>
      </c>
      <c r="J59" s="167">
        <f t="shared" si="86"/>
        <v>0</v>
      </c>
      <c r="K59" s="167">
        <f t="shared" si="86"/>
        <v>0</v>
      </c>
      <c r="L59" s="179">
        <f t="shared" si="86"/>
        <v>0</v>
      </c>
      <c r="M59" s="98"/>
      <c r="AH59" s="170">
        <f t="shared" ref="AH59:BA59" si="87">SUM(AH49:AH58)</f>
        <v>462678</v>
      </c>
      <c r="AI59" s="157">
        <f t="shared" si="85"/>
        <v>1.945197307846926</v>
      </c>
      <c r="AJ59" s="157">
        <f t="shared" si="87"/>
        <v>229412</v>
      </c>
      <c r="AK59" s="157">
        <f>IF(AJ59=0,0,($D$59/$AJ$59)*100000)</f>
        <v>2.179484944118006</v>
      </c>
      <c r="AL59" s="157">
        <f t="shared" si="87"/>
        <v>233266</v>
      </c>
      <c r="AM59" s="157">
        <f>IF(AL59=0,0,($E$59/$AL$59)*100000)</f>
        <v>1.7147805509589911</v>
      </c>
      <c r="AN59" s="157">
        <f t="shared" si="87"/>
        <v>0</v>
      </c>
      <c r="AO59" s="157">
        <f>IF(AN59=0,0,($F$59/$AN$59)*100000)</f>
        <v>0</v>
      </c>
      <c r="AP59" s="157">
        <f t="shared" si="87"/>
        <v>0</v>
      </c>
      <c r="AQ59" s="157">
        <f>IF(AP59=0,0,($G$59/$AP$59)*100000)</f>
        <v>0</v>
      </c>
      <c r="AR59" s="157">
        <f t="shared" si="87"/>
        <v>0</v>
      </c>
      <c r="AS59" s="157">
        <f>IF(AR59=0,0,($H$59/$AR$59)*100000)</f>
        <v>0</v>
      </c>
      <c r="AT59" s="157">
        <f t="shared" si="87"/>
        <v>0</v>
      </c>
      <c r="AU59" s="157">
        <f>IF(AT59=0,0,($I$59/$AT$59)*100000)</f>
        <v>0</v>
      </c>
      <c r="AV59" s="157">
        <f t="shared" si="87"/>
        <v>0</v>
      </c>
      <c r="AW59" s="157">
        <f>IF(AV59=0,0,($J$59/$AV$59)*100000)</f>
        <v>0</v>
      </c>
      <c r="AX59" s="157">
        <f t="shared" si="87"/>
        <v>0</v>
      </c>
      <c r="AY59" s="157">
        <f>IF(AX59=0,0,($K$59/$AX$59)*100000)</f>
        <v>0</v>
      </c>
      <c r="AZ59" s="157">
        <f t="shared" si="87"/>
        <v>0</v>
      </c>
      <c r="BA59" s="157">
        <f>IF(AZ59=0,0,($L$59/$AZ$59)*100000)</f>
        <v>0</v>
      </c>
      <c r="CS59" s="171"/>
      <c r="CU59" s="157" t="s">
        <v>115</v>
      </c>
      <c r="CV59" s="160">
        <f t="shared" ref="CV59:DE59" si="88">SUM(CV49:CV58)</f>
        <v>1.6588426388565045</v>
      </c>
      <c r="CW59" s="161">
        <f t="shared" si="88"/>
        <v>1.9778814537260161</v>
      </c>
      <c r="CX59" s="161">
        <f t="shared" si="88"/>
        <v>1.3532819896002137</v>
      </c>
      <c r="CY59" s="172">
        <f t="shared" si="88"/>
        <v>0</v>
      </c>
      <c r="CZ59" s="172">
        <f t="shared" si="88"/>
        <v>0</v>
      </c>
      <c r="DA59" s="172">
        <f t="shared" si="88"/>
        <v>0</v>
      </c>
      <c r="DB59" s="172">
        <f t="shared" si="88"/>
        <v>0</v>
      </c>
      <c r="DC59" s="172">
        <f t="shared" si="88"/>
        <v>0</v>
      </c>
      <c r="DD59" s="172">
        <f t="shared" si="88"/>
        <v>0</v>
      </c>
      <c r="DE59" s="180">
        <f t="shared" si="88"/>
        <v>0</v>
      </c>
      <c r="DU59" s="110"/>
    </row>
    <row r="61" spans="1:129" ht="12.95" thickBot="1"/>
    <row r="62" spans="1:129" ht="13.5" thickBot="1">
      <c r="A62" s="136" t="s">
        <v>116</v>
      </c>
      <c r="B62" s="173"/>
      <c r="C62" s="174">
        <f>' B_Populations'!A70</f>
        <v>2017</v>
      </c>
      <c r="D62" s="139" t="s">
        <v>103</v>
      </c>
      <c r="E62" s="139"/>
      <c r="F62" s="140" t="s">
        <v>104</v>
      </c>
      <c r="G62" s="141"/>
      <c r="H62" s="141"/>
      <c r="I62" s="141"/>
      <c r="J62" s="141"/>
      <c r="K62" s="141"/>
      <c r="L62" s="141"/>
      <c r="M62" s="98"/>
      <c r="N62" s="98"/>
      <c r="O62" s="98"/>
      <c r="P62" s="98"/>
      <c r="Q62" s="98"/>
      <c r="R62" s="98"/>
      <c r="S62" s="98"/>
      <c r="T62" s="98"/>
      <c r="U62" s="98"/>
      <c r="V62" s="98"/>
      <c r="W62" s="98"/>
      <c r="X62" s="98"/>
      <c r="Y62" s="98"/>
      <c r="CV62" s="98" t="s">
        <v>106</v>
      </c>
      <c r="CW62" s="98"/>
      <c r="CX62" s="98"/>
      <c r="CY62" s="98"/>
    </row>
    <row r="63" spans="1:129" ht="39">
      <c r="B63" s="144" t="s">
        <v>32</v>
      </c>
      <c r="C63" s="145" t="s">
        <v>107</v>
      </c>
      <c r="D63" s="146" t="s">
        <v>108</v>
      </c>
      <c r="E63" s="146" t="s">
        <v>109</v>
      </c>
      <c r="F63" s="148" t="str">
        <f>' B_Populations'!$I$8</f>
        <v>White-Not Hispanic</v>
      </c>
      <c r="G63" s="148" t="str">
        <f>' B_Populations'!$K$8</f>
        <v>Hispanic</v>
      </c>
      <c r="H63" s="148" t="str">
        <f>' B_Populations'!$M$8</f>
        <v>Black-Not Hispanic</v>
      </c>
      <c r="I63" s="148" t="str">
        <f>' B_Populations'!$O$8</f>
        <v>Asian</v>
      </c>
      <c r="J63" s="148" t="str">
        <f>' B_Populations'!$Q$8</f>
        <v>American Indian/Alaska Native</v>
      </c>
      <c r="K63" s="148" t="str">
        <f>' B_Populations'!$S$8</f>
        <v>Other</v>
      </c>
      <c r="L63" s="175" t="str">
        <f>' B_Populations'!$U$8</f>
        <v>Other</v>
      </c>
      <c r="M63" s="102"/>
      <c r="N63" s="102"/>
      <c r="O63" s="102"/>
      <c r="P63" s="102"/>
      <c r="Q63" s="102"/>
      <c r="R63" s="102"/>
      <c r="S63" s="102"/>
      <c r="T63" s="102"/>
      <c r="U63" s="102"/>
      <c r="V63" s="102"/>
      <c r="W63" s="102"/>
      <c r="X63" s="102"/>
      <c r="Y63" s="102"/>
      <c r="Z63" s="102"/>
      <c r="AA63" s="102"/>
      <c r="AB63" s="102"/>
      <c r="AC63" s="102"/>
      <c r="AD63" s="102"/>
      <c r="AE63" s="102"/>
      <c r="AF63" s="102"/>
      <c r="AH63" s="150" t="s">
        <v>110</v>
      </c>
      <c r="AI63" s="150" t="s">
        <v>111</v>
      </c>
      <c r="AJ63" s="150" t="s">
        <v>112</v>
      </c>
      <c r="AK63" s="150" t="s">
        <v>111</v>
      </c>
      <c r="AL63" s="150" t="s">
        <v>113</v>
      </c>
      <c r="AM63" s="150" t="s">
        <v>111</v>
      </c>
      <c r="AN63" s="150" t="str">
        <f>' B_Populations'!$I$8</f>
        <v>White-Not Hispanic</v>
      </c>
      <c r="AO63" s="150" t="s">
        <v>111</v>
      </c>
      <c r="AP63" s="150" t="str">
        <f>' B_Populations'!$K$8</f>
        <v>Hispanic</v>
      </c>
      <c r="AQ63" s="150" t="s">
        <v>111</v>
      </c>
      <c r="AR63" s="150" t="str">
        <f>' B_Populations'!$M$8</f>
        <v>Black-Not Hispanic</v>
      </c>
      <c r="AS63" s="150" t="s">
        <v>111</v>
      </c>
      <c r="AT63" s="150" t="str">
        <f>' B_Populations'!$O$8</f>
        <v>Asian</v>
      </c>
      <c r="AU63" s="150" t="s">
        <v>111</v>
      </c>
      <c r="AV63" s="150" t="str">
        <f>' B_Populations'!$Q$8</f>
        <v>American Indian/Alaska Native</v>
      </c>
      <c r="AW63" s="150" t="s">
        <v>111</v>
      </c>
      <c r="AX63" s="150" t="str">
        <f>' B_Populations'!$S$8</f>
        <v>Other</v>
      </c>
      <c r="AY63" s="150" t="s">
        <v>111</v>
      </c>
      <c r="AZ63" s="150" t="str">
        <f>' B_Populations'!$U$8</f>
        <v>Other</v>
      </c>
      <c r="BA63" s="150" t="s">
        <v>111</v>
      </c>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102"/>
      <c r="BX63" s="102"/>
      <c r="BY63" s="102"/>
      <c r="BZ63" s="102"/>
      <c r="CA63" s="102"/>
      <c r="CB63" s="102"/>
      <c r="CC63" s="102"/>
      <c r="CD63" s="102"/>
      <c r="CE63" s="102"/>
      <c r="CF63" s="102"/>
      <c r="CG63" s="102"/>
      <c r="CH63" s="102"/>
      <c r="CI63" s="102"/>
      <c r="CJ63" s="102"/>
      <c r="CK63" s="102"/>
      <c r="CL63" s="102"/>
      <c r="CM63" s="102"/>
      <c r="CN63" s="102"/>
      <c r="CO63" s="102"/>
      <c r="CP63" s="102"/>
      <c r="CQ63" s="102"/>
      <c r="CR63" s="102"/>
      <c r="CS63" s="151" t="s">
        <v>114</v>
      </c>
      <c r="CU63" s="150" t="s">
        <v>32</v>
      </c>
      <c r="CV63" s="152" t="s">
        <v>33</v>
      </c>
      <c r="CW63" s="153" t="s">
        <v>34</v>
      </c>
      <c r="CX63" s="153" t="s">
        <v>35</v>
      </c>
      <c r="CY63" s="148" t="str">
        <f>' B_Populations'!$I$8</f>
        <v>White-Not Hispanic</v>
      </c>
      <c r="CZ63" s="148" t="str">
        <f>' B_Populations'!$K$8</f>
        <v>Hispanic</v>
      </c>
      <c r="DA63" s="148" t="str">
        <f>' B_Populations'!$M$8</f>
        <v>Black-Not Hispanic</v>
      </c>
      <c r="DB63" s="148" t="str">
        <f>' B_Populations'!$O$8</f>
        <v>Asian</v>
      </c>
      <c r="DC63" s="148" t="str">
        <f>' B_Populations'!$Q$8</f>
        <v>American Indian/Alaska Native</v>
      </c>
      <c r="DD63" s="148" t="str">
        <f>' B_Populations'!$S$8</f>
        <v>Other</v>
      </c>
      <c r="DE63" s="175" t="str">
        <f>' B_Populations'!$U$8</f>
        <v>Other</v>
      </c>
    </row>
    <row r="64" spans="1:129">
      <c r="B64" s="108" t="str">
        <f>' B_Populations'!$B$9</f>
        <v>10-14</v>
      </c>
      <c r="C64" s="254">
        <v>0</v>
      </c>
      <c r="D64" s="255">
        <v>0</v>
      </c>
      <c r="E64" s="255">
        <f>C64-D64</f>
        <v>0</v>
      </c>
      <c r="F64" s="155"/>
      <c r="G64" s="155"/>
      <c r="H64" s="155"/>
      <c r="I64" s="155"/>
      <c r="J64" s="155"/>
      <c r="K64" s="155"/>
      <c r="L64" s="155"/>
      <c r="M64" s="110"/>
      <c r="N64" s="110"/>
      <c r="O64" s="110"/>
      <c r="P64" s="110"/>
      <c r="Q64" s="110"/>
      <c r="R64" s="110"/>
      <c r="S64" s="110"/>
      <c r="T64" s="110"/>
      <c r="U64" s="110"/>
      <c r="V64" s="110"/>
      <c r="W64" s="110"/>
      <c r="X64" s="110"/>
      <c r="Y64" s="110"/>
      <c r="Z64" s="177"/>
      <c r="AA64" s="177"/>
      <c r="AB64" s="177"/>
      <c r="AC64" s="177"/>
      <c r="AD64" s="177"/>
      <c r="AE64" s="177"/>
      <c r="AF64" s="177"/>
      <c r="AG64" s="110"/>
      <c r="AH64" s="157">
        <f>' B_Populations'!C69</f>
        <v>42413</v>
      </c>
      <c r="AI64" s="157">
        <f>IF(AH64=0,0,(C64/AH64)*100000)</f>
        <v>0</v>
      </c>
      <c r="AJ64" s="157">
        <f>' B_Populations'!E69</f>
        <v>22209</v>
      </c>
      <c r="AK64" s="157">
        <f>IF(AJ64=0,0,($D$64/$AJ$64)*100000)</f>
        <v>0</v>
      </c>
      <c r="AL64" s="157">
        <f>' B_Populations'!G69</f>
        <v>20204</v>
      </c>
      <c r="AM64" s="157">
        <f>IF(AL64=0,0,($E$64/$AL$64)*100000)</f>
        <v>0</v>
      </c>
      <c r="AN64" s="157">
        <f>' B_Populations'!I69</f>
        <v>0</v>
      </c>
      <c r="AO64" s="157">
        <f>IF(AN64=0,0,($F$64/$AN$64)*100000)</f>
        <v>0</v>
      </c>
      <c r="AP64" s="157">
        <f>' B_Populations'!K69</f>
        <v>0</v>
      </c>
      <c r="AQ64" s="157">
        <f>IF(AP64=0,0,($G$64/$AP$64)*100000)</f>
        <v>0</v>
      </c>
      <c r="AR64" s="157">
        <f>' B_Populations'!M69</f>
        <v>0</v>
      </c>
      <c r="AS64" s="157">
        <f>IF(AR64=0,0,($H$64/$AR$64)*100000)</f>
        <v>0</v>
      </c>
      <c r="AT64" s="157">
        <f>' B_Populations'!O69</f>
        <v>0</v>
      </c>
      <c r="AU64" s="157">
        <f>IF(AT64=0,0,($I$64/$AT$64)*100000)</f>
        <v>0</v>
      </c>
      <c r="AV64" s="157">
        <f>' B_Populations'!Q69</f>
        <v>0</v>
      </c>
      <c r="AW64" s="157">
        <f>IF(AV64=0,0,($J$64/$AV$64)*100000)</f>
        <v>0</v>
      </c>
      <c r="AX64" s="157">
        <f>' B_Populations'!S69</f>
        <v>0</v>
      </c>
      <c r="AY64" s="157">
        <f>IF(AX64=0,0,($K$64/$AX$64)*100000)</f>
        <v>0</v>
      </c>
      <c r="AZ64" s="157">
        <f>' B_Populations'!U69</f>
        <v>0</v>
      </c>
      <c r="BA64" s="157">
        <f>IF(AZ64=0,0,($L$64/$AZ$64)*100000)</f>
        <v>0</v>
      </c>
      <c r="CQ64" s="110"/>
      <c r="CR64" s="158"/>
      <c r="CS64" s="159">
        <v>7.3032E-2</v>
      </c>
      <c r="CT64" s="110"/>
      <c r="CU64" s="108" t="str">
        <f>' B_Populations'!$B$9</f>
        <v>10-14</v>
      </c>
      <c r="CV64" s="160">
        <f t="shared" ref="CV64:CV73" si="89">AI64*CS64</f>
        <v>0</v>
      </c>
      <c r="CW64" s="161">
        <f t="shared" ref="CW64:CW73" si="90">AK64*CS64</f>
        <v>0</v>
      </c>
      <c r="CX64" s="161">
        <f t="shared" ref="CX64:CX73" si="91">AM64*CS64</f>
        <v>0</v>
      </c>
      <c r="CY64" s="162">
        <f t="shared" ref="CY64:CY73" si="92">AO64*CS64</f>
        <v>0</v>
      </c>
      <c r="CZ64" s="162">
        <f t="shared" ref="CZ64:CZ73" si="93">AQ64*CS64</f>
        <v>0</v>
      </c>
      <c r="DA64" s="162">
        <f t="shared" ref="DA64:DA73" si="94">AS64*CS64</f>
        <v>0</v>
      </c>
      <c r="DB64" s="162">
        <f t="shared" ref="DB64:DB73" si="95">AU64*CS64</f>
        <v>0</v>
      </c>
      <c r="DC64" s="162">
        <f t="shared" ref="DC64:DC73" si="96">AW64*CS64</f>
        <v>0</v>
      </c>
      <c r="DD64" s="162">
        <f t="shared" ref="DD64:DD73" si="97">AY64*CS64</f>
        <v>0</v>
      </c>
      <c r="DE64" s="178">
        <f t="shared" ref="DE64:DE73" si="98">BA64*CS64</f>
        <v>0</v>
      </c>
    </row>
    <row r="65" spans="1:109">
      <c r="B65" s="108" t="str">
        <f>' B_Populations'!$B$10</f>
        <v>15-19</v>
      </c>
      <c r="C65" s="254">
        <v>0</v>
      </c>
      <c r="D65" s="255">
        <v>0</v>
      </c>
      <c r="E65" s="255">
        <f t="shared" ref="E65:E73" si="99">C65-D65</f>
        <v>0</v>
      </c>
      <c r="F65" s="155"/>
      <c r="G65" s="155"/>
      <c r="H65" s="155"/>
      <c r="I65" s="155"/>
      <c r="J65" s="155"/>
      <c r="K65" s="155"/>
      <c r="L65" s="155"/>
      <c r="M65" s="110"/>
      <c r="N65" s="110"/>
      <c r="O65" s="110"/>
      <c r="P65" s="110"/>
      <c r="Q65" s="110"/>
      <c r="R65" s="110"/>
      <c r="S65" s="110"/>
      <c r="T65" s="110"/>
      <c r="U65" s="110"/>
      <c r="V65" s="110"/>
      <c r="W65" s="110"/>
      <c r="X65" s="110"/>
      <c r="Y65" s="110"/>
      <c r="Z65" s="177"/>
      <c r="AA65" s="177"/>
      <c r="AB65" s="177"/>
      <c r="AC65" s="177"/>
      <c r="AD65" s="177"/>
      <c r="AE65" s="177"/>
      <c r="AF65" s="177"/>
      <c r="AG65" s="110"/>
      <c r="AH65" s="157">
        <f>' B_Populations'!C70</f>
        <v>39801</v>
      </c>
      <c r="AI65" s="157">
        <f t="shared" ref="AI65:AI74" si="100">IF(AH65=0,0,(C65/AH65)*100000)</f>
        <v>0</v>
      </c>
      <c r="AJ65" s="157">
        <f>' B_Populations'!E70</f>
        <v>20880</v>
      </c>
      <c r="AK65" s="157">
        <f>IF(AJ65=0,0,($D$65/$AJ$65)*100000)</f>
        <v>0</v>
      </c>
      <c r="AL65" s="157">
        <f>' B_Populations'!G70</f>
        <v>18921</v>
      </c>
      <c r="AM65" s="157">
        <f>IF(AL65=0,0,($E$65/$AL$65)*100000)</f>
        <v>0</v>
      </c>
      <c r="AN65" s="157">
        <f>' B_Populations'!I70</f>
        <v>0</v>
      </c>
      <c r="AO65" s="157">
        <f>IF(AN65=0,0,($F$65/$AN$65)*100000)</f>
        <v>0</v>
      </c>
      <c r="AP65" s="157">
        <f>' B_Populations'!K70</f>
        <v>0</v>
      </c>
      <c r="AQ65" s="157">
        <f>IF(AP65=0,0,($G$65/$AP$65)*100000)</f>
        <v>0</v>
      </c>
      <c r="AR65" s="157">
        <f>' B_Populations'!M70</f>
        <v>0</v>
      </c>
      <c r="AS65" s="157">
        <f>IF(AR65=0,0,($H$65/$AR$65)*100000)</f>
        <v>0</v>
      </c>
      <c r="AT65" s="157">
        <f>' B_Populations'!O70</f>
        <v>0</v>
      </c>
      <c r="AU65" s="157">
        <f>IF(AT65=0,0,($I$65/$AT$65)*100000)</f>
        <v>0</v>
      </c>
      <c r="AV65" s="157">
        <f>' B_Populations'!Q70</f>
        <v>0</v>
      </c>
      <c r="AW65" s="157">
        <f>IF(AV65=0,0,($J$65/$AV$65)*100000)</f>
        <v>0</v>
      </c>
      <c r="AX65" s="157">
        <f>' B_Populations'!S70</f>
        <v>0</v>
      </c>
      <c r="AY65" s="157">
        <f>IF(AX65=0,0,($K$65/$AX$65)*100000)</f>
        <v>0</v>
      </c>
      <c r="AZ65" s="157">
        <f>' B_Populations'!U70</f>
        <v>0</v>
      </c>
      <c r="BA65" s="157">
        <f>IF(AZ65=0,0,($L$65/$AZ$65)*100000)</f>
        <v>0</v>
      </c>
      <c r="CQ65" s="110"/>
      <c r="CR65" s="158"/>
      <c r="CS65" s="159">
        <v>7.2168999999999997E-2</v>
      </c>
      <c r="CT65" s="110"/>
      <c r="CU65" s="108" t="str">
        <f>' B_Populations'!$B$10</f>
        <v>15-19</v>
      </c>
      <c r="CV65" s="160">
        <f t="shared" si="89"/>
        <v>0</v>
      </c>
      <c r="CW65" s="161">
        <f t="shared" si="90"/>
        <v>0</v>
      </c>
      <c r="CX65" s="161">
        <f t="shared" si="91"/>
        <v>0</v>
      </c>
      <c r="CY65" s="162">
        <f t="shared" si="92"/>
        <v>0</v>
      </c>
      <c r="CZ65" s="162">
        <f t="shared" si="93"/>
        <v>0</v>
      </c>
      <c r="DA65" s="162">
        <f t="shared" si="94"/>
        <v>0</v>
      </c>
      <c r="DB65" s="162">
        <f t="shared" si="95"/>
        <v>0</v>
      </c>
      <c r="DC65" s="162">
        <f t="shared" si="96"/>
        <v>0</v>
      </c>
      <c r="DD65" s="162">
        <f t="shared" si="97"/>
        <v>0</v>
      </c>
      <c r="DE65" s="178">
        <f t="shared" si="98"/>
        <v>0</v>
      </c>
    </row>
    <row r="66" spans="1:109">
      <c r="B66" s="108" t="str">
        <f>' B_Populations'!$B$11</f>
        <v>20-24</v>
      </c>
      <c r="C66" s="254">
        <v>0</v>
      </c>
      <c r="D66" s="255">
        <v>0</v>
      </c>
      <c r="E66" s="255">
        <f t="shared" si="99"/>
        <v>0</v>
      </c>
      <c r="F66" s="155"/>
      <c r="G66" s="155"/>
      <c r="H66" s="155"/>
      <c r="I66" s="155"/>
      <c r="J66" s="155"/>
      <c r="K66" s="155"/>
      <c r="L66" s="155"/>
      <c r="M66" s="110"/>
      <c r="N66" s="110"/>
      <c r="O66" s="110"/>
      <c r="P66" s="110"/>
      <c r="Q66" s="110"/>
      <c r="R66" s="110"/>
      <c r="S66" s="110"/>
      <c r="T66" s="110"/>
      <c r="U66" s="110"/>
      <c r="V66" s="110"/>
      <c r="W66" s="110"/>
      <c r="X66" s="110"/>
      <c r="Y66" s="110"/>
      <c r="Z66" s="177"/>
      <c r="AA66" s="177"/>
      <c r="AB66" s="177"/>
      <c r="AC66" s="177"/>
      <c r="AD66" s="177"/>
      <c r="AE66" s="177"/>
      <c r="AF66" s="177"/>
      <c r="AG66" s="110"/>
      <c r="AH66" s="157">
        <f>' B_Populations'!C71</f>
        <v>35046</v>
      </c>
      <c r="AI66" s="157">
        <f t="shared" si="100"/>
        <v>0</v>
      </c>
      <c r="AJ66" s="157">
        <f>' B_Populations'!E71</f>
        <v>17839</v>
      </c>
      <c r="AK66" s="157">
        <f>IF(AJ66=0,0,($D$66/$AJ$66)*100000)</f>
        <v>0</v>
      </c>
      <c r="AL66" s="157">
        <f>' B_Populations'!G71</f>
        <v>17207</v>
      </c>
      <c r="AM66" s="157">
        <f>IF(AL66=0,0,($E$66/$AL$66)*100000)</f>
        <v>0</v>
      </c>
      <c r="AN66" s="157">
        <f>' B_Populations'!I71</f>
        <v>0</v>
      </c>
      <c r="AO66" s="157">
        <f>IF(AN66=0,0,($F$66/$AN$66)*100000)</f>
        <v>0</v>
      </c>
      <c r="AP66" s="157">
        <f>' B_Populations'!K71</f>
        <v>0</v>
      </c>
      <c r="AQ66" s="157">
        <f>IF(AP66=0,0,($G$66/$AP$66)*100000)</f>
        <v>0</v>
      </c>
      <c r="AR66" s="157">
        <f>' B_Populations'!M71</f>
        <v>0</v>
      </c>
      <c r="AS66" s="157">
        <f>IF(AR66=0,0,($H$66/$AR$66)*100000)</f>
        <v>0</v>
      </c>
      <c r="AT66" s="157">
        <f>' B_Populations'!O71</f>
        <v>0</v>
      </c>
      <c r="AU66" s="157">
        <f>IF(AT66=0,0,($I$66/$AT$66)*100000)</f>
        <v>0</v>
      </c>
      <c r="AV66" s="157">
        <f>' B_Populations'!Q71</f>
        <v>0</v>
      </c>
      <c r="AW66" s="157">
        <f>IF(AV66=0,0,($J$66/$AV$66)*100000)</f>
        <v>0</v>
      </c>
      <c r="AX66" s="157">
        <f>' B_Populations'!S71</f>
        <v>0</v>
      </c>
      <c r="AY66" s="157">
        <f>IF(AX66=0,0,($K$66/$AX$66)*100000)</f>
        <v>0</v>
      </c>
      <c r="AZ66" s="157">
        <f>' B_Populations'!U71</f>
        <v>0</v>
      </c>
      <c r="BA66" s="157">
        <f>IF(AZ66=0,0,($L$66/$AZ$66)*100000)</f>
        <v>0</v>
      </c>
      <c r="CQ66" s="110"/>
      <c r="CR66" s="158"/>
      <c r="CS66" s="159">
        <v>6.6477999999999995E-2</v>
      </c>
      <c r="CT66" s="110"/>
      <c r="CU66" s="108" t="str">
        <f>' B_Populations'!$B$11</f>
        <v>20-24</v>
      </c>
      <c r="CV66" s="160">
        <f t="shared" si="89"/>
        <v>0</v>
      </c>
      <c r="CW66" s="161">
        <f t="shared" si="90"/>
        <v>0</v>
      </c>
      <c r="CX66" s="161">
        <f t="shared" si="91"/>
        <v>0</v>
      </c>
      <c r="CY66" s="162">
        <f t="shared" si="92"/>
        <v>0</v>
      </c>
      <c r="CZ66" s="162">
        <f t="shared" si="93"/>
        <v>0</v>
      </c>
      <c r="DA66" s="162">
        <f t="shared" si="94"/>
        <v>0</v>
      </c>
      <c r="DB66" s="162">
        <f t="shared" si="95"/>
        <v>0</v>
      </c>
      <c r="DC66" s="162">
        <f t="shared" si="96"/>
        <v>0</v>
      </c>
      <c r="DD66" s="162">
        <f t="shared" si="97"/>
        <v>0</v>
      </c>
      <c r="DE66" s="178">
        <f t="shared" si="98"/>
        <v>0</v>
      </c>
    </row>
    <row r="67" spans="1:109">
      <c r="B67" s="108" t="str">
        <f>' B_Populations'!$B$12</f>
        <v>25-34</v>
      </c>
      <c r="C67" s="254">
        <v>1</v>
      </c>
      <c r="D67" s="255">
        <v>1</v>
      </c>
      <c r="E67" s="255">
        <f t="shared" si="99"/>
        <v>0</v>
      </c>
      <c r="F67" s="155"/>
      <c r="G67" s="155"/>
      <c r="H67" s="155"/>
      <c r="I67" s="155"/>
      <c r="J67" s="155"/>
      <c r="K67" s="155"/>
      <c r="L67" s="155"/>
      <c r="M67" s="110"/>
      <c r="N67" s="110"/>
      <c r="O67" s="110"/>
      <c r="P67" s="110"/>
      <c r="Q67" s="110"/>
      <c r="R67" s="110"/>
      <c r="S67" s="110"/>
      <c r="T67" s="110"/>
      <c r="U67" s="110"/>
      <c r="V67" s="110"/>
      <c r="W67" s="110"/>
      <c r="X67" s="110"/>
      <c r="Y67" s="110"/>
      <c r="Z67" s="177"/>
      <c r="AA67" s="177"/>
      <c r="AB67" s="177"/>
      <c r="AC67" s="177"/>
      <c r="AD67" s="177"/>
      <c r="AE67" s="177"/>
      <c r="AF67" s="177"/>
      <c r="AG67" s="110"/>
      <c r="AH67" s="157">
        <f>' B_Populations'!C72</f>
        <v>61504</v>
      </c>
      <c r="AI67" s="157">
        <f t="shared" si="100"/>
        <v>1.625910509885536</v>
      </c>
      <c r="AJ67" s="157">
        <f>' B_Populations'!E72</f>
        <v>31406</v>
      </c>
      <c r="AK67" s="157">
        <f>IF(AJ67=0,0,($D$67/$AJ$67)*100000)</f>
        <v>3.1841049480990895</v>
      </c>
      <c r="AL67" s="157">
        <f>' B_Populations'!G72</f>
        <v>30098</v>
      </c>
      <c r="AM67" s="157">
        <f>IF(AL67=0,0,($E$67/$AL$67)*100000)</f>
        <v>0</v>
      </c>
      <c r="AN67" s="157">
        <f>' B_Populations'!I72</f>
        <v>0</v>
      </c>
      <c r="AO67" s="157">
        <f>IF(AN67=0,0,($F$67/$AN$67)*100000)</f>
        <v>0</v>
      </c>
      <c r="AP67" s="157">
        <f>' B_Populations'!K72</f>
        <v>0</v>
      </c>
      <c r="AQ67" s="157">
        <f>IF(AP67=0,0,($G$67/$AP$67)*100000)</f>
        <v>0</v>
      </c>
      <c r="AR67" s="157">
        <f>' B_Populations'!M72</f>
        <v>0</v>
      </c>
      <c r="AS67" s="157">
        <f>IF(AR67=0,0,($H$67/$AR$67)*100000)</f>
        <v>0</v>
      </c>
      <c r="AT67" s="157">
        <f>' B_Populations'!O72</f>
        <v>0</v>
      </c>
      <c r="AU67" s="157">
        <f>IF(AT67=0,0,($I$67/$AT$67)*100000)</f>
        <v>0</v>
      </c>
      <c r="AV67" s="157">
        <f>' B_Populations'!Q72</f>
        <v>0</v>
      </c>
      <c r="AW67" s="157">
        <f>IF(AV67=0,0,($J$67/$AV$67)*100000)</f>
        <v>0</v>
      </c>
      <c r="AX67" s="157">
        <f>' B_Populations'!S72</f>
        <v>0</v>
      </c>
      <c r="AY67" s="157">
        <f>IF(AX67=0,0,($K$67/$AX$67)*100000)</f>
        <v>0</v>
      </c>
      <c r="AZ67" s="157">
        <f>' B_Populations'!U72</f>
        <v>0</v>
      </c>
      <c r="BA67" s="157">
        <f>IF(AZ67=0,0,($L$67/$AZ$67)*100000)</f>
        <v>0</v>
      </c>
      <c r="CQ67" s="110"/>
      <c r="CR67" s="158"/>
      <c r="CS67" s="159">
        <v>0.135573</v>
      </c>
      <c r="CT67" s="110"/>
      <c r="CU67" s="108" t="str">
        <f>' B_Populations'!$B$12</f>
        <v>25-34</v>
      </c>
      <c r="CV67" s="160">
        <f t="shared" si="89"/>
        <v>0.22042956555671178</v>
      </c>
      <c r="CW67" s="161">
        <f t="shared" si="90"/>
        <v>0.43167866012863787</v>
      </c>
      <c r="CX67" s="161">
        <f t="shared" si="91"/>
        <v>0</v>
      </c>
      <c r="CY67" s="162">
        <f t="shared" si="92"/>
        <v>0</v>
      </c>
      <c r="CZ67" s="162">
        <f t="shared" si="93"/>
        <v>0</v>
      </c>
      <c r="DA67" s="162">
        <f t="shared" si="94"/>
        <v>0</v>
      </c>
      <c r="DB67" s="162">
        <f t="shared" si="95"/>
        <v>0</v>
      </c>
      <c r="DC67" s="162">
        <f t="shared" si="96"/>
        <v>0</v>
      </c>
      <c r="DD67" s="162">
        <f t="shared" si="97"/>
        <v>0</v>
      </c>
      <c r="DE67" s="178">
        <f t="shared" si="98"/>
        <v>0</v>
      </c>
    </row>
    <row r="68" spans="1:109">
      <c r="B68" s="108" t="str">
        <f>' B_Populations'!$B$13</f>
        <v>35-44</v>
      </c>
      <c r="C68" s="254">
        <v>1</v>
      </c>
      <c r="D68" s="255">
        <v>1</v>
      </c>
      <c r="E68" s="255">
        <f t="shared" si="99"/>
        <v>0</v>
      </c>
      <c r="F68" s="155"/>
      <c r="G68" s="155"/>
      <c r="H68" s="155"/>
      <c r="I68" s="155"/>
      <c r="J68" s="155"/>
      <c r="K68" s="155"/>
      <c r="L68" s="155"/>
      <c r="M68" s="110"/>
      <c r="N68" s="110"/>
      <c r="O68" s="110"/>
      <c r="P68" s="110"/>
      <c r="Q68" s="110"/>
      <c r="R68" s="110"/>
      <c r="S68" s="110"/>
      <c r="T68" s="110"/>
      <c r="U68" s="110"/>
      <c r="V68" s="110"/>
      <c r="W68" s="110"/>
      <c r="X68" s="110"/>
      <c r="Y68" s="110"/>
      <c r="Z68" s="177"/>
      <c r="AA68" s="177"/>
      <c r="AB68" s="177"/>
      <c r="AC68" s="177"/>
      <c r="AD68" s="177"/>
      <c r="AE68" s="177"/>
      <c r="AF68" s="177"/>
      <c r="AG68" s="110"/>
      <c r="AH68" s="157">
        <f>' B_Populations'!C73</f>
        <v>73615</v>
      </c>
      <c r="AI68" s="157">
        <f t="shared" si="100"/>
        <v>1.3584188005161992</v>
      </c>
      <c r="AJ68" s="157">
        <f>' B_Populations'!E73</f>
        <v>36734</v>
      </c>
      <c r="AK68" s="157">
        <f>IF(AJ68=0,0,($D$68/$AJ$68)*100000)</f>
        <v>2.7222736429465888</v>
      </c>
      <c r="AL68" s="157">
        <f>' B_Populations'!G73</f>
        <v>36881</v>
      </c>
      <c r="AM68" s="157">
        <f>IF(AL68=0,0,($E$68/$AL$68)*100000)</f>
        <v>0</v>
      </c>
      <c r="AN68" s="157">
        <f>' B_Populations'!I73</f>
        <v>0</v>
      </c>
      <c r="AO68" s="157">
        <f>IF(AN68=0,0,($F$68/$AN$68)*100000)</f>
        <v>0</v>
      </c>
      <c r="AP68" s="157">
        <f>' B_Populations'!K73</f>
        <v>0</v>
      </c>
      <c r="AQ68" s="157">
        <f>IF(AP68=0,0,($G$68/$AP$68)*100000)</f>
        <v>0</v>
      </c>
      <c r="AR68" s="157">
        <f>' B_Populations'!M73</f>
        <v>0</v>
      </c>
      <c r="AS68" s="157">
        <f>IF(AR68=0,0,($H$68/$AR$68)*100000)</f>
        <v>0</v>
      </c>
      <c r="AT68" s="157">
        <f>' B_Populations'!O73</f>
        <v>0</v>
      </c>
      <c r="AU68" s="157">
        <f>IF(AT68=0,0,($I$68/$AT$68)*100000)</f>
        <v>0</v>
      </c>
      <c r="AV68" s="157">
        <f>' B_Populations'!Q73</f>
        <v>0</v>
      </c>
      <c r="AW68" s="157">
        <f>IF(AV68=0,0,($J$68/$AV$68)*100000)</f>
        <v>0</v>
      </c>
      <c r="AX68" s="157">
        <f>' B_Populations'!S73</f>
        <v>0</v>
      </c>
      <c r="AY68" s="157">
        <f>IF(AX68=0,0,($K$68/$AX$68)*100000)</f>
        <v>0</v>
      </c>
      <c r="AZ68" s="157">
        <f>' B_Populations'!U73</f>
        <v>0</v>
      </c>
      <c r="BA68" s="157">
        <f>IF(AZ68=0,0,($L$68/$AZ$68)*100000)</f>
        <v>0</v>
      </c>
      <c r="CQ68" s="110"/>
      <c r="CR68" s="158"/>
      <c r="CS68" s="159">
        <v>0.16261300000000001</v>
      </c>
      <c r="CT68" s="110"/>
      <c r="CU68" s="108" t="str">
        <f>' B_Populations'!$B$13</f>
        <v>35-44</v>
      </c>
      <c r="CV68" s="160">
        <f t="shared" si="89"/>
        <v>0.22089655640834072</v>
      </c>
      <c r="CW68" s="161">
        <f t="shared" si="90"/>
        <v>0.44267708390047367</v>
      </c>
      <c r="CX68" s="161">
        <f t="shared" si="91"/>
        <v>0</v>
      </c>
      <c r="CY68" s="162">
        <f t="shared" si="92"/>
        <v>0</v>
      </c>
      <c r="CZ68" s="162">
        <f t="shared" si="93"/>
        <v>0</v>
      </c>
      <c r="DA68" s="162">
        <f t="shared" si="94"/>
        <v>0</v>
      </c>
      <c r="DB68" s="162">
        <f t="shared" si="95"/>
        <v>0</v>
      </c>
      <c r="DC68" s="162">
        <f t="shared" si="96"/>
        <v>0</v>
      </c>
      <c r="DD68" s="162">
        <f t="shared" si="97"/>
        <v>0</v>
      </c>
      <c r="DE68" s="178">
        <f t="shared" si="98"/>
        <v>0</v>
      </c>
    </row>
    <row r="69" spans="1:109">
      <c r="B69" s="108" t="str">
        <f>' B_Populations'!$B$14</f>
        <v>45-54</v>
      </c>
      <c r="C69" s="254">
        <v>1</v>
      </c>
      <c r="D69" s="255">
        <v>1</v>
      </c>
      <c r="E69" s="255">
        <f t="shared" si="99"/>
        <v>0</v>
      </c>
      <c r="F69" s="155"/>
      <c r="G69" s="155"/>
      <c r="H69" s="155"/>
      <c r="I69" s="155"/>
      <c r="J69" s="155"/>
      <c r="K69" s="155"/>
      <c r="L69" s="155"/>
      <c r="M69" s="110"/>
      <c r="N69" s="110"/>
      <c r="O69" s="110"/>
      <c r="P69" s="110"/>
      <c r="Q69" s="110"/>
      <c r="R69" s="110"/>
      <c r="S69" s="110"/>
      <c r="T69" s="110"/>
      <c r="U69" s="110"/>
      <c r="V69" s="110"/>
      <c r="W69" s="110"/>
      <c r="X69" s="110"/>
      <c r="Y69" s="110"/>
      <c r="Z69" s="177"/>
      <c r="AA69" s="177"/>
      <c r="AB69" s="177"/>
      <c r="AC69" s="177"/>
      <c r="AD69" s="177"/>
      <c r="AE69" s="177"/>
      <c r="AF69" s="177"/>
      <c r="AG69" s="110"/>
      <c r="AH69" s="157">
        <f>' B_Populations'!C74</f>
        <v>75318</v>
      </c>
      <c r="AI69" s="157">
        <f t="shared" si="100"/>
        <v>1.3277038689290741</v>
      </c>
      <c r="AJ69" s="157">
        <f>' B_Populations'!E74</f>
        <v>38003</v>
      </c>
      <c r="AK69" s="157">
        <f>IF(AJ69=0,0,($D$69/$AJ$69)*100000)</f>
        <v>2.631371207536247</v>
      </c>
      <c r="AL69" s="157">
        <f>' B_Populations'!G74</f>
        <v>37315</v>
      </c>
      <c r="AM69" s="157">
        <f>IF(AL69=0,0,($E$69/$AL$69)*100000)</f>
        <v>0</v>
      </c>
      <c r="AN69" s="157">
        <f>' B_Populations'!I74</f>
        <v>0</v>
      </c>
      <c r="AO69" s="157">
        <f>IF(AN69=0,0,($F$69/$AN$69)*100000)</f>
        <v>0</v>
      </c>
      <c r="AP69" s="157">
        <f>' B_Populations'!K74</f>
        <v>0</v>
      </c>
      <c r="AQ69" s="157">
        <f>IF(AP69=0,0,($G$69/$AP$69)*100000)</f>
        <v>0</v>
      </c>
      <c r="AR69" s="157">
        <f>' B_Populations'!M74</f>
        <v>0</v>
      </c>
      <c r="AS69" s="157">
        <f>IF(AR69=0,0,($H$69/$AR$69)*100000)</f>
        <v>0</v>
      </c>
      <c r="AT69" s="157">
        <f>' B_Populations'!O74</f>
        <v>0</v>
      </c>
      <c r="AU69" s="157">
        <f>IF(AT69=0,0,($I$69/$AT$69)*100000)</f>
        <v>0</v>
      </c>
      <c r="AV69" s="157">
        <f>' B_Populations'!Q74</f>
        <v>0</v>
      </c>
      <c r="AW69" s="157">
        <f>IF(AV69=0,0,($J$69/$AV$69)*100000)</f>
        <v>0</v>
      </c>
      <c r="AX69" s="157">
        <f>' B_Populations'!S74</f>
        <v>0</v>
      </c>
      <c r="AY69" s="157">
        <f>IF(AX69=0,0,($K$69/$AX$69)*100000)</f>
        <v>0</v>
      </c>
      <c r="AZ69" s="157">
        <f>' B_Populations'!U74</f>
        <v>0</v>
      </c>
      <c r="BA69" s="157">
        <f>IF(AZ69=0,0,($L$69/$AZ$69)*100000)</f>
        <v>0</v>
      </c>
      <c r="CQ69" s="110"/>
      <c r="CR69" s="158"/>
      <c r="CS69" s="159">
        <v>0.13483400000000001</v>
      </c>
      <c r="CT69" s="110"/>
      <c r="CU69" s="108" t="str">
        <f>' B_Populations'!$B$14</f>
        <v>45-54</v>
      </c>
      <c r="CV69" s="160">
        <f t="shared" si="89"/>
        <v>0.17901962346318279</v>
      </c>
      <c r="CW69" s="161">
        <f t="shared" si="90"/>
        <v>0.35479830539694235</v>
      </c>
      <c r="CX69" s="161">
        <f t="shared" si="91"/>
        <v>0</v>
      </c>
      <c r="CY69" s="162">
        <f t="shared" si="92"/>
        <v>0</v>
      </c>
      <c r="CZ69" s="162">
        <f t="shared" si="93"/>
        <v>0</v>
      </c>
      <c r="DA69" s="162">
        <f t="shared" si="94"/>
        <v>0</v>
      </c>
      <c r="DB69" s="162">
        <f t="shared" si="95"/>
        <v>0</v>
      </c>
      <c r="DC69" s="162">
        <f t="shared" si="96"/>
        <v>0</v>
      </c>
      <c r="DD69" s="162">
        <f t="shared" si="97"/>
        <v>0</v>
      </c>
      <c r="DE69" s="178">
        <f t="shared" si="98"/>
        <v>0</v>
      </c>
    </row>
    <row r="70" spans="1:109">
      <c r="B70" s="108" t="str">
        <f>' B_Populations'!$B$15</f>
        <v>55-64</v>
      </c>
      <c r="C70" s="254">
        <v>1</v>
      </c>
      <c r="D70" s="255">
        <v>1</v>
      </c>
      <c r="E70" s="255">
        <f t="shared" si="99"/>
        <v>0</v>
      </c>
      <c r="F70" s="155"/>
      <c r="G70" s="155"/>
      <c r="H70" s="155"/>
      <c r="I70" s="155"/>
      <c r="J70" s="155"/>
      <c r="K70" s="155"/>
      <c r="L70" s="155"/>
      <c r="M70" s="110"/>
      <c r="N70" s="110"/>
      <c r="O70" s="110"/>
      <c r="P70" s="110"/>
      <c r="Q70" s="110"/>
      <c r="R70" s="110"/>
      <c r="S70" s="110"/>
      <c r="T70" s="110"/>
      <c r="U70" s="110"/>
      <c r="V70" s="110"/>
      <c r="W70" s="110"/>
      <c r="X70" s="110"/>
      <c r="Y70" s="110"/>
      <c r="Z70" s="177"/>
      <c r="AA70" s="177"/>
      <c r="AB70" s="177"/>
      <c r="AC70" s="177"/>
      <c r="AD70" s="177"/>
      <c r="AE70" s="177"/>
      <c r="AF70" s="177"/>
      <c r="AG70" s="110"/>
      <c r="AH70" s="157">
        <f>' B_Populations'!C75</f>
        <v>66432</v>
      </c>
      <c r="AI70" s="157">
        <f t="shared" si="100"/>
        <v>1.5052986512524085</v>
      </c>
      <c r="AJ70" s="157">
        <f>' B_Populations'!E75</f>
        <v>32702</v>
      </c>
      <c r="AK70" s="157">
        <f>IF(AJ70=0,0,($D$70/$AJ$70)*100000)</f>
        <v>3.0579169469757206</v>
      </c>
      <c r="AL70" s="157">
        <f>' B_Populations'!G75</f>
        <v>33730</v>
      </c>
      <c r="AM70" s="157">
        <f>IF(AL70=0,0,($E$70/$AL$70)*100000)</f>
        <v>0</v>
      </c>
      <c r="AN70" s="157">
        <f>' B_Populations'!I75</f>
        <v>0</v>
      </c>
      <c r="AO70" s="157">
        <f>IF(AN70=0,0,($F$70/$AN$70)*100000)</f>
        <v>0</v>
      </c>
      <c r="AP70" s="157">
        <f>' B_Populations'!K75</f>
        <v>0</v>
      </c>
      <c r="AQ70" s="157">
        <f>IF(AP70=0,0,($G$70/$AP$70)*100000)</f>
        <v>0</v>
      </c>
      <c r="AR70" s="157">
        <f>' B_Populations'!M75</f>
        <v>0</v>
      </c>
      <c r="AS70" s="157">
        <f>IF(AR70=0,0,($H$70/$AR$70)*100000)</f>
        <v>0</v>
      </c>
      <c r="AT70" s="157">
        <f>' B_Populations'!O75</f>
        <v>0</v>
      </c>
      <c r="AU70" s="157">
        <f>IF(AT70=0,0,($I$70/$AT$70)*100000)</f>
        <v>0</v>
      </c>
      <c r="AV70" s="157">
        <f>' B_Populations'!Q75</f>
        <v>0</v>
      </c>
      <c r="AW70" s="157">
        <f>IF(AV70=0,0,($J$70/$AV$70)*100000)</f>
        <v>0</v>
      </c>
      <c r="AX70" s="157">
        <f>' B_Populations'!S75</f>
        <v>0</v>
      </c>
      <c r="AY70" s="157">
        <f>IF(AX70=0,0,($K$70/$AX$70)*100000)</f>
        <v>0</v>
      </c>
      <c r="AZ70" s="157">
        <f>' B_Populations'!U75</f>
        <v>0</v>
      </c>
      <c r="BA70" s="157">
        <f>IF(AZ70=0,0,($L$70/$AZ$70)*100000)</f>
        <v>0</v>
      </c>
      <c r="CQ70" s="110"/>
      <c r="CR70" s="158"/>
      <c r="CS70" s="159">
        <v>8.7247000000000005E-2</v>
      </c>
      <c r="CT70" s="110"/>
      <c r="CU70" s="108" t="str">
        <f>' B_Populations'!$B$15</f>
        <v>55-64</v>
      </c>
      <c r="CV70" s="160">
        <f t="shared" si="89"/>
        <v>0.13133279142581888</v>
      </c>
      <c r="CW70" s="161">
        <f t="shared" si="90"/>
        <v>0.26679407987279069</v>
      </c>
      <c r="CX70" s="161">
        <f t="shared" si="91"/>
        <v>0</v>
      </c>
      <c r="CY70" s="162">
        <f t="shared" si="92"/>
        <v>0</v>
      </c>
      <c r="CZ70" s="162">
        <f t="shared" si="93"/>
        <v>0</v>
      </c>
      <c r="DA70" s="162">
        <f t="shared" si="94"/>
        <v>0</v>
      </c>
      <c r="DB70" s="162">
        <f t="shared" si="95"/>
        <v>0</v>
      </c>
      <c r="DC70" s="162">
        <f t="shared" si="96"/>
        <v>0</v>
      </c>
      <c r="DD70" s="162">
        <f t="shared" si="97"/>
        <v>0</v>
      </c>
      <c r="DE70" s="178">
        <f t="shared" si="98"/>
        <v>0</v>
      </c>
    </row>
    <row r="71" spans="1:109">
      <c r="B71" s="108" t="str">
        <f>' B_Populations'!$B$16</f>
        <v>65-74</v>
      </c>
      <c r="C71" s="254">
        <v>0</v>
      </c>
      <c r="D71" s="255">
        <v>0</v>
      </c>
      <c r="E71" s="255">
        <f t="shared" si="99"/>
        <v>0</v>
      </c>
      <c r="F71" s="155"/>
      <c r="G71" s="155"/>
      <c r="H71" s="155"/>
      <c r="I71" s="155"/>
      <c r="J71" s="155"/>
      <c r="K71" s="155"/>
      <c r="L71" s="155"/>
      <c r="M71" s="110"/>
      <c r="N71" s="110"/>
      <c r="O71" s="110"/>
      <c r="P71" s="110"/>
      <c r="Q71" s="110"/>
      <c r="R71" s="110"/>
      <c r="S71" s="110"/>
      <c r="T71" s="110"/>
      <c r="U71" s="110"/>
      <c r="V71" s="110"/>
      <c r="W71" s="110"/>
      <c r="X71" s="110"/>
      <c r="Y71" s="110"/>
      <c r="Z71" s="177"/>
      <c r="AA71" s="177"/>
      <c r="AB71" s="177"/>
      <c r="AC71" s="177"/>
      <c r="AD71" s="177"/>
      <c r="AE71" s="177"/>
      <c r="AF71" s="177"/>
      <c r="AG71" s="110"/>
      <c r="AH71" s="157">
        <f>' B_Populations'!C76</f>
        <v>42265</v>
      </c>
      <c r="AI71" s="157">
        <f t="shared" si="100"/>
        <v>0</v>
      </c>
      <c r="AJ71" s="157">
        <f>' B_Populations'!E76</f>
        <v>20187</v>
      </c>
      <c r="AK71" s="157">
        <f>IF(AJ71=0,0,($D$71/$AJ$71)*100000)</f>
        <v>0</v>
      </c>
      <c r="AL71" s="157">
        <f>' B_Populations'!G76</f>
        <v>22078</v>
      </c>
      <c r="AM71" s="157">
        <f>IF(AL71=0,0,($E$71/$AL$71)*100000)</f>
        <v>0</v>
      </c>
      <c r="AN71" s="157">
        <f>' B_Populations'!I76</f>
        <v>0</v>
      </c>
      <c r="AO71" s="157">
        <f>IF(AN71=0,0,($F$71/$AN$71)*100000)</f>
        <v>0</v>
      </c>
      <c r="AP71" s="157">
        <f>' B_Populations'!K76</f>
        <v>0</v>
      </c>
      <c r="AQ71" s="157">
        <f>IF(AP71=0,0,($G$71/$AP$71)*100000)</f>
        <v>0</v>
      </c>
      <c r="AR71" s="157">
        <f>' B_Populations'!M76</f>
        <v>0</v>
      </c>
      <c r="AS71" s="157">
        <f>IF(AR71=0,0,($H$71/$AR$71)*100000)</f>
        <v>0</v>
      </c>
      <c r="AT71" s="157">
        <f>' B_Populations'!O76</f>
        <v>0</v>
      </c>
      <c r="AU71" s="157">
        <f>IF(AT71=0,0,($I$71/$AT$71)*100000)</f>
        <v>0</v>
      </c>
      <c r="AV71" s="157">
        <f>' B_Populations'!Q76</f>
        <v>0</v>
      </c>
      <c r="AW71" s="157">
        <f>IF(AV71=0,0,($J$71/$AV$71)*100000)</f>
        <v>0</v>
      </c>
      <c r="AX71" s="157">
        <f>' B_Populations'!S76</f>
        <v>0</v>
      </c>
      <c r="AY71" s="157">
        <f>IF(AX71=0,0,($K$71/$AX$71)*100000)</f>
        <v>0</v>
      </c>
      <c r="AZ71" s="157">
        <f>' B_Populations'!U76</f>
        <v>0</v>
      </c>
      <c r="BA71" s="157">
        <f>IF(AZ71=0,0,($L$71/$AZ$71)*100000)</f>
        <v>0</v>
      </c>
      <c r="CQ71" s="110"/>
      <c r="CR71" s="158"/>
      <c r="CS71" s="159">
        <v>6.6036999999999998E-2</v>
      </c>
      <c r="CT71" s="110"/>
      <c r="CU71" s="108" t="str">
        <f>' B_Populations'!$B$16</f>
        <v>65-74</v>
      </c>
      <c r="CV71" s="160">
        <f t="shared" si="89"/>
        <v>0</v>
      </c>
      <c r="CW71" s="161">
        <f t="shared" si="90"/>
        <v>0</v>
      </c>
      <c r="CX71" s="161">
        <f t="shared" si="91"/>
        <v>0</v>
      </c>
      <c r="CY71" s="162">
        <f t="shared" si="92"/>
        <v>0</v>
      </c>
      <c r="CZ71" s="162">
        <f t="shared" si="93"/>
        <v>0</v>
      </c>
      <c r="DA71" s="162">
        <f t="shared" si="94"/>
        <v>0</v>
      </c>
      <c r="DB71" s="162">
        <f t="shared" si="95"/>
        <v>0</v>
      </c>
      <c r="DC71" s="162">
        <f t="shared" si="96"/>
        <v>0</v>
      </c>
      <c r="DD71" s="162">
        <f t="shared" si="97"/>
        <v>0</v>
      </c>
      <c r="DE71" s="178">
        <f t="shared" si="98"/>
        <v>0</v>
      </c>
    </row>
    <row r="72" spans="1:109">
      <c r="B72" s="108" t="str">
        <f>' B_Populations'!$B$17</f>
        <v>75-84</v>
      </c>
      <c r="C72" s="254">
        <v>0</v>
      </c>
      <c r="D72" s="255">
        <v>0</v>
      </c>
      <c r="E72" s="255">
        <f t="shared" si="99"/>
        <v>0</v>
      </c>
      <c r="F72" s="155"/>
      <c r="G72" s="155"/>
      <c r="H72" s="155"/>
      <c r="I72" s="155"/>
      <c r="J72" s="155"/>
      <c r="K72" s="155"/>
      <c r="L72" s="155"/>
      <c r="M72" s="110"/>
      <c r="N72" s="110"/>
      <c r="O72" s="110"/>
      <c r="P72" s="110"/>
      <c r="Q72" s="110"/>
      <c r="R72" s="110"/>
      <c r="S72" s="110"/>
      <c r="T72" s="110"/>
      <c r="U72" s="110"/>
      <c r="V72" s="110"/>
      <c r="W72" s="110"/>
      <c r="X72" s="110"/>
      <c r="Y72" s="110"/>
      <c r="Z72" s="177"/>
      <c r="AA72" s="177"/>
      <c r="AB72" s="177"/>
      <c r="AC72" s="177"/>
      <c r="AD72" s="177"/>
      <c r="AE72" s="177"/>
      <c r="AF72" s="177"/>
      <c r="AG72" s="110"/>
      <c r="AH72" s="157">
        <f>' B_Populations'!C77</f>
        <v>20481</v>
      </c>
      <c r="AI72" s="157">
        <f>IF(AH72=0,0,(C72/AH72)*100000)</f>
        <v>0</v>
      </c>
      <c r="AJ72" s="157">
        <f>' B_Populations'!E77</f>
        <v>8469</v>
      </c>
      <c r="AK72" s="157">
        <f>IF(AJ72=0,0,($D$72/$AJ$72)*100000)</f>
        <v>0</v>
      </c>
      <c r="AL72" s="157">
        <f>' B_Populations'!G77</f>
        <v>12012</v>
      </c>
      <c r="AM72" s="157">
        <f>IF(AL72=0,0,($E$72/$AL$72)*100000)</f>
        <v>0</v>
      </c>
      <c r="AN72" s="157">
        <f>' B_Populations'!I77</f>
        <v>0</v>
      </c>
      <c r="AO72" s="157">
        <f>IF(AN72=0,0,($F$72/$AN$72)*100000)</f>
        <v>0</v>
      </c>
      <c r="AP72" s="157">
        <f>' B_Populations'!K77</f>
        <v>0</v>
      </c>
      <c r="AQ72" s="157">
        <f>IF(AP72=0,0,($G$72/$AP$72)*100000)</f>
        <v>0</v>
      </c>
      <c r="AR72" s="157">
        <f>' B_Populations'!M77</f>
        <v>0</v>
      </c>
      <c r="AS72" s="157">
        <f>IF(AR72=0,0,($H$72/$AR$72)*100000)</f>
        <v>0</v>
      </c>
      <c r="AT72" s="157">
        <f>' B_Populations'!O77</f>
        <v>0</v>
      </c>
      <c r="AU72" s="157">
        <f>IF(AT72=0,0,($I$72/$AT$72)*100000)</f>
        <v>0</v>
      </c>
      <c r="AV72" s="157">
        <f>' B_Populations'!Q77</f>
        <v>0</v>
      </c>
      <c r="AW72" s="157">
        <f>IF(AV72=0,0,($J$72/$AV$72)*100000)</f>
        <v>0</v>
      </c>
      <c r="AX72" s="157">
        <f>' B_Populations'!S77</f>
        <v>0</v>
      </c>
      <c r="AY72" s="157">
        <f>IF(AX72=0,0,($K$72/$AX$72)*100000)</f>
        <v>0</v>
      </c>
      <c r="AZ72" s="157">
        <f>' B_Populations'!U77</f>
        <v>0</v>
      </c>
      <c r="BA72" s="157">
        <f>IF(AZ72=0,0,($L$72/$AZ$72)*100000)</f>
        <v>0</v>
      </c>
      <c r="CQ72" s="110"/>
      <c r="CR72" s="158"/>
      <c r="CS72" s="159">
        <v>4.4840999999999999E-2</v>
      </c>
      <c r="CT72" s="110"/>
      <c r="CU72" s="108" t="str">
        <f>' B_Populations'!$B$17</f>
        <v>75-84</v>
      </c>
      <c r="CV72" s="160">
        <f t="shared" si="89"/>
        <v>0</v>
      </c>
      <c r="CW72" s="161">
        <f t="shared" si="90"/>
        <v>0</v>
      </c>
      <c r="CX72" s="161">
        <f t="shared" si="91"/>
        <v>0</v>
      </c>
      <c r="CY72" s="162">
        <f t="shared" si="92"/>
        <v>0</v>
      </c>
      <c r="CZ72" s="162">
        <f t="shared" si="93"/>
        <v>0</v>
      </c>
      <c r="DA72" s="162">
        <f t="shared" si="94"/>
        <v>0</v>
      </c>
      <c r="DB72" s="162">
        <f t="shared" si="95"/>
        <v>0</v>
      </c>
      <c r="DC72" s="162">
        <f t="shared" si="96"/>
        <v>0</v>
      </c>
      <c r="DD72" s="162">
        <f t="shared" si="97"/>
        <v>0</v>
      </c>
      <c r="DE72" s="178">
        <f t="shared" si="98"/>
        <v>0</v>
      </c>
    </row>
    <row r="73" spans="1:109">
      <c r="B73" s="108" t="str">
        <f>' B_Populations'!$B$18</f>
        <v>85+</v>
      </c>
      <c r="C73" s="254">
        <v>0</v>
      </c>
      <c r="D73" s="255">
        <v>0</v>
      </c>
      <c r="E73" s="255">
        <f t="shared" si="99"/>
        <v>0</v>
      </c>
      <c r="F73" s="155"/>
      <c r="G73" s="155"/>
      <c r="H73" s="155"/>
      <c r="I73" s="155"/>
      <c r="J73" s="155"/>
      <c r="K73" s="155"/>
      <c r="L73" s="155"/>
      <c r="M73" s="110"/>
      <c r="N73" s="110"/>
      <c r="O73" s="110"/>
      <c r="P73" s="110"/>
      <c r="Q73" s="110"/>
      <c r="R73" s="110"/>
      <c r="S73" s="110"/>
      <c r="T73" s="110"/>
      <c r="U73" s="110"/>
      <c r="V73" s="110"/>
      <c r="W73" s="110"/>
      <c r="X73" s="110"/>
      <c r="Y73" s="110"/>
      <c r="Z73" s="177"/>
      <c r="AA73" s="177"/>
      <c r="AB73" s="177"/>
      <c r="AC73" s="177"/>
      <c r="AD73" s="177"/>
      <c r="AE73" s="177"/>
      <c r="AF73" s="177"/>
      <c r="AG73" s="110"/>
      <c r="AH73" s="157">
        <f>' B_Populations'!C78</f>
        <v>7281</v>
      </c>
      <c r="AI73" s="157">
        <f t="shared" si="100"/>
        <v>0</v>
      </c>
      <c r="AJ73" s="157">
        <f>' B_Populations'!E78</f>
        <v>2811</v>
      </c>
      <c r="AK73" s="157">
        <f>IF(AJ73=0,0,($D$73/$AJ$73)*100000)</f>
        <v>0</v>
      </c>
      <c r="AL73" s="157">
        <f>' B_Populations'!G78</f>
        <v>4470</v>
      </c>
      <c r="AM73" s="157">
        <f>IF(AL73=0,0,($E$73/$AL$73)*100000)</f>
        <v>0</v>
      </c>
      <c r="AN73" s="157">
        <f>' B_Populations'!I78</f>
        <v>0</v>
      </c>
      <c r="AO73" s="157">
        <f>IF(AN73=0,0,($F$73/$AN$73)*100000)</f>
        <v>0</v>
      </c>
      <c r="AP73" s="157">
        <f>' B_Populations'!K78</f>
        <v>0</v>
      </c>
      <c r="AQ73" s="157">
        <f>IF(AP73=0,0,($G$73/$AP$73)*100000)</f>
        <v>0</v>
      </c>
      <c r="AR73" s="157">
        <f>' B_Populations'!M78</f>
        <v>0</v>
      </c>
      <c r="AS73" s="157">
        <f>IF(AR73=0,0,($H$73/$AR$73)*100000)</f>
        <v>0</v>
      </c>
      <c r="AT73" s="157">
        <f>' B_Populations'!O78</f>
        <v>0</v>
      </c>
      <c r="AU73" s="157">
        <f>IF(AT73=0,0,($I$73/$AT$73)*100000)</f>
        <v>0</v>
      </c>
      <c r="AV73" s="157">
        <f>' B_Populations'!Q78</f>
        <v>0</v>
      </c>
      <c r="AW73" s="157">
        <f>IF(AV73=0,0,($J$73/$AV$73)*100000)</f>
        <v>0</v>
      </c>
      <c r="AX73" s="157">
        <f>' B_Populations'!S78</f>
        <v>0</v>
      </c>
      <c r="AY73" s="157">
        <f>IF(AX73=0,0,($K$73/$AX$73)*100000)</f>
        <v>0</v>
      </c>
      <c r="AZ73" s="157">
        <f>' B_Populations'!U78</f>
        <v>0</v>
      </c>
      <c r="BA73" s="157">
        <f>IF(AZ73=0,0,($L$73/$AZ$73)*100000)</f>
        <v>0</v>
      </c>
      <c r="CQ73" s="110"/>
      <c r="CR73" s="158"/>
      <c r="CS73" s="159">
        <v>1.5507999999999999E-2</v>
      </c>
      <c r="CT73" s="110"/>
      <c r="CU73" s="108" t="str">
        <f>' B_Populations'!$B$18</f>
        <v>85+</v>
      </c>
      <c r="CV73" s="160">
        <f t="shared" si="89"/>
        <v>0</v>
      </c>
      <c r="CW73" s="161">
        <f t="shared" si="90"/>
        <v>0</v>
      </c>
      <c r="CX73" s="161">
        <f t="shared" si="91"/>
        <v>0</v>
      </c>
      <c r="CY73" s="162">
        <f t="shared" si="92"/>
        <v>0</v>
      </c>
      <c r="CZ73" s="162">
        <f t="shared" si="93"/>
        <v>0</v>
      </c>
      <c r="DA73" s="162">
        <f t="shared" si="94"/>
        <v>0</v>
      </c>
      <c r="DB73" s="162">
        <f t="shared" si="95"/>
        <v>0</v>
      </c>
      <c r="DC73" s="162">
        <f t="shared" si="96"/>
        <v>0</v>
      </c>
      <c r="DD73" s="162">
        <f t="shared" si="97"/>
        <v>0</v>
      </c>
      <c r="DE73" s="178">
        <f t="shared" si="98"/>
        <v>0</v>
      </c>
    </row>
    <row r="74" spans="1:109">
      <c r="B74" s="163" t="s">
        <v>115</v>
      </c>
      <c r="C74" s="164">
        <f t="shared" ref="C74:L74" si="101">SUM(C64:C73)</f>
        <v>4</v>
      </c>
      <c r="D74" s="165">
        <f t="shared" si="101"/>
        <v>4</v>
      </c>
      <c r="E74" s="165">
        <f t="shared" si="101"/>
        <v>0</v>
      </c>
      <c r="F74" s="167">
        <f t="shared" si="101"/>
        <v>0</v>
      </c>
      <c r="G74" s="167">
        <f t="shared" si="101"/>
        <v>0</v>
      </c>
      <c r="H74" s="167">
        <f t="shared" si="101"/>
        <v>0</v>
      </c>
      <c r="I74" s="167">
        <f t="shared" si="101"/>
        <v>0</v>
      </c>
      <c r="J74" s="167">
        <f t="shared" si="101"/>
        <v>0</v>
      </c>
      <c r="K74" s="167">
        <f t="shared" si="101"/>
        <v>0</v>
      </c>
      <c r="L74" s="179">
        <f t="shared" si="101"/>
        <v>0</v>
      </c>
      <c r="M74" s="98"/>
      <c r="AH74" s="170">
        <f t="shared" ref="AH74:BA74" si="102">SUM(AH64:AH73)</f>
        <v>464156</v>
      </c>
      <c r="AI74" s="157">
        <f>IF(AH74=0,0,(C74/AH74)*100000)</f>
        <v>0.86177922939701301</v>
      </c>
      <c r="AJ74" s="157">
        <f t="shared" si="102"/>
        <v>231240</v>
      </c>
      <c r="AK74" s="157">
        <f>IF(AJ74=0,0,($D$74/$AJ$74)*100000)</f>
        <v>1.7298045320878739</v>
      </c>
      <c r="AL74" s="157">
        <f t="shared" si="102"/>
        <v>232916</v>
      </c>
      <c r="AM74" s="157">
        <f>IF(AL74=0,0,($E$74/$AL$74)*100000)</f>
        <v>0</v>
      </c>
      <c r="AN74" s="157">
        <f t="shared" si="102"/>
        <v>0</v>
      </c>
      <c r="AO74" s="157">
        <f>IF(AN74=0,0,($F$74/$AN$74)*100000)</f>
        <v>0</v>
      </c>
      <c r="AP74" s="157">
        <f t="shared" si="102"/>
        <v>0</v>
      </c>
      <c r="AQ74" s="157">
        <f>IF(AP74=0,0,($G$74/$AP$74)*100000)</f>
        <v>0</v>
      </c>
      <c r="AR74" s="157">
        <f t="shared" si="102"/>
        <v>0</v>
      </c>
      <c r="AS74" s="157">
        <f>IF(AR74=0,0,($H$74/$AR$74)*100000)</f>
        <v>0</v>
      </c>
      <c r="AT74" s="157">
        <f t="shared" si="102"/>
        <v>0</v>
      </c>
      <c r="AU74" s="157">
        <f>IF(AT74=0,0,($I$74/$AT$74)*100000)</f>
        <v>0</v>
      </c>
      <c r="AV74" s="157">
        <f t="shared" si="102"/>
        <v>0</v>
      </c>
      <c r="AW74" s="157">
        <f>IF(AV74=0,0,($J$74/$AV$74)*100000)</f>
        <v>0</v>
      </c>
      <c r="AX74" s="157">
        <f t="shared" si="102"/>
        <v>0</v>
      </c>
      <c r="AY74" s="157">
        <f>IF(AX74=0,0,($K$74/$AX$74)*100000)</f>
        <v>0</v>
      </c>
      <c r="AZ74" s="157">
        <f t="shared" si="102"/>
        <v>0</v>
      </c>
      <c r="BA74" s="157">
        <f>IF(AZ74=0,0,($L$74/$AZ$74)*100000)</f>
        <v>0</v>
      </c>
      <c r="CS74" s="171"/>
      <c r="CU74" s="157" t="s">
        <v>115</v>
      </c>
      <c r="CV74" s="160">
        <f t="shared" ref="CV74:DE74" si="103">SUM(CV64:CV73)</f>
        <v>0.75167853685405417</v>
      </c>
      <c r="CW74" s="161">
        <f t="shared" si="103"/>
        <v>1.4959481292988444</v>
      </c>
      <c r="CX74" s="161">
        <f t="shared" si="103"/>
        <v>0</v>
      </c>
      <c r="CY74" s="172">
        <f t="shared" si="103"/>
        <v>0</v>
      </c>
      <c r="CZ74" s="172">
        <f t="shared" si="103"/>
        <v>0</v>
      </c>
      <c r="DA74" s="172">
        <f t="shared" si="103"/>
        <v>0</v>
      </c>
      <c r="DB74" s="172">
        <f t="shared" si="103"/>
        <v>0</v>
      </c>
      <c r="DC74" s="172">
        <f t="shared" si="103"/>
        <v>0</v>
      </c>
      <c r="DD74" s="172">
        <f t="shared" si="103"/>
        <v>0</v>
      </c>
      <c r="DE74" s="180">
        <f t="shared" si="103"/>
        <v>0</v>
      </c>
    </row>
    <row r="76" spans="1:109" ht="12.95" thickBot="1"/>
    <row r="77" spans="1:109" ht="13.5" thickBot="1">
      <c r="A77" s="136" t="s">
        <v>116</v>
      </c>
      <c r="B77" s="173"/>
      <c r="C77" s="174">
        <f>' B_Populations'!A85</f>
        <v>0</v>
      </c>
      <c r="D77" s="139" t="s">
        <v>103</v>
      </c>
      <c r="E77" s="139"/>
      <c r="F77" s="140" t="s">
        <v>104</v>
      </c>
      <c r="G77" s="141"/>
      <c r="H77" s="141"/>
      <c r="I77" s="141"/>
      <c r="J77" s="141"/>
      <c r="K77" s="141"/>
      <c r="L77" s="141"/>
      <c r="M77" s="98"/>
      <c r="N77" s="98"/>
      <c r="O77" s="98"/>
      <c r="P77" s="98"/>
      <c r="Q77" s="98"/>
      <c r="R77" s="98"/>
      <c r="S77" s="98"/>
      <c r="T77" s="98"/>
      <c r="U77" s="98"/>
      <c r="V77" s="98"/>
      <c r="W77" s="98"/>
      <c r="X77" s="98"/>
      <c r="Y77" s="98"/>
      <c r="CV77" s="98" t="s">
        <v>106</v>
      </c>
      <c r="CW77" s="98"/>
      <c r="CX77" s="98"/>
      <c r="CY77" s="98"/>
    </row>
    <row r="78" spans="1:109" ht="39">
      <c r="B78" s="144" t="s">
        <v>32</v>
      </c>
      <c r="C78" s="145" t="s">
        <v>107</v>
      </c>
      <c r="D78" s="146" t="s">
        <v>108</v>
      </c>
      <c r="E78" s="146" t="s">
        <v>109</v>
      </c>
      <c r="F78" s="148" t="str">
        <f>' B_Populations'!$I$8</f>
        <v>White-Not Hispanic</v>
      </c>
      <c r="G78" s="148" t="str">
        <f>' B_Populations'!$K$8</f>
        <v>Hispanic</v>
      </c>
      <c r="H78" s="148" t="str">
        <f>' B_Populations'!$M$8</f>
        <v>Black-Not Hispanic</v>
      </c>
      <c r="I78" s="148" t="str">
        <f>' B_Populations'!$O$8</f>
        <v>Asian</v>
      </c>
      <c r="J78" s="148" t="str">
        <f>' B_Populations'!$Q$8</f>
        <v>American Indian/Alaska Native</v>
      </c>
      <c r="K78" s="148" t="str">
        <f>' B_Populations'!$S$8</f>
        <v>Other</v>
      </c>
      <c r="L78" s="175" t="str">
        <f>' B_Populations'!$U$8</f>
        <v>Other</v>
      </c>
      <c r="M78" s="102"/>
      <c r="N78" s="102"/>
      <c r="O78" s="102"/>
      <c r="P78" s="102"/>
      <c r="Q78" s="102"/>
      <c r="R78" s="102"/>
      <c r="S78" s="102"/>
      <c r="T78" s="102"/>
      <c r="U78" s="102"/>
      <c r="V78" s="102"/>
      <c r="W78" s="102"/>
      <c r="X78" s="102"/>
      <c r="Y78" s="102"/>
      <c r="Z78" s="102"/>
      <c r="AA78" s="102"/>
      <c r="AB78" s="102"/>
      <c r="AC78" s="102"/>
      <c r="AD78" s="102"/>
      <c r="AE78" s="102"/>
      <c r="AF78" s="102"/>
      <c r="AH78" s="150" t="s">
        <v>110</v>
      </c>
      <c r="AI78" s="150" t="s">
        <v>111</v>
      </c>
      <c r="AJ78" s="150" t="s">
        <v>112</v>
      </c>
      <c r="AK78" s="150" t="s">
        <v>111</v>
      </c>
      <c r="AL78" s="150" t="s">
        <v>113</v>
      </c>
      <c r="AM78" s="150" t="s">
        <v>111</v>
      </c>
      <c r="AN78" s="150" t="str">
        <f>' B_Populations'!$I$8</f>
        <v>White-Not Hispanic</v>
      </c>
      <c r="AO78" s="150" t="s">
        <v>111</v>
      </c>
      <c r="AP78" s="150" t="str">
        <f>' B_Populations'!$K$8</f>
        <v>Hispanic</v>
      </c>
      <c r="AQ78" s="150" t="s">
        <v>111</v>
      </c>
      <c r="AR78" s="150" t="str">
        <f>' B_Populations'!$M$8</f>
        <v>Black-Not Hispanic</v>
      </c>
      <c r="AS78" s="150" t="s">
        <v>111</v>
      </c>
      <c r="AT78" s="150" t="str">
        <f>' B_Populations'!$O$8</f>
        <v>Asian</v>
      </c>
      <c r="AU78" s="150" t="s">
        <v>111</v>
      </c>
      <c r="AV78" s="150" t="str">
        <f>' B_Populations'!$Q$8</f>
        <v>American Indian/Alaska Native</v>
      </c>
      <c r="AW78" s="150" t="s">
        <v>111</v>
      </c>
      <c r="AX78" s="150" t="str">
        <f>' B_Populations'!$S$8</f>
        <v>Other</v>
      </c>
      <c r="AY78" s="150" t="s">
        <v>111</v>
      </c>
      <c r="AZ78" s="150" t="str">
        <f>' B_Populations'!$U$8</f>
        <v>Other</v>
      </c>
      <c r="BA78" s="150" t="s">
        <v>111</v>
      </c>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51" t="s">
        <v>114</v>
      </c>
      <c r="CU78" s="150" t="s">
        <v>32</v>
      </c>
      <c r="CV78" s="152" t="s">
        <v>33</v>
      </c>
      <c r="CW78" s="153" t="s">
        <v>34</v>
      </c>
      <c r="CX78" s="153" t="s">
        <v>35</v>
      </c>
      <c r="CY78" s="148" t="str">
        <f>' B_Populations'!$I$8</f>
        <v>White-Not Hispanic</v>
      </c>
      <c r="CZ78" s="148" t="str">
        <f>' B_Populations'!$K$8</f>
        <v>Hispanic</v>
      </c>
      <c r="DA78" s="148" t="str">
        <f>' B_Populations'!$M$8</f>
        <v>Black-Not Hispanic</v>
      </c>
      <c r="DB78" s="148" t="str">
        <f>' B_Populations'!$O$8</f>
        <v>Asian</v>
      </c>
      <c r="DC78" s="148" t="str">
        <f>' B_Populations'!$Q$8</f>
        <v>American Indian/Alaska Native</v>
      </c>
      <c r="DD78" s="148" t="str">
        <f>' B_Populations'!$S$8</f>
        <v>Other</v>
      </c>
      <c r="DE78" s="175" t="str">
        <f>' B_Populations'!$U$8</f>
        <v>Other</v>
      </c>
    </row>
    <row r="79" spans="1:109">
      <c r="B79" s="108" t="str">
        <f>' B_Populations'!$B$9</f>
        <v>10-14</v>
      </c>
      <c r="C79" s="254"/>
      <c r="D79" s="255"/>
      <c r="E79" s="255"/>
      <c r="F79" s="155"/>
      <c r="G79" s="155"/>
      <c r="H79" s="155"/>
      <c r="I79" s="155"/>
      <c r="J79" s="155"/>
      <c r="K79" s="155"/>
      <c r="L79" s="155"/>
      <c r="M79" s="110"/>
      <c r="N79" s="110"/>
      <c r="O79" s="110"/>
      <c r="P79" s="110"/>
      <c r="Q79" s="110"/>
      <c r="R79" s="110"/>
      <c r="S79" s="110"/>
      <c r="T79" s="110"/>
      <c r="U79" s="110"/>
      <c r="V79" s="110"/>
      <c r="W79" s="110"/>
      <c r="X79" s="110"/>
      <c r="Y79" s="110"/>
      <c r="Z79" s="177"/>
      <c r="AA79" s="177"/>
      <c r="AB79" s="177"/>
      <c r="AC79" s="177"/>
      <c r="AD79" s="177"/>
      <c r="AE79" s="177"/>
      <c r="AF79" s="177"/>
      <c r="AG79" s="110"/>
      <c r="AH79" s="157">
        <f>' B_Populations'!C84</f>
        <v>0</v>
      </c>
      <c r="AI79" s="157">
        <f>IF(AH79=0,0,($C$79/$AH$79)*100000)</f>
        <v>0</v>
      </c>
      <c r="AJ79" s="157">
        <f>' B_Populations'!E84</f>
        <v>0</v>
      </c>
      <c r="AK79" s="157">
        <f>IF(AJ79=0,0,($D$79/$AJ$79)*100000)</f>
        <v>0</v>
      </c>
      <c r="AL79" s="157">
        <f>' B_Populations'!G84</f>
        <v>0</v>
      </c>
      <c r="AM79" s="157">
        <f>IF(AL79=0,0,($E$79/$AL$79)*100000)</f>
        <v>0</v>
      </c>
      <c r="AN79" s="157">
        <f>' B_Populations'!I84</f>
        <v>0</v>
      </c>
      <c r="AO79" s="157">
        <f>IF(AN79=0,0,($F$79/$AN$79)*100000)</f>
        <v>0</v>
      </c>
      <c r="AP79" s="157">
        <f>' B_Populations'!K84</f>
        <v>0</v>
      </c>
      <c r="AQ79" s="157">
        <f>IF(AP79=0,0,($G$79/$AP$79)*100000)</f>
        <v>0</v>
      </c>
      <c r="AR79" s="157">
        <f>' B_Populations'!M84</f>
        <v>0</v>
      </c>
      <c r="AS79" s="157">
        <f>IF(AR79=0,0,($H$79/$AR$79)*100000)</f>
        <v>0</v>
      </c>
      <c r="AT79" s="157">
        <f>' B_Populations'!O84</f>
        <v>0</v>
      </c>
      <c r="AU79" s="157">
        <f>IF(AT79=0,0,($I$79/$AT$79)*100000)</f>
        <v>0</v>
      </c>
      <c r="AV79" s="157">
        <f>' B_Populations'!Q84</f>
        <v>0</v>
      </c>
      <c r="AW79" s="157">
        <f>IF(AV79=0,0,($J$79/$AV$79)*100000)</f>
        <v>0</v>
      </c>
      <c r="AX79" s="157">
        <f>' B_Populations'!S84</f>
        <v>0</v>
      </c>
      <c r="AY79" s="157">
        <f>IF(AX79=0,0,($K$79/$AX$79)*100000)</f>
        <v>0</v>
      </c>
      <c r="AZ79" s="157">
        <f>' B_Populations'!U84</f>
        <v>0</v>
      </c>
      <c r="BA79" s="157">
        <f>IF(AZ79=0,0,($L$79/$AZ$79)*100000)</f>
        <v>0</v>
      </c>
      <c r="CQ79" s="110"/>
      <c r="CR79" s="158"/>
      <c r="CS79" s="159">
        <v>7.3032E-2</v>
      </c>
      <c r="CT79" s="110"/>
      <c r="CU79" s="108" t="str">
        <f>' B_Populations'!$B$9</f>
        <v>10-14</v>
      </c>
      <c r="CV79" s="160">
        <f t="shared" ref="CV79:CV88" si="104">AI79*CS79</f>
        <v>0</v>
      </c>
      <c r="CW79" s="161">
        <f t="shared" ref="CW79:CW88" si="105">AK79*CS79</f>
        <v>0</v>
      </c>
      <c r="CX79" s="161">
        <f t="shared" ref="CX79:CX88" si="106">AM79*CS79</f>
        <v>0</v>
      </c>
      <c r="CY79" s="162">
        <f t="shared" ref="CY79:CY88" si="107">AO79*CS79</f>
        <v>0</v>
      </c>
      <c r="CZ79" s="162">
        <f t="shared" ref="CZ79:CZ88" si="108">AQ79*CS79</f>
        <v>0</v>
      </c>
      <c r="DA79" s="162">
        <f t="shared" ref="DA79:DA88" si="109">AS79*CS79</f>
        <v>0</v>
      </c>
      <c r="DB79" s="162">
        <f t="shared" ref="DB79:DB88" si="110">AU79*CS79</f>
        <v>0</v>
      </c>
      <c r="DC79" s="162">
        <f t="shared" ref="DC79:DC88" si="111">AW79*CS79</f>
        <v>0</v>
      </c>
      <c r="DD79" s="162">
        <f t="shared" ref="DD79:DD88" si="112">AY79*CS79</f>
        <v>0</v>
      </c>
      <c r="DE79" s="178">
        <f t="shared" ref="DE79:DE88" si="113">BA79*CS79</f>
        <v>0</v>
      </c>
    </row>
    <row r="80" spans="1:109">
      <c r="B80" s="108" t="str">
        <f>' B_Populations'!$B$10</f>
        <v>15-19</v>
      </c>
      <c r="C80" s="254"/>
      <c r="D80" s="255"/>
      <c r="E80" s="255"/>
      <c r="F80" s="155"/>
      <c r="G80" s="155"/>
      <c r="H80" s="155"/>
      <c r="I80" s="155"/>
      <c r="J80" s="155"/>
      <c r="K80" s="155"/>
      <c r="L80" s="155"/>
      <c r="M80" s="110"/>
      <c r="N80" s="110"/>
      <c r="O80" s="110"/>
      <c r="P80" s="110"/>
      <c r="Q80" s="110"/>
      <c r="R80" s="110"/>
      <c r="S80" s="110"/>
      <c r="T80" s="110"/>
      <c r="U80" s="110"/>
      <c r="V80" s="110"/>
      <c r="W80" s="110"/>
      <c r="X80" s="110"/>
      <c r="Y80" s="110"/>
      <c r="Z80" s="177"/>
      <c r="AA80" s="177"/>
      <c r="AB80" s="177"/>
      <c r="AC80" s="177"/>
      <c r="AD80" s="177"/>
      <c r="AE80" s="177"/>
      <c r="AF80" s="177"/>
      <c r="AG80" s="110"/>
      <c r="AH80" s="157">
        <f>' B_Populations'!C85</f>
        <v>0</v>
      </c>
      <c r="AI80" s="157">
        <f>IF(AH80=0,0,($C$80/$AH$80)*100000)</f>
        <v>0</v>
      </c>
      <c r="AJ80" s="157">
        <f>' B_Populations'!E85</f>
        <v>0</v>
      </c>
      <c r="AK80" s="157">
        <f>IF(AJ80=0,0,($D$80/$AJ$80)*100000)</f>
        <v>0</v>
      </c>
      <c r="AL80" s="157">
        <f>' B_Populations'!G85</f>
        <v>0</v>
      </c>
      <c r="AM80" s="157">
        <f>IF(AL80=0,0,($E$80/$AL$80)*100000)</f>
        <v>0</v>
      </c>
      <c r="AN80" s="157">
        <f>' B_Populations'!I85</f>
        <v>0</v>
      </c>
      <c r="AO80" s="157">
        <f>IF(AN80=0,0,($F$80/$AN$80)*100000)</f>
        <v>0</v>
      </c>
      <c r="AP80" s="157">
        <f>' B_Populations'!K85</f>
        <v>0</v>
      </c>
      <c r="AQ80" s="157">
        <f>IF(AP80=0,0,($G$80/$AP$80)*100000)</f>
        <v>0</v>
      </c>
      <c r="AR80" s="157">
        <f>' B_Populations'!M85</f>
        <v>0</v>
      </c>
      <c r="AS80" s="157">
        <f>IF(AR80=0,0,($H$80/$AR$80)*100000)</f>
        <v>0</v>
      </c>
      <c r="AT80" s="157">
        <f>' B_Populations'!O85</f>
        <v>0</v>
      </c>
      <c r="AU80" s="157">
        <f>IF(AT80=0,0,($I$80/$AT$80)*100000)</f>
        <v>0</v>
      </c>
      <c r="AV80" s="157">
        <f>' B_Populations'!Q85</f>
        <v>0</v>
      </c>
      <c r="AW80" s="157">
        <f>IF(AV80=0,0,($J$80/$AV$80)*100000)</f>
        <v>0</v>
      </c>
      <c r="AX80" s="157">
        <f>' B_Populations'!S85</f>
        <v>0</v>
      </c>
      <c r="AY80" s="157">
        <f>IF(AX80=0,0,($K$80/$AX$80)*100000)</f>
        <v>0</v>
      </c>
      <c r="AZ80" s="157">
        <f>' B_Populations'!U85</f>
        <v>0</v>
      </c>
      <c r="BA80" s="157">
        <f>IF(AZ80=0,0,($L$80/$AZ$80)*100000)</f>
        <v>0</v>
      </c>
      <c r="CQ80" s="110"/>
      <c r="CR80" s="158"/>
      <c r="CS80" s="159">
        <v>7.2168999999999997E-2</v>
      </c>
      <c r="CT80" s="110"/>
      <c r="CU80" s="108" t="str">
        <f>' B_Populations'!$B$10</f>
        <v>15-19</v>
      </c>
      <c r="CV80" s="160">
        <f t="shared" si="104"/>
        <v>0</v>
      </c>
      <c r="CW80" s="161">
        <f t="shared" si="105"/>
        <v>0</v>
      </c>
      <c r="CX80" s="161">
        <f t="shared" si="106"/>
        <v>0</v>
      </c>
      <c r="CY80" s="162">
        <f t="shared" si="107"/>
        <v>0</v>
      </c>
      <c r="CZ80" s="162">
        <f t="shared" si="108"/>
        <v>0</v>
      </c>
      <c r="DA80" s="162">
        <f t="shared" si="109"/>
        <v>0</v>
      </c>
      <c r="DB80" s="162">
        <f t="shared" si="110"/>
        <v>0</v>
      </c>
      <c r="DC80" s="162">
        <f t="shared" si="111"/>
        <v>0</v>
      </c>
      <c r="DD80" s="162">
        <f t="shared" si="112"/>
        <v>0</v>
      </c>
      <c r="DE80" s="178">
        <f t="shared" si="113"/>
        <v>0</v>
      </c>
    </row>
    <row r="81" spans="1:109">
      <c r="B81" s="108" t="str">
        <f>' B_Populations'!$B$11</f>
        <v>20-24</v>
      </c>
      <c r="C81" s="254"/>
      <c r="D81" s="255"/>
      <c r="E81" s="255"/>
      <c r="F81" s="155"/>
      <c r="G81" s="155"/>
      <c r="H81" s="155"/>
      <c r="I81" s="155"/>
      <c r="J81" s="155"/>
      <c r="K81" s="155"/>
      <c r="L81" s="155"/>
      <c r="M81" s="110"/>
      <c r="N81" s="110"/>
      <c r="O81" s="110"/>
      <c r="P81" s="110"/>
      <c r="Q81" s="110"/>
      <c r="R81" s="110"/>
      <c r="S81" s="110"/>
      <c r="T81" s="110"/>
      <c r="U81" s="110"/>
      <c r="V81" s="110"/>
      <c r="W81" s="110"/>
      <c r="X81" s="110"/>
      <c r="Y81" s="110"/>
      <c r="Z81" s="177"/>
      <c r="AA81" s="177"/>
      <c r="AB81" s="177"/>
      <c r="AC81" s="177"/>
      <c r="AD81" s="177"/>
      <c r="AE81" s="177"/>
      <c r="AF81" s="177"/>
      <c r="AG81" s="110"/>
      <c r="AH81" s="157">
        <f>' B_Populations'!C86</f>
        <v>0</v>
      </c>
      <c r="AI81" s="157">
        <f>IF(AH81=0,0,($C$81/$AH$81)*100000)</f>
        <v>0</v>
      </c>
      <c r="AJ81" s="157">
        <f>' B_Populations'!E86</f>
        <v>0</v>
      </c>
      <c r="AK81" s="157">
        <f>IF(AJ81=0,0,($D$81/$AJ$81)*100000)</f>
        <v>0</v>
      </c>
      <c r="AL81" s="157">
        <f>' B_Populations'!G86</f>
        <v>0</v>
      </c>
      <c r="AM81" s="157">
        <f>IF(AL81=0,0,($E$81/$AL$81)*100000)</f>
        <v>0</v>
      </c>
      <c r="AN81" s="157">
        <f>' B_Populations'!I86</f>
        <v>0</v>
      </c>
      <c r="AO81" s="157">
        <f>IF(AN81=0,0,($F$81/$AN$81)*100000)</f>
        <v>0</v>
      </c>
      <c r="AP81" s="157">
        <f>' B_Populations'!K86</f>
        <v>0</v>
      </c>
      <c r="AQ81" s="157">
        <f>IF(AP81=0,0,($G$81/$AP$81)*100000)</f>
        <v>0</v>
      </c>
      <c r="AR81" s="157">
        <f>' B_Populations'!M86</f>
        <v>0</v>
      </c>
      <c r="AS81" s="157">
        <f>IF(AR81=0,0,($H$81/$AR$81)*100000)</f>
        <v>0</v>
      </c>
      <c r="AT81" s="157">
        <f>' B_Populations'!O86</f>
        <v>0</v>
      </c>
      <c r="AU81" s="157">
        <f>IF(AT81=0,0,($I$81/$AT$81)*100000)</f>
        <v>0</v>
      </c>
      <c r="AV81" s="157">
        <f>' B_Populations'!Q86</f>
        <v>0</v>
      </c>
      <c r="AW81" s="157">
        <f>IF(AV81=0,0,($J$81/$AV$81)*100000)</f>
        <v>0</v>
      </c>
      <c r="AX81" s="157">
        <f>' B_Populations'!S86</f>
        <v>0</v>
      </c>
      <c r="AY81" s="157">
        <f>IF(AX81=0,0,($K$81/$AX$81)*100000)</f>
        <v>0</v>
      </c>
      <c r="AZ81" s="157">
        <f>' B_Populations'!U86</f>
        <v>0</v>
      </c>
      <c r="BA81" s="157">
        <f>IF(AZ81=0,0,($L$81/$AZ$81)*100000)</f>
        <v>0</v>
      </c>
      <c r="CQ81" s="110"/>
      <c r="CR81" s="158"/>
      <c r="CS81" s="159">
        <v>6.6477999999999995E-2</v>
      </c>
      <c r="CT81" s="110"/>
      <c r="CU81" s="108" t="str">
        <f>' B_Populations'!$B$11</f>
        <v>20-24</v>
      </c>
      <c r="CV81" s="160">
        <f t="shared" si="104"/>
        <v>0</v>
      </c>
      <c r="CW81" s="161">
        <f t="shared" si="105"/>
        <v>0</v>
      </c>
      <c r="CX81" s="161">
        <f t="shared" si="106"/>
        <v>0</v>
      </c>
      <c r="CY81" s="162">
        <f t="shared" si="107"/>
        <v>0</v>
      </c>
      <c r="CZ81" s="162">
        <f t="shared" si="108"/>
        <v>0</v>
      </c>
      <c r="DA81" s="162">
        <f t="shared" si="109"/>
        <v>0</v>
      </c>
      <c r="DB81" s="162">
        <f t="shared" si="110"/>
        <v>0</v>
      </c>
      <c r="DC81" s="162">
        <f t="shared" si="111"/>
        <v>0</v>
      </c>
      <c r="DD81" s="162">
        <f t="shared" si="112"/>
        <v>0</v>
      </c>
      <c r="DE81" s="178">
        <f t="shared" si="113"/>
        <v>0</v>
      </c>
    </row>
    <row r="82" spans="1:109">
      <c r="B82" s="108" t="str">
        <f>' B_Populations'!$B$12</f>
        <v>25-34</v>
      </c>
      <c r="C82" s="254"/>
      <c r="D82" s="255"/>
      <c r="E82" s="255"/>
      <c r="F82" s="155"/>
      <c r="G82" s="155"/>
      <c r="H82" s="155"/>
      <c r="I82" s="155"/>
      <c r="J82" s="155"/>
      <c r="K82" s="155"/>
      <c r="L82" s="155"/>
      <c r="M82" s="110"/>
      <c r="N82" s="110"/>
      <c r="O82" s="110"/>
      <c r="P82" s="110"/>
      <c r="Q82" s="110"/>
      <c r="R82" s="110"/>
      <c r="S82" s="110"/>
      <c r="T82" s="110"/>
      <c r="U82" s="110"/>
      <c r="V82" s="110"/>
      <c r="W82" s="110"/>
      <c r="X82" s="110"/>
      <c r="Y82" s="110"/>
      <c r="Z82" s="177"/>
      <c r="AA82" s="177"/>
      <c r="AB82" s="177"/>
      <c r="AC82" s="177"/>
      <c r="AD82" s="177"/>
      <c r="AE82" s="177"/>
      <c r="AF82" s="177"/>
      <c r="AG82" s="110"/>
      <c r="AH82" s="157">
        <f>' B_Populations'!C87</f>
        <v>0</v>
      </c>
      <c r="AI82" s="157">
        <f>IF(AH82=0,0,($C$82/$AH$82)*100000)</f>
        <v>0</v>
      </c>
      <c r="AJ82" s="157">
        <f>' B_Populations'!E87</f>
        <v>0</v>
      </c>
      <c r="AK82" s="157">
        <f>IF(AJ82=0,0,($D$82/$AJ$82)*100000)</f>
        <v>0</v>
      </c>
      <c r="AL82" s="157">
        <f>' B_Populations'!G87</f>
        <v>0</v>
      </c>
      <c r="AM82" s="157">
        <f>IF(AL82=0,0,($E$82/$AL$82)*100000)</f>
        <v>0</v>
      </c>
      <c r="AN82" s="157">
        <f>' B_Populations'!I87</f>
        <v>0</v>
      </c>
      <c r="AO82" s="157">
        <f>IF(AN82=0,0,($F$82/$AN$82)*100000)</f>
        <v>0</v>
      </c>
      <c r="AP82" s="157">
        <f>' B_Populations'!K87</f>
        <v>0</v>
      </c>
      <c r="AQ82" s="157">
        <f>IF(AP82=0,0,($G$82/$AP$82)*100000)</f>
        <v>0</v>
      </c>
      <c r="AR82" s="157">
        <f>' B_Populations'!M87</f>
        <v>0</v>
      </c>
      <c r="AS82" s="157">
        <f>IF(AR82=0,0,($H$82/$AR$82)*100000)</f>
        <v>0</v>
      </c>
      <c r="AT82" s="157">
        <f>' B_Populations'!O87</f>
        <v>0</v>
      </c>
      <c r="AU82" s="157">
        <f>IF(AT82=0,0,($I$82/$AT$82)*100000)</f>
        <v>0</v>
      </c>
      <c r="AV82" s="157">
        <f>' B_Populations'!Q87</f>
        <v>0</v>
      </c>
      <c r="AW82" s="157">
        <f>IF(AV82=0,0,($J$82/$AV$82)*100000)</f>
        <v>0</v>
      </c>
      <c r="AX82" s="157">
        <f>' B_Populations'!S87</f>
        <v>0</v>
      </c>
      <c r="AY82" s="157">
        <f>IF(AX82=0,0,($K$82/$AX$82)*100000)</f>
        <v>0</v>
      </c>
      <c r="AZ82" s="157">
        <f>' B_Populations'!U87</f>
        <v>0</v>
      </c>
      <c r="BA82" s="157">
        <f>IF(AZ82=0,0,($L$82/$AZ$82)*100000)</f>
        <v>0</v>
      </c>
      <c r="CQ82" s="110"/>
      <c r="CR82" s="158"/>
      <c r="CS82" s="159">
        <v>0.135573</v>
      </c>
      <c r="CT82" s="110"/>
      <c r="CU82" s="108" t="str">
        <f>' B_Populations'!$B$12</f>
        <v>25-34</v>
      </c>
      <c r="CV82" s="160">
        <f t="shared" si="104"/>
        <v>0</v>
      </c>
      <c r="CW82" s="161">
        <f t="shared" si="105"/>
        <v>0</v>
      </c>
      <c r="CX82" s="161">
        <f t="shared" si="106"/>
        <v>0</v>
      </c>
      <c r="CY82" s="162">
        <f t="shared" si="107"/>
        <v>0</v>
      </c>
      <c r="CZ82" s="162">
        <f t="shared" si="108"/>
        <v>0</v>
      </c>
      <c r="DA82" s="162">
        <f t="shared" si="109"/>
        <v>0</v>
      </c>
      <c r="DB82" s="162">
        <f t="shared" si="110"/>
        <v>0</v>
      </c>
      <c r="DC82" s="162">
        <f t="shared" si="111"/>
        <v>0</v>
      </c>
      <c r="DD82" s="162">
        <f t="shared" si="112"/>
        <v>0</v>
      </c>
      <c r="DE82" s="178">
        <f t="shared" si="113"/>
        <v>0</v>
      </c>
    </row>
    <row r="83" spans="1:109">
      <c r="B83" s="108" t="str">
        <f>' B_Populations'!$B$13</f>
        <v>35-44</v>
      </c>
      <c r="C83" s="254"/>
      <c r="D83" s="255"/>
      <c r="E83" s="255"/>
      <c r="F83" s="155"/>
      <c r="G83" s="155"/>
      <c r="H83" s="155"/>
      <c r="I83" s="155"/>
      <c r="J83" s="155"/>
      <c r="K83" s="155"/>
      <c r="L83" s="155"/>
      <c r="M83" s="110"/>
      <c r="N83" s="110"/>
      <c r="O83" s="110"/>
      <c r="P83" s="110"/>
      <c r="Q83" s="110"/>
      <c r="R83" s="110"/>
      <c r="S83" s="110"/>
      <c r="T83" s="110"/>
      <c r="U83" s="110"/>
      <c r="V83" s="110"/>
      <c r="W83" s="110"/>
      <c r="X83" s="110"/>
      <c r="Y83" s="110"/>
      <c r="Z83" s="177"/>
      <c r="AA83" s="177"/>
      <c r="AB83" s="177"/>
      <c r="AC83" s="177"/>
      <c r="AD83" s="177"/>
      <c r="AE83" s="177"/>
      <c r="AF83" s="177"/>
      <c r="AG83" s="110"/>
      <c r="AH83" s="157">
        <f>' B_Populations'!C88</f>
        <v>0</v>
      </c>
      <c r="AI83" s="157">
        <f>IF(AH83=0,0,($C$83/$AH$83)*100000)</f>
        <v>0</v>
      </c>
      <c r="AJ83" s="157">
        <f>' B_Populations'!E88</f>
        <v>0</v>
      </c>
      <c r="AK83" s="157">
        <f>IF(AJ83=0,0,($D$83/$AJ$83)*100000)</f>
        <v>0</v>
      </c>
      <c r="AL83" s="157">
        <f>' B_Populations'!G88</f>
        <v>0</v>
      </c>
      <c r="AM83" s="157">
        <f>IF(AL83=0,0,($E$83/$AL$83)*100000)</f>
        <v>0</v>
      </c>
      <c r="AN83" s="157">
        <f>' B_Populations'!I88</f>
        <v>0</v>
      </c>
      <c r="AO83" s="157">
        <f>IF(AN83=0,0,($F$83/$AN$83)*100000)</f>
        <v>0</v>
      </c>
      <c r="AP83" s="157">
        <f>' B_Populations'!K88</f>
        <v>0</v>
      </c>
      <c r="AQ83" s="157">
        <f>IF(AP83=0,0,($G$83/$AP$83)*100000)</f>
        <v>0</v>
      </c>
      <c r="AR83" s="157">
        <f>' B_Populations'!M88</f>
        <v>0</v>
      </c>
      <c r="AS83" s="157">
        <f>IF(AR83=0,0,($H$83/$AR$83)*100000)</f>
        <v>0</v>
      </c>
      <c r="AT83" s="157">
        <f>' B_Populations'!O88</f>
        <v>0</v>
      </c>
      <c r="AU83" s="157">
        <f>IF(AT83=0,0,($I$83/$AT$83)*100000)</f>
        <v>0</v>
      </c>
      <c r="AV83" s="157">
        <f>' B_Populations'!Q88</f>
        <v>0</v>
      </c>
      <c r="AW83" s="157">
        <f>IF(AV83=0,0,($J$83/$AV$83)*100000)</f>
        <v>0</v>
      </c>
      <c r="AX83" s="157">
        <f>' B_Populations'!S88</f>
        <v>0</v>
      </c>
      <c r="AY83" s="157">
        <f>IF(AX83=0,0,($K$83/$AX$83)*100000)</f>
        <v>0</v>
      </c>
      <c r="AZ83" s="157">
        <f>' B_Populations'!U88</f>
        <v>0</v>
      </c>
      <c r="BA83" s="157">
        <f>IF(AZ83=0,0,($L$83/$AZ$83)*100000)</f>
        <v>0</v>
      </c>
      <c r="CQ83" s="110"/>
      <c r="CR83" s="158"/>
      <c r="CS83" s="159">
        <v>0.16261300000000001</v>
      </c>
      <c r="CT83" s="110"/>
      <c r="CU83" s="108" t="str">
        <f>' B_Populations'!$B$13</f>
        <v>35-44</v>
      </c>
      <c r="CV83" s="160">
        <f t="shared" si="104"/>
        <v>0</v>
      </c>
      <c r="CW83" s="161">
        <f t="shared" si="105"/>
        <v>0</v>
      </c>
      <c r="CX83" s="161">
        <f t="shared" si="106"/>
        <v>0</v>
      </c>
      <c r="CY83" s="162">
        <f t="shared" si="107"/>
        <v>0</v>
      </c>
      <c r="CZ83" s="162">
        <f t="shared" si="108"/>
        <v>0</v>
      </c>
      <c r="DA83" s="162">
        <f t="shared" si="109"/>
        <v>0</v>
      </c>
      <c r="DB83" s="162">
        <f t="shared" si="110"/>
        <v>0</v>
      </c>
      <c r="DC83" s="162">
        <f t="shared" si="111"/>
        <v>0</v>
      </c>
      <c r="DD83" s="162">
        <f t="shared" si="112"/>
        <v>0</v>
      </c>
      <c r="DE83" s="178">
        <f t="shared" si="113"/>
        <v>0</v>
      </c>
    </row>
    <row r="84" spans="1:109">
      <c r="B84" s="108" t="str">
        <f>' B_Populations'!$B$14</f>
        <v>45-54</v>
      </c>
      <c r="C84" s="254"/>
      <c r="D84" s="255"/>
      <c r="E84" s="255"/>
      <c r="F84" s="155"/>
      <c r="G84" s="155"/>
      <c r="H84" s="155"/>
      <c r="I84" s="155"/>
      <c r="J84" s="155"/>
      <c r="K84" s="155"/>
      <c r="L84" s="155"/>
      <c r="M84" s="110"/>
      <c r="N84" s="110"/>
      <c r="O84" s="110"/>
      <c r="P84" s="110"/>
      <c r="Q84" s="110"/>
      <c r="R84" s="110"/>
      <c r="S84" s="110"/>
      <c r="T84" s="110"/>
      <c r="U84" s="110"/>
      <c r="V84" s="110"/>
      <c r="W84" s="110"/>
      <c r="X84" s="110"/>
      <c r="Y84" s="110"/>
      <c r="Z84" s="177"/>
      <c r="AA84" s="177"/>
      <c r="AB84" s="177"/>
      <c r="AC84" s="177"/>
      <c r="AD84" s="177"/>
      <c r="AE84" s="177"/>
      <c r="AF84" s="177"/>
      <c r="AG84" s="110"/>
      <c r="AH84" s="157">
        <f>' B_Populations'!C89</f>
        <v>0</v>
      </c>
      <c r="AI84" s="157">
        <f>IF(AH84=0,0,($C$84/$AH$84)*100000)</f>
        <v>0</v>
      </c>
      <c r="AJ84" s="157">
        <f>' B_Populations'!E89</f>
        <v>0</v>
      </c>
      <c r="AK84" s="157">
        <f>IF(AJ84=0,0,($D$84/$AJ$84)*100000)</f>
        <v>0</v>
      </c>
      <c r="AL84" s="157">
        <f>' B_Populations'!G89</f>
        <v>0</v>
      </c>
      <c r="AM84" s="157">
        <f>IF(AL84=0,0,($E$84/$AL$84)*100000)</f>
        <v>0</v>
      </c>
      <c r="AN84" s="157">
        <f>' B_Populations'!I89</f>
        <v>0</v>
      </c>
      <c r="AO84" s="157">
        <f>IF(AN84=0,0,($F$84/$AN$84)*100000)</f>
        <v>0</v>
      </c>
      <c r="AP84" s="157">
        <f>' B_Populations'!K89</f>
        <v>0</v>
      </c>
      <c r="AQ84" s="157">
        <f>IF(AP84=0,0,($G$84/$AP$84)*100000)</f>
        <v>0</v>
      </c>
      <c r="AR84" s="157">
        <f>' B_Populations'!M89</f>
        <v>0</v>
      </c>
      <c r="AS84" s="157">
        <f>IF(AR84=0,0,($H$84/$AR$84)*100000)</f>
        <v>0</v>
      </c>
      <c r="AT84" s="157">
        <f>' B_Populations'!O89</f>
        <v>0</v>
      </c>
      <c r="AU84" s="157">
        <f>IF(AT84=0,0,($I$84/$AT$84)*100000)</f>
        <v>0</v>
      </c>
      <c r="AV84" s="157">
        <f>' B_Populations'!Q89</f>
        <v>0</v>
      </c>
      <c r="AW84" s="157">
        <f>IF(AV84=0,0,($J$84/$AV$84)*100000)</f>
        <v>0</v>
      </c>
      <c r="AX84" s="157">
        <f>' B_Populations'!S89</f>
        <v>0</v>
      </c>
      <c r="AY84" s="157">
        <f>IF(AX84=0,0,($K$84/$AX$84)*100000)</f>
        <v>0</v>
      </c>
      <c r="AZ84" s="157">
        <f>' B_Populations'!U89</f>
        <v>0</v>
      </c>
      <c r="BA84" s="157">
        <f>IF(AZ84=0,0,($L$84/$AZ$84)*100000)</f>
        <v>0</v>
      </c>
      <c r="CQ84" s="110"/>
      <c r="CR84" s="158"/>
      <c r="CS84" s="159">
        <v>0.13483400000000001</v>
      </c>
      <c r="CT84" s="110"/>
      <c r="CU84" s="108" t="str">
        <f>' B_Populations'!$B$14</f>
        <v>45-54</v>
      </c>
      <c r="CV84" s="160">
        <f t="shared" si="104"/>
        <v>0</v>
      </c>
      <c r="CW84" s="161">
        <f t="shared" si="105"/>
        <v>0</v>
      </c>
      <c r="CX84" s="161">
        <f t="shared" si="106"/>
        <v>0</v>
      </c>
      <c r="CY84" s="162">
        <f t="shared" si="107"/>
        <v>0</v>
      </c>
      <c r="CZ84" s="162">
        <f t="shared" si="108"/>
        <v>0</v>
      </c>
      <c r="DA84" s="162">
        <f t="shared" si="109"/>
        <v>0</v>
      </c>
      <c r="DB84" s="162">
        <f t="shared" si="110"/>
        <v>0</v>
      </c>
      <c r="DC84" s="162">
        <f t="shared" si="111"/>
        <v>0</v>
      </c>
      <c r="DD84" s="162">
        <f t="shared" si="112"/>
        <v>0</v>
      </c>
      <c r="DE84" s="178">
        <f t="shared" si="113"/>
        <v>0</v>
      </c>
    </row>
    <row r="85" spans="1:109">
      <c r="B85" s="108" t="str">
        <f>' B_Populations'!$B$15</f>
        <v>55-64</v>
      </c>
      <c r="C85" s="254"/>
      <c r="D85" s="255"/>
      <c r="E85" s="255"/>
      <c r="F85" s="155"/>
      <c r="G85" s="155"/>
      <c r="H85" s="155"/>
      <c r="I85" s="155"/>
      <c r="J85" s="155"/>
      <c r="K85" s="155"/>
      <c r="L85" s="155"/>
      <c r="M85" s="110"/>
      <c r="N85" s="110"/>
      <c r="O85" s="110"/>
      <c r="P85" s="110"/>
      <c r="Q85" s="110"/>
      <c r="R85" s="110"/>
      <c r="S85" s="110"/>
      <c r="T85" s="110"/>
      <c r="U85" s="110"/>
      <c r="V85" s="110"/>
      <c r="W85" s="110"/>
      <c r="X85" s="110"/>
      <c r="Y85" s="110"/>
      <c r="Z85" s="177"/>
      <c r="AA85" s="177"/>
      <c r="AB85" s="177"/>
      <c r="AC85" s="177"/>
      <c r="AD85" s="177"/>
      <c r="AE85" s="177"/>
      <c r="AF85" s="177"/>
      <c r="AG85" s="110"/>
      <c r="AH85" s="157">
        <f>' B_Populations'!C90</f>
        <v>0</v>
      </c>
      <c r="AI85" s="157">
        <f>IF(AH85=0,0,($C$85/$AH$85)*100000)</f>
        <v>0</v>
      </c>
      <c r="AJ85" s="157">
        <f>' B_Populations'!E90</f>
        <v>0</v>
      </c>
      <c r="AK85" s="157">
        <f>IF(AJ85=0,0,($D$85/$AJ$85)*100000)</f>
        <v>0</v>
      </c>
      <c r="AL85" s="157">
        <f>' B_Populations'!G90</f>
        <v>0</v>
      </c>
      <c r="AM85" s="157">
        <f>IF(AL85=0,0,($E$85/$AL$85)*100000)</f>
        <v>0</v>
      </c>
      <c r="AN85" s="157">
        <f>' B_Populations'!I90</f>
        <v>0</v>
      </c>
      <c r="AO85" s="157">
        <f>IF(AN85=0,0,($F$85/$AN$85)*100000)</f>
        <v>0</v>
      </c>
      <c r="AP85" s="157">
        <f>' B_Populations'!K90</f>
        <v>0</v>
      </c>
      <c r="AQ85" s="157">
        <f>IF(AP85=0,0,($G$85/$AP$85)*100000)</f>
        <v>0</v>
      </c>
      <c r="AR85" s="157">
        <f>' B_Populations'!M90</f>
        <v>0</v>
      </c>
      <c r="AS85" s="157">
        <f>IF(AR85=0,0,($H$85/$AR$85)*100000)</f>
        <v>0</v>
      </c>
      <c r="AT85" s="157">
        <f>' B_Populations'!O90</f>
        <v>0</v>
      </c>
      <c r="AU85" s="157">
        <f>IF(AT85=0,0,($I$85/$AT$85)*100000)</f>
        <v>0</v>
      </c>
      <c r="AV85" s="157">
        <f>' B_Populations'!Q90</f>
        <v>0</v>
      </c>
      <c r="AW85" s="157">
        <f>IF(AV85=0,0,($J$85/$AV$85)*100000)</f>
        <v>0</v>
      </c>
      <c r="AX85" s="157">
        <f>' B_Populations'!S90</f>
        <v>0</v>
      </c>
      <c r="AY85" s="157">
        <f>IF(AX85=0,0,($K$85/$AX$85)*100000)</f>
        <v>0</v>
      </c>
      <c r="AZ85" s="157">
        <f>' B_Populations'!U90</f>
        <v>0</v>
      </c>
      <c r="BA85" s="157">
        <f>IF(AZ85=0,0,($L$85/$AZ$85)*100000)</f>
        <v>0</v>
      </c>
      <c r="CQ85" s="110"/>
      <c r="CR85" s="158"/>
      <c r="CS85" s="159">
        <v>8.7247000000000005E-2</v>
      </c>
      <c r="CT85" s="110"/>
      <c r="CU85" s="108" t="str">
        <f>' B_Populations'!$B$15</f>
        <v>55-64</v>
      </c>
      <c r="CV85" s="160">
        <f t="shared" si="104"/>
        <v>0</v>
      </c>
      <c r="CW85" s="161">
        <f t="shared" si="105"/>
        <v>0</v>
      </c>
      <c r="CX85" s="161">
        <f t="shared" si="106"/>
        <v>0</v>
      </c>
      <c r="CY85" s="162">
        <f t="shared" si="107"/>
        <v>0</v>
      </c>
      <c r="CZ85" s="162">
        <f t="shared" si="108"/>
        <v>0</v>
      </c>
      <c r="DA85" s="162">
        <f t="shared" si="109"/>
        <v>0</v>
      </c>
      <c r="DB85" s="162">
        <f t="shared" si="110"/>
        <v>0</v>
      </c>
      <c r="DC85" s="162">
        <f t="shared" si="111"/>
        <v>0</v>
      </c>
      <c r="DD85" s="162">
        <f t="shared" si="112"/>
        <v>0</v>
      </c>
      <c r="DE85" s="178">
        <f t="shared" si="113"/>
        <v>0</v>
      </c>
    </row>
    <row r="86" spans="1:109">
      <c r="B86" s="108" t="str">
        <f>' B_Populations'!$B$16</f>
        <v>65-74</v>
      </c>
      <c r="C86" s="254"/>
      <c r="D86" s="255"/>
      <c r="E86" s="255"/>
      <c r="F86" s="155"/>
      <c r="G86" s="155"/>
      <c r="H86" s="155"/>
      <c r="I86" s="155"/>
      <c r="J86" s="155"/>
      <c r="K86" s="155"/>
      <c r="L86" s="155"/>
      <c r="M86" s="110"/>
      <c r="N86" s="110"/>
      <c r="O86" s="110"/>
      <c r="P86" s="110"/>
      <c r="Q86" s="110"/>
      <c r="R86" s="110"/>
      <c r="S86" s="110"/>
      <c r="T86" s="110"/>
      <c r="U86" s="110"/>
      <c r="V86" s="110"/>
      <c r="W86" s="110"/>
      <c r="X86" s="110"/>
      <c r="Y86" s="110"/>
      <c r="Z86" s="177"/>
      <c r="AA86" s="177"/>
      <c r="AB86" s="177"/>
      <c r="AC86" s="177"/>
      <c r="AD86" s="177"/>
      <c r="AE86" s="177"/>
      <c r="AF86" s="177"/>
      <c r="AG86" s="110"/>
      <c r="AH86" s="157">
        <f>' B_Populations'!C91</f>
        <v>0</v>
      </c>
      <c r="AI86" s="157">
        <f>IF(AH86=0,0,($C$86/$AH$86)*100000)</f>
        <v>0</v>
      </c>
      <c r="AJ86" s="157">
        <f>' B_Populations'!E91</f>
        <v>0</v>
      </c>
      <c r="AK86" s="157">
        <f>IF(AJ86=0,0,($D$86/$AJ$86)*100000)</f>
        <v>0</v>
      </c>
      <c r="AL86" s="157">
        <f>' B_Populations'!G91</f>
        <v>0</v>
      </c>
      <c r="AM86" s="157">
        <f>IF(AL86=0,0,($E$86/$AL$86)*100000)</f>
        <v>0</v>
      </c>
      <c r="AN86" s="157">
        <f>' B_Populations'!I91</f>
        <v>0</v>
      </c>
      <c r="AO86" s="157">
        <f>IF(AN86=0,0,($F$86/$AN$86)*100000)</f>
        <v>0</v>
      </c>
      <c r="AP86" s="157">
        <f>' B_Populations'!K91</f>
        <v>0</v>
      </c>
      <c r="AQ86" s="157">
        <f>IF(AP86=0,0,($G$86/$AP$86)*100000)</f>
        <v>0</v>
      </c>
      <c r="AR86" s="157">
        <f>' B_Populations'!M91</f>
        <v>0</v>
      </c>
      <c r="AS86" s="157">
        <f>IF(AR86=0,0,($H$86/$AR$86)*100000)</f>
        <v>0</v>
      </c>
      <c r="AT86" s="157">
        <f>' B_Populations'!O91</f>
        <v>0</v>
      </c>
      <c r="AU86" s="157">
        <f>IF(AT86=0,0,($I$86/$AT$86)*100000)</f>
        <v>0</v>
      </c>
      <c r="AV86" s="157">
        <f>' B_Populations'!Q91</f>
        <v>0</v>
      </c>
      <c r="AW86" s="157">
        <f>IF(AV86=0,0,($J$86/$AV$86)*100000)</f>
        <v>0</v>
      </c>
      <c r="AX86" s="157">
        <f>' B_Populations'!S91</f>
        <v>0</v>
      </c>
      <c r="AY86" s="157">
        <f>IF(AX86=0,0,($K$86/$AX$86)*100000)</f>
        <v>0</v>
      </c>
      <c r="AZ86" s="157">
        <f>' B_Populations'!U91</f>
        <v>0</v>
      </c>
      <c r="BA86" s="157">
        <f>IF(AZ86=0,0,($L$86/$AZ$86)*100000)</f>
        <v>0</v>
      </c>
      <c r="CQ86" s="110"/>
      <c r="CR86" s="158"/>
      <c r="CS86" s="159">
        <v>6.6036999999999998E-2</v>
      </c>
      <c r="CT86" s="110"/>
      <c r="CU86" s="108" t="str">
        <f>' B_Populations'!$B$16</f>
        <v>65-74</v>
      </c>
      <c r="CV86" s="160">
        <f t="shared" si="104"/>
        <v>0</v>
      </c>
      <c r="CW86" s="161">
        <f t="shared" si="105"/>
        <v>0</v>
      </c>
      <c r="CX86" s="161">
        <f t="shared" si="106"/>
        <v>0</v>
      </c>
      <c r="CY86" s="162">
        <f t="shared" si="107"/>
        <v>0</v>
      </c>
      <c r="CZ86" s="162">
        <f t="shared" si="108"/>
        <v>0</v>
      </c>
      <c r="DA86" s="162">
        <f t="shared" si="109"/>
        <v>0</v>
      </c>
      <c r="DB86" s="162">
        <f t="shared" si="110"/>
        <v>0</v>
      </c>
      <c r="DC86" s="162">
        <f t="shared" si="111"/>
        <v>0</v>
      </c>
      <c r="DD86" s="162">
        <f t="shared" si="112"/>
        <v>0</v>
      </c>
      <c r="DE86" s="178">
        <f t="shared" si="113"/>
        <v>0</v>
      </c>
    </row>
    <row r="87" spans="1:109">
      <c r="B87" s="108" t="str">
        <f>' B_Populations'!$B$17</f>
        <v>75-84</v>
      </c>
      <c r="C87" s="254"/>
      <c r="D87" s="255"/>
      <c r="E87" s="255"/>
      <c r="F87" s="155"/>
      <c r="G87" s="155"/>
      <c r="H87" s="155"/>
      <c r="I87" s="155"/>
      <c r="J87" s="155"/>
      <c r="K87" s="155"/>
      <c r="L87" s="155"/>
      <c r="M87" s="110"/>
      <c r="N87" s="110"/>
      <c r="O87" s="110"/>
      <c r="P87" s="110"/>
      <c r="Q87" s="110"/>
      <c r="R87" s="110"/>
      <c r="S87" s="110"/>
      <c r="T87" s="110"/>
      <c r="U87" s="110"/>
      <c r="V87" s="110"/>
      <c r="W87" s="110"/>
      <c r="X87" s="110"/>
      <c r="Y87" s="110"/>
      <c r="Z87" s="177"/>
      <c r="AA87" s="177"/>
      <c r="AB87" s="177"/>
      <c r="AC87" s="177"/>
      <c r="AD87" s="177"/>
      <c r="AE87" s="177"/>
      <c r="AF87" s="177"/>
      <c r="AG87" s="110"/>
      <c r="AH87" s="157">
        <f>' B_Populations'!C92</f>
        <v>0</v>
      </c>
      <c r="AI87" s="157">
        <f>IF(AH87=0,0,($C$87/$AH$87)*100000)</f>
        <v>0</v>
      </c>
      <c r="AJ87" s="157">
        <f>' B_Populations'!E92</f>
        <v>0</v>
      </c>
      <c r="AK87" s="157">
        <f>IF(AJ87=0,0,($D$87/$AJ$87)*100000)</f>
        <v>0</v>
      </c>
      <c r="AL87" s="157">
        <f>' B_Populations'!G92</f>
        <v>0</v>
      </c>
      <c r="AM87" s="157">
        <f>IF(AL87=0,0,($E$87/$AL$87)*100000)</f>
        <v>0</v>
      </c>
      <c r="AN87" s="157">
        <f>' B_Populations'!I92</f>
        <v>0</v>
      </c>
      <c r="AO87" s="157">
        <f>IF(AN87=0,0,($F$87/$AN$87)*100000)</f>
        <v>0</v>
      </c>
      <c r="AP87" s="157">
        <f>' B_Populations'!K92</f>
        <v>0</v>
      </c>
      <c r="AQ87" s="157">
        <f>IF(AP87=0,0,($G$87/$AP$87)*100000)</f>
        <v>0</v>
      </c>
      <c r="AR87" s="157">
        <f>' B_Populations'!M92</f>
        <v>0</v>
      </c>
      <c r="AS87" s="157">
        <f>IF(AR87=0,0,($H$87/$AR$87)*100000)</f>
        <v>0</v>
      </c>
      <c r="AT87" s="157">
        <f>' B_Populations'!O92</f>
        <v>0</v>
      </c>
      <c r="AU87" s="157">
        <f>IF(AT87=0,0,($I$87/$AT$87)*100000)</f>
        <v>0</v>
      </c>
      <c r="AV87" s="157">
        <f>' B_Populations'!Q92</f>
        <v>0</v>
      </c>
      <c r="AW87" s="157">
        <f>IF(AV87=0,0,($J$87/$AV$87)*100000)</f>
        <v>0</v>
      </c>
      <c r="AX87" s="157">
        <f>' B_Populations'!S92</f>
        <v>0</v>
      </c>
      <c r="AY87" s="157">
        <f>IF(AX87=0,0,($K$87/$AX$87)*100000)</f>
        <v>0</v>
      </c>
      <c r="AZ87" s="157">
        <f>' B_Populations'!U92</f>
        <v>0</v>
      </c>
      <c r="BA87" s="157">
        <f>IF(AZ87=0,0,($L$87/$AZ$87)*100000)</f>
        <v>0</v>
      </c>
      <c r="CQ87" s="110"/>
      <c r="CR87" s="158"/>
      <c r="CS87" s="159">
        <v>4.4840999999999999E-2</v>
      </c>
      <c r="CT87" s="110"/>
      <c r="CU87" s="108" t="str">
        <f>' B_Populations'!$B$17</f>
        <v>75-84</v>
      </c>
      <c r="CV87" s="160">
        <f t="shared" si="104"/>
        <v>0</v>
      </c>
      <c r="CW87" s="161">
        <f t="shared" si="105"/>
        <v>0</v>
      </c>
      <c r="CX87" s="161">
        <f t="shared" si="106"/>
        <v>0</v>
      </c>
      <c r="CY87" s="162">
        <f t="shared" si="107"/>
        <v>0</v>
      </c>
      <c r="CZ87" s="162">
        <f t="shared" si="108"/>
        <v>0</v>
      </c>
      <c r="DA87" s="162">
        <f t="shared" si="109"/>
        <v>0</v>
      </c>
      <c r="DB87" s="162">
        <f t="shared" si="110"/>
        <v>0</v>
      </c>
      <c r="DC87" s="162">
        <f t="shared" si="111"/>
        <v>0</v>
      </c>
      <c r="DD87" s="162">
        <f t="shared" si="112"/>
        <v>0</v>
      </c>
      <c r="DE87" s="178">
        <f t="shared" si="113"/>
        <v>0</v>
      </c>
    </row>
    <row r="88" spans="1:109">
      <c r="B88" s="108" t="str">
        <f>' B_Populations'!$B$18</f>
        <v>85+</v>
      </c>
      <c r="C88" s="254"/>
      <c r="D88" s="255"/>
      <c r="E88" s="255"/>
      <c r="F88" s="155"/>
      <c r="G88" s="155"/>
      <c r="H88" s="155"/>
      <c r="I88" s="155"/>
      <c r="J88" s="155"/>
      <c r="K88" s="155"/>
      <c r="L88" s="155"/>
      <c r="M88" s="110"/>
      <c r="N88" s="110"/>
      <c r="O88" s="110"/>
      <c r="P88" s="110"/>
      <c r="Q88" s="110"/>
      <c r="R88" s="110"/>
      <c r="S88" s="110"/>
      <c r="T88" s="110"/>
      <c r="U88" s="110"/>
      <c r="V88" s="110"/>
      <c r="W88" s="110"/>
      <c r="X88" s="110"/>
      <c r="Y88" s="110"/>
      <c r="Z88" s="177"/>
      <c r="AA88" s="177"/>
      <c r="AB88" s="177"/>
      <c r="AC88" s="177"/>
      <c r="AD88" s="177"/>
      <c r="AE88" s="177"/>
      <c r="AF88" s="177"/>
      <c r="AG88" s="110"/>
      <c r="AH88" s="157">
        <f>' B_Populations'!C93</f>
        <v>0</v>
      </c>
      <c r="AI88" s="157">
        <f>IF(AH88=0,0,($C$88/$AH$88)*100000)</f>
        <v>0</v>
      </c>
      <c r="AJ88" s="157">
        <f>' B_Populations'!E93</f>
        <v>0</v>
      </c>
      <c r="AK88" s="157">
        <f>IF(AJ88=0,0,($D$88/$AJ$88)*100000)</f>
        <v>0</v>
      </c>
      <c r="AL88" s="157">
        <f>' B_Populations'!G93</f>
        <v>0</v>
      </c>
      <c r="AM88" s="157">
        <f>IF(AL88=0,0,($E$88/$AL$88)*100000)</f>
        <v>0</v>
      </c>
      <c r="AN88" s="157">
        <f>' B_Populations'!I93</f>
        <v>0</v>
      </c>
      <c r="AO88" s="157">
        <f>IF(AN88=0,0,($F$88/$AN$88)*100000)</f>
        <v>0</v>
      </c>
      <c r="AP88" s="157">
        <f>' B_Populations'!K93</f>
        <v>0</v>
      </c>
      <c r="AQ88" s="157">
        <f>IF(AP88=0,0,($G$88/$AP$88)*100000)</f>
        <v>0</v>
      </c>
      <c r="AR88" s="157">
        <f>' B_Populations'!M93</f>
        <v>0</v>
      </c>
      <c r="AS88" s="157">
        <f>IF(AR88=0,0,($H$88/$AR$88)*100000)</f>
        <v>0</v>
      </c>
      <c r="AT88" s="157">
        <f>' B_Populations'!O93</f>
        <v>0</v>
      </c>
      <c r="AU88" s="157">
        <f>IF(AT88=0,0,($I$88/$AT$88)*100000)</f>
        <v>0</v>
      </c>
      <c r="AV88" s="157">
        <f>' B_Populations'!Q93</f>
        <v>0</v>
      </c>
      <c r="AW88" s="157">
        <f>IF(AV88=0,0,($J$88/$AV$88)*100000)</f>
        <v>0</v>
      </c>
      <c r="AX88" s="157">
        <f>' B_Populations'!S93</f>
        <v>0</v>
      </c>
      <c r="AY88" s="157">
        <f>IF(AX88=0,0,($K$88/$AX$88)*100000)</f>
        <v>0</v>
      </c>
      <c r="AZ88" s="157">
        <f>' B_Populations'!U93</f>
        <v>0</v>
      </c>
      <c r="BA88" s="157">
        <f>IF(AZ88=0,0,($L$88/$AZ$88)*100000)</f>
        <v>0</v>
      </c>
      <c r="CQ88" s="110"/>
      <c r="CR88" s="158"/>
      <c r="CS88" s="159">
        <v>1.5507999999999999E-2</v>
      </c>
      <c r="CT88" s="110"/>
      <c r="CU88" s="108" t="str">
        <f>' B_Populations'!$B$18</f>
        <v>85+</v>
      </c>
      <c r="CV88" s="160">
        <f t="shared" si="104"/>
        <v>0</v>
      </c>
      <c r="CW88" s="161">
        <f t="shared" si="105"/>
        <v>0</v>
      </c>
      <c r="CX88" s="161">
        <f t="shared" si="106"/>
        <v>0</v>
      </c>
      <c r="CY88" s="162">
        <f t="shared" si="107"/>
        <v>0</v>
      </c>
      <c r="CZ88" s="162">
        <f t="shared" si="108"/>
        <v>0</v>
      </c>
      <c r="DA88" s="162">
        <f t="shared" si="109"/>
        <v>0</v>
      </c>
      <c r="DB88" s="162">
        <f t="shared" si="110"/>
        <v>0</v>
      </c>
      <c r="DC88" s="162">
        <f t="shared" si="111"/>
        <v>0</v>
      </c>
      <c r="DD88" s="162">
        <f t="shared" si="112"/>
        <v>0</v>
      </c>
      <c r="DE88" s="178">
        <f t="shared" si="113"/>
        <v>0</v>
      </c>
    </row>
    <row r="89" spans="1:109">
      <c r="B89" s="163" t="s">
        <v>115</v>
      </c>
      <c r="C89" s="164">
        <f t="shared" ref="C89:L89" si="114">SUM(C79:C88)</f>
        <v>0</v>
      </c>
      <c r="D89" s="165">
        <f t="shared" si="114"/>
        <v>0</v>
      </c>
      <c r="E89" s="165">
        <f t="shared" si="114"/>
        <v>0</v>
      </c>
      <c r="F89" s="167">
        <f t="shared" si="114"/>
        <v>0</v>
      </c>
      <c r="G89" s="167">
        <f t="shared" si="114"/>
        <v>0</v>
      </c>
      <c r="H89" s="167">
        <f t="shared" si="114"/>
        <v>0</v>
      </c>
      <c r="I89" s="167">
        <f t="shared" si="114"/>
        <v>0</v>
      </c>
      <c r="J89" s="167">
        <f t="shared" si="114"/>
        <v>0</v>
      </c>
      <c r="K89" s="167">
        <f t="shared" si="114"/>
        <v>0</v>
      </c>
      <c r="L89" s="179">
        <f t="shared" si="114"/>
        <v>0</v>
      </c>
      <c r="M89" s="98"/>
      <c r="AH89" s="170">
        <f t="shared" ref="AH89:BA89" si="115">SUM(AH79:AH88)</f>
        <v>0</v>
      </c>
      <c r="AI89" s="157">
        <f>IF(AH89=0,0,($C$89/$AH$89)*100000)</f>
        <v>0</v>
      </c>
      <c r="AJ89" s="157">
        <f t="shared" si="115"/>
        <v>0</v>
      </c>
      <c r="AK89" s="157">
        <f>IF(AJ89=0,0,($D$89/$AJ$89)*100000)</f>
        <v>0</v>
      </c>
      <c r="AL89" s="157">
        <f t="shared" si="115"/>
        <v>0</v>
      </c>
      <c r="AM89" s="157">
        <f>IF(AL89=0,0,($E$89/$AL$89)*100000)</f>
        <v>0</v>
      </c>
      <c r="AN89" s="157">
        <f t="shared" si="115"/>
        <v>0</v>
      </c>
      <c r="AO89" s="157">
        <f>IF(AN89=0,0,($F$89/$AN$89)*100000)</f>
        <v>0</v>
      </c>
      <c r="AP89" s="157">
        <f t="shared" si="115"/>
        <v>0</v>
      </c>
      <c r="AQ89" s="157">
        <f>IF(AP89=0,0,($G$89/$AP$89)*100000)</f>
        <v>0</v>
      </c>
      <c r="AR89" s="157">
        <f t="shared" si="115"/>
        <v>0</v>
      </c>
      <c r="AS89" s="157">
        <f>IF(AR89=0,0,($H$89/$AR$89)*100000)</f>
        <v>0</v>
      </c>
      <c r="AT89" s="157">
        <f t="shared" si="115"/>
        <v>0</v>
      </c>
      <c r="AU89" s="157">
        <f>IF(AT89=0,0,($I$89/$AT$89)*100000)</f>
        <v>0</v>
      </c>
      <c r="AV89" s="157">
        <f t="shared" si="115"/>
        <v>0</v>
      </c>
      <c r="AW89" s="157">
        <f>IF(AV89=0,0,($J$89/$AV$89)*100000)</f>
        <v>0</v>
      </c>
      <c r="AX89" s="157">
        <f t="shared" si="115"/>
        <v>0</v>
      </c>
      <c r="AY89" s="157">
        <f>IF(AX89=0,0,($K$89/$AX$89)*100000)</f>
        <v>0</v>
      </c>
      <c r="AZ89" s="157">
        <f t="shared" si="115"/>
        <v>0</v>
      </c>
      <c r="BA89" s="157">
        <f>IF(AZ89=0,0,($L$89/$AZ$89)*100000)</f>
        <v>0</v>
      </c>
      <c r="CS89" s="171"/>
      <c r="CU89" s="157" t="s">
        <v>115</v>
      </c>
      <c r="CV89" s="160">
        <f t="shared" ref="CV89:DE89" si="116">SUM(CV79:CV88)</f>
        <v>0</v>
      </c>
      <c r="CW89" s="161">
        <f t="shared" si="116"/>
        <v>0</v>
      </c>
      <c r="CX89" s="161">
        <f t="shared" si="116"/>
        <v>0</v>
      </c>
      <c r="CY89" s="172">
        <f t="shared" si="116"/>
        <v>0</v>
      </c>
      <c r="CZ89" s="172">
        <f t="shared" si="116"/>
        <v>0</v>
      </c>
      <c r="DA89" s="172">
        <f t="shared" si="116"/>
        <v>0</v>
      </c>
      <c r="DB89" s="172">
        <f t="shared" si="116"/>
        <v>0</v>
      </c>
      <c r="DC89" s="172">
        <f t="shared" si="116"/>
        <v>0</v>
      </c>
      <c r="DD89" s="172">
        <f t="shared" si="116"/>
        <v>0</v>
      </c>
      <c r="DE89" s="180">
        <f t="shared" si="116"/>
        <v>0</v>
      </c>
    </row>
    <row r="91" spans="1:109" ht="12.95" thickBot="1"/>
    <row r="92" spans="1:109" ht="13.5" thickBot="1">
      <c r="A92" s="136" t="s">
        <v>116</v>
      </c>
      <c r="B92" s="173"/>
      <c r="C92" s="174">
        <f>' B_Populations'!A100</f>
        <v>0</v>
      </c>
      <c r="D92" s="139" t="s">
        <v>103</v>
      </c>
      <c r="E92" s="139"/>
      <c r="F92" s="140" t="s">
        <v>104</v>
      </c>
      <c r="G92" s="141"/>
      <c r="H92" s="141"/>
      <c r="I92" s="141"/>
      <c r="J92" s="141"/>
      <c r="K92" s="141"/>
      <c r="L92" s="141"/>
      <c r="M92" s="98"/>
      <c r="N92" s="98"/>
      <c r="O92" s="98"/>
      <c r="P92" s="98"/>
      <c r="Q92" s="98"/>
      <c r="R92" s="98"/>
      <c r="S92" s="98"/>
      <c r="T92" s="98"/>
      <c r="U92" s="98"/>
      <c r="V92" s="98"/>
      <c r="W92" s="98"/>
      <c r="X92" s="98"/>
      <c r="Y92" s="98"/>
      <c r="CV92" s="98" t="s">
        <v>106</v>
      </c>
      <c r="CW92" s="98"/>
      <c r="CX92" s="98"/>
      <c r="CY92" s="98"/>
    </row>
    <row r="93" spans="1:109" ht="39">
      <c r="B93" s="144" t="s">
        <v>32</v>
      </c>
      <c r="C93" s="145" t="s">
        <v>107</v>
      </c>
      <c r="D93" s="146" t="s">
        <v>108</v>
      </c>
      <c r="E93" s="146" t="s">
        <v>109</v>
      </c>
      <c r="F93" s="148" t="str">
        <f>' B_Populations'!$I$8</f>
        <v>White-Not Hispanic</v>
      </c>
      <c r="G93" s="148" t="str">
        <f>' B_Populations'!$K$8</f>
        <v>Hispanic</v>
      </c>
      <c r="H93" s="148" t="str">
        <f>' B_Populations'!$M$8</f>
        <v>Black-Not Hispanic</v>
      </c>
      <c r="I93" s="148" t="str">
        <f>' B_Populations'!$O$8</f>
        <v>Asian</v>
      </c>
      <c r="J93" s="148" t="str">
        <f>' B_Populations'!$Q$8</f>
        <v>American Indian/Alaska Native</v>
      </c>
      <c r="K93" s="148" t="str">
        <f>' B_Populations'!$S$8</f>
        <v>Other</v>
      </c>
      <c r="L93" s="175" t="str">
        <f>' B_Populations'!$U$8</f>
        <v>Other</v>
      </c>
      <c r="M93" s="102"/>
      <c r="N93" s="102"/>
      <c r="O93" s="102"/>
      <c r="P93" s="102"/>
      <c r="Q93" s="102"/>
      <c r="R93" s="102"/>
      <c r="S93" s="102"/>
      <c r="T93" s="102"/>
      <c r="U93" s="102"/>
      <c r="V93" s="102"/>
      <c r="W93" s="102"/>
      <c r="X93" s="102"/>
      <c r="Y93" s="102"/>
      <c r="Z93" s="102"/>
      <c r="AA93" s="102"/>
      <c r="AB93" s="102"/>
      <c r="AC93" s="102"/>
      <c r="AD93" s="102"/>
      <c r="AE93" s="102"/>
      <c r="AF93" s="102"/>
      <c r="AH93" s="150" t="s">
        <v>110</v>
      </c>
      <c r="AI93" s="150" t="s">
        <v>111</v>
      </c>
      <c r="AJ93" s="150" t="s">
        <v>112</v>
      </c>
      <c r="AK93" s="150" t="s">
        <v>111</v>
      </c>
      <c r="AL93" s="150" t="s">
        <v>113</v>
      </c>
      <c r="AM93" s="150" t="s">
        <v>111</v>
      </c>
      <c r="AN93" s="150" t="str">
        <f>' B_Populations'!$I$8</f>
        <v>White-Not Hispanic</v>
      </c>
      <c r="AO93" s="150" t="s">
        <v>111</v>
      </c>
      <c r="AP93" s="150" t="str">
        <f>' B_Populations'!$K$8</f>
        <v>Hispanic</v>
      </c>
      <c r="AQ93" s="150" t="s">
        <v>111</v>
      </c>
      <c r="AR93" s="150" t="str">
        <f>' B_Populations'!$M$8</f>
        <v>Black-Not Hispanic</v>
      </c>
      <c r="AS93" s="150" t="s">
        <v>111</v>
      </c>
      <c r="AT93" s="150" t="str">
        <f>' B_Populations'!$O$8</f>
        <v>Asian</v>
      </c>
      <c r="AU93" s="150" t="s">
        <v>111</v>
      </c>
      <c r="AV93" s="150" t="str">
        <f>' B_Populations'!$Q$8</f>
        <v>American Indian/Alaska Native</v>
      </c>
      <c r="AW93" s="150" t="s">
        <v>111</v>
      </c>
      <c r="AX93" s="150" t="str">
        <f>' B_Populations'!$S$8</f>
        <v>Other</v>
      </c>
      <c r="AY93" s="150" t="s">
        <v>111</v>
      </c>
      <c r="AZ93" s="150" t="str">
        <f>' B_Populations'!$U$8</f>
        <v>Other</v>
      </c>
      <c r="BA93" s="150" t="s">
        <v>111</v>
      </c>
      <c r="BB93" s="102"/>
      <c r="BC93" s="102"/>
      <c r="BD93" s="102"/>
      <c r="BE93" s="102"/>
      <c r="BF93" s="102"/>
      <c r="BG93" s="102"/>
      <c r="BH93" s="102"/>
      <c r="BI93" s="102"/>
      <c r="BJ93" s="102"/>
      <c r="BK93" s="102"/>
      <c r="BL93" s="102"/>
      <c r="BM93" s="102"/>
      <c r="BN93" s="102"/>
      <c r="BO93" s="102"/>
      <c r="BP93" s="102"/>
      <c r="BQ93" s="102"/>
      <c r="BR93" s="102"/>
      <c r="BS93" s="102"/>
      <c r="BT93" s="102"/>
      <c r="BU93" s="102"/>
      <c r="BV93" s="102"/>
      <c r="BW93" s="102"/>
      <c r="BX93" s="102"/>
      <c r="BY93" s="102"/>
      <c r="BZ93" s="102"/>
      <c r="CA93" s="102"/>
      <c r="CB93" s="102"/>
      <c r="CC93" s="102"/>
      <c r="CD93" s="102"/>
      <c r="CE93" s="102"/>
      <c r="CF93" s="102"/>
      <c r="CG93" s="102"/>
      <c r="CH93" s="102"/>
      <c r="CI93" s="102"/>
      <c r="CJ93" s="102"/>
      <c r="CK93" s="102"/>
      <c r="CL93" s="102"/>
      <c r="CM93" s="102"/>
      <c r="CN93" s="102"/>
      <c r="CO93" s="102"/>
      <c r="CP93" s="102"/>
      <c r="CQ93" s="102"/>
      <c r="CR93" s="102"/>
      <c r="CS93" s="151" t="s">
        <v>114</v>
      </c>
      <c r="CU93" s="150" t="s">
        <v>32</v>
      </c>
      <c r="CV93" s="152" t="s">
        <v>33</v>
      </c>
      <c r="CW93" s="153" t="s">
        <v>34</v>
      </c>
      <c r="CX93" s="153" t="s">
        <v>35</v>
      </c>
      <c r="CY93" s="148" t="str">
        <f>' B_Populations'!$I$8</f>
        <v>White-Not Hispanic</v>
      </c>
      <c r="CZ93" s="148" t="str">
        <f>' B_Populations'!$K$8</f>
        <v>Hispanic</v>
      </c>
      <c r="DA93" s="148" t="str">
        <f>' B_Populations'!$M$8</f>
        <v>Black-Not Hispanic</v>
      </c>
      <c r="DB93" s="148" t="str">
        <f>' B_Populations'!$O$8</f>
        <v>Asian</v>
      </c>
      <c r="DC93" s="148" t="str">
        <f>' B_Populations'!$Q$8</f>
        <v>American Indian/Alaska Native</v>
      </c>
      <c r="DD93" s="148" t="str">
        <f>' B_Populations'!$S$8</f>
        <v>Other</v>
      </c>
      <c r="DE93" s="175" t="str">
        <f>' B_Populations'!$U$8</f>
        <v>Other</v>
      </c>
    </row>
    <row r="94" spans="1:109">
      <c r="B94" s="108" t="str">
        <f>' B_Populations'!$B$9</f>
        <v>10-14</v>
      </c>
      <c r="C94" s="254"/>
      <c r="D94" s="255"/>
      <c r="E94" s="255"/>
      <c r="F94" s="155"/>
      <c r="G94" s="155"/>
      <c r="H94" s="155"/>
      <c r="I94" s="155"/>
      <c r="J94" s="155"/>
      <c r="K94" s="155"/>
      <c r="L94" s="155"/>
      <c r="M94" s="110"/>
      <c r="N94" s="110"/>
      <c r="O94" s="110"/>
      <c r="P94" s="110"/>
      <c r="Q94" s="110"/>
      <c r="R94" s="110"/>
      <c r="S94" s="110"/>
      <c r="T94" s="110"/>
      <c r="U94" s="110"/>
      <c r="V94" s="110"/>
      <c r="W94" s="110"/>
      <c r="X94" s="110"/>
      <c r="Y94" s="110"/>
      <c r="Z94" s="177"/>
      <c r="AA94" s="177"/>
      <c r="AB94" s="177"/>
      <c r="AC94" s="177"/>
      <c r="AD94" s="177"/>
      <c r="AE94" s="177"/>
      <c r="AF94" s="177"/>
      <c r="AG94" s="110"/>
      <c r="AH94" s="157">
        <f>' B_Populations'!C99</f>
        <v>0</v>
      </c>
      <c r="AI94" s="157">
        <f>IF(AH94=0,0,($C$94/$AH$94)*100000)</f>
        <v>0</v>
      </c>
      <c r="AJ94" s="157">
        <f>' B_Populations'!E99</f>
        <v>0</v>
      </c>
      <c r="AK94" s="157">
        <f>IF(AJ94=0,0,($D$94/$AJ$94)*100000)</f>
        <v>0</v>
      </c>
      <c r="AL94" s="157">
        <f>' B_Populations'!G99</f>
        <v>0</v>
      </c>
      <c r="AM94" s="157">
        <f>IF(AL94=0,0,($E$94/$AL$94)*100000)</f>
        <v>0</v>
      </c>
      <c r="AN94" s="157">
        <f>' B_Populations'!I99</f>
        <v>0</v>
      </c>
      <c r="AO94" s="157">
        <f>IF(AN94=0,0,($F$94/$AN$94)*100000)</f>
        <v>0</v>
      </c>
      <c r="AP94" s="157">
        <f>' B_Populations'!K99</f>
        <v>0</v>
      </c>
      <c r="AQ94" s="157">
        <f>IF(AP94=0,0,($G$94/$AP$94)*100000)</f>
        <v>0</v>
      </c>
      <c r="AR94" s="157">
        <f>' B_Populations'!M99</f>
        <v>0</v>
      </c>
      <c r="AS94" s="157">
        <f>IF(AR94=0,0,($H$94/$AR$94)*100000)</f>
        <v>0</v>
      </c>
      <c r="AT94" s="157">
        <f>' B_Populations'!O99</f>
        <v>0</v>
      </c>
      <c r="AU94" s="157">
        <f>IF(AT94=0,0,($I$94/$AT$94)*100000)</f>
        <v>0</v>
      </c>
      <c r="AV94" s="157">
        <f>' B_Populations'!Q99</f>
        <v>0</v>
      </c>
      <c r="AW94" s="157">
        <f>IF(AV94=0,0,($J$94/$AV$94)*100000)</f>
        <v>0</v>
      </c>
      <c r="AX94" s="157">
        <f>' B_Populations'!S99</f>
        <v>0</v>
      </c>
      <c r="AY94" s="157">
        <f>IF(AX94=0,0,($K$94/$AX$94)*100000)</f>
        <v>0</v>
      </c>
      <c r="AZ94" s="157">
        <f>' B_Populations'!U99</f>
        <v>0</v>
      </c>
      <c r="BA94" s="157">
        <f>IF(AZ94=0,0,($L$94/$AZ$94)*100000)</f>
        <v>0</v>
      </c>
      <c r="CQ94" s="110"/>
      <c r="CR94" s="158"/>
      <c r="CS94" s="159">
        <v>7.3032E-2</v>
      </c>
      <c r="CT94" s="110"/>
      <c r="CU94" s="108" t="str">
        <f>' B_Populations'!$B$9</f>
        <v>10-14</v>
      </c>
      <c r="CV94" s="160">
        <f t="shared" ref="CV94:CV103" si="117">AI94*CS94</f>
        <v>0</v>
      </c>
      <c r="CW94" s="161">
        <f t="shared" ref="CW94:CW103" si="118">AK94*CS94</f>
        <v>0</v>
      </c>
      <c r="CX94" s="161">
        <f t="shared" ref="CX94:CX103" si="119">AM94*CS94</f>
        <v>0</v>
      </c>
      <c r="CY94" s="162">
        <f t="shared" ref="CY94:CY103" si="120">AO94*CS94</f>
        <v>0</v>
      </c>
      <c r="CZ94" s="162">
        <f t="shared" ref="CZ94:CZ103" si="121">AQ94*CS94</f>
        <v>0</v>
      </c>
      <c r="DA94" s="162">
        <f t="shared" ref="DA94:DA103" si="122">AS94*CS94</f>
        <v>0</v>
      </c>
      <c r="DB94" s="162">
        <f t="shared" ref="DB94:DB103" si="123">AU94*CS94</f>
        <v>0</v>
      </c>
      <c r="DC94" s="162">
        <f t="shared" ref="DC94:DC103" si="124">AW94*CS94</f>
        <v>0</v>
      </c>
      <c r="DD94" s="162">
        <f t="shared" ref="DD94:DD103" si="125">AY94*CS94</f>
        <v>0</v>
      </c>
      <c r="DE94" s="178">
        <f t="shared" ref="DE94:DE103" si="126">BA94*CS94</f>
        <v>0</v>
      </c>
    </row>
    <row r="95" spans="1:109">
      <c r="B95" s="108" t="str">
        <f>' B_Populations'!$B$10</f>
        <v>15-19</v>
      </c>
      <c r="C95" s="254"/>
      <c r="D95" s="255"/>
      <c r="E95" s="255"/>
      <c r="F95" s="155"/>
      <c r="G95" s="155"/>
      <c r="H95" s="155"/>
      <c r="I95" s="155"/>
      <c r="J95" s="155"/>
      <c r="K95" s="155"/>
      <c r="L95" s="155"/>
      <c r="M95" s="110"/>
      <c r="N95" s="110"/>
      <c r="O95" s="110"/>
      <c r="P95" s="110"/>
      <c r="Q95" s="110"/>
      <c r="R95" s="110"/>
      <c r="S95" s="110"/>
      <c r="T95" s="110"/>
      <c r="U95" s="110"/>
      <c r="V95" s="110"/>
      <c r="W95" s="110"/>
      <c r="X95" s="110"/>
      <c r="Y95" s="110"/>
      <c r="Z95" s="177"/>
      <c r="AA95" s="177"/>
      <c r="AB95" s="177"/>
      <c r="AC95" s="177"/>
      <c r="AD95" s="177"/>
      <c r="AE95" s="177"/>
      <c r="AF95" s="177"/>
      <c r="AG95" s="110"/>
      <c r="AH95" s="157">
        <f>' B_Populations'!C100</f>
        <v>0</v>
      </c>
      <c r="AI95" s="157">
        <f>IF(AH95=0,0,($C$95/$AH$95)*100000)</f>
        <v>0</v>
      </c>
      <c r="AJ95" s="157">
        <f>' B_Populations'!E100</f>
        <v>0</v>
      </c>
      <c r="AK95" s="157">
        <f>IF(AJ95=0,0,($D$95/$AJ$95)*100000)</f>
        <v>0</v>
      </c>
      <c r="AL95" s="157">
        <f>' B_Populations'!G100</f>
        <v>0</v>
      </c>
      <c r="AM95" s="157">
        <f>IF(AL95=0,0,($E$95/$AL$95)*100000)</f>
        <v>0</v>
      </c>
      <c r="AN95" s="157">
        <f>' B_Populations'!I100</f>
        <v>0</v>
      </c>
      <c r="AO95" s="157">
        <f>IF(AN95=0,0,($F$95/$AN$95)*100000)</f>
        <v>0</v>
      </c>
      <c r="AP95" s="157">
        <f>' B_Populations'!K100</f>
        <v>0</v>
      </c>
      <c r="AQ95" s="157">
        <f>IF(AP95=0,0,($G$95/$AP$95)*100000)</f>
        <v>0</v>
      </c>
      <c r="AR95" s="157">
        <f>' B_Populations'!M100</f>
        <v>0</v>
      </c>
      <c r="AS95" s="157">
        <f>IF(AR95=0,0,($H$95/$AR$95)*100000)</f>
        <v>0</v>
      </c>
      <c r="AT95" s="157">
        <f>' B_Populations'!O100</f>
        <v>0</v>
      </c>
      <c r="AU95" s="157">
        <f>IF(AT95=0,0,($I$95/$AT$95)*100000)</f>
        <v>0</v>
      </c>
      <c r="AV95" s="157">
        <f>' B_Populations'!Q100</f>
        <v>0</v>
      </c>
      <c r="AW95" s="157">
        <f>IF(AV95=0,0,($J$95/$AV$95)*100000)</f>
        <v>0</v>
      </c>
      <c r="AX95" s="157">
        <f>' B_Populations'!S100</f>
        <v>0</v>
      </c>
      <c r="AY95" s="157">
        <f>IF(AX95=0,0,($K$95/$AX$95)*100000)</f>
        <v>0</v>
      </c>
      <c r="AZ95" s="157">
        <f>' B_Populations'!U100</f>
        <v>0</v>
      </c>
      <c r="BA95" s="157">
        <f>IF(AZ95=0,0,($L$95/$AZ$95)*100000)</f>
        <v>0</v>
      </c>
      <c r="CQ95" s="110"/>
      <c r="CR95" s="158"/>
      <c r="CS95" s="159">
        <v>7.2168999999999997E-2</v>
      </c>
      <c r="CT95" s="110"/>
      <c r="CU95" s="108" t="str">
        <f>' B_Populations'!$B$10</f>
        <v>15-19</v>
      </c>
      <c r="CV95" s="160">
        <f t="shared" si="117"/>
        <v>0</v>
      </c>
      <c r="CW95" s="161">
        <f t="shared" si="118"/>
        <v>0</v>
      </c>
      <c r="CX95" s="161">
        <f t="shared" si="119"/>
        <v>0</v>
      </c>
      <c r="CY95" s="162">
        <f t="shared" si="120"/>
        <v>0</v>
      </c>
      <c r="CZ95" s="162">
        <f t="shared" si="121"/>
        <v>0</v>
      </c>
      <c r="DA95" s="162">
        <f t="shared" si="122"/>
        <v>0</v>
      </c>
      <c r="DB95" s="162">
        <f t="shared" si="123"/>
        <v>0</v>
      </c>
      <c r="DC95" s="162">
        <f t="shared" si="124"/>
        <v>0</v>
      </c>
      <c r="DD95" s="162">
        <f t="shared" si="125"/>
        <v>0</v>
      </c>
      <c r="DE95" s="178">
        <f t="shared" si="126"/>
        <v>0</v>
      </c>
    </row>
    <row r="96" spans="1:109">
      <c r="B96" s="108" t="str">
        <f>' B_Populations'!$B$11</f>
        <v>20-24</v>
      </c>
      <c r="C96" s="254"/>
      <c r="D96" s="255"/>
      <c r="E96" s="255"/>
      <c r="F96" s="155"/>
      <c r="G96" s="155"/>
      <c r="H96" s="155"/>
      <c r="I96" s="155"/>
      <c r="J96" s="155"/>
      <c r="K96" s="155"/>
      <c r="L96" s="155"/>
      <c r="M96" s="110"/>
      <c r="N96" s="110"/>
      <c r="O96" s="110"/>
      <c r="P96" s="110"/>
      <c r="Q96" s="110"/>
      <c r="R96" s="110"/>
      <c r="S96" s="110"/>
      <c r="T96" s="110"/>
      <c r="U96" s="110"/>
      <c r="V96" s="110"/>
      <c r="W96" s="110"/>
      <c r="X96" s="110"/>
      <c r="Y96" s="110"/>
      <c r="Z96" s="177"/>
      <c r="AA96" s="177"/>
      <c r="AB96" s="177"/>
      <c r="AC96" s="177"/>
      <c r="AD96" s="177"/>
      <c r="AE96" s="177"/>
      <c r="AF96" s="177"/>
      <c r="AG96" s="110"/>
      <c r="AH96" s="157">
        <f>' B_Populations'!C101</f>
        <v>0</v>
      </c>
      <c r="AI96" s="157">
        <f>IF(AH96=0,0,($C$96/$AH$96)*100000)</f>
        <v>0</v>
      </c>
      <c r="AJ96" s="157">
        <f>' B_Populations'!E101</f>
        <v>0</v>
      </c>
      <c r="AK96" s="157">
        <f>IF(AJ96=0,0,($D$96/$AJ$96)*100000)</f>
        <v>0</v>
      </c>
      <c r="AL96" s="157">
        <f>' B_Populations'!G101</f>
        <v>0</v>
      </c>
      <c r="AM96" s="157">
        <f>IF(AL96=0,0,($E$96/$AL$96)*100000)</f>
        <v>0</v>
      </c>
      <c r="AN96" s="157">
        <f>' B_Populations'!I101</f>
        <v>0</v>
      </c>
      <c r="AO96" s="157">
        <f>IF(AN96=0,0,($F$96/$AN$96)*100000)</f>
        <v>0</v>
      </c>
      <c r="AP96" s="157">
        <f>' B_Populations'!K101</f>
        <v>0</v>
      </c>
      <c r="AQ96" s="157">
        <f>IF(AP96=0,0,($G$96/$AP$96)*100000)</f>
        <v>0</v>
      </c>
      <c r="AR96" s="157">
        <f>' B_Populations'!M101</f>
        <v>0</v>
      </c>
      <c r="AS96" s="157">
        <f>IF(AR96=0,0,($H$96/$AR$96)*100000)</f>
        <v>0</v>
      </c>
      <c r="AT96" s="157">
        <f>' B_Populations'!O101</f>
        <v>0</v>
      </c>
      <c r="AU96" s="157">
        <f>IF(AT96=0,0,($I$96/$AT$96)*100000)</f>
        <v>0</v>
      </c>
      <c r="AV96" s="157">
        <f>' B_Populations'!Q101</f>
        <v>0</v>
      </c>
      <c r="AW96" s="157">
        <f>IF(AV96=0,0,($J$96/$AV$96)*100000)</f>
        <v>0</v>
      </c>
      <c r="AX96" s="157">
        <f>' B_Populations'!S101</f>
        <v>0</v>
      </c>
      <c r="AY96" s="157">
        <f>IF(AX96=0,0,($K$96/$AX$96)*100000)</f>
        <v>0</v>
      </c>
      <c r="AZ96" s="157">
        <f>' B_Populations'!U101</f>
        <v>0</v>
      </c>
      <c r="BA96" s="157">
        <f>IF(AZ96=0,0,($L$96/$AZ$96)*100000)</f>
        <v>0</v>
      </c>
      <c r="CQ96" s="110"/>
      <c r="CR96" s="158"/>
      <c r="CS96" s="159">
        <v>6.6477999999999995E-2</v>
      </c>
      <c r="CT96" s="110"/>
      <c r="CU96" s="108" t="str">
        <f>' B_Populations'!$B$11</f>
        <v>20-24</v>
      </c>
      <c r="CV96" s="160">
        <f t="shared" si="117"/>
        <v>0</v>
      </c>
      <c r="CW96" s="161">
        <f t="shared" si="118"/>
        <v>0</v>
      </c>
      <c r="CX96" s="161">
        <f t="shared" si="119"/>
        <v>0</v>
      </c>
      <c r="CY96" s="162">
        <f t="shared" si="120"/>
        <v>0</v>
      </c>
      <c r="CZ96" s="162">
        <f t="shared" si="121"/>
        <v>0</v>
      </c>
      <c r="DA96" s="162">
        <f t="shared" si="122"/>
        <v>0</v>
      </c>
      <c r="DB96" s="162">
        <f t="shared" si="123"/>
        <v>0</v>
      </c>
      <c r="DC96" s="162">
        <f t="shared" si="124"/>
        <v>0</v>
      </c>
      <c r="DD96" s="162">
        <f t="shared" si="125"/>
        <v>0</v>
      </c>
      <c r="DE96" s="178">
        <f t="shared" si="126"/>
        <v>0</v>
      </c>
    </row>
    <row r="97" spans="1:109">
      <c r="B97" s="108" t="str">
        <f>' B_Populations'!$B$12</f>
        <v>25-34</v>
      </c>
      <c r="C97" s="254"/>
      <c r="D97" s="255"/>
      <c r="E97" s="255"/>
      <c r="F97" s="155"/>
      <c r="G97" s="155"/>
      <c r="H97" s="155"/>
      <c r="I97" s="155"/>
      <c r="J97" s="155"/>
      <c r="K97" s="155"/>
      <c r="L97" s="155"/>
      <c r="M97" s="110"/>
      <c r="N97" s="110"/>
      <c r="O97" s="110"/>
      <c r="P97" s="110"/>
      <c r="Q97" s="110"/>
      <c r="R97" s="110"/>
      <c r="S97" s="110"/>
      <c r="T97" s="110"/>
      <c r="U97" s="110"/>
      <c r="V97" s="110"/>
      <c r="W97" s="110"/>
      <c r="X97" s="110"/>
      <c r="Y97" s="110"/>
      <c r="Z97" s="177"/>
      <c r="AA97" s="177"/>
      <c r="AB97" s="177"/>
      <c r="AC97" s="177"/>
      <c r="AD97" s="177"/>
      <c r="AE97" s="177"/>
      <c r="AF97" s="177"/>
      <c r="AG97" s="110"/>
      <c r="AH97" s="157">
        <f>' B_Populations'!C102</f>
        <v>0</v>
      </c>
      <c r="AI97" s="157">
        <f>IF(AH97=0,0,($C$97/$AH$97)*100000)</f>
        <v>0</v>
      </c>
      <c r="AJ97" s="157">
        <f>' B_Populations'!E102</f>
        <v>0</v>
      </c>
      <c r="AK97" s="157">
        <f>IF(AJ97=0,0,($D$97/$AJ$97)*100000)</f>
        <v>0</v>
      </c>
      <c r="AL97" s="157">
        <f>' B_Populations'!G102</f>
        <v>0</v>
      </c>
      <c r="AM97" s="157">
        <f>IF(AL97=0,0,($E$97/$AL$97)*100000)</f>
        <v>0</v>
      </c>
      <c r="AN97" s="157">
        <f>' B_Populations'!I102</f>
        <v>0</v>
      </c>
      <c r="AO97" s="157">
        <f>IF(AN97=0,0,($F$97/$AN$97)*100000)</f>
        <v>0</v>
      </c>
      <c r="AP97" s="157">
        <f>' B_Populations'!K102</f>
        <v>0</v>
      </c>
      <c r="AQ97" s="157">
        <f>IF(AP97=0,0,($G$97/$AP$97)*100000)</f>
        <v>0</v>
      </c>
      <c r="AR97" s="157">
        <f>' B_Populations'!M102</f>
        <v>0</v>
      </c>
      <c r="AS97" s="157">
        <f>IF(AR97=0,0,($H$97/$AR$97)*100000)</f>
        <v>0</v>
      </c>
      <c r="AT97" s="157">
        <f>' B_Populations'!O102</f>
        <v>0</v>
      </c>
      <c r="AU97" s="157">
        <f>IF(AT97=0,0,($I$97/$AT$97)*100000)</f>
        <v>0</v>
      </c>
      <c r="AV97" s="157">
        <f>' B_Populations'!Q102</f>
        <v>0</v>
      </c>
      <c r="AW97" s="157">
        <f>IF(AV97=0,0,($J$97/$AV$97)*100000)</f>
        <v>0</v>
      </c>
      <c r="AX97" s="157">
        <f>' B_Populations'!S102</f>
        <v>0</v>
      </c>
      <c r="AY97" s="157">
        <f>IF(AX97=0,0,($K$97/$AX$97)*100000)</f>
        <v>0</v>
      </c>
      <c r="AZ97" s="157">
        <f>' B_Populations'!U102</f>
        <v>0</v>
      </c>
      <c r="BA97" s="157">
        <f>IF(AZ97=0,0,($L$97/$AZ$97)*100000)</f>
        <v>0</v>
      </c>
      <c r="CQ97" s="110"/>
      <c r="CR97" s="158"/>
      <c r="CS97" s="159">
        <v>0.135573</v>
      </c>
      <c r="CT97" s="110"/>
      <c r="CU97" s="108" t="str">
        <f>' B_Populations'!$B$12</f>
        <v>25-34</v>
      </c>
      <c r="CV97" s="160">
        <f t="shared" si="117"/>
        <v>0</v>
      </c>
      <c r="CW97" s="161">
        <f t="shared" si="118"/>
        <v>0</v>
      </c>
      <c r="CX97" s="161">
        <f t="shared" si="119"/>
        <v>0</v>
      </c>
      <c r="CY97" s="162">
        <f t="shared" si="120"/>
        <v>0</v>
      </c>
      <c r="CZ97" s="162">
        <f t="shared" si="121"/>
        <v>0</v>
      </c>
      <c r="DA97" s="162">
        <f t="shared" si="122"/>
        <v>0</v>
      </c>
      <c r="DB97" s="162">
        <f t="shared" si="123"/>
        <v>0</v>
      </c>
      <c r="DC97" s="162">
        <f t="shared" si="124"/>
        <v>0</v>
      </c>
      <c r="DD97" s="162">
        <f t="shared" si="125"/>
        <v>0</v>
      </c>
      <c r="DE97" s="178">
        <f t="shared" si="126"/>
        <v>0</v>
      </c>
    </row>
    <row r="98" spans="1:109">
      <c r="B98" s="108" t="str">
        <f>' B_Populations'!$B$13</f>
        <v>35-44</v>
      </c>
      <c r="C98" s="254"/>
      <c r="D98" s="255"/>
      <c r="E98" s="255"/>
      <c r="F98" s="155"/>
      <c r="G98" s="155"/>
      <c r="H98" s="155"/>
      <c r="I98" s="155"/>
      <c r="J98" s="155"/>
      <c r="K98" s="155"/>
      <c r="L98" s="155"/>
      <c r="M98" s="110"/>
      <c r="N98" s="110"/>
      <c r="O98" s="110"/>
      <c r="P98" s="110"/>
      <c r="Q98" s="110"/>
      <c r="R98" s="110"/>
      <c r="S98" s="110"/>
      <c r="T98" s="110"/>
      <c r="U98" s="110"/>
      <c r="V98" s="110"/>
      <c r="W98" s="110"/>
      <c r="X98" s="110"/>
      <c r="Y98" s="110"/>
      <c r="Z98" s="177"/>
      <c r="AA98" s="177"/>
      <c r="AB98" s="177"/>
      <c r="AC98" s="177"/>
      <c r="AD98" s="177"/>
      <c r="AE98" s="177"/>
      <c r="AF98" s="177"/>
      <c r="AG98" s="110"/>
      <c r="AH98" s="157">
        <f>' B_Populations'!C103</f>
        <v>0</v>
      </c>
      <c r="AI98" s="157">
        <f>IF(AH98=0,0,($C$98/$AH$98)*100000)</f>
        <v>0</v>
      </c>
      <c r="AJ98" s="157">
        <f>' B_Populations'!E103</f>
        <v>0</v>
      </c>
      <c r="AK98" s="157">
        <f>IF(AJ98=0,0,($D$98/$AJ$98)*100000)</f>
        <v>0</v>
      </c>
      <c r="AL98" s="157">
        <f>' B_Populations'!G103</f>
        <v>0</v>
      </c>
      <c r="AM98" s="157">
        <f>IF(AL98=0,0,($E$98/$AL$98)*100000)</f>
        <v>0</v>
      </c>
      <c r="AN98" s="157">
        <f>' B_Populations'!I103</f>
        <v>0</v>
      </c>
      <c r="AO98" s="157">
        <f>IF(AN98=0,0,($F$98/$AN$98)*100000)</f>
        <v>0</v>
      </c>
      <c r="AP98" s="157">
        <f>' B_Populations'!K103</f>
        <v>0</v>
      </c>
      <c r="AQ98" s="157">
        <f>IF(AP98=0,0,($G$98/$AP$98)*100000)</f>
        <v>0</v>
      </c>
      <c r="AR98" s="157">
        <f>' B_Populations'!M103</f>
        <v>0</v>
      </c>
      <c r="AS98" s="157">
        <f>IF(AR98=0,0,($H$98/$AR$98)*100000)</f>
        <v>0</v>
      </c>
      <c r="AT98" s="157">
        <f>' B_Populations'!O103</f>
        <v>0</v>
      </c>
      <c r="AU98" s="157">
        <f>IF(AT98=0,0,($I$98/$AT$98)*100000)</f>
        <v>0</v>
      </c>
      <c r="AV98" s="157">
        <f>' B_Populations'!Q103</f>
        <v>0</v>
      </c>
      <c r="AW98" s="157">
        <f>IF(AV98=0,0,($J$98/$AV$98)*100000)</f>
        <v>0</v>
      </c>
      <c r="AX98" s="157">
        <f>' B_Populations'!S103</f>
        <v>0</v>
      </c>
      <c r="AY98" s="157">
        <f>IF(AX98=0,0,($K$98/$AX$98)*100000)</f>
        <v>0</v>
      </c>
      <c r="AZ98" s="157">
        <f>' B_Populations'!U103</f>
        <v>0</v>
      </c>
      <c r="BA98" s="157">
        <f>IF(AZ98=0,0,($L$98/$AZ$98)*100000)</f>
        <v>0</v>
      </c>
      <c r="CQ98" s="110"/>
      <c r="CR98" s="158"/>
      <c r="CS98" s="159">
        <v>0.16261300000000001</v>
      </c>
      <c r="CT98" s="110"/>
      <c r="CU98" s="108" t="str">
        <f>' B_Populations'!$B$13</f>
        <v>35-44</v>
      </c>
      <c r="CV98" s="160">
        <f t="shared" si="117"/>
        <v>0</v>
      </c>
      <c r="CW98" s="161">
        <f t="shared" si="118"/>
        <v>0</v>
      </c>
      <c r="CX98" s="161">
        <f t="shared" si="119"/>
        <v>0</v>
      </c>
      <c r="CY98" s="162">
        <f t="shared" si="120"/>
        <v>0</v>
      </c>
      <c r="CZ98" s="162">
        <f t="shared" si="121"/>
        <v>0</v>
      </c>
      <c r="DA98" s="162">
        <f t="shared" si="122"/>
        <v>0</v>
      </c>
      <c r="DB98" s="162">
        <f t="shared" si="123"/>
        <v>0</v>
      </c>
      <c r="DC98" s="162">
        <f t="shared" si="124"/>
        <v>0</v>
      </c>
      <c r="DD98" s="162">
        <f t="shared" si="125"/>
        <v>0</v>
      </c>
      <c r="DE98" s="178">
        <f t="shared" si="126"/>
        <v>0</v>
      </c>
    </row>
    <row r="99" spans="1:109">
      <c r="B99" s="108" t="str">
        <f>' B_Populations'!$B$14</f>
        <v>45-54</v>
      </c>
      <c r="C99" s="254"/>
      <c r="D99" s="255"/>
      <c r="E99" s="255"/>
      <c r="F99" s="155"/>
      <c r="G99" s="155"/>
      <c r="H99" s="155"/>
      <c r="I99" s="155"/>
      <c r="J99" s="155"/>
      <c r="K99" s="155"/>
      <c r="L99" s="155"/>
      <c r="M99" s="110"/>
      <c r="N99" s="110"/>
      <c r="O99" s="110"/>
      <c r="P99" s="110"/>
      <c r="Q99" s="110"/>
      <c r="R99" s="110"/>
      <c r="S99" s="110"/>
      <c r="T99" s="110"/>
      <c r="U99" s="110"/>
      <c r="V99" s="110"/>
      <c r="W99" s="110"/>
      <c r="X99" s="110"/>
      <c r="Y99" s="110"/>
      <c r="Z99" s="177"/>
      <c r="AA99" s="177"/>
      <c r="AB99" s="177"/>
      <c r="AC99" s="177"/>
      <c r="AD99" s="177"/>
      <c r="AE99" s="177"/>
      <c r="AF99" s="177"/>
      <c r="AG99" s="110"/>
      <c r="AH99" s="157">
        <f>' B_Populations'!C104</f>
        <v>0</v>
      </c>
      <c r="AI99" s="157">
        <f>IF(AH99=0,0,($C$99/$AH$99)*100000)</f>
        <v>0</v>
      </c>
      <c r="AJ99" s="157">
        <f>' B_Populations'!E104</f>
        <v>0</v>
      </c>
      <c r="AK99" s="157">
        <f>IF(AJ99=0,0,($D$99/$AJ$99)*100000)</f>
        <v>0</v>
      </c>
      <c r="AL99" s="157">
        <f>' B_Populations'!G104</f>
        <v>0</v>
      </c>
      <c r="AM99" s="157">
        <f>IF(AL99=0,0,($E$99/$AL$99)*100000)</f>
        <v>0</v>
      </c>
      <c r="AN99" s="157">
        <f>' B_Populations'!I104</f>
        <v>0</v>
      </c>
      <c r="AO99" s="157">
        <f>IF(AN99=0,0,($F$99/$AN$99)*100000)</f>
        <v>0</v>
      </c>
      <c r="AP99" s="157">
        <f>' B_Populations'!K104</f>
        <v>0</v>
      </c>
      <c r="AQ99" s="157">
        <f>IF(AP99=0,0,($G$99/$AP$99)*100000)</f>
        <v>0</v>
      </c>
      <c r="AR99" s="157">
        <f>' B_Populations'!M104</f>
        <v>0</v>
      </c>
      <c r="AS99" s="157">
        <f>IF(AR99=0,0,($H$99/$AR$99)*100000)</f>
        <v>0</v>
      </c>
      <c r="AT99" s="157">
        <f>' B_Populations'!O104</f>
        <v>0</v>
      </c>
      <c r="AU99" s="157">
        <f>IF(AT99=0,0,($I$99/$AT$99)*100000)</f>
        <v>0</v>
      </c>
      <c r="AV99" s="157">
        <f>' B_Populations'!Q104</f>
        <v>0</v>
      </c>
      <c r="AW99" s="157">
        <f>IF(AV99=0,0,($J$99/$AV$99)*100000)</f>
        <v>0</v>
      </c>
      <c r="AX99" s="157">
        <f>' B_Populations'!S104</f>
        <v>0</v>
      </c>
      <c r="AY99" s="157">
        <f>IF(AX99=0,0,($K$99/$AX$99)*100000)</f>
        <v>0</v>
      </c>
      <c r="AZ99" s="157">
        <f>' B_Populations'!U104</f>
        <v>0</v>
      </c>
      <c r="BA99" s="157">
        <f>IF(AZ99=0,0,($L$99/$AZ$99)*100000)</f>
        <v>0</v>
      </c>
      <c r="CQ99" s="110"/>
      <c r="CR99" s="158"/>
      <c r="CS99" s="159">
        <v>0.13483400000000001</v>
      </c>
      <c r="CT99" s="110"/>
      <c r="CU99" s="108" t="str">
        <f>' B_Populations'!$B$14</f>
        <v>45-54</v>
      </c>
      <c r="CV99" s="160">
        <f t="shared" si="117"/>
        <v>0</v>
      </c>
      <c r="CW99" s="161">
        <f t="shared" si="118"/>
        <v>0</v>
      </c>
      <c r="CX99" s="161">
        <f t="shared" si="119"/>
        <v>0</v>
      </c>
      <c r="CY99" s="162">
        <f t="shared" si="120"/>
        <v>0</v>
      </c>
      <c r="CZ99" s="162">
        <f t="shared" si="121"/>
        <v>0</v>
      </c>
      <c r="DA99" s="162">
        <f t="shared" si="122"/>
        <v>0</v>
      </c>
      <c r="DB99" s="162">
        <f t="shared" si="123"/>
        <v>0</v>
      </c>
      <c r="DC99" s="162">
        <f t="shared" si="124"/>
        <v>0</v>
      </c>
      <c r="DD99" s="162">
        <f t="shared" si="125"/>
        <v>0</v>
      </c>
      <c r="DE99" s="178">
        <f t="shared" si="126"/>
        <v>0</v>
      </c>
    </row>
    <row r="100" spans="1:109">
      <c r="B100" s="108" t="str">
        <f>' B_Populations'!$B$15</f>
        <v>55-64</v>
      </c>
      <c r="C100" s="254"/>
      <c r="D100" s="255"/>
      <c r="E100" s="255"/>
      <c r="F100" s="155"/>
      <c r="G100" s="155"/>
      <c r="H100" s="155"/>
      <c r="I100" s="155"/>
      <c r="J100" s="155"/>
      <c r="K100" s="155"/>
      <c r="L100" s="155"/>
      <c r="M100" s="110"/>
      <c r="N100" s="110"/>
      <c r="O100" s="110"/>
      <c r="P100" s="110"/>
      <c r="Q100" s="110"/>
      <c r="R100" s="110"/>
      <c r="S100" s="110"/>
      <c r="T100" s="110"/>
      <c r="U100" s="110"/>
      <c r="V100" s="110"/>
      <c r="W100" s="110"/>
      <c r="X100" s="110"/>
      <c r="Y100" s="110"/>
      <c r="Z100" s="177"/>
      <c r="AA100" s="177"/>
      <c r="AB100" s="177"/>
      <c r="AC100" s="177"/>
      <c r="AD100" s="177"/>
      <c r="AE100" s="177"/>
      <c r="AF100" s="177"/>
      <c r="AG100" s="110"/>
      <c r="AH100" s="157">
        <f>' B_Populations'!C105</f>
        <v>0</v>
      </c>
      <c r="AI100" s="157">
        <f>IF(AH100=0,0,($C$100/$AH$100)*100000)</f>
        <v>0</v>
      </c>
      <c r="AJ100" s="157">
        <f>' B_Populations'!E105</f>
        <v>0</v>
      </c>
      <c r="AK100" s="157">
        <f>IF(AJ100=0,0,($D$100/$AJ$100)*100000)</f>
        <v>0</v>
      </c>
      <c r="AL100" s="157">
        <f>' B_Populations'!G105</f>
        <v>0</v>
      </c>
      <c r="AM100" s="157">
        <f>IF(AL100=0,0,($E$100/$AL$100)*100000)</f>
        <v>0</v>
      </c>
      <c r="AN100" s="157">
        <f>' B_Populations'!I105</f>
        <v>0</v>
      </c>
      <c r="AO100" s="157">
        <f>IF(AN100=0,0,($F$100/$AN$100)*100000)</f>
        <v>0</v>
      </c>
      <c r="AP100" s="157">
        <f>' B_Populations'!K105</f>
        <v>0</v>
      </c>
      <c r="AQ100" s="157">
        <f>IF(AP100=0,0,($G$100/$AP$100)*100000)</f>
        <v>0</v>
      </c>
      <c r="AR100" s="157">
        <f>' B_Populations'!M105</f>
        <v>0</v>
      </c>
      <c r="AS100" s="157">
        <f>IF(AR100=0,0,($H$100/$AR$100)*100000)</f>
        <v>0</v>
      </c>
      <c r="AT100" s="157">
        <f>' B_Populations'!O105</f>
        <v>0</v>
      </c>
      <c r="AU100" s="157">
        <f>IF(AT100=0,0,($I$100/$AT$100)*100000)</f>
        <v>0</v>
      </c>
      <c r="AV100" s="157">
        <f>' B_Populations'!Q105</f>
        <v>0</v>
      </c>
      <c r="AW100" s="157">
        <f>IF(AV100=0,0,($J$100/$AV$100)*100000)</f>
        <v>0</v>
      </c>
      <c r="AX100" s="157">
        <f>' B_Populations'!S105</f>
        <v>0</v>
      </c>
      <c r="AY100" s="157">
        <f>IF(AX100=0,0,($K$100/$AX$100)*100000)</f>
        <v>0</v>
      </c>
      <c r="AZ100" s="157">
        <f>' B_Populations'!U105</f>
        <v>0</v>
      </c>
      <c r="BA100" s="157">
        <f>IF(AZ100=0,0,($L$100/$AZ$100)*100000)</f>
        <v>0</v>
      </c>
      <c r="CQ100" s="110"/>
      <c r="CR100" s="158"/>
      <c r="CS100" s="159">
        <v>8.7247000000000005E-2</v>
      </c>
      <c r="CT100" s="110"/>
      <c r="CU100" s="108" t="str">
        <f>' B_Populations'!$B$15</f>
        <v>55-64</v>
      </c>
      <c r="CV100" s="160">
        <f t="shared" si="117"/>
        <v>0</v>
      </c>
      <c r="CW100" s="161">
        <f t="shared" si="118"/>
        <v>0</v>
      </c>
      <c r="CX100" s="161">
        <f t="shared" si="119"/>
        <v>0</v>
      </c>
      <c r="CY100" s="162">
        <f t="shared" si="120"/>
        <v>0</v>
      </c>
      <c r="CZ100" s="162">
        <f t="shared" si="121"/>
        <v>0</v>
      </c>
      <c r="DA100" s="162">
        <f t="shared" si="122"/>
        <v>0</v>
      </c>
      <c r="DB100" s="162">
        <f t="shared" si="123"/>
        <v>0</v>
      </c>
      <c r="DC100" s="162">
        <f t="shared" si="124"/>
        <v>0</v>
      </c>
      <c r="DD100" s="162">
        <f t="shared" si="125"/>
        <v>0</v>
      </c>
      <c r="DE100" s="178">
        <f t="shared" si="126"/>
        <v>0</v>
      </c>
    </row>
    <row r="101" spans="1:109">
      <c r="B101" s="108" t="str">
        <f>' B_Populations'!$B$16</f>
        <v>65-74</v>
      </c>
      <c r="C101" s="254"/>
      <c r="D101" s="255"/>
      <c r="E101" s="255"/>
      <c r="F101" s="155"/>
      <c r="G101" s="155"/>
      <c r="H101" s="155"/>
      <c r="I101" s="155"/>
      <c r="J101" s="155"/>
      <c r="K101" s="155"/>
      <c r="L101" s="155"/>
      <c r="M101" s="110"/>
      <c r="N101" s="110"/>
      <c r="O101" s="110"/>
      <c r="P101" s="110"/>
      <c r="Q101" s="110"/>
      <c r="R101" s="110"/>
      <c r="S101" s="110"/>
      <c r="T101" s="110"/>
      <c r="U101" s="110"/>
      <c r="V101" s="110"/>
      <c r="W101" s="110"/>
      <c r="X101" s="110"/>
      <c r="Y101" s="110"/>
      <c r="Z101" s="177"/>
      <c r="AA101" s="177"/>
      <c r="AB101" s="177"/>
      <c r="AC101" s="177"/>
      <c r="AD101" s="177"/>
      <c r="AE101" s="177"/>
      <c r="AF101" s="177"/>
      <c r="AG101" s="110"/>
      <c r="AH101" s="157">
        <f>' B_Populations'!C106</f>
        <v>0</v>
      </c>
      <c r="AI101" s="157">
        <f>IF(AH101=0,0,($C$101/$AH$101)*100000)</f>
        <v>0</v>
      </c>
      <c r="AJ101" s="157">
        <f>' B_Populations'!E106</f>
        <v>0</v>
      </c>
      <c r="AK101" s="157">
        <f>IF(AJ101=0,0,($D$101/$AJ$101)*100000)</f>
        <v>0</v>
      </c>
      <c r="AL101" s="157">
        <f>' B_Populations'!G106</f>
        <v>0</v>
      </c>
      <c r="AM101" s="157">
        <f>IF(AL101=0,0,($E$101/$AL$101)*100000)</f>
        <v>0</v>
      </c>
      <c r="AN101" s="157">
        <f>' B_Populations'!I106</f>
        <v>0</v>
      </c>
      <c r="AO101" s="157">
        <f>IF(AN101=0,0,($F$101/$AN$101)*100000)</f>
        <v>0</v>
      </c>
      <c r="AP101" s="157">
        <f>' B_Populations'!K106</f>
        <v>0</v>
      </c>
      <c r="AQ101" s="157">
        <f>IF(AP101=0,0,($G$101/$AP$101)*100000)</f>
        <v>0</v>
      </c>
      <c r="AR101" s="157">
        <f>' B_Populations'!M106</f>
        <v>0</v>
      </c>
      <c r="AS101" s="157">
        <f>IF(AR101=0,0,($H$101/$AR$101)*100000)</f>
        <v>0</v>
      </c>
      <c r="AT101" s="157">
        <f>' B_Populations'!O106</f>
        <v>0</v>
      </c>
      <c r="AU101" s="157">
        <f>IF(AT101=0,0,($I$101/$AT$101)*100000)</f>
        <v>0</v>
      </c>
      <c r="AV101" s="157">
        <f>' B_Populations'!Q106</f>
        <v>0</v>
      </c>
      <c r="AW101" s="157">
        <f>IF(AV101=0,0,($J$101/$AV$101)*100000)</f>
        <v>0</v>
      </c>
      <c r="AX101" s="157">
        <f>' B_Populations'!S106</f>
        <v>0</v>
      </c>
      <c r="AY101" s="157">
        <f>IF(AX101=0,0,($K$101/$AX$101)*100000)</f>
        <v>0</v>
      </c>
      <c r="AZ101" s="157">
        <f>' B_Populations'!U106</f>
        <v>0</v>
      </c>
      <c r="BA101" s="157">
        <f>IF(AZ101=0,0,($L$101/$AZ$101)*100000)</f>
        <v>0</v>
      </c>
      <c r="CQ101" s="110"/>
      <c r="CR101" s="158"/>
      <c r="CS101" s="159">
        <v>6.6036999999999998E-2</v>
      </c>
      <c r="CT101" s="110"/>
      <c r="CU101" s="108" t="str">
        <f>' B_Populations'!$B$16</f>
        <v>65-74</v>
      </c>
      <c r="CV101" s="160">
        <f t="shared" si="117"/>
        <v>0</v>
      </c>
      <c r="CW101" s="161">
        <f t="shared" si="118"/>
        <v>0</v>
      </c>
      <c r="CX101" s="161">
        <f t="shared" si="119"/>
        <v>0</v>
      </c>
      <c r="CY101" s="162">
        <f t="shared" si="120"/>
        <v>0</v>
      </c>
      <c r="CZ101" s="162">
        <f t="shared" si="121"/>
        <v>0</v>
      </c>
      <c r="DA101" s="162">
        <f t="shared" si="122"/>
        <v>0</v>
      </c>
      <c r="DB101" s="162">
        <f t="shared" si="123"/>
        <v>0</v>
      </c>
      <c r="DC101" s="162">
        <f t="shared" si="124"/>
        <v>0</v>
      </c>
      <c r="DD101" s="162">
        <f t="shared" si="125"/>
        <v>0</v>
      </c>
      <c r="DE101" s="178">
        <f t="shared" si="126"/>
        <v>0</v>
      </c>
    </row>
    <row r="102" spans="1:109">
      <c r="B102" s="108" t="str">
        <f>' B_Populations'!$B$17</f>
        <v>75-84</v>
      </c>
      <c r="C102" s="254"/>
      <c r="D102" s="255"/>
      <c r="E102" s="255"/>
      <c r="F102" s="155"/>
      <c r="G102" s="155"/>
      <c r="H102" s="155"/>
      <c r="I102" s="155"/>
      <c r="J102" s="155"/>
      <c r="K102" s="155"/>
      <c r="L102" s="155"/>
      <c r="M102" s="110"/>
      <c r="N102" s="110"/>
      <c r="O102" s="110"/>
      <c r="P102" s="110"/>
      <c r="Q102" s="110"/>
      <c r="R102" s="110"/>
      <c r="S102" s="110"/>
      <c r="T102" s="110"/>
      <c r="U102" s="110"/>
      <c r="V102" s="110"/>
      <c r="W102" s="110"/>
      <c r="X102" s="110"/>
      <c r="Y102" s="110"/>
      <c r="Z102" s="177"/>
      <c r="AA102" s="177"/>
      <c r="AB102" s="177"/>
      <c r="AC102" s="177"/>
      <c r="AD102" s="177"/>
      <c r="AE102" s="177"/>
      <c r="AF102" s="177"/>
      <c r="AG102" s="110"/>
      <c r="AH102" s="157">
        <f>' B_Populations'!C107</f>
        <v>0</v>
      </c>
      <c r="AI102" s="157">
        <f>IF(AH102=0,0,($C$102/$AH$102)*100000)</f>
        <v>0</v>
      </c>
      <c r="AJ102" s="157">
        <f>' B_Populations'!E107</f>
        <v>0</v>
      </c>
      <c r="AK102" s="157">
        <f>IF(AJ102=0,0,($D$102/$AJ$102)*100000)</f>
        <v>0</v>
      </c>
      <c r="AL102" s="157">
        <f>' B_Populations'!G107</f>
        <v>0</v>
      </c>
      <c r="AM102" s="157">
        <f>IF(AL102=0,0,($E$102/$AL$102)*100000)</f>
        <v>0</v>
      </c>
      <c r="AN102" s="157">
        <f>' B_Populations'!I107</f>
        <v>0</v>
      </c>
      <c r="AO102" s="157">
        <f>IF(AN102=0,0,($F$102/$AN$102)*100000)</f>
        <v>0</v>
      </c>
      <c r="AP102" s="157">
        <f>' B_Populations'!K107</f>
        <v>0</v>
      </c>
      <c r="AQ102" s="157">
        <f>IF(AP102=0,0,($G$102/$AP$102)*100000)</f>
        <v>0</v>
      </c>
      <c r="AR102" s="157">
        <f>' B_Populations'!M107</f>
        <v>0</v>
      </c>
      <c r="AS102" s="157">
        <f>IF(AR102=0,0,($H$102/$AR$102)*100000)</f>
        <v>0</v>
      </c>
      <c r="AT102" s="157">
        <f>' B_Populations'!O107</f>
        <v>0</v>
      </c>
      <c r="AU102" s="157">
        <f>IF(AT102=0,0,($I$102/$AT$102)*100000)</f>
        <v>0</v>
      </c>
      <c r="AV102" s="157">
        <f>' B_Populations'!Q107</f>
        <v>0</v>
      </c>
      <c r="AW102" s="157">
        <f>IF(AV102=0,0,($J$102/$AV$102)*100000)</f>
        <v>0</v>
      </c>
      <c r="AX102" s="157">
        <f>' B_Populations'!S107</f>
        <v>0</v>
      </c>
      <c r="AY102" s="157">
        <f>IF(AX102=0,0,($K$102/$AX$102)*100000)</f>
        <v>0</v>
      </c>
      <c r="AZ102" s="157">
        <f>' B_Populations'!U107</f>
        <v>0</v>
      </c>
      <c r="BA102" s="157">
        <f>IF(AZ102=0,0,($L$102/$AZ$102)*100000)</f>
        <v>0</v>
      </c>
      <c r="CQ102" s="110"/>
      <c r="CR102" s="158"/>
      <c r="CS102" s="159">
        <v>4.4840999999999999E-2</v>
      </c>
      <c r="CT102" s="110"/>
      <c r="CU102" s="108" t="str">
        <f>' B_Populations'!$B$17</f>
        <v>75-84</v>
      </c>
      <c r="CV102" s="160">
        <f t="shared" si="117"/>
        <v>0</v>
      </c>
      <c r="CW102" s="161">
        <f t="shared" si="118"/>
        <v>0</v>
      </c>
      <c r="CX102" s="161">
        <f t="shared" si="119"/>
        <v>0</v>
      </c>
      <c r="CY102" s="162">
        <f t="shared" si="120"/>
        <v>0</v>
      </c>
      <c r="CZ102" s="162">
        <f t="shared" si="121"/>
        <v>0</v>
      </c>
      <c r="DA102" s="162">
        <f t="shared" si="122"/>
        <v>0</v>
      </c>
      <c r="DB102" s="162">
        <f t="shared" si="123"/>
        <v>0</v>
      </c>
      <c r="DC102" s="162">
        <f t="shared" si="124"/>
        <v>0</v>
      </c>
      <c r="DD102" s="162">
        <f t="shared" si="125"/>
        <v>0</v>
      </c>
      <c r="DE102" s="178">
        <f t="shared" si="126"/>
        <v>0</v>
      </c>
    </row>
    <row r="103" spans="1:109">
      <c r="B103" s="108" t="str">
        <f>' B_Populations'!$B$18</f>
        <v>85+</v>
      </c>
      <c r="C103" s="254"/>
      <c r="D103" s="255"/>
      <c r="E103" s="255"/>
      <c r="F103" s="155"/>
      <c r="G103" s="155"/>
      <c r="H103" s="155"/>
      <c r="I103" s="155"/>
      <c r="J103" s="155"/>
      <c r="K103" s="155"/>
      <c r="L103" s="155"/>
      <c r="M103" s="110"/>
      <c r="N103" s="110"/>
      <c r="O103" s="110"/>
      <c r="P103" s="110"/>
      <c r="Q103" s="110"/>
      <c r="R103" s="110"/>
      <c r="S103" s="110"/>
      <c r="T103" s="110"/>
      <c r="U103" s="110"/>
      <c r="V103" s="110"/>
      <c r="W103" s="110"/>
      <c r="X103" s="110"/>
      <c r="Y103" s="110"/>
      <c r="Z103" s="177"/>
      <c r="AA103" s="177"/>
      <c r="AB103" s="177"/>
      <c r="AC103" s="177"/>
      <c r="AD103" s="177"/>
      <c r="AE103" s="177"/>
      <c r="AF103" s="177"/>
      <c r="AG103" s="110"/>
      <c r="AH103" s="157">
        <f>' B_Populations'!C108</f>
        <v>0</v>
      </c>
      <c r="AI103" s="157">
        <f>IF(AH103=0,0,($C$103/$AH$103)*100000)</f>
        <v>0</v>
      </c>
      <c r="AJ103" s="157">
        <f>' B_Populations'!E108</f>
        <v>0</v>
      </c>
      <c r="AK103" s="157">
        <f>IF(AJ103=0,0,($D$103/$AJ$103)*100000)</f>
        <v>0</v>
      </c>
      <c r="AL103" s="157">
        <f>' B_Populations'!G108</f>
        <v>0</v>
      </c>
      <c r="AM103" s="157">
        <f>IF(AL103=0,0,($E$103/$AL$103)*100000)</f>
        <v>0</v>
      </c>
      <c r="AN103" s="157">
        <f>' B_Populations'!I108</f>
        <v>0</v>
      </c>
      <c r="AO103" s="157">
        <f>IF(AN103=0,0,($F$103/$AN$103)*100000)</f>
        <v>0</v>
      </c>
      <c r="AP103" s="157">
        <f>' B_Populations'!K108</f>
        <v>0</v>
      </c>
      <c r="AQ103" s="157">
        <f>IF(AP103=0,0,($G$103/$AP$103)*100000)</f>
        <v>0</v>
      </c>
      <c r="AR103" s="157">
        <f>' B_Populations'!M108</f>
        <v>0</v>
      </c>
      <c r="AS103" s="157">
        <f>IF(AR103=0,0,($H$103/$AR$103)*100000)</f>
        <v>0</v>
      </c>
      <c r="AT103" s="157">
        <f>' B_Populations'!O108</f>
        <v>0</v>
      </c>
      <c r="AU103" s="157">
        <f>IF(AT103=0,0,($I$103/$AT$103)*100000)</f>
        <v>0</v>
      </c>
      <c r="AV103" s="157">
        <f>' B_Populations'!Q108</f>
        <v>0</v>
      </c>
      <c r="AW103" s="157">
        <f>IF(AV103=0,0,($J$103/$AV$103)*100000)</f>
        <v>0</v>
      </c>
      <c r="AX103" s="157">
        <f>' B_Populations'!S108</f>
        <v>0</v>
      </c>
      <c r="AY103" s="157">
        <f>IF(AX103=0,0,($K$103/$AX$103)*100000)</f>
        <v>0</v>
      </c>
      <c r="AZ103" s="157">
        <f>' B_Populations'!U108</f>
        <v>0</v>
      </c>
      <c r="BA103" s="157">
        <f>IF(AZ103=0,0,($L$103/$AZ$103)*100000)</f>
        <v>0</v>
      </c>
      <c r="CQ103" s="110"/>
      <c r="CR103" s="158"/>
      <c r="CS103" s="159">
        <v>1.5507999999999999E-2</v>
      </c>
      <c r="CT103" s="110"/>
      <c r="CU103" s="108" t="str">
        <f>' B_Populations'!$B$18</f>
        <v>85+</v>
      </c>
      <c r="CV103" s="160">
        <f t="shared" si="117"/>
        <v>0</v>
      </c>
      <c r="CW103" s="161">
        <f t="shared" si="118"/>
        <v>0</v>
      </c>
      <c r="CX103" s="161">
        <f t="shared" si="119"/>
        <v>0</v>
      </c>
      <c r="CY103" s="162">
        <f t="shared" si="120"/>
        <v>0</v>
      </c>
      <c r="CZ103" s="162">
        <f t="shared" si="121"/>
        <v>0</v>
      </c>
      <c r="DA103" s="162">
        <f t="shared" si="122"/>
        <v>0</v>
      </c>
      <c r="DB103" s="162">
        <f t="shared" si="123"/>
        <v>0</v>
      </c>
      <c r="DC103" s="162">
        <f t="shared" si="124"/>
        <v>0</v>
      </c>
      <c r="DD103" s="162">
        <f t="shared" si="125"/>
        <v>0</v>
      </c>
      <c r="DE103" s="178">
        <f t="shared" si="126"/>
        <v>0</v>
      </c>
    </row>
    <row r="104" spans="1:109">
      <c r="B104" s="163" t="s">
        <v>115</v>
      </c>
      <c r="C104" s="164">
        <f t="shared" ref="C104:L104" si="127">SUM(C94:C103)</f>
        <v>0</v>
      </c>
      <c r="D104" s="165">
        <f t="shared" si="127"/>
        <v>0</v>
      </c>
      <c r="E104" s="165">
        <f t="shared" si="127"/>
        <v>0</v>
      </c>
      <c r="F104" s="167">
        <f t="shared" si="127"/>
        <v>0</v>
      </c>
      <c r="G104" s="167">
        <f t="shared" si="127"/>
        <v>0</v>
      </c>
      <c r="H104" s="167">
        <f t="shared" si="127"/>
        <v>0</v>
      </c>
      <c r="I104" s="167">
        <f t="shared" si="127"/>
        <v>0</v>
      </c>
      <c r="J104" s="167">
        <f t="shared" si="127"/>
        <v>0</v>
      </c>
      <c r="K104" s="167">
        <f t="shared" si="127"/>
        <v>0</v>
      </c>
      <c r="L104" s="179">
        <f t="shared" si="127"/>
        <v>0</v>
      </c>
      <c r="M104" s="98"/>
      <c r="AH104" s="170">
        <f t="shared" ref="AH104:BA104" si="128">SUM(AH94:AH103)</f>
        <v>0</v>
      </c>
      <c r="AI104" s="157">
        <f>IF(AH104=0,0,($C$104/$AH$104)*100000)</f>
        <v>0</v>
      </c>
      <c r="AJ104" s="157">
        <f t="shared" si="128"/>
        <v>0</v>
      </c>
      <c r="AK104" s="157">
        <f>IF(AJ104=0,0,($D$104/$AJ$104)*100000)</f>
        <v>0</v>
      </c>
      <c r="AL104" s="157">
        <f t="shared" si="128"/>
        <v>0</v>
      </c>
      <c r="AM104" s="157">
        <f>IF(AL104=0,0,($E$104/$AL$104)*100000)</f>
        <v>0</v>
      </c>
      <c r="AN104" s="157">
        <f t="shared" si="128"/>
        <v>0</v>
      </c>
      <c r="AO104" s="157">
        <f>IF(AN104=0,0,($F$104/$AN$104)*100000)</f>
        <v>0</v>
      </c>
      <c r="AP104" s="157">
        <f t="shared" si="128"/>
        <v>0</v>
      </c>
      <c r="AQ104" s="157">
        <f>IF(AP104=0,0,($G$104/$AP$104)*100000)</f>
        <v>0</v>
      </c>
      <c r="AR104" s="157">
        <f t="shared" si="128"/>
        <v>0</v>
      </c>
      <c r="AS104" s="157">
        <f>IF(AR104=0,0,($H$104/$AR$104)*100000)</f>
        <v>0</v>
      </c>
      <c r="AT104" s="157">
        <f t="shared" si="128"/>
        <v>0</v>
      </c>
      <c r="AU104" s="157">
        <f>IF(AT104=0,0,($I$104/$AT$104)*100000)</f>
        <v>0</v>
      </c>
      <c r="AV104" s="157">
        <f t="shared" si="128"/>
        <v>0</v>
      </c>
      <c r="AW104" s="157">
        <f>IF(AV104=0,0,($J$104/$AV$104)*100000)</f>
        <v>0</v>
      </c>
      <c r="AX104" s="157">
        <f t="shared" si="128"/>
        <v>0</v>
      </c>
      <c r="AY104" s="157">
        <f>IF(AX104=0,0,($K$104/$AX$104)*100000)</f>
        <v>0</v>
      </c>
      <c r="AZ104" s="157">
        <f t="shared" si="128"/>
        <v>0</v>
      </c>
      <c r="BA104" s="157">
        <f>IF(AZ104=0,0,($L$104/$AZ$104)*100000)</f>
        <v>0</v>
      </c>
      <c r="CS104" s="171"/>
      <c r="CU104" s="157" t="s">
        <v>115</v>
      </c>
      <c r="CV104" s="160">
        <f t="shared" ref="CV104:DE104" si="129">SUM(CV94:CV103)</f>
        <v>0</v>
      </c>
      <c r="CW104" s="161">
        <f t="shared" si="129"/>
        <v>0</v>
      </c>
      <c r="CX104" s="161">
        <f t="shared" si="129"/>
        <v>0</v>
      </c>
      <c r="CY104" s="172">
        <f t="shared" si="129"/>
        <v>0</v>
      </c>
      <c r="CZ104" s="172">
        <f t="shared" si="129"/>
        <v>0</v>
      </c>
      <c r="DA104" s="172">
        <f t="shared" si="129"/>
        <v>0</v>
      </c>
      <c r="DB104" s="172">
        <f t="shared" si="129"/>
        <v>0</v>
      </c>
      <c r="DC104" s="172">
        <f t="shared" si="129"/>
        <v>0</v>
      </c>
      <c r="DD104" s="172">
        <f t="shared" si="129"/>
        <v>0</v>
      </c>
      <c r="DE104" s="180">
        <f t="shared" si="129"/>
        <v>0</v>
      </c>
    </row>
    <row r="106" spans="1:109" ht="12.95" thickBot="1"/>
    <row r="107" spans="1:109" ht="13.5" thickBot="1">
      <c r="A107" s="136" t="s">
        <v>116</v>
      </c>
      <c r="B107" s="173"/>
      <c r="C107" s="174">
        <f>' B_Populations'!A115</f>
        <v>0</v>
      </c>
      <c r="D107" s="139" t="s">
        <v>103</v>
      </c>
      <c r="E107" s="139"/>
      <c r="F107" s="140" t="s">
        <v>104</v>
      </c>
      <c r="G107" s="141"/>
      <c r="H107" s="141"/>
      <c r="I107" s="141"/>
      <c r="J107" s="141"/>
      <c r="K107" s="141"/>
      <c r="L107" s="141"/>
      <c r="M107" s="98"/>
      <c r="N107" s="98"/>
      <c r="O107" s="98"/>
      <c r="P107" s="98"/>
      <c r="Q107" s="98"/>
      <c r="R107" s="98"/>
      <c r="S107" s="98"/>
      <c r="T107" s="98"/>
      <c r="U107" s="98"/>
      <c r="V107" s="98"/>
      <c r="W107" s="98"/>
      <c r="X107" s="98"/>
      <c r="Y107" s="98"/>
      <c r="CV107" s="98" t="s">
        <v>106</v>
      </c>
      <c r="CW107" s="98"/>
      <c r="CX107" s="98"/>
      <c r="CY107" s="98"/>
    </row>
    <row r="108" spans="1:109" ht="39">
      <c r="B108" s="144" t="s">
        <v>32</v>
      </c>
      <c r="C108" s="145" t="s">
        <v>107</v>
      </c>
      <c r="D108" s="146" t="s">
        <v>108</v>
      </c>
      <c r="E108" s="146" t="s">
        <v>109</v>
      </c>
      <c r="F108" s="148" t="str">
        <f>' B_Populations'!$I$8</f>
        <v>White-Not Hispanic</v>
      </c>
      <c r="G108" s="148" t="str">
        <f>' B_Populations'!$K$8</f>
        <v>Hispanic</v>
      </c>
      <c r="H108" s="148" t="str">
        <f>' B_Populations'!$M$8</f>
        <v>Black-Not Hispanic</v>
      </c>
      <c r="I108" s="148" t="str">
        <f>' B_Populations'!$O$8</f>
        <v>Asian</v>
      </c>
      <c r="J108" s="148" t="str">
        <f>' B_Populations'!$Q$8</f>
        <v>American Indian/Alaska Native</v>
      </c>
      <c r="K108" s="148" t="str">
        <f>' B_Populations'!$S$8</f>
        <v>Other</v>
      </c>
      <c r="L108" s="175" t="str">
        <f>' B_Populations'!$U$8</f>
        <v>Other</v>
      </c>
      <c r="M108" s="102"/>
      <c r="N108" s="102"/>
      <c r="O108" s="102"/>
      <c r="P108" s="102"/>
      <c r="Q108" s="102"/>
      <c r="R108" s="102"/>
      <c r="S108" s="102"/>
      <c r="T108" s="102"/>
      <c r="U108" s="102"/>
      <c r="V108" s="102"/>
      <c r="W108" s="102"/>
      <c r="X108" s="102"/>
      <c r="Y108" s="102"/>
      <c r="Z108" s="102"/>
      <c r="AA108" s="102"/>
      <c r="AB108" s="102"/>
      <c r="AC108" s="102"/>
      <c r="AD108" s="102"/>
      <c r="AE108" s="102"/>
      <c r="AF108" s="102"/>
      <c r="AH108" s="150" t="s">
        <v>110</v>
      </c>
      <c r="AI108" s="150" t="s">
        <v>111</v>
      </c>
      <c r="AJ108" s="150" t="s">
        <v>112</v>
      </c>
      <c r="AK108" s="150" t="s">
        <v>111</v>
      </c>
      <c r="AL108" s="150" t="s">
        <v>113</v>
      </c>
      <c r="AM108" s="150" t="s">
        <v>111</v>
      </c>
      <c r="AN108" s="150" t="str">
        <f>' B_Populations'!$I$8</f>
        <v>White-Not Hispanic</v>
      </c>
      <c r="AO108" s="150" t="s">
        <v>111</v>
      </c>
      <c r="AP108" s="150" t="str">
        <f>' B_Populations'!$K$8</f>
        <v>Hispanic</v>
      </c>
      <c r="AQ108" s="150" t="s">
        <v>111</v>
      </c>
      <c r="AR108" s="150" t="str">
        <f>' B_Populations'!$M$8</f>
        <v>Black-Not Hispanic</v>
      </c>
      <c r="AS108" s="150" t="s">
        <v>111</v>
      </c>
      <c r="AT108" s="150" t="str">
        <f>' B_Populations'!$O$8</f>
        <v>Asian</v>
      </c>
      <c r="AU108" s="150" t="s">
        <v>111</v>
      </c>
      <c r="AV108" s="150" t="str">
        <f>' B_Populations'!$Q$8</f>
        <v>American Indian/Alaska Native</v>
      </c>
      <c r="AW108" s="150" t="s">
        <v>111</v>
      </c>
      <c r="AX108" s="150" t="str">
        <f>' B_Populations'!$S$8</f>
        <v>Other</v>
      </c>
      <c r="AY108" s="150" t="s">
        <v>111</v>
      </c>
      <c r="AZ108" s="150" t="str">
        <f>' B_Populations'!$U$8</f>
        <v>Other</v>
      </c>
      <c r="BA108" s="150" t="s">
        <v>111</v>
      </c>
      <c r="BB108" s="102"/>
      <c r="BC108" s="102"/>
      <c r="BD108" s="102"/>
      <c r="BE108" s="102"/>
      <c r="BF108" s="102"/>
      <c r="BG108" s="102"/>
      <c r="BH108" s="102"/>
      <c r="BI108" s="102"/>
      <c r="BJ108" s="102"/>
      <c r="BK108" s="102"/>
      <c r="BL108" s="102"/>
      <c r="BM108" s="102"/>
      <c r="BN108" s="102"/>
      <c r="BO108" s="102"/>
      <c r="BP108" s="102"/>
      <c r="BQ108" s="102"/>
      <c r="BR108" s="102"/>
      <c r="BS108" s="102"/>
      <c r="BT108" s="102"/>
      <c r="BU108" s="102"/>
      <c r="BV108" s="102"/>
      <c r="BW108" s="102"/>
      <c r="BX108" s="102"/>
      <c r="BY108" s="102"/>
      <c r="BZ108" s="102"/>
      <c r="CA108" s="102"/>
      <c r="CB108" s="102"/>
      <c r="CC108" s="102"/>
      <c r="CD108" s="102"/>
      <c r="CE108" s="102"/>
      <c r="CF108" s="102"/>
      <c r="CG108" s="102"/>
      <c r="CH108" s="102"/>
      <c r="CI108" s="102"/>
      <c r="CJ108" s="102"/>
      <c r="CK108" s="102"/>
      <c r="CL108" s="102"/>
      <c r="CM108" s="102"/>
      <c r="CN108" s="102"/>
      <c r="CO108" s="102"/>
      <c r="CP108" s="102"/>
      <c r="CQ108" s="102"/>
      <c r="CR108" s="102"/>
      <c r="CS108" s="151" t="s">
        <v>114</v>
      </c>
      <c r="CU108" s="150" t="s">
        <v>32</v>
      </c>
      <c r="CV108" s="152" t="s">
        <v>33</v>
      </c>
      <c r="CW108" s="153" t="s">
        <v>34</v>
      </c>
      <c r="CX108" s="153" t="s">
        <v>35</v>
      </c>
      <c r="CY108" s="148" t="str">
        <f>' B_Populations'!$I$8</f>
        <v>White-Not Hispanic</v>
      </c>
      <c r="CZ108" s="148" t="str">
        <f>' B_Populations'!$K$8</f>
        <v>Hispanic</v>
      </c>
      <c r="DA108" s="148" t="str">
        <f>' B_Populations'!$M$8</f>
        <v>Black-Not Hispanic</v>
      </c>
      <c r="DB108" s="148" t="str">
        <f>' B_Populations'!$O$8</f>
        <v>Asian</v>
      </c>
      <c r="DC108" s="148" t="str">
        <f>' B_Populations'!$Q$8</f>
        <v>American Indian/Alaska Native</v>
      </c>
      <c r="DD108" s="148" t="str">
        <f>' B_Populations'!$S$8</f>
        <v>Other</v>
      </c>
      <c r="DE108" s="175" t="str">
        <f>' B_Populations'!$U$8</f>
        <v>Other</v>
      </c>
    </row>
    <row r="109" spans="1:109">
      <c r="B109" s="108" t="str">
        <f>' B_Populations'!$B$9</f>
        <v>10-14</v>
      </c>
      <c r="C109" s="254"/>
      <c r="D109" s="255"/>
      <c r="E109" s="255"/>
      <c r="F109" s="155"/>
      <c r="G109" s="155"/>
      <c r="H109" s="155"/>
      <c r="I109" s="155"/>
      <c r="J109" s="155"/>
      <c r="K109" s="155"/>
      <c r="L109" s="155"/>
      <c r="M109" s="110"/>
      <c r="N109" s="110"/>
      <c r="O109" s="110"/>
      <c r="P109" s="110"/>
      <c r="Q109" s="110"/>
      <c r="R109" s="110"/>
      <c r="S109" s="110"/>
      <c r="T109" s="110"/>
      <c r="U109" s="110"/>
      <c r="V109" s="110"/>
      <c r="W109" s="110"/>
      <c r="X109" s="110"/>
      <c r="Y109" s="110"/>
      <c r="Z109" s="177"/>
      <c r="AA109" s="177"/>
      <c r="AB109" s="177"/>
      <c r="AC109" s="177"/>
      <c r="AD109" s="177"/>
      <c r="AE109" s="177"/>
      <c r="AF109" s="177"/>
      <c r="AG109" s="110"/>
      <c r="AH109" s="157">
        <f>' B_Populations'!C114</f>
        <v>0</v>
      </c>
      <c r="AI109" s="157">
        <f>IF(AH109=0,0,($C$109/$AH$109)*100000)</f>
        <v>0</v>
      </c>
      <c r="AJ109" s="157">
        <f>' B_Populations'!E114</f>
        <v>0</v>
      </c>
      <c r="AK109" s="157">
        <f>IF(AJ109=0,0,($D$109/$AJ$109)*100000)</f>
        <v>0</v>
      </c>
      <c r="AL109" s="157">
        <f>' B_Populations'!G114</f>
        <v>0</v>
      </c>
      <c r="AM109" s="157">
        <f>IF(AL109=0,0,($E$109/$AL$109)*100000)</f>
        <v>0</v>
      </c>
      <c r="AN109" s="157">
        <f>' B_Populations'!I114</f>
        <v>0</v>
      </c>
      <c r="AO109" s="157">
        <f>IF(AN109=0,0,($F$109/$AN$109)*100000)</f>
        <v>0</v>
      </c>
      <c r="AP109" s="157">
        <f>' B_Populations'!K114</f>
        <v>0</v>
      </c>
      <c r="AQ109" s="157">
        <f>IF(AP109=0,0,($G$109/$AP$109)*100000)</f>
        <v>0</v>
      </c>
      <c r="AR109" s="157">
        <f>' B_Populations'!M114</f>
        <v>0</v>
      </c>
      <c r="AS109" s="157">
        <f>IF(AR109=0,0,($G$109/$AR$109)*100000)</f>
        <v>0</v>
      </c>
      <c r="AT109" s="157">
        <f>' B_Populations'!O114</f>
        <v>0</v>
      </c>
      <c r="AU109" s="157">
        <f>IF(AT109=0,0,($I$109/$AT$109)*100000)</f>
        <v>0</v>
      </c>
      <c r="AV109" s="157">
        <f>' B_Populations'!Q114</f>
        <v>0</v>
      </c>
      <c r="AW109" s="157">
        <f>IF(AV109=0,0,($J$109/$AV$109)*100000)</f>
        <v>0</v>
      </c>
      <c r="AX109" s="157">
        <f>' B_Populations'!S114</f>
        <v>0</v>
      </c>
      <c r="AY109" s="157">
        <f>IF(AX109=0,0,($K$109/$AX$109)*100000)</f>
        <v>0</v>
      </c>
      <c r="AZ109" s="157">
        <f>' B_Populations'!U114</f>
        <v>0</v>
      </c>
      <c r="BA109" s="157">
        <f>IF(AZ109=0,0,($L$109/$AZ$109)*100000)</f>
        <v>0</v>
      </c>
      <c r="CQ109" s="110"/>
      <c r="CR109" s="158"/>
      <c r="CS109" s="159">
        <v>7.3032E-2</v>
      </c>
      <c r="CT109" s="110"/>
      <c r="CU109" s="108" t="str">
        <f>' B_Populations'!$B$9</f>
        <v>10-14</v>
      </c>
      <c r="CV109" s="160">
        <f t="shared" ref="CV109:CV118" si="130">AI109*CS109</f>
        <v>0</v>
      </c>
      <c r="CW109" s="161">
        <f t="shared" ref="CW109:CW118" si="131">AK109*CS109</f>
        <v>0</v>
      </c>
      <c r="CX109" s="161">
        <f t="shared" ref="CX109:CX118" si="132">AM109*CS109</f>
        <v>0</v>
      </c>
      <c r="CY109" s="162">
        <f t="shared" ref="CY109:CY118" si="133">AO109*CS109</f>
        <v>0</v>
      </c>
      <c r="CZ109" s="162">
        <f t="shared" ref="CZ109:CZ118" si="134">AQ109*CS109</f>
        <v>0</v>
      </c>
      <c r="DA109" s="162">
        <f t="shared" ref="DA109:DA118" si="135">AS109*CS109</f>
        <v>0</v>
      </c>
      <c r="DB109" s="162">
        <f t="shared" ref="DB109:DB118" si="136">AU109*CS109</f>
        <v>0</v>
      </c>
      <c r="DC109" s="162">
        <f t="shared" ref="DC109:DC118" si="137">AW109*CS109</f>
        <v>0</v>
      </c>
      <c r="DD109" s="162">
        <f t="shared" ref="DD109:DD118" si="138">AY109*CS109</f>
        <v>0</v>
      </c>
      <c r="DE109" s="178">
        <f t="shared" ref="DE109:DE118" si="139">BA109*CS109</f>
        <v>0</v>
      </c>
    </row>
    <row r="110" spans="1:109">
      <c r="B110" s="108" t="str">
        <f>' B_Populations'!$B$10</f>
        <v>15-19</v>
      </c>
      <c r="C110" s="254"/>
      <c r="D110" s="255"/>
      <c r="E110" s="255"/>
      <c r="F110" s="155"/>
      <c r="G110" s="155"/>
      <c r="H110" s="155"/>
      <c r="I110" s="155"/>
      <c r="J110" s="155"/>
      <c r="K110" s="155"/>
      <c r="L110" s="155"/>
      <c r="M110" s="110"/>
      <c r="N110" s="110"/>
      <c r="O110" s="110"/>
      <c r="P110" s="110"/>
      <c r="Q110" s="110"/>
      <c r="R110" s="110"/>
      <c r="S110" s="110"/>
      <c r="T110" s="110"/>
      <c r="U110" s="110"/>
      <c r="V110" s="110"/>
      <c r="W110" s="110"/>
      <c r="X110" s="110"/>
      <c r="Y110" s="110"/>
      <c r="Z110" s="177"/>
      <c r="AA110" s="177"/>
      <c r="AB110" s="177"/>
      <c r="AC110" s="177"/>
      <c r="AD110" s="177"/>
      <c r="AE110" s="177"/>
      <c r="AF110" s="177"/>
      <c r="AG110" s="110"/>
      <c r="AH110" s="157">
        <f>' B_Populations'!C115</f>
        <v>0</v>
      </c>
      <c r="AI110" s="157">
        <f>IF(AH110=0,0,($C$110/$AH$110)*100000)</f>
        <v>0</v>
      </c>
      <c r="AJ110" s="157">
        <f>' B_Populations'!E115</f>
        <v>0</v>
      </c>
      <c r="AK110" s="157">
        <f>IF(AJ110=0,0,($D$110/$AJ$110)*100000)</f>
        <v>0</v>
      </c>
      <c r="AL110" s="157">
        <f>' B_Populations'!G115</f>
        <v>0</v>
      </c>
      <c r="AM110" s="157">
        <f>IF(AL110=0,0,($E$110/$AL$110)*100000)</f>
        <v>0</v>
      </c>
      <c r="AN110" s="157">
        <f>' B_Populations'!I115</f>
        <v>0</v>
      </c>
      <c r="AO110" s="157">
        <f>IF(AN110=0,0,($F$110/$AN$110)*100000)</f>
        <v>0</v>
      </c>
      <c r="AP110" s="157">
        <f>' B_Populations'!K115</f>
        <v>0</v>
      </c>
      <c r="AQ110" s="157">
        <f>IF(AP110=0,0,($G$110/$AP$110)*100000)</f>
        <v>0</v>
      </c>
      <c r="AR110" s="157">
        <f>' B_Populations'!M115</f>
        <v>0</v>
      </c>
      <c r="AS110" s="157">
        <f>IF(AR110=0,0,($G$110/$AR$110)*100000)</f>
        <v>0</v>
      </c>
      <c r="AT110" s="157">
        <f>' B_Populations'!O115</f>
        <v>0</v>
      </c>
      <c r="AU110" s="157">
        <f>IF(AT110=0,0,($I$110/$AT$110)*100000)</f>
        <v>0</v>
      </c>
      <c r="AV110" s="157">
        <f>' B_Populations'!Q115</f>
        <v>0</v>
      </c>
      <c r="AW110" s="157">
        <f>IF(AV110=0,0,($J$110/$AV$110)*100000)</f>
        <v>0</v>
      </c>
      <c r="AX110" s="157">
        <f>' B_Populations'!S115</f>
        <v>0</v>
      </c>
      <c r="AY110" s="157">
        <f>IF(AX110=0,0,($K$110/$AX$110)*100000)</f>
        <v>0</v>
      </c>
      <c r="AZ110" s="157">
        <f>' B_Populations'!U115</f>
        <v>0</v>
      </c>
      <c r="BA110" s="157">
        <f>IF(AZ110=0,0,($L$110/$AZ$110)*100000)</f>
        <v>0</v>
      </c>
      <c r="CQ110" s="110"/>
      <c r="CR110" s="158"/>
      <c r="CS110" s="159">
        <v>7.2168999999999997E-2</v>
      </c>
      <c r="CT110" s="110"/>
      <c r="CU110" s="108" t="str">
        <f>' B_Populations'!$B$10</f>
        <v>15-19</v>
      </c>
      <c r="CV110" s="160">
        <f t="shared" si="130"/>
        <v>0</v>
      </c>
      <c r="CW110" s="161">
        <f t="shared" si="131"/>
        <v>0</v>
      </c>
      <c r="CX110" s="161">
        <f t="shared" si="132"/>
        <v>0</v>
      </c>
      <c r="CY110" s="162">
        <f t="shared" si="133"/>
        <v>0</v>
      </c>
      <c r="CZ110" s="162">
        <f t="shared" si="134"/>
        <v>0</v>
      </c>
      <c r="DA110" s="162">
        <f t="shared" si="135"/>
        <v>0</v>
      </c>
      <c r="DB110" s="162">
        <f t="shared" si="136"/>
        <v>0</v>
      </c>
      <c r="DC110" s="162">
        <f t="shared" si="137"/>
        <v>0</v>
      </c>
      <c r="DD110" s="162">
        <f t="shared" si="138"/>
        <v>0</v>
      </c>
      <c r="DE110" s="178">
        <f t="shared" si="139"/>
        <v>0</v>
      </c>
    </row>
    <row r="111" spans="1:109">
      <c r="B111" s="108" t="str">
        <f>' B_Populations'!$B$11</f>
        <v>20-24</v>
      </c>
      <c r="C111" s="254"/>
      <c r="D111" s="255"/>
      <c r="E111" s="255"/>
      <c r="F111" s="155"/>
      <c r="G111" s="155"/>
      <c r="H111" s="155"/>
      <c r="I111" s="155"/>
      <c r="J111" s="155"/>
      <c r="K111" s="155"/>
      <c r="L111" s="155"/>
      <c r="M111" s="110"/>
      <c r="N111" s="110"/>
      <c r="O111" s="110"/>
      <c r="P111" s="110"/>
      <c r="Q111" s="110"/>
      <c r="R111" s="110"/>
      <c r="S111" s="110"/>
      <c r="T111" s="110"/>
      <c r="U111" s="110"/>
      <c r="V111" s="110"/>
      <c r="W111" s="110"/>
      <c r="X111" s="110"/>
      <c r="Y111" s="110"/>
      <c r="Z111" s="177"/>
      <c r="AA111" s="177"/>
      <c r="AB111" s="177"/>
      <c r="AC111" s="177"/>
      <c r="AD111" s="177"/>
      <c r="AE111" s="177"/>
      <c r="AF111" s="177"/>
      <c r="AG111" s="110"/>
      <c r="AH111" s="157">
        <f>' B_Populations'!C116</f>
        <v>0</v>
      </c>
      <c r="AI111" s="157">
        <f>IF(AH111=0,0,($C$111/$AH$111)*100000)</f>
        <v>0</v>
      </c>
      <c r="AJ111" s="157">
        <f>' B_Populations'!E116</f>
        <v>0</v>
      </c>
      <c r="AK111" s="157">
        <f>IF(AJ111=0,0,($D$111/$AJ$111)*100000)</f>
        <v>0</v>
      </c>
      <c r="AL111" s="157">
        <f>' B_Populations'!G116</f>
        <v>0</v>
      </c>
      <c r="AM111" s="157">
        <f>IF(AL111=0,0,($E$111/$AL$111)*100000)</f>
        <v>0</v>
      </c>
      <c r="AN111" s="157">
        <f>' B_Populations'!I116</f>
        <v>0</v>
      </c>
      <c r="AO111" s="157">
        <f>IF(AN111=0,0,($F$111/$AN$111)*100000)</f>
        <v>0</v>
      </c>
      <c r="AP111" s="157">
        <f>' B_Populations'!K116</f>
        <v>0</v>
      </c>
      <c r="AQ111" s="157">
        <f>IF(AP111=0,0,($G$111/$AP$111)*100000)</f>
        <v>0</v>
      </c>
      <c r="AR111" s="157">
        <f>' B_Populations'!M116</f>
        <v>0</v>
      </c>
      <c r="AS111" s="157">
        <f>IF(AR111=0,0,($G$111/$AR$111)*100000)</f>
        <v>0</v>
      </c>
      <c r="AT111" s="157">
        <f>' B_Populations'!O116</f>
        <v>0</v>
      </c>
      <c r="AU111" s="157">
        <f>IF(AT111=0,0,($I$111/$AT$111)*100000)</f>
        <v>0</v>
      </c>
      <c r="AV111" s="157">
        <f>' B_Populations'!Q116</f>
        <v>0</v>
      </c>
      <c r="AW111" s="157">
        <f>IF(AV111=0,0,($J$111/$AV$111)*100000)</f>
        <v>0</v>
      </c>
      <c r="AX111" s="157">
        <f>' B_Populations'!S116</f>
        <v>0</v>
      </c>
      <c r="AY111" s="157">
        <f>IF(AX111=0,0,($K$111/$AX$111)*100000)</f>
        <v>0</v>
      </c>
      <c r="AZ111" s="157">
        <f>' B_Populations'!U116</f>
        <v>0</v>
      </c>
      <c r="BA111" s="157">
        <f>IF(AZ111=0,0,($L$111/$AZ$111)*100000)</f>
        <v>0</v>
      </c>
      <c r="CQ111" s="110"/>
      <c r="CR111" s="158"/>
      <c r="CS111" s="159">
        <v>6.6477999999999995E-2</v>
      </c>
      <c r="CT111" s="110"/>
      <c r="CU111" s="108" t="str">
        <f>' B_Populations'!$B$11</f>
        <v>20-24</v>
      </c>
      <c r="CV111" s="160">
        <f t="shared" si="130"/>
        <v>0</v>
      </c>
      <c r="CW111" s="161">
        <f t="shared" si="131"/>
        <v>0</v>
      </c>
      <c r="CX111" s="161">
        <f t="shared" si="132"/>
        <v>0</v>
      </c>
      <c r="CY111" s="162">
        <f t="shared" si="133"/>
        <v>0</v>
      </c>
      <c r="CZ111" s="162">
        <f t="shared" si="134"/>
        <v>0</v>
      </c>
      <c r="DA111" s="162">
        <f t="shared" si="135"/>
        <v>0</v>
      </c>
      <c r="DB111" s="162">
        <f t="shared" si="136"/>
        <v>0</v>
      </c>
      <c r="DC111" s="162">
        <f t="shared" si="137"/>
        <v>0</v>
      </c>
      <c r="DD111" s="162">
        <f t="shared" si="138"/>
        <v>0</v>
      </c>
      <c r="DE111" s="178">
        <f t="shared" si="139"/>
        <v>0</v>
      </c>
    </row>
    <row r="112" spans="1:109">
      <c r="B112" s="108" t="str">
        <f>' B_Populations'!$B$12</f>
        <v>25-34</v>
      </c>
      <c r="C112" s="254"/>
      <c r="D112" s="255"/>
      <c r="E112" s="255"/>
      <c r="F112" s="155"/>
      <c r="G112" s="155"/>
      <c r="H112" s="155"/>
      <c r="I112" s="155"/>
      <c r="J112" s="155"/>
      <c r="K112" s="155"/>
      <c r="L112" s="155"/>
      <c r="M112" s="110"/>
      <c r="N112" s="110"/>
      <c r="O112" s="110"/>
      <c r="P112" s="110"/>
      <c r="Q112" s="110"/>
      <c r="R112" s="110"/>
      <c r="S112" s="110"/>
      <c r="T112" s="110"/>
      <c r="U112" s="110"/>
      <c r="V112" s="110"/>
      <c r="W112" s="110"/>
      <c r="X112" s="110"/>
      <c r="Y112" s="110"/>
      <c r="Z112" s="177"/>
      <c r="AA112" s="177"/>
      <c r="AB112" s="177"/>
      <c r="AC112" s="177"/>
      <c r="AD112" s="177"/>
      <c r="AE112" s="177"/>
      <c r="AF112" s="177"/>
      <c r="AG112" s="110"/>
      <c r="AH112" s="157">
        <f>' B_Populations'!C117</f>
        <v>0</v>
      </c>
      <c r="AI112" s="157">
        <f>IF(AH112=0,0,($C$112/$AH$112)*100000)</f>
        <v>0</v>
      </c>
      <c r="AJ112" s="157">
        <f>' B_Populations'!E117</f>
        <v>0</v>
      </c>
      <c r="AK112" s="157">
        <f>IF(AJ112=0,0,($D$112/$AJ$112)*100000)</f>
        <v>0</v>
      </c>
      <c r="AL112" s="157">
        <f>' B_Populations'!G117</f>
        <v>0</v>
      </c>
      <c r="AM112" s="157">
        <f>IF(AL112=0,0,($E$112/$AL$112)*100000)</f>
        <v>0</v>
      </c>
      <c r="AN112" s="157">
        <f>' B_Populations'!I117</f>
        <v>0</v>
      </c>
      <c r="AO112" s="157">
        <f>IF(AN112=0,0,($F$112/$AN$112)*100000)</f>
        <v>0</v>
      </c>
      <c r="AP112" s="157">
        <f>' B_Populations'!K117</f>
        <v>0</v>
      </c>
      <c r="AQ112" s="157">
        <f>IF(AP112=0,0,($G$112/$AP$112)*100000)</f>
        <v>0</v>
      </c>
      <c r="AR112" s="157">
        <f>' B_Populations'!M117</f>
        <v>0</v>
      </c>
      <c r="AS112" s="157">
        <f>IF(AR112=0,0,($G$112/$AR$112)*100000)</f>
        <v>0</v>
      </c>
      <c r="AT112" s="157">
        <f>' B_Populations'!O117</f>
        <v>0</v>
      </c>
      <c r="AU112" s="157">
        <f>IF(AT112=0,0,($I$112/$AT$112)*100000)</f>
        <v>0</v>
      </c>
      <c r="AV112" s="157">
        <f>' B_Populations'!Q117</f>
        <v>0</v>
      </c>
      <c r="AW112" s="157">
        <f>IF(AV112=0,0,($J$112/$AV$112)*100000)</f>
        <v>0</v>
      </c>
      <c r="AX112" s="157">
        <f>' B_Populations'!S117</f>
        <v>0</v>
      </c>
      <c r="AY112" s="157">
        <f>IF(AX112=0,0,($K$112/$AX$112)*100000)</f>
        <v>0</v>
      </c>
      <c r="AZ112" s="157">
        <f>' B_Populations'!U117</f>
        <v>0</v>
      </c>
      <c r="BA112" s="157">
        <f>IF(AZ112=0,0,($L$112/$AZ$112)*100000)</f>
        <v>0</v>
      </c>
      <c r="CQ112" s="110"/>
      <c r="CR112" s="158"/>
      <c r="CS112" s="159">
        <v>0.135573</v>
      </c>
      <c r="CT112" s="110"/>
      <c r="CU112" s="108" t="str">
        <f>' B_Populations'!$B$12</f>
        <v>25-34</v>
      </c>
      <c r="CV112" s="160">
        <f t="shared" si="130"/>
        <v>0</v>
      </c>
      <c r="CW112" s="161">
        <f t="shared" si="131"/>
        <v>0</v>
      </c>
      <c r="CX112" s="161">
        <f t="shared" si="132"/>
        <v>0</v>
      </c>
      <c r="CY112" s="162">
        <f t="shared" si="133"/>
        <v>0</v>
      </c>
      <c r="CZ112" s="162">
        <f t="shared" si="134"/>
        <v>0</v>
      </c>
      <c r="DA112" s="162">
        <f t="shared" si="135"/>
        <v>0</v>
      </c>
      <c r="DB112" s="162">
        <f t="shared" si="136"/>
        <v>0</v>
      </c>
      <c r="DC112" s="162">
        <f t="shared" si="137"/>
        <v>0</v>
      </c>
      <c r="DD112" s="162">
        <f t="shared" si="138"/>
        <v>0</v>
      </c>
      <c r="DE112" s="178">
        <f t="shared" si="139"/>
        <v>0</v>
      </c>
    </row>
    <row r="113" spans="1:109">
      <c r="B113" s="108" t="str">
        <f>' B_Populations'!$B$13</f>
        <v>35-44</v>
      </c>
      <c r="C113" s="254"/>
      <c r="D113" s="255"/>
      <c r="E113" s="255"/>
      <c r="F113" s="155"/>
      <c r="G113" s="155"/>
      <c r="H113" s="155"/>
      <c r="I113" s="155"/>
      <c r="J113" s="155"/>
      <c r="K113" s="155"/>
      <c r="L113" s="155"/>
      <c r="M113" s="110"/>
      <c r="N113" s="110"/>
      <c r="O113" s="110"/>
      <c r="P113" s="110"/>
      <c r="Q113" s="110"/>
      <c r="R113" s="110"/>
      <c r="S113" s="110"/>
      <c r="T113" s="110"/>
      <c r="U113" s="110"/>
      <c r="V113" s="110"/>
      <c r="W113" s="110"/>
      <c r="X113" s="110"/>
      <c r="Y113" s="110"/>
      <c r="Z113" s="177"/>
      <c r="AA113" s="177"/>
      <c r="AB113" s="177"/>
      <c r="AC113" s="177"/>
      <c r="AD113" s="177"/>
      <c r="AE113" s="177"/>
      <c r="AF113" s="177"/>
      <c r="AG113" s="110"/>
      <c r="AH113" s="157">
        <f>' B_Populations'!C118</f>
        <v>0</v>
      </c>
      <c r="AI113" s="157">
        <f>IF(AH113=0,0,($C$113/$AH$113)*100000)</f>
        <v>0</v>
      </c>
      <c r="AJ113" s="157">
        <f>' B_Populations'!E118</f>
        <v>0</v>
      </c>
      <c r="AK113" s="157">
        <f>IF(AJ113=0,0,($D$113/$AJ$113)*100000)</f>
        <v>0</v>
      </c>
      <c r="AL113" s="157">
        <f>' B_Populations'!G118</f>
        <v>0</v>
      </c>
      <c r="AM113" s="157">
        <f>IF(AL113=0,0,($E$113/$AL$113)*100000)</f>
        <v>0</v>
      </c>
      <c r="AN113" s="157">
        <f>' B_Populations'!I118</f>
        <v>0</v>
      </c>
      <c r="AO113" s="157">
        <f>IF(AN113=0,0,($F$113/$AN$113)*100000)</f>
        <v>0</v>
      </c>
      <c r="AP113" s="157">
        <f>' B_Populations'!K118</f>
        <v>0</v>
      </c>
      <c r="AQ113" s="157">
        <f>IF(AP113=0,0,($G$113/$AP$113)*100000)</f>
        <v>0</v>
      </c>
      <c r="AR113" s="157">
        <f>' B_Populations'!M118</f>
        <v>0</v>
      </c>
      <c r="AS113" s="157">
        <f>IF(AR113=0,0,($G$113/$AR$113)*100000)</f>
        <v>0</v>
      </c>
      <c r="AT113" s="157">
        <f>' B_Populations'!O118</f>
        <v>0</v>
      </c>
      <c r="AU113" s="157">
        <f>IF(AT113=0,0,($I$113/$AT$113)*100000)</f>
        <v>0</v>
      </c>
      <c r="AV113" s="157">
        <f>' B_Populations'!Q118</f>
        <v>0</v>
      </c>
      <c r="AW113" s="157">
        <f>IF(AV113=0,0,($J$113/$AV$113)*100000)</f>
        <v>0</v>
      </c>
      <c r="AX113" s="157">
        <f>' B_Populations'!S118</f>
        <v>0</v>
      </c>
      <c r="AY113" s="157">
        <f>IF(AX113=0,0,($K$113/$AX$113)*100000)</f>
        <v>0</v>
      </c>
      <c r="AZ113" s="157">
        <f>' B_Populations'!U118</f>
        <v>0</v>
      </c>
      <c r="BA113" s="157">
        <f>IF(AZ113=0,0,($L$113/$AZ$113)*100000)</f>
        <v>0</v>
      </c>
      <c r="CQ113" s="110"/>
      <c r="CR113" s="158"/>
      <c r="CS113" s="159">
        <v>0.16261300000000001</v>
      </c>
      <c r="CT113" s="110"/>
      <c r="CU113" s="108" t="str">
        <f>' B_Populations'!$B$13</f>
        <v>35-44</v>
      </c>
      <c r="CV113" s="160">
        <f t="shared" si="130"/>
        <v>0</v>
      </c>
      <c r="CW113" s="161">
        <f t="shared" si="131"/>
        <v>0</v>
      </c>
      <c r="CX113" s="161">
        <f t="shared" si="132"/>
        <v>0</v>
      </c>
      <c r="CY113" s="162">
        <f t="shared" si="133"/>
        <v>0</v>
      </c>
      <c r="CZ113" s="162">
        <f t="shared" si="134"/>
        <v>0</v>
      </c>
      <c r="DA113" s="162">
        <f t="shared" si="135"/>
        <v>0</v>
      </c>
      <c r="DB113" s="162">
        <f t="shared" si="136"/>
        <v>0</v>
      </c>
      <c r="DC113" s="162">
        <f t="shared" si="137"/>
        <v>0</v>
      </c>
      <c r="DD113" s="162">
        <f t="shared" si="138"/>
        <v>0</v>
      </c>
      <c r="DE113" s="178">
        <f t="shared" si="139"/>
        <v>0</v>
      </c>
    </row>
    <row r="114" spans="1:109">
      <c r="B114" s="108" t="str">
        <f>' B_Populations'!$B$14</f>
        <v>45-54</v>
      </c>
      <c r="C114" s="254"/>
      <c r="D114" s="255"/>
      <c r="E114" s="255"/>
      <c r="F114" s="155"/>
      <c r="G114" s="155"/>
      <c r="H114" s="155"/>
      <c r="I114" s="155"/>
      <c r="J114" s="155"/>
      <c r="K114" s="155"/>
      <c r="L114" s="155"/>
      <c r="M114" s="110"/>
      <c r="N114" s="110"/>
      <c r="O114" s="110"/>
      <c r="P114" s="110"/>
      <c r="Q114" s="110"/>
      <c r="R114" s="110"/>
      <c r="S114" s="110"/>
      <c r="T114" s="110"/>
      <c r="U114" s="110"/>
      <c r="V114" s="110"/>
      <c r="W114" s="110"/>
      <c r="X114" s="110"/>
      <c r="Y114" s="110"/>
      <c r="Z114" s="177"/>
      <c r="AA114" s="177"/>
      <c r="AB114" s="177"/>
      <c r="AC114" s="177"/>
      <c r="AD114" s="177"/>
      <c r="AE114" s="177"/>
      <c r="AF114" s="177"/>
      <c r="AG114" s="110"/>
      <c r="AH114" s="157">
        <f>' B_Populations'!C119</f>
        <v>0</v>
      </c>
      <c r="AI114" s="157">
        <f>IF(AH114=0,0,($C$114/$AH$114)*100000)</f>
        <v>0</v>
      </c>
      <c r="AJ114" s="157">
        <f>' B_Populations'!E119</f>
        <v>0</v>
      </c>
      <c r="AK114" s="157">
        <f>IF(AJ114=0,0,($D$114/$AJ$114)*100000)</f>
        <v>0</v>
      </c>
      <c r="AL114" s="157">
        <f>' B_Populations'!G119</f>
        <v>0</v>
      </c>
      <c r="AM114" s="157">
        <f>IF(AL114=0,0,($E$114/$AL$114)*100000)</f>
        <v>0</v>
      </c>
      <c r="AN114" s="157">
        <f>' B_Populations'!I119</f>
        <v>0</v>
      </c>
      <c r="AO114" s="157">
        <f>IF(AN114=0,0,($F$114/$AN$114)*100000)</f>
        <v>0</v>
      </c>
      <c r="AP114" s="157">
        <f>' B_Populations'!K119</f>
        <v>0</v>
      </c>
      <c r="AQ114" s="157">
        <f>IF(AP114=0,0,($G$114/$AP$114)*100000)</f>
        <v>0</v>
      </c>
      <c r="AR114" s="157">
        <f>' B_Populations'!M119</f>
        <v>0</v>
      </c>
      <c r="AS114" s="157">
        <f>IF(AR114=0,0,($G$114/$AR$114)*100000)</f>
        <v>0</v>
      </c>
      <c r="AT114" s="157">
        <f>' B_Populations'!O119</f>
        <v>0</v>
      </c>
      <c r="AU114" s="157">
        <f>IF(AT114=0,0,($I$114/$AT$114)*100000)</f>
        <v>0</v>
      </c>
      <c r="AV114" s="157">
        <f>' B_Populations'!Q119</f>
        <v>0</v>
      </c>
      <c r="AW114" s="157">
        <f>IF(AV114=0,0,($J$114/$AV$114)*100000)</f>
        <v>0</v>
      </c>
      <c r="AX114" s="157">
        <f>' B_Populations'!S119</f>
        <v>0</v>
      </c>
      <c r="AY114" s="157">
        <f>IF(AX114=0,0,($K$114/$AX$114)*100000)</f>
        <v>0</v>
      </c>
      <c r="AZ114" s="157">
        <f>' B_Populations'!U119</f>
        <v>0</v>
      </c>
      <c r="BA114" s="157">
        <f>IF(AZ114=0,0,($L$114/$AZ$114)*100000)</f>
        <v>0</v>
      </c>
      <c r="CQ114" s="110"/>
      <c r="CR114" s="158"/>
      <c r="CS114" s="159">
        <v>0.13483400000000001</v>
      </c>
      <c r="CT114" s="110"/>
      <c r="CU114" s="108" t="str">
        <f>' B_Populations'!$B$14</f>
        <v>45-54</v>
      </c>
      <c r="CV114" s="160">
        <f t="shared" si="130"/>
        <v>0</v>
      </c>
      <c r="CW114" s="161">
        <f t="shared" si="131"/>
        <v>0</v>
      </c>
      <c r="CX114" s="161">
        <f t="shared" si="132"/>
        <v>0</v>
      </c>
      <c r="CY114" s="162">
        <f t="shared" si="133"/>
        <v>0</v>
      </c>
      <c r="CZ114" s="162">
        <f t="shared" si="134"/>
        <v>0</v>
      </c>
      <c r="DA114" s="162">
        <f t="shared" si="135"/>
        <v>0</v>
      </c>
      <c r="DB114" s="162">
        <f t="shared" si="136"/>
        <v>0</v>
      </c>
      <c r="DC114" s="162">
        <f t="shared" si="137"/>
        <v>0</v>
      </c>
      <c r="DD114" s="162">
        <f t="shared" si="138"/>
        <v>0</v>
      </c>
      <c r="DE114" s="178">
        <f t="shared" si="139"/>
        <v>0</v>
      </c>
    </row>
    <row r="115" spans="1:109">
      <c r="B115" s="108" t="str">
        <f>' B_Populations'!$B$15</f>
        <v>55-64</v>
      </c>
      <c r="C115" s="254"/>
      <c r="D115" s="255"/>
      <c r="E115" s="255"/>
      <c r="F115" s="155"/>
      <c r="G115" s="155"/>
      <c r="H115" s="155"/>
      <c r="I115" s="155"/>
      <c r="J115" s="155"/>
      <c r="K115" s="155"/>
      <c r="L115" s="155"/>
      <c r="M115" s="110"/>
      <c r="N115" s="110"/>
      <c r="O115" s="110"/>
      <c r="P115" s="110"/>
      <c r="Q115" s="110"/>
      <c r="R115" s="110"/>
      <c r="S115" s="110"/>
      <c r="T115" s="110"/>
      <c r="U115" s="110"/>
      <c r="V115" s="110"/>
      <c r="W115" s="110"/>
      <c r="X115" s="110"/>
      <c r="Y115" s="110"/>
      <c r="Z115" s="177"/>
      <c r="AA115" s="177"/>
      <c r="AB115" s="177"/>
      <c r="AC115" s="177"/>
      <c r="AD115" s="177"/>
      <c r="AE115" s="177"/>
      <c r="AF115" s="177"/>
      <c r="AG115" s="110"/>
      <c r="AH115" s="157">
        <f>' B_Populations'!C120</f>
        <v>0</v>
      </c>
      <c r="AI115" s="157">
        <f>IF(AH115=0,0,($C$115/$AH$115)*100000)</f>
        <v>0</v>
      </c>
      <c r="AJ115" s="157">
        <f>' B_Populations'!E120</f>
        <v>0</v>
      </c>
      <c r="AK115" s="157">
        <f>IF(AJ115=0,0,($D$115/$AJ$115)*100000)</f>
        <v>0</v>
      </c>
      <c r="AL115" s="157">
        <f>' B_Populations'!G120</f>
        <v>0</v>
      </c>
      <c r="AM115" s="157">
        <f>IF(AL115=0,0,($E$115/$AL$115)*100000)</f>
        <v>0</v>
      </c>
      <c r="AN115" s="157">
        <f>' B_Populations'!I120</f>
        <v>0</v>
      </c>
      <c r="AO115" s="157">
        <f>IF(AN115=0,0,($F$115/$AN$115)*100000)</f>
        <v>0</v>
      </c>
      <c r="AP115" s="157">
        <f>' B_Populations'!K120</f>
        <v>0</v>
      </c>
      <c r="AQ115" s="157">
        <f>IF(AP115=0,0,($G$115/$AP$115)*100000)</f>
        <v>0</v>
      </c>
      <c r="AR115" s="157">
        <f>' B_Populations'!M120</f>
        <v>0</v>
      </c>
      <c r="AS115" s="157">
        <f>IF(AR115=0,0,($G$115/$AR$115)*100000)</f>
        <v>0</v>
      </c>
      <c r="AT115" s="157">
        <f>' B_Populations'!O120</f>
        <v>0</v>
      </c>
      <c r="AU115" s="157">
        <f>IF(AT115=0,0,($I$115/$AT$115)*100000)</f>
        <v>0</v>
      </c>
      <c r="AV115" s="157">
        <f>' B_Populations'!Q120</f>
        <v>0</v>
      </c>
      <c r="AW115" s="157">
        <f>IF(AV115=0,0,($J$115/$AV$115)*100000)</f>
        <v>0</v>
      </c>
      <c r="AX115" s="157">
        <f>' B_Populations'!S120</f>
        <v>0</v>
      </c>
      <c r="AY115" s="157">
        <f>IF(AX115=0,0,($K$115/$AX$115)*100000)</f>
        <v>0</v>
      </c>
      <c r="AZ115" s="157">
        <f>' B_Populations'!U120</f>
        <v>0</v>
      </c>
      <c r="BA115" s="157">
        <f>IF(AZ115=0,0,($L$115/$AZ$115)*100000)</f>
        <v>0</v>
      </c>
      <c r="CQ115" s="110"/>
      <c r="CR115" s="158"/>
      <c r="CS115" s="159">
        <v>8.7247000000000005E-2</v>
      </c>
      <c r="CT115" s="110"/>
      <c r="CU115" s="108" t="str">
        <f>' B_Populations'!$B$15</f>
        <v>55-64</v>
      </c>
      <c r="CV115" s="160">
        <f t="shared" si="130"/>
        <v>0</v>
      </c>
      <c r="CW115" s="161">
        <f t="shared" si="131"/>
        <v>0</v>
      </c>
      <c r="CX115" s="161">
        <f t="shared" si="132"/>
        <v>0</v>
      </c>
      <c r="CY115" s="162">
        <f t="shared" si="133"/>
        <v>0</v>
      </c>
      <c r="CZ115" s="162">
        <f t="shared" si="134"/>
        <v>0</v>
      </c>
      <c r="DA115" s="162">
        <f t="shared" si="135"/>
        <v>0</v>
      </c>
      <c r="DB115" s="162">
        <f t="shared" si="136"/>
        <v>0</v>
      </c>
      <c r="DC115" s="162">
        <f t="shared" si="137"/>
        <v>0</v>
      </c>
      <c r="DD115" s="162">
        <f t="shared" si="138"/>
        <v>0</v>
      </c>
      <c r="DE115" s="178">
        <f t="shared" si="139"/>
        <v>0</v>
      </c>
    </row>
    <row r="116" spans="1:109">
      <c r="B116" s="108" t="str">
        <f>' B_Populations'!$B$16</f>
        <v>65-74</v>
      </c>
      <c r="C116" s="254"/>
      <c r="D116" s="255"/>
      <c r="E116" s="255"/>
      <c r="F116" s="155"/>
      <c r="G116" s="155"/>
      <c r="H116" s="155"/>
      <c r="I116" s="155"/>
      <c r="J116" s="155"/>
      <c r="K116" s="155"/>
      <c r="L116" s="155"/>
      <c r="M116" s="110"/>
      <c r="N116" s="110"/>
      <c r="O116" s="110"/>
      <c r="P116" s="110"/>
      <c r="Q116" s="110"/>
      <c r="R116" s="110"/>
      <c r="S116" s="110"/>
      <c r="T116" s="110"/>
      <c r="U116" s="110"/>
      <c r="V116" s="110"/>
      <c r="W116" s="110"/>
      <c r="X116" s="110"/>
      <c r="Y116" s="110"/>
      <c r="Z116" s="177"/>
      <c r="AA116" s="177"/>
      <c r="AB116" s="177"/>
      <c r="AC116" s="177"/>
      <c r="AD116" s="177"/>
      <c r="AE116" s="177"/>
      <c r="AF116" s="177"/>
      <c r="AG116" s="110"/>
      <c r="AH116" s="157">
        <f>' B_Populations'!C121</f>
        <v>0</v>
      </c>
      <c r="AI116" s="157">
        <f>IF(AH116=0,0,($C$116/$AH$116)*100000)</f>
        <v>0</v>
      </c>
      <c r="AJ116" s="157">
        <f>' B_Populations'!E121</f>
        <v>0</v>
      </c>
      <c r="AK116" s="157">
        <f>IF(AJ116=0,0,($D$116/$AJ$116)*100000)</f>
        <v>0</v>
      </c>
      <c r="AL116" s="157">
        <f>' B_Populations'!G121</f>
        <v>0</v>
      </c>
      <c r="AM116" s="157">
        <f>IF(AL116=0,0,($E$116/$AL$116)*100000)</f>
        <v>0</v>
      </c>
      <c r="AN116" s="157">
        <f>' B_Populations'!I121</f>
        <v>0</v>
      </c>
      <c r="AO116" s="157">
        <f>IF(AN116=0,0,($F$116/$AN$116)*100000)</f>
        <v>0</v>
      </c>
      <c r="AP116" s="157">
        <f>' B_Populations'!K121</f>
        <v>0</v>
      </c>
      <c r="AQ116" s="157">
        <f>IF(AP116=0,0,($G$116/$AP$116)*100000)</f>
        <v>0</v>
      </c>
      <c r="AR116" s="157">
        <f>' B_Populations'!M121</f>
        <v>0</v>
      </c>
      <c r="AS116" s="157">
        <f>IF(AR116=0,0,($G$116/$AR$116)*100000)</f>
        <v>0</v>
      </c>
      <c r="AT116" s="157">
        <f>' B_Populations'!O121</f>
        <v>0</v>
      </c>
      <c r="AU116" s="157">
        <f>IF(AT116=0,0,($I$116/$AT$116)*100000)</f>
        <v>0</v>
      </c>
      <c r="AV116" s="157">
        <f>' B_Populations'!Q121</f>
        <v>0</v>
      </c>
      <c r="AW116" s="157">
        <f>IF(AV116=0,0,($J$116/$AV$116)*100000)</f>
        <v>0</v>
      </c>
      <c r="AX116" s="157">
        <f>' B_Populations'!S121</f>
        <v>0</v>
      </c>
      <c r="AY116" s="157">
        <f>IF(AX116=0,0,($K$116/$AX$116)*100000)</f>
        <v>0</v>
      </c>
      <c r="AZ116" s="157">
        <f>' B_Populations'!U121</f>
        <v>0</v>
      </c>
      <c r="BA116" s="157">
        <f>IF(AZ116=0,0,($L$116/$AZ$116)*100000)</f>
        <v>0</v>
      </c>
      <c r="CQ116" s="110"/>
      <c r="CR116" s="158"/>
      <c r="CS116" s="159">
        <v>6.6036999999999998E-2</v>
      </c>
      <c r="CT116" s="110"/>
      <c r="CU116" s="108" t="str">
        <f>' B_Populations'!$B$16</f>
        <v>65-74</v>
      </c>
      <c r="CV116" s="160">
        <f t="shared" si="130"/>
        <v>0</v>
      </c>
      <c r="CW116" s="161">
        <f t="shared" si="131"/>
        <v>0</v>
      </c>
      <c r="CX116" s="161">
        <f t="shared" si="132"/>
        <v>0</v>
      </c>
      <c r="CY116" s="162">
        <f t="shared" si="133"/>
        <v>0</v>
      </c>
      <c r="CZ116" s="162">
        <f t="shared" si="134"/>
        <v>0</v>
      </c>
      <c r="DA116" s="162">
        <f t="shared" si="135"/>
        <v>0</v>
      </c>
      <c r="DB116" s="162">
        <f t="shared" si="136"/>
        <v>0</v>
      </c>
      <c r="DC116" s="162">
        <f t="shared" si="137"/>
        <v>0</v>
      </c>
      <c r="DD116" s="162">
        <f t="shared" si="138"/>
        <v>0</v>
      </c>
      <c r="DE116" s="178">
        <f t="shared" si="139"/>
        <v>0</v>
      </c>
    </row>
    <row r="117" spans="1:109">
      <c r="B117" s="108" t="str">
        <f>' B_Populations'!$B$17</f>
        <v>75-84</v>
      </c>
      <c r="C117" s="254"/>
      <c r="D117" s="255"/>
      <c r="E117" s="255"/>
      <c r="F117" s="155"/>
      <c r="G117" s="155"/>
      <c r="H117" s="155"/>
      <c r="I117" s="155"/>
      <c r="J117" s="155"/>
      <c r="K117" s="155"/>
      <c r="L117" s="155"/>
      <c r="M117" s="110"/>
      <c r="N117" s="110"/>
      <c r="O117" s="110"/>
      <c r="P117" s="110"/>
      <c r="Q117" s="110"/>
      <c r="R117" s="110"/>
      <c r="S117" s="110"/>
      <c r="T117" s="110"/>
      <c r="U117" s="110"/>
      <c r="V117" s="110"/>
      <c r="W117" s="110"/>
      <c r="X117" s="110"/>
      <c r="Y117" s="110"/>
      <c r="Z117" s="177"/>
      <c r="AA117" s="177"/>
      <c r="AB117" s="177"/>
      <c r="AC117" s="177"/>
      <c r="AD117" s="177"/>
      <c r="AE117" s="177"/>
      <c r="AF117" s="177"/>
      <c r="AG117" s="110"/>
      <c r="AH117" s="157">
        <f>' B_Populations'!C122</f>
        <v>0</v>
      </c>
      <c r="AI117" s="157">
        <f>IF(AH117=0,0,($C$117/$AH$117)*100000)</f>
        <v>0</v>
      </c>
      <c r="AJ117" s="157">
        <f>' B_Populations'!E122</f>
        <v>0</v>
      </c>
      <c r="AK117" s="157">
        <f>IF(AJ117=0,0,($D$117/$AJ$117)*100000)</f>
        <v>0</v>
      </c>
      <c r="AL117" s="157">
        <f>' B_Populations'!G122</f>
        <v>0</v>
      </c>
      <c r="AM117" s="157">
        <f>IF(AL117=0,0,($E$117/$AL$117)*100000)</f>
        <v>0</v>
      </c>
      <c r="AN117" s="157">
        <f>' B_Populations'!I122</f>
        <v>0</v>
      </c>
      <c r="AO117" s="157">
        <f>IF(AN117=0,0,($F$117/$AN$117)*100000)</f>
        <v>0</v>
      </c>
      <c r="AP117" s="157">
        <f>' B_Populations'!K122</f>
        <v>0</v>
      </c>
      <c r="AQ117" s="157">
        <f>IF(AP117=0,0,($G$117/$AP$117)*100000)</f>
        <v>0</v>
      </c>
      <c r="AR117" s="157">
        <f>' B_Populations'!M122</f>
        <v>0</v>
      </c>
      <c r="AS117" s="157">
        <f>IF(AR117=0,0,($G$117/$AR$117)*100000)</f>
        <v>0</v>
      </c>
      <c r="AT117" s="157">
        <f>' B_Populations'!O122</f>
        <v>0</v>
      </c>
      <c r="AU117" s="157">
        <f>IF(AT117=0,0,($I$117/$AT$117)*100000)</f>
        <v>0</v>
      </c>
      <c r="AV117" s="157">
        <f>' B_Populations'!Q122</f>
        <v>0</v>
      </c>
      <c r="AW117" s="157">
        <f>IF(AV117=0,0,($J$117/$AV$117)*100000)</f>
        <v>0</v>
      </c>
      <c r="AX117" s="157">
        <f>' B_Populations'!S122</f>
        <v>0</v>
      </c>
      <c r="AY117" s="157">
        <f>IF(AX117=0,0,($K$117/$AX$117)*100000)</f>
        <v>0</v>
      </c>
      <c r="AZ117" s="157">
        <f>' B_Populations'!U122</f>
        <v>0</v>
      </c>
      <c r="BA117" s="157">
        <f>IF(AZ117=0,0,($L$117/$AZ$117)*100000)</f>
        <v>0</v>
      </c>
      <c r="CQ117" s="110"/>
      <c r="CR117" s="158"/>
      <c r="CS117" s="159">
        <v>4.4840999999999999E-2</v>
      </c>
      <c r="CT117" s="110"/>
      <c r="CU117" s="108" t="str">
        <f>' B_Populations'!$B$17</f>
        <v>75-84</v>
      </c>
      <c r="CV117" s="160">
        <f t="shared" si="130"/>
        <v>0</v>
      </c>
      <c r="CW117" s="161">
        <f t="shared" si="131"/>
        <v>0</v>
      </c>
      <c r="CX117" s="161">
        <f t="shared" si="132"/>
        <v>0</v>
      </c>
      <c r="CY117" s="162">
        <f t="shared" si="133"/>
        <v>0</v>
      </c>
      <c r="CZ117" s="162">
        <f t="shared" si="134"/>
        <v>0</v>
      </c>
      <c r="DA117" s="162">
        <f t="shared" si="135"/>
        <v>0</v>
      </c>
      <c r="DB117" s="162">
        <f t="shared" si="136"/>
        <v>0</v>
      </c>
      <c r="DC117" s="162">
        <f t="shared" si="137"/>
        <v>0</v>
      </c>
      <c r="DD117" s="162">
        <f t="shared" si="138"/>
        <v>0</v>
      </c>
      <c r="DE117" s="178">
        <f t="shared" si="139"/>
        <v>0</v>
      </c>
    </row>
    <row r="118" spans="1:109">
      <c r="B118" s="108" t="str">
        <f>' B_Populations'!$B$18</f>
        <v>85+</v>
      </c>
      <c r="C118" s="254"/>
      <c r="D118" s="255"/>
      <c r="E118" s="255"/>
      <c r="F118" s="155"/>
      <c r="G118" s="155"/>
      <c r="H118" s="155"/>
      <c r="I118" s="155"/>
      <c r="J118" s="155"/>
      <c r="K118" s="155"/>
      <c r="L118" s="155"/>
      <c r="M118" s="110"/>
      <c r="N118" s="110"/>
      <c r="O118" s="110"/>
      <c r="P118" s="110"/>
      <c r="Q118" s="110"/>
      <c r="R118" s="110"/>
      <c r="S118" s="110"/>
      <c r="T118" s="110"/>
      <c r="U118" s="110"/>
      <c r="V118" s="110"/>
      <c r="W118" s="110"/>
      <c r="X118" s="110"/>
      <c r="Y118" s="110"/>
      <c r="Z118" s="177"/>
      <c r="AA118" s="177"/>
      <c r="AB118" s="177"/>
      <c r="AC118" s="177"/>
      <c r="AD118" s="177"/>
      <c r="AE118" s="177"/>
      <c r="AF118" s="177"/>
      <c r="AG118" s="110"/>
      <c r="AH118" s="157">
        <f>' B_Populations'!C123</f>
        <v>0</v>
      </c>
      <c r="AI118" s="157">
        <f>IF(AH118=0,0,($C$118/$AH$118)*100000)</f>
        <v>0</v>
      </c>
      <c r="AJ118" s="157">
        <f>' B_Populations'!E123</f>
        <v>0</v>
      </c>
      <c r="AK118" s="157">
        <f>IF(AJ118=0,0,($D$118/$AJ$118)*100000)</f>
        <v>0</v>
      </c>
      <c r="AL118" s="157">
        <f>' B_Populations'!G123</f>
        <v>0</v>
      </c>
      <c r="AM118" s="157">
        <f>IF(AL118=0,0,($E$118/$AL$118)*100000)</f>
        <v>0</v>
      </c>
      <c r="AN118" s="157">
        <f>' B_Populations'!I123</f>
        <v>0</v>
      </c>
      <c r="AO118" s="157">
        <f>IF(AN118=0,0,($F$118/$AN$118)*100000)</f>
        <v>0</v>
      </c>
      <c r="AP118" s="157">
        <f>' B_Populations'!K123</f>
        <v>0</v>
      </c>
      <c r="AQ118" s="157">
        <f>IF(AP118=0,0,($G$118/$AP$118)*100000)</f>
        <v>0</v>
      </c>
      <c r="AR118" s="157">
        <f>' B_Populations'!M123</f>
        <v>0</v>
      </c>
      <c r="AS118" s="157">
        <f>IF(AR118=0,0,($G$118/$AR$118)*100000)</f>
        <v>0</v>
      </c>
      <c r="AT118" s="157">
        <f>' B_Populations'!O123</f>
        <v>0</v>
      </c>
      <c r="AU118" s="157">
        <f>IF(AT118=0,0,($I$118/$AT$118)*100000)</f>
        <v>0</v>
      </c>
      <c r="AV118" s="157">
        <f>' B_Populations'!Q123</f>
        <v>0</v>
      </c>
      <c r="AW118" s="157">
        <f>IF(AV118=0,0,($J$118/$AV$118)*100000)</f>
        <v>0</v>
      </c>
      <c r="AX118" s="157">
        <f>' B_Populations'!S123</f>
        <v>0</v>
      </c>
      <c r="AY118" s="157">
        <f>IF(AX118=0,0,($K$118/$AX$118)*100000)</f>
        <v>0</v>
      </c>
      <c r="AZ118" s="157">
        <f>' B_Populations'!U123</f>
        <v>0</v>
      </c>
      <c r="BA118" s="157">
        <f>IF(AZ118=0,0,($L$118/$AZ$118)*100000)</f>
        <v>0</v>
      </c>
      <c r="CQ118" s="110"/>
      <c r="CR118" s="158"/>
      <c r="CS118" s="159">
        <v>1.5507999999999999E-2</v>
      </c>
      <c r="CT118" s="110"/>
      <c r="CU118" s="108" t="str">
        <f>' B_Populations'!$B$18</f>
        <v>85+</v>
      </c>
      <c r="CV118" s="160">
        <f t="shared" si="130"/>
        <v>0</v>
      </c>
      <c r="CW118" s="161">
        <f t="shared" si="131"/>
        <v>0</v>
      </c>
      <c r="CX118" s="161">
        <f t="shared" si="132"/>
        <v>0</v>
      </c>
      <c r="CY118" s="162">
        <f t="shared" si="133"/>
        <v>0</v>
      </c>
      <c r="CZ118" s="162">
        <f t="shared" si="134"/>
        <v>0</v>
      </c>
      <c r="DA118" s="162">
        <f t="shared" si="135"/>
        <v>0</v>
      </c>
      <c r="DB118" s="162">
        <f t="shared" si="136"/>
        <v>0</v>
      </c>
      <c r="DC118" s="162">
        <f t="shared" si="137"/>
        <v>0</v>
      </c>
      <c r="DD118" s="162">
        <f t="shared" si="138"/>
        <v>0</v>
      </c>
      <c r="DE118" s="178">
        <f t="shared" si="139"/>
        <v>0</v>
      </c>
    </row>
    <row r="119" spans="1:109">
      <c r="B119" s="163" t="s">
        <v>115</v>
      </c>
      <c r="C119" s="164">
        <f t="shared" ref="C119:L119" si="140">SUM(C109:C118)</f>
        <v>0</v>
      </c>
      <c r="D119" s="165">
        <f t="shared" si="140"/>
        <v>0</v>
      </c>
      <c r="E119" s="165">
        <f t="shared" si="140"/>
        <v>0</v>
      </c>
      <c r="F119" s="167">
        <f t="shared" si="140"/>
        <v>0</v>
      </c>
      <c r="G119" s="167">
        <f t="shared" si="140"/>
        <v>0</v>
      </c>
      <c r="H119" s="167">
        <f t="shared" si="140"/>
        <v>0</v>
      </c>
      <c r="I119" s="167">
        <f t="shared" si="140"/>
        <v>0</v>
      </c>
      <c r="J119" s="167">
        <f t="shared" si="140"/>
        <v>0</v>
      </c>
      <c r="K119" s="167">
        <f t="shared" si="140"/>
        <v>0</v>
      </c>
      <c r="L119" s="179">
        <f t="shared" si="140"/>
        <v>0</v>
      </c>
      <c r="M119" s="98"/>
      <c r="AH119" s="170">
        <f t="shared" ref="AH119:BA119" si="141">SUM(AH109:AH118)</f>
        <v>0</v>
      </c>
      <c r="AI119" s="157">
        <f>IF(AH119=0,0,($C$119/$AH$119)*100000)</f>
        <v>0</v>
      </c>
      <c r="AJ119" s="157">
        <f t="shared" si="141"/>
        <v>0</v>
      </c>
      <c r="AK119" s="157">
        <f>IF(AJ119=0,0,($D$119/$AJ$119)*100000)</f>
        <v>0</v>
      </c>
      <c r="AL119" s="157">
        <f t="shared" si="141"/>
        <v>0</v>
      </c>
      <c r="AM119" s="157">
        <f>IF(AL119=0,0,($E$119/$AL$119)*100000)</f>
        <v>0</v>
      </c>
      <c r="AN119" s="157">
        <f t="shared" si="141"/>
        <v>0</v>
      </c>
      <c r="AO119" s="157">
        <f>IF(AN119=0,0,($F$119/$AN$119)*100000)</f>
        <v>0</v>
      </c>
      <c r="AP119" s="157">
        <f t="shared" si="141"/>
        <v>0</v>
      </c>
      <c r="AQ119" s="157">
        <f>IF(AP119=0,0,($G$119/$AP$119)*100000)</f>
        <v>0</v>
      </c>
      <c r="AR119" s="157">
        <f t="shared" si="141"/>
        <v>0</v>
      </c>
      <c r="AS119" s="157">
        <f>IF(AR119=0,0,($G$119/$AR$119)*100000)</f>
        <v>0</v>
      </c>
      <c r="AT119" s="157">
        <f t="shared" si="141"/>
        <v>0</v>
      </c>
      <c r="AU119" s="157">
        <f>IF(AT119=0,0,($I$119/$AT$119)*100000)</f>
        <v>0</v>
      </c>
      <c r="AV119" s="157">
        <f t="shared" si="141"/>
        <v>0</v>
      </c>
      <c r="AW119" s="157">
        <f>IF(AV119=0,0,($J$119/$AV$119)*100000)</f>
        <v>0</v>
      </c>
      <c r="AX119" s="157">
        <f t="shared" si="141"/>
        <v>0</v>
      </c>
      <c r="AY119" s="157">
        <f>IF(AX119=0,0,($K$119/$AX$119)*100000)</f>
        <v>0</v>
      </c>
      <c r="AZ119" s="157">
        <f t="shared" si="141"/>
        <v>0</v>
      </c>
      <c r="BA119" s="157">
        <f>IF(AZ119=0,0,($L$119/$AZ$119)*100000)</f>
        <v>0</v>
      </c>
      <c r="CS119" s="171"/>
      <c r="CU119" s="157" t="s">
        <v>115</v>
      </c>
      <c r="CV119" s="160">
        <f t="shared" ref="CV119:DE119" si="142">SUM(CV109:CV118)</f>
        <v>0</v>
      </c>
      <c r="CW119" s="161">
        <f t="shared" si="142"/>
        <v>0</v>
      </c>
      <c r="CX119" s="161">
        <f t="shared" si="142"/>
        <v>0</v>
      </c>
      <c r="CY119" s="172">
        <f t="shared" si="142"/>
        <v>0</v>
      </c>
      <c r="CZ119" s="172">
        <f t="shared" si="142"/>
        <v>0</v>
      </c>
      <c r="DA119" s="172">
        <f t="shared" si="142"/>
        <v>0</v>
      </c>
      <c r="DB119" s="172">
        <f t="shared" si="142"/>
        <v>0</v>
      </c>
      <c r="DC119" s="172">
        <f t="shared" si="142"/>
        <v>0</v>
      </c>
      <c r="DD119" s="172">
        <f t="shared" si="142"/>
        <v>0</v>
      </c>
      <c r="DE119" s="180">
        <f t="shared" si="142"/>
        <v>0</v>
      </c>
    </row>
    <row r="121" spans="1:109" ht="12.95" thickBot="1"/>
    <row r="122" spans="1:109" ht="13.5" thickBot="1">
      <c r="A122" s="136" t="s">
        <v>116</v>
      </c>
      <c r="B122" s="173"/>
      <c r="C122" s="174">
        <f>' B_Populations'!A130</f>
        <v>0</v>
      </c>
      <c r="D122" s="139" t="s">
        <v>103</v>
      </c>
      <c r="E122" s="139"/>
      <c r="F122" s="140" t="s">
        <v>104</v>
      </c>
      <c r="G122" s="141"/>
      <c r="H122" s="141"/>
      <c r="I122" s="141"/>
      <c r="J122" s="141"/>
      <c r="K122" s="141"/>
      <c r="L122" s="141"/>
      <c r="M122" s="98"/>
      <c r="N122" s="98"/>
      <c r="O122" s="98"/>
      <c r="P122" s="98"/>
      <c r="Q122" s="98"/>
      <c r="R122" s="98"/>
      <c r="S122" s="98"/>
      <c r="T122" s="98"/>
      <c r="U122" s="98"/>
      <c r="V122" s="98"/>
      <c r="W122" s="98"/>
      <c r="X122" s="98"/>
      <c r="Y122" s="98"/>
      <c r="CV122" s="98" t="s">
        <v>106</v>
      </c>
      <c r="CW122" s="98"/>
      <c r="CX122" s="98"/>
      <c r="CY122" s="98"/>
    </row>
    <row r="123" spans="1:109" ht="39">
      <c r="B123" s="144" t="s">
        <v>32</v>
      </c>
      <c r="C123" s="145" t="s">
        <v>107</v>
      </c>
      <c r="D123" s="146" t="s">
        <v>108</v>
      </c>
      <c r="E123" s="146" t="s">
        <v>109</v>
      </c>
      <c r="F123" s="148" t="str">
        <f>' B_Populations'!$I$8</f>
        <v>White-Not Hispanic</v>
      </c>
      <c r="G123" s="148" t="str">
        <f>' B_Populations'!$K$8</f>
        <v>Hispanic</v>
      </c>
      <c r="H123" s="148" t="str">
        <f>' B_Populations'!$M$8</f>
        <v>Black-Not Hispanic</v>
      </c>
      <c r="I123" s="148" t="str">
        <f>' B_Populations'!$O$8</f>
        <v>Asian</v>
      </c>
      <c r="J123" s="148" t="str">
        <f>' B_Populations'!$Q$8</f>
        <v>American Indian/Alaska Native</v>
      </c>
      <c r="K123" s="148" t="str">
        <f>' B_Populations'!$S$8</f>
        <v>Other</v>
      </c>
      <c r="L123" s="175" t="str">
        <f>' B_Populations'!$U$8</f>
        <v>Other</v>
      </c>
      <c r="M123" s="102"/>
      <c r="N123" s="102"/>
      <c r="O123" s="102"/>
      <c r="P123" s="102"/>
      <c r="Q123" s="102"/>
      <c r="R123" s="102"/>
      <c r="S123" s="102"/>
      <c r="T123" s="102"/>
      <c r="U123" s="102"/>
      <c r="V123" s="102"/>
      <c r="W123" s="102"/>
      <c r="X123" s="102"/>
      <c r="Y123" s="102"/>
      <c r="Z123" s="102"/>
      <c r="AA123" s="102"/>
      <c r="AB123" s="102"/>
      <c r="AC123" s="102"/>
      <c r="AD123" s="102"/>
      <c r="AE123" s="102"/>
      <c r="AF123" s="102"/>
      <c r="AH123" s="150" t="s">
        <v>110</v>
      </c>
      <c r="AI123" s="150" t="s">
        <v>111</v>
      </c>
      <c r="AJ123" s="150" t="s">
        <v>112</v>
      </c>
      <c r="AK123" s="150" t="s">
        <v>111</v>
      </c>
      <c r="AL123" s="150" t="s">
        <v>113</v>
      </c>
      <c r="AM123" s="150" t="s">
        <v>111</v>
      </c>
      <c r="AN123" s="150" t="str">
        <f>' B_Populations'!$I$8</f>
        <v>White-Not Hispanic</v>
      </c>
      <c r="AO123" s="150" t="s">
        <v>111</v>
      </c>
      <c r="AP123" s="150" t="str">
        <f>' B_Populations'!$K$8</f>
        <v>Hispanic</v>
      </c>
      <c r="AQ123" s="150" t="s">
        <v>111</v>
      </c>
      <c r="AR123" s="150" t="str">
        <f>' B_Populations'!$M$8</f>
        <v>Black-Not Hispanic</v>
      </c>
      <c r="AS123" s="150" t="s">
        <v>111</v>
      </c>
      <c r="AT123" s="150" t="str">
        <f>' B_Populations'!$O$8</f>
        <v>Asian</v>
      </c>
      <c r="AU123" s="150" t="s">
        <v>111</v>
      </c>
      <c r="AV123" s="150" t="str">
        <f>' B_Populations'!$Q$8</f>
        <v>American Indian/Alaska Native</v>
      </c>
      <c r="AW123" s="150" t="s">
        <v>111</v>
      </c>
      <c r="AX123" s="150" t="str">
        <f>' B_Populations'!$S$8</f>
        <v>Other</v>
      </c>
      <c r="AY123" s="150" t="s">
        <v>111</v>
      </c>
      <c r="AZ123" s="150" t="str">
        <f>' B_Populations'!$U$8</f>
        <v>Other</v>
      </c>
      <c r="BA123" s="150" t="s">
        <v>111</v>
      </c>
      <c r="BB123" s="102"/>
      <c r="BC123" s="102"/>
      <c r="BD123" s="102"/>
      <c r="BE123" s="102"/>
      <c r="BF123" s="102"/>
      <c r="BG123" s="102"/>
      <c r="BH123" s="102"/>
      <c r="BI123" s="102"/>
      <c r="BJ123" s="102"/>
      <c r="BK123" s="102"/>
      <c r="BL123" s="102"/>
      <c r="BM123" s="102"/>
      <c r="BN123" s="102"/>
      <c r="BO123" s="102"/>
      <c r="BP123" s="102"/>
      <c r="BQ123" s="102"/>
      <c r="BR123" s="102"/>
      <c r="BS123" s="102"/>
      <c r="BT123" s="102"/>
      <c r="BU123" s="102"/>
      <c r="BV123" s="102"/>
      <c r="BW123" s="102"/>
      <c r="BX123" s="102"/>
      <c r="BY123" s="102"/>
      <c r="BZ123" s="102"/>
      <c r="CA123" s="102"/>
      <c r="CB123" s="102"/>
      <c r="CC123" s="102"/>
      <c r="CD123" s="102"/>
      <c r="CE123" s="102"/>
      <c r="CF123" s="102"/>
      <c r="CG123" s="102"/>
      <c r="CH123" s="102"/>
      <c r="CI123" s="102"/>
      <c r="CJ123" s="102"/>
      <c r="CK123" s="102"/>
      <c r="CL123" s="102"/>
      <c r="CM123" s="102"/>
      <c r="CN123" s="102"/>
      <c r="CO123" s="102"/>
      <c r="CP123" s="102"/>
      <c r="CQ123" s="102"/>
      <c r="CR123" s="102"/>
      <c r="CS123" s="151" t="s">
        <v>114</v>
      </c>
      <c r="CU123" s="150" t="s">
        <v>32</v>
      </c>
      <c r="CV123" s="152" t="s">
        <v>33</v>
      </c>
      <c r="CW123" s="153" t="s">
        <v>34</v>
      </c>
      <c r="CX123" s="153" t="s">
        <v>35</v>
      </c>
      <c r="CY123" s="148" t="str">
        <f>' B_Populations'!$I$8</f>
        <v>White-Not Hispanic</v>
      </c>
      <c r="CZ123" s="148" t="str">
        <f>' B_Populations'!$K$8</f>
        <v>Hispanic</v>
      </c>
      <c r="DA123" s="148" t="str">
        <f>' B_Populations'!$M$8</f>
        <v>Black-Not Hispanic</v>
      </c>
      <c r="DB123" s="148" t="str">
        <f>' B_Populations'!$O$8</f>
        <v>Asian</v>
      </c>
      <c r="DC123" s="148" t="str">
        <f>' B_Populations'!$Q$8</f>
        <v>American Indian/Alaska Native</v>
      </c>
      <c r="DD123" s="148" t="str">
        <f>' B_Populations'!$S$8</f>
        <v>Other</v>
      </c>
      <c r="DE123" s="175" t="str">
        <f>' B_Populations'!$U$8</f>
        <v>Other</v>
      </c>
    </row>
    <row r="124" spans="1:109">
      <c r="B124" s="108" t="str">
        <f>' B_Populations'!$B$9</f>
        <v>10-14</v>
      </c>
      <c r="C124" s="254"/>
      <c r="D124" s="255"/>
      <c r="E124" s="255"/>
      <c r="F124" s="155"/>
      <c r="G124" s="155"/>
      <c r="H124" s="155"/>
      <c r="I124" s="155"/>
      <c r="J124" s="155"/>
      <c r="K124" s="155"/>
      <c r="L124" s="155"/>
      <c r="M124" s="110"/>
      <c r="N124" s="110"/>
      <c r="O124" s="110"/>
      <c r="P124" s="110"/>
      <c r="Q124" s="110"/>
      <c r="R124" s="110"/>
      <c r="S124" s="110"/>
      <c r="T124" s="110"/>
      <c r="U124" s="110"/>
      <c r="V124" s="110"/>
      <c r="W124" s="110"/>
      <c r="X124" s="110"/>
      <c r="Y124" s="110"/>
      <c r="Z124" s="177"/>
      <c r="AA124" s="177"/>
      <c r="AB124" s="177"/>
      <c r="AC124" s="177"/>
      <c r="AD124" s="177"/>
      <c r="AE124" s="177"/>
      <c r="AF124" s="177"/>
      <c r="AG124" s="110"/>
      <c r="AH124" s="157">
        <f>' B_Populations'!C129</f>
        <v>0</v>
      </c>
      <c r="AI124" s="157">
        <f>IF(AH124=0,0,($C$124/$AH$124)*100000)</f>
        <v>0</v>
      </c>
      <c r="AJ124" s="157">
        <f>' B_Populations'!E129</f>
        <v>0</v>
      </c>
      <c r="AK124" s="157">
        <f>IF(AJ124=0,0,($D$124/$AJ$124)*100000)</f>
        <v>0</v>
      </c>
      <c r="AL124" s="157">
        <f>' B_Populations'!G129</f>
        <v>0</v>
      </c>
      <c r="AM124" s="157">
        <f>IF(AL124=0,0,($E$124/$AL$124)*100000)</f>
        <v>0</v>
      </c>
      <c r="AN124" s="157">
        <f>' B_Populations'!I129</f>
        <v>0</v>
      </c>
      <c r="AO124" s="157">
        <f>IF(AN124=0,0,($F$124/$AN$124)*100000)</f>
        <v>0</v>
      </c>
      <c r="AP124" s="157">
        <f>' B_Populations'!K129</f>
        <v>0</v>
      </c>
      <c r="AQ124" s="157">
        <f>IF(AP124=0,0,($G$124/$AP$124)*100000)</f>
        <v>0</v>
      </c>
      <c r="AR124" s="157">
        <f>' B_Populations'!M129</f>
        <v>0</v>
      </c>
      <c r="AS124" s="157">
        <f>IF(AR124=0,0,($H$124/$AR$124)*100000)</f>
        <v>0</v>
      </c>
      <c r="AT124" s="157">
        <f>' B_Populations'!O129</f>
        <v>0</v>
      </c>
      <c r="AU124" s="157">
        <f>IF(AT124=0,0,($I$124/$AT$124)*100000)</f>
        <v>0</v>
      </c>
      <c r="AV124" s="157">
        <f>' B_Populations'!Q129</f>
        <v>0</v>
      </c>
      <c r="AW124" s="157">
        <f>IF(AV124=0,0,($J$124/$AV$124)*100000)</f>
        <v>0</v>
      </c>
      <c r="AX124" s="157">
        <f>' B_Populations'!S129</f>
        <v>0</v>
      </c>
      <c r="AY124" s="157">
        <f>IF(AX124=0,0,($K$124/$AX$124)*100000)</f>
        <v>0</v>
      </c>
      <c r="AZ124" s="157">
        <f>' B_Populations'!U129</f>
        <v>0</v>
      </c>
      <c r="BA124" s="157">
        <f>IF(AZ124=0,0,($L$124/$AZ$124)*100000)</f>
        <v>0</v>
      </c>
      <c r="CQ124" s="110"/>
      <c r="CR124" s="158"/>
      <c r="CS124" s="159">
        <v>7.3032E-2</v>
      </c>
      <c r="CT124" s="110"/>
      <c r="CU124" s="108" t="str">
        <f>' B_Populations'!$B$9</f>
        <v>10-14</v>
      </c>
      <c r="CV124" s="160">
        <f t="shared" ref="CV124:CV133" si="143">AI124*CS124</f>
        <v>0</v>
      </c>
      <c r="CW124" s="161">
        <f t="shared" ref="CW124:CW133" si="144">AK124*CS124</f>
        <v>0</v>
      </c>
      <c r="CX124" s="161">
        <f t="shared" ref="CX124:CX133" si="145">AM124*CS124</f>
        <v>0</v>
      </c>
      <c r="CY124" s="162">
        <f t="shared" ref="CY124:CY133" si="146">AO124*CS124</f>
        <v>0</v>
      </c>
      <c r="CZ124" s="162">
        <f t="shared" ref="CZ124:CZ133" si="147">AQ124*CS124</f>
        <v>0</v>
      </c>
      <c r="DA124" s="162">
        <f t="shared" ref="DA124:DA133" si="148">AS124*CS124</f>
        <v>0</v>
      </c>
      <c r="DB124" s="162">
        <f t="shared" ref="DB124:DB133" si="149">AU124*CS124</f>
        <v>0</v>
      </c>
      <c r="DC124" s="162">
        <f t="shared" ref="DC124:DC133" si="150">AW124*CS124</f>
        <v>0</v>
      </c>
      <c r="DD124" s="162">
        <f t="shared" ref="DD124:DD133" si="151">AY124*CS124</f>
        <v>0</v>
      </c>
      <c r="DE124" s="178">
        <f t="shared" ref="DE124:DE133" si="152">BA124*CS124</f>
        <v>0</v>
      </c>
    </row>
    <row r="125" spans="1:109">
      <c r="B125" s="108" t="str">
        <f>' B_Populations'!$B$10</f>
        <v>15-19</v>
      </c>
      <c r="C125" s="254"/>
      <c r="D125" s="255"/>
      <c r="E125" s="255"/>
      <c r="F125" s="155"/>
      <c r="G125" s="155"/>
      <c r="H125" s="155"/>
      <c r="I125" s="155"/>
      <c r="J125" s="155"/>
      <c r="K125" s="155"/>
      <c r="L125" s="155"/>
      <c r="M125" s="110"/>
      <c r="N125" s="110"/>
      <c r="O125" s="110"/>
      <c r="P125" s="110"/>
      <c r="Q125" s="110"/>
      <c r="R125" s="110"/>
      <c r="S125" s="110"/>
      <c r="T125" s="110"/>
      <c r="U125" s="110"/>
      <c r="V125" s="110"/>
      <c r="W125" s="110"/>
      <c r="X125" s="110"/>
      <c r="Y125" s="110"/>
      <c r="Z125" s="177"/>
      <c r="AA125" s="177"/>
      <c r="AB125" s="177"/>
      <c r="AC125" s="177"/>
      <c r="AD125" s="177"/>
      <c r="AE125" s="177"/>
      <c r="AF125" s="177"/>
      <c r="AG125" s="110"/>
      <c r="AH125" s="157">
        <f>' B_Populations'!C130</f>
        <v>0</v>
      </c>
      <c r="AI125" s="157">
        <f>IF(AH125=0,0,($C$125/$AH$125)*100000)</f>
        <v>0</v>
      </c>
      <c r="AJ125" s="157">
        <f>' B_Populations'!E130</f>
        <v>0</v>
      </c>
      <c r="AK125" s="157">
        <f>IF(AJ125=0,0,($D$125/$AJ$125)*100000)</f>
        <v>0</v>
      </c>
      <c r="AL125" s="157">
        <f>' B_Populations'!G130</f>
        <v>0</v>
      </c>
      <c r="AM125" s="157">
        <f>IF(AL125=0,0,($E$125/$AL$125)*100000)</f>
        <v>0</v>
      </c>
      <c r="AN125" s="157">
        <f>' B_Populations'!I130</f>
        <v>0</v>
      </c>
      <c r="AO125" s="157">
        <f>IF(AN125=0,0,($F$125/$AN$125)*100000)</f>
        <v>0</v>
      </c>
      <c r="AP125" s="157">
        <f>' B_Populations'!K130</f>
        <v>0</v>
      </c>
      <c r="AQ125" s="157">
        <f>IF(AP125=0,0,($G$125/$AP$125)*100000)</f>
        <v>0</v>
      </c>
      <c r="AR125" s="157">
        <f>' B_Populations'!M130</f>
        <v>0</v>
      </c>
      <c r="AS125" s="157">
        <f>IF(AR125=0,0,($H$125/$AR$125)*100000)</f>
        <v>0</v>
      </c>
      <c r="AT125" s="157">
        <f>' B_Populations'!O130</f>
        <v>0</v>
      </c>
      <c r="AU125" s="157">
        <f>IF(AT125=0,0,($I$125/$AT$125)*100000)</f>
        <v>0</v>
      </c>
      <c r="AV125" s="157">
        <f>' B_Populations'!Q130</f>
        <v>0</v>
      </c>
      <c r="AW125" s="157">
        <f>IF(AV125=0,0,($J$125/$AV$125)*100000)</f>
        <v>0</v>
      </c>
      <c r="AX125" s="157">
        <f>' B_Populations'!S130</f>
        <v>0</v>
      </c>
      <c r="AY125" s="157">
        <f>IF(AX125=0,0,($K$125/$AX$125)*100000)</f>
        <v>0</v>
      </c>
      <c r="AZ125" s="157">
        <f>' B_Populations'!U130</f>
        <v>0</v>
      </c>
      <c r="BA125" s="157">
        <f>IF(AZ125=0,0,($L$125/$AZ$125)*100000)</f>
        <v>0</v>
      </c>
      <c r="CQ125" s="110"/>
      <c r="CR125" s="158"/>
      <c r="CS125" s="159">
        <v>7.2168999999999997E-2</v>
      </c>
      <c r="CT125" s="110"/>
      <c r="CU125" s="108" t="str">
        <f>' B_Populations'!$B$10</f>
        <v>15-19</v>
      </c>
      <c r="CV125" s="160">
        <f t="shared" si="143"/>
        <v>0</v>
      </c>
      <c r="CW125" s="161">
        <f t="shared" si="144"/>
        <v>0</v>
      </c>
      <c r="CX125" s="161">
        <f t="shared" si="145"/>
        <v>0</v>
      </c>
      <c r="CY125" s="162">
        <f t="shared" si="146"/>
        <v>0</v>
      </c>
      <c r="CZ125" s="162">
        <f t="shared" si="147"/>
        <v>0</v>
      </c>
      <c r="DA125" s="162">
        <f t="shared" si="148"/>
        <v>0</v>
      </c>
      <c r="DB125" s="162">
        <f t="shared" si="149"/>
        <v>0</v>
      </c>
      <c r="DC125" s="162">
        <f t="shared" si="150"/>
        <v>0</v>
      </c>
      <c r="DD125" s="162">
        <f t="shared" si="151"/>
        <v>0</v>
      </c>
      <c r="DE125" s="178">
        <f t="shared" si="152"/>
        <v>0</v>
      </c>
    </row>
    <row r="126" spans="1:109">
      <c r="B126" s="108" t="str">
        <f>' B_Populations'!$B$11</f>
        <v>20-24</v>
      </c>
      <c r="C126" s="254"/>
      <c r="D126" s="255"/>
      <c r="E126" s="255"/>
      <c r="F126" s="155"/>
      <c r="G126" s="155"/>
      <c r="H126" s="155"/>
      <c r="I126" s="155"/>
      <c r="J126" s="155"/>
      <c r="K126" s="155"/>
      <c r="L126" s="155"/>
      <c r="M126" s="110"/>
      <c r="N126" s="110"/>
      <c r="O126" s="110"/>
      <c r="P126" s="110"/>
      <c r="Q126" s="110"/>
      <c r="R126" s="110"/>
      <c r="S126" s="110"/>
      <c r="T126" s="110"/>
      <c r="U126" s="110"/>
      <c r="V126" s="110"/>
      <c r="W126" s="110"/>
      <c r="X126" s="110"/>
      <c r="Y126" s="110"/>
      <c r="Z126" s="177"/>
      <c r="AA126" s="177"/>
      <c r="AB126" s="177"/>
      <c r="AC126" s="177"/>
      <c r="AD126" s="177"/>
      <c r="AE126" s="177"/>
      <c r="AF126" s="177"/>
      <c r="AG126" s="110"/>
      <c r="AH126" s="157">
        <f>' B_Populations'!C131</f>
        <v>0</v>
      </c>
      <c r="AI126" s="157">
        <f>IF(AH126=0,0,($C$126/$AH$126)*100000)</f>
        <v>0</v>
      </c>
      <c r="AJ126" s="157">
        <f>' B_Populations'!E131</f>
        <v>0</v>
      </c>
      <c r="AK126" s="157">
        <f>IF(AJ126=0,0,($D$126/$AJ$126)*100000)</f>
        <v>0</v>
      </c>
      <c r="AL126" s="157">
        <f>' B_Populations'!G131</f>
        <v>0</v>
      </c>
      <c r="AM126" s="157">
        <f>IF(AL126=0,0,($E$126/$AL$126)*100000)</f>
        <v>0</v>
      </c>
      <c r="AN126" s="157">
        <f>' B_Populations'!I131</f>
        <v>0</v>
      </c>
      <c r="AO126" s="157">
        <f>IF(AN126=0,0,($F$126/$AN$126)*100000)</f>
        <v>0</v>
      </c>
      <c r="AP126" s="157">
        <f>' B_Populations'!K131</f>
        <v>0</v>
      </c>
      <c r="AQ126" s="157">
        <f>IF(AP126=0,0,($G$126/$AP$126)*100000)</f>
        <v>0</v>
      </c>
      <c r="AR126" s="157">
        <f>' B_Populations'!M131</f>
        <v>0</v>
      </c>
      <c r="AS126" s="157">
        <f>IF(AR126=0,0,($H$126/$AR$126)*100000)</f>
        <v>0</v>
      </c>
      <c r="AT126" s="157">
        <f>' B_Populations'!O131</f>
        <v>0</v>
      </c>
      <c r="AU126" s="157">
        <f>IF(AT126=0,0,($I$126/$AT$126)*100000)</f>
        <v>0</v>
      </c>
      <c r="AV126" s="157">
        <f>' B_Populations'!Q131</f>
        <v>0</v>
      </c>
      <c r="AW126" s="157">
        <f>IF(AV126=0,0,($J$126/$AV$126)*100000)</f>
        <v>0</v>
      </c>
      <c r="AX126" s="157">
        <f>' B_Populations'!S131</f>
        <v>0</v>
      </c>
      <c r="AY126" s="157">
        <f>IF(AX126=0,0,($K$126/$AX$126)*100000)</f>
        <v>0</v>
      </c>
      <c r="AZ126" s="157">
        <f>' B_Populations'!U131</f>
        <v>0</v>
      </c>
      <c r="BA126" s="157">
        <f>IF(AZ126=0,0,($L$126/$AZ$126)*100000)</f>
        <v>0</v>
      </c>
      <c r="CQ126" s="110"/>
      <c r="CR126" s="158"/>
      <c r="CS126" s="159">
        <v>6.6477999999999995E-2</v>
      </c>
      <c r="CT126" s="110"/>
      <c r="CU126" s="108" t="str">
        <f>' B_Populations'!$B$11</f>
        <v>20-24</v>
      </c>
      <c r="CV126" s="160">
        <f t="shared" si="143"/>
        <v>0</v>
      </c>
      <c r="CW126" s="161">
        <f t="shared" si="144"/>
        <v>0</v>
      </c>
      <c r="CX126" s="161">
        <f t="shared" si="145"/>
        <v>0</v>
      </c>
      <c r="CY126" s="162">
        <f t="shared" si="146"/>
        <v>0</v>
      </c>
      <c r="CZ126" s="162">
        <f t="shared" si="147"/>
        <v>0</v>
      </c>
      <c r="DA126" s="162">
        <f t="shared" si="148"/>
        <v>0</v>
      </c>
      <c r="DB126" s="162">
        <f t="shared" si="149"/>
        <v>0</v>
      </c>
      <c r="DC126" s="162">
        <f t="shared" si="150"/>
        <v>0</v>
      </c>
      <c r="DD126" s="162">
        <f t="shared" si="151"/>
        <v>0</v>
      </c>
      <c r="DE126" s="178">
        <f t="shared" si="152"/>
        <v>0</v>
      </c>
    </row>
    <row r="127" spans="1:109">
      <c r="B127" s="108" t="str">
        <f>' B_Populations'!$B$12</f>
        <v>25-34</v>
      </c>
      <c r="C127" s="254"/>
      <c r="D127" s="255"/>
      <c r="E127" s="255"/>
      <c r="F127" s="155"/>
      <c r="G127" s="155"/>
      <c r="H127" s="155"/>
      <c r="I127" s="155"/>
      <c r="J127" s="155"/>
      <c r="K127" s="155"/>
      <c r="L127" s="155"/>
      <c r="M127" s="110"/>
      <c r="N127" s="110"/>
      <c r="O127" s="110"/>
      <c r="P127" s="110"/>
      <c r="Q127" s="110"/>
      <c r="R127" s="110"/>
      <c r="S127" s="110"/>
      <c r="T127" s="110"/>
      <c r="U127" s="110"/>
      <c r="V127" s="110"/>
      <c r="W127" s="110"/>
      <c r="X127" s="110"/>
      <c r="Y127" s="110"/>
      <c r="Z127" s="177"/>
      <c r="AA127" s="177"/>
      <c r="AB127" s="177"/>
      <c r="AC127" s="177"/>
      <c r="AD127" s="177"/>
      <c r="AE127" s="177"/>
      <c r="AF127" s="177"/>
      <c r="AG127" s="110"/>
      <c r="AH127" s="157">
        <f>' B_Populations'!C132</f>
        <v>0</v>
      </c>
      <c r="AI127" s="157">
        <f>IF(AH127=0,0,($C$127/$AH$127)*100000)</f>
        <v>0</v>
      </c>
      <c r="AJ127" s="157">
        <f>' B_Populations'!E132</f>
        <v>0</v>
      </c>
      <c r="AK127" s="157">
        <f>IF(AJ127=0,0,($D$127/$AJ$127)*100000)</f>
        <v>0</v>
      </c>
      <c r="AL127" s="157">
        <f>' B_Populations'!G132</f>
        <v>0</v>
      </c>
      <c r="AM127" s="157">
        <f>IF(AL127=0,0,($E$127/$AL$127)*100000)</f>
        <v>0</v>
      </c>
      <c r="AN127" s="157">
        <f>' B_Populations'!I132</f>
        <v>0</v>
      </c>
      <c r="AO127" s="157">
        <f>IF(AN127=0,0,($F$127/$AN$127)*100000)</f>
        <v>0</v>
      </c>
      <c r="AP127" s="157">
        <f>' B_Populations'!K132</f>
        <v>0</v>
      </c>
      <c r="AQ127" s="157">
        <f>IF(AP127=0,0,($G$127/$AP$127)*100000)</f>
        <v>0</v>
      </c>
      <c r="AR127" s="157">
        <f>' B_Populations'!M132</f>
        <v>0</v>
      </c>
      <c r="AS127" s="157">
        <f>IF(AR127=0,0,($H$127/$AR$127)*100000)</f>
        <v>0</v>
      </c>
      <c r="AT127" s="157">
        <f>' B_Populations'!O132</f>
        <v>0</v>
      </c>
      <c r="AU127" s="157">
        <f>IF(AT127=0,0,($I$127/$AT$127)*100000)</f>
        <v>0</v>
      </c>
      <c r="AV127" s="157">
        <f>' B_Populations'!Q132</f>
        <v>0</v>
      </c>
      <c r="AW127" s="157">
        <f>IF(AV127=0,0,($J$127/$AV$127)*100000)</f>
        <v>0</v>
      </c>
      <c r="AX127" s="157">
        <f>' B_Populations'!S132</f>
        <v>0</v>
      </c>
      <c r="AY127" s="157">
        <f>IF(AX127=0,0,($K$127/$AX$127)*100000)</f>
        <v>0</v>
      </c>
      <c r="AZ127" s="157">
        <f>' B_Populations'!U132</f>
        <v>0</v>
      </c>
      <c r="BA127" s="157">
        <f>IF(AZ127=0,0,($L$127/$AZ$127)*100000)</f>
        <v>0</v>
      </c>
      <c r="CQ127" s="110"/>
      <c r="CR127" s="158"/>
      <c r="CS127" s="159">
        <v>0.135573</v>
      </c>
      <c r="CT127" s="110"/>
      <c r="CU127" s="108" t="str">
        <f>' B_Populations'!$B$12</f>
        <v>25-34</v>
      </c>
      <c r="CV127" s="160">
        <f t="shared" si="143"/>
        <v>0</v>
      </c>
      <c r="CW127" s="161">
        <f t="shared" si="144"/>
        <v>0</v>
      </c>
      <c r="CX127" s="161">
        <f t="shared" si="145"/>
        <v>0</v>
      </c>
      <c r="CY127" s="162">
        <f t="shared" si="146"/>
        <v>0</v>
      </c>
      <c r="CZ127" s="162">
        <f t="shared" si="147"/>
        <v>0</v>
      </c>
      <c r="DA127" s="162">
        <f t="shared" si="148"/>
        <v>0</v>
      </c>
      <c r="DB127" s="162">
        <f t="shared" si="149"/>
        <v>0</v>
      </c>
      <c r="DC127" s="162">
        <f t="shared" si="150"/>
        <v>0</v>
      </c>
      <c r="DD127" s="162">
        <f t="shared" si="151"/>
        <v>0</v>
      </c>
      <c r="DE127" s="178">
        <f t="shared" si="152"/>
        <v>0</v>
      </c>
    </row>
    <row r="128" spans="1:109">
      <c r="B128" s="108" t="str">
        <f>' B_Populations'!$B$13</f>
        <v>35-44</v>
      </c>
      <c r="C128" s="254"/>
      <c r="D128" s="255"/>
      <c r="E128" s="255"/>
      <c r="F128" s="155"/>
      <c r="G128" s="155"/>
      <c r="H128" s="155"/>
      <c r="I128" s="155"/>
      <c r="J128" s="155"/>
      <c r="K128" s="155"/>
      <c r="L128" s="155"/>
      <c r="M128" s="110"/>
      <c r="N128" s="110"/>
      <c r="O128" s="110"/>
      <c r="P128" s="110"/>
      <c r="Q128" s="110"/>
      <c r="R128" s="110"/>
      <c r="S128" s="110"/>
      <c r="T128" s="110"/>
      <c r="U128" s="110"/>
      <c r="V128" s="110"/>
      <c r="W128" s="110"/>
      <c r="X128" s="110"/>
      <c r="Y128" s="110"/>
      <c r="Z128" s="177"/>
      <c r="AA128" s="177"/>
      <c r="AB128" s="177"/>
      <c r="AC128" s="177"/>
      <c r="AD128" s="177"/>
      <c r="AE128" s="177"/>
      <c r="AF128" s="177"/>
      <c r="AG128" s="110"/>
      <c r="AH128" s="157">
        <f>' B_Populations'!C133</f>
        <v>0</v>
      </c>
      <c r="AI128" s="157">
        <f>IF(AH128=0,0,($C$128/$AH$128)*100000)</f>
        <v>0</v>
      </c>
      <c r="AJ128" s="157">
        <f>' B_Populations'!E133</f>
        <v>0</v>
      </c>
      <c r="AK128" s="157">
        <f>IF(AJ128=0,0,($D$128/$AJ$128)*100000)</f>
        <v>0</v>
      </c>
      <c r="AL128" s="157">
        <f>' B_Populations'!G133</f>
        <v>0</v>
      </c>
      <c r="AM128" s="157">
        <f>IF(AL128=0,0,($E$128/$AL$128)*100000)</f>
        <v>0</v>
      </c>
      <c r="AN128" s="157">
        <f>' B_Populations'!I133</f>
        <v>0</v>
      </c>
      <c r="AO128" s="157">
        <f>IF(AN128=0,0,($F$128/$AN$128)*100000)</f>
        <v>0</v>
      </c>
      <c r="AP128" s="157">
        <f>' B_Populations'!K133</f>
        <v>0</v>
      </c>
      <c r="AQ128" s="157">
        <f>IF(AP128=0,0,($G$128/$AP$128)*100000)</f>
        <v>0</v>
      </c>
      <c r="AR128" s="157">
        <f>' B_Populations'!M133</f>
        <v>0</v>
      </c>
      <c r="AS128" s="157">
        <f>IF(AR128=0,0,($H$128/$AR$128)*100000)</f>
        <v>0</v>
      </c>
      <c r="AT128" s="157">
        <f>' B_Populations'!O133</f>
        <v>0</v>
      </c>
      <c r="AU128" s="157">
        <f>IF(AT128=0,0,($I$128/$AT$128)*100000)</f>
        <v>0</v>
      </c>
      <c r="AV128" s="157">
        <f>' B_Populations'!Q133</f>
        <v>0</v>
      </c>
      <c r="AW128" s="157">
        <f>IF(AV128=0,0,($J$128/$AV$128)*100000)</f>
        <v>0</v>
      </c>
      <c r="AX128" s="157">
        <f>' B_Populations'!S133</f>
        <v>0</v>
      </c>
      <c r="AY128" s="157">
        <f>IF(AX128=0,0,($K$128/$AX$128)*100000)</f>
        <v>0</v>
      </c>
      <c r="AZ128" s="157">
        <f>' B_Populations'!U133</f>
        <v>0</v>
      </c>
      <c r="BA128" s="157">
        <f>IF(AZ128=0,0,($L$128/$AZ$128)*100000)</f>
        <v>0</v>
      </c>
      <c r="CQ128" s="110"/>
      <c r="CR128" s="158"/>
      <c r="CS128" s="159">
        <v>0.16261300000000001</v>
      </c>
      <c r="CT128" s="110"/>
      <c r="CU128" s="108" t="str">
        <f>' B_Populations'!$B$13</f>
        <v>35-44</v>
      </c>
      <c r="CV128" s="160">
        <f t="shared" si="143"/>
        <v>0</v>
      </c>
      <c r="CW128" s="161">
        <f t="shared" si="144"/>
        <v>0</v>
      </c>
      <c r="CX128" s="161">
        <f t="shared" si="145"/>
        <v>0</v>
      </c>
      <c r="CY128" s="162">
        <f t="shared" si="146"/>
        <v>0</v>
      </c>
      <c r="CZ128" s="162">
        <f t="shared" si="147"/>
        <v>0</v>
      </c>
      <c r="DA128" s="162">
        <f t="shared" si="148"/>
        <v>0</v>
      </c>
      <c r="DB128" s="162">
        <f t="shared" si="149"/>
        <v>0</v>
      </c>
      <c r="DC128" s="162">
        <f t="shared" si="150"/>
        <v>0</v>
      </c>
      <c r="DD128" s="162">
        <f t="shared" si="151"/>
        <v>0</v>
      </c>
      <c r="DE128" s="178">
        <f t="shared" si="152"/>
        <v>0</v>
      </c>
    </row>
    <row r="129" spans="1:109">
      <c r="B129" s="108" t="str">
        <f>' B_Populations'!$B$14</f>
        <v>45-54</v>
      </c>
      <c r="C129" s="254"/>
      <c r="D129" s="255"/>
      <c r="E129" s="255"/>
      <c r="F129" s="155"/>
      <c r="G129" s="155"/>
      <c r="H129" s="155"/>
      <c r="I129" s="155"/>
      <c r="J129" s="155"/>
      <c r="K129" s="155"/>
      <c r="L129" s="155"/>
      <c r="M129" s="110"/>
      <c r="N129" s="110"/>
      <c r="O129" s="110"/>
      <c r="P129" s="110"/>
      <c r="Q129" s="110"/>
      <c r="R129" s="110"/>
      <c r="S129" s="110"/>
      <c r="T129" s="110"/>
      <c r="U129" s="110"/>
      <c r="V129" s="110"/>
      <c r="W129" s="110"/>
      <c r="X129" s="110"/>
      <c r="Y129" s="110"/>
      <c r="Z129" s="177"/>
      <c r="AA129" s="177"/>
      <c r="AB129" s="177"/>
      <c r="AC129" s="177"/>
      <c r="AD129" s="177"/>
      <c r="AE129" s="177"/>
      <c r="AF129" s="177"/>
      <c r="AG129" s="110"/>
      <c r="AH129" s="157">
        <f>' B_Populations'!C134</f>
        <v>0</v>
      </c>
      <c r="AI129" s="157">
        <f>IF(AH129=0,0,($C$129/$AH$129)*100000)</f>
        <v>0</v>
      </c>
      <c r="AJ129" s="157">
        <f>' B_Populations'!E134</f>
        <v>0</v>
      </c>
      <c r="AK129" s="157">
        <f>IF(AJ129=0,0,($D$129/$AJ$129)*100000)</f>
        <v>0</v>
      </c>
      <c r="AL129" s="157">
        <f>' B_Populations'!G134</f>
        <v>0</v>
      </c>
      <c r="AM129" s="157">
        <f>IF(AL129=0,0,($E$129/$AL$129)*100000)</f>
        <v>0</v>
      </c>
      <c r="AN129" s="157">
        <f>' B_Populations'!I134</f>
        <v>0</v>
      </c>
      <c r="AO129" s="157">
        <f>IF(AN129=0,0,($F$129/$AN$129)*100000)</f>
        <v>0</v>
      </c>
      <c r="AP129" s="157">
        <f>' B_Populations'!K134</f>
        <v>0</v>
      </c>
      <c r="AQ129" s="157">
        <f>IF(AP129=0,0,($G$129/$AP$129)*100000)</f>
        <v>0</v>
      </c>
      <c r="AR129" s="157">
        <f>' B_Populations'!M134</f>
        <v>0</v>
      </c>
      <c r="AS129" s="157">
        <f>IF(AR129=0,0,($H$129/$AR$129)*100000)</f>
        <v>0</v>
      </c>
      <c r="AT129" s="157">
        <f>' B_Populations'!O134</f>
        <v>0</v>
      </c>
      <c r="AU129" s="157">
        <f>IF(AT129=0,0,($I$129/$AT$129)*100000)</f>
        <v>0</v>
      </c>
      <c r="AV129" s="157">
        <f>' B_Populations'!Q134</f>
        <v>0</v>
      </c>
      <c r="AW129" s="157">
        <f>IF(AV129=0,0,($J$129/$AV$129)*100000)</f>
        <v>0</v>
      </c>
      <c r="AX129" s="157">
        <f>' B_Populations'!S134</f>
        <v>0</v>
      </c>
      <c r="AY129" s="157">
        <f>IF(AX129=0,0,($K$129/$AX$129)*100000)</f>
        <v>0</v>
      </c>
      <c r="AZ129" s="157">
        <f>' B_Populations'!U134</f>
        <v>0</v>
      </c>
      <c r="BA129" s="157">
        <f>IF(AZ129=0,0,($L$129/$AZ$129)*100000)</f>
        <v>0</v>
      </c>
      <c r="CQ129" s="110"/>
      <c r="CR129" s="158"/>
      <c r="CS129" s="159">
        <v>0.13483400000000001</v>
      </c>
      <c r="CT129" s="110"/>
      <c r="CU129" s="108" t="str">
        <f>' B_Populations'!$B$14</f>
        <v>45-54</v>
      </c>
      <c r="CV129" s="160">
        <f t="shared" si="143"/>
        <v>0</v>
      </c>
      <c r="CW129" s="161">
        <f t="shared" si="144"/>
        <v>0</v>
      </c>
      <c r="CX129" s="161">
        <f t="shared" si="145"/>
        <v>0</v>
      </c>
      <c r="CY129" s="162">
        <f t="shared" si="146"/>
        <v>0</v>
      </c>
      <c r="CZ129" s="162">
        <f t="shared" si="147"/>
        <v>0</v>
      </c>
      <c r="DA129" s="162">
        <f t="shared" si="148"/>
        <v>0</v>
      </c>
      <c r="DB129" s="162">
        <f t="shared" si="149"/>
        <v>0</v>
      </c>
      <c r="DC129" s="162">
        <f t="shared" si="150"/>
        <v>0</v>
      </c>
      <c r="DD129" s="162">
        <f t="shared" si="151"/>
        <v>0</v>
      </c>
      <c r="DE129" s="178">
        <f t="shared" si="152"/>
        <v>0</v>
      </c>
    </row>
    <row r="130" spans="1:109">
      <c r="B130" s="108" t="str">
        <f>' B_Populations'!$B$15</f>
        <v>55-64</v>
      </c>
      <c r="C130" s="254"/>
      <c r="D130" s="255"/>
      <c r="E130" s="255"/>
      <c r="F130" s="155"/>
      <c r="G130" s="155"/>
      <c r="H130" s="155"/>
      <c r="I130" s="155"/>
      <c r="J130" s="155"/>
      <c r="K130" s="155"/>
      <c r="L130" s="155"/>
      <c r="M130" s="110"/>
      <c r="N130" s="110"/>
      <c r="O130" s="110"/>
      <c r="P130" s="110"/>
      <c r="Q130" s="110"/>
      <c r="R130" s="110"/>
      <c r="S130" s="110"/>
      <c r="T130" s="110"/>
      <c r="U130" s="110"/>
      <c r="V130" s="110"/>
      <c r="W130" s="110"/>
      <c r="X130" s="110"/>
      <c r="Y130" s="110"/>
      <c r="Z130" s="177"/>
      <c r="AA130" s="177"/>
      <c r="AB130" s="177"/>
      <c r="AC130" s="177"/>
      <c r="AD130" s="177"/>
      <c r="AE130" s="177"/>
      <c r="AF130" s="177"/>
      <c r="AG130" s="110"/>
      <c r="AH130" s="157">
        <f>' B_Populations'!C135</f>
        <v>0</v>
      </c>
      <c r="AI130" s="157">
        <f>IF(AH130=0,0,($C$130/$AH$130)*100000)</f>
        <v>0</v>
      </c>
      <c r="AJ130" s="157">
        <f>' B_Populations'!E135</f>
        <v>0</v>
      </c>
      <c r="AK130" s="157">
        <f>IF(AJ130=0,0,($D$130/$AJ$130)*100000)</f>
        <v>0</v>
      </c>
      <c r="AL130" s="157">
        <f>' B_Populations'!G135</f>
        <v>0</v>
      </c>
      <c r="AM130" s="157">
        <f>IF(AL130=0,0,($E$130/$AL$130)*100000)</f>
        <v>0</v>
      </c>
      <c r="AN130" s="157">
        <f>' B_Populations'!I135</f>
        <v>0</v>
      </c>
      <c r="AO130" s="157">
        <f>IF(AN130=0,0,($F$130/$AN$130)*100000)</f>
        <v>0</v>
      </c>
      <c r="AP130" s="157">
        <f>' B_Populations'!K135</f>
        <v>0</v>
      </c>
      <c r="AQ130" s="157">
        <f>IF(AP130=0,0,($G$130/$AP$130)*100000)</f>
        <v>0</v>
      </c>
      <c r="AR130" s="157">
        <f>' B_Populations'!M135</f>
        <v>0</v>
      </c>
      <c r="AS130" s="157">
        <f>IF(AR130=0,0,($H$130/$AR$130)*100000)</f>
        <v>0</v>
      </c>
      <c r="AT130" s="157">
        <f>' B_Populations'!O135</f>
        <v>0</v>
      </c>
      <c r="AU130" s="157">
        <f>IF(AT130=0,0,($I$130/$AT$130)*100000)</f>
        <v>0</v>
      </c>
      <c r="AV130" s="157">
        <f>' B_Populations'!Q135</f>
        <v>0</v>
      </c>
      <c r="AW130" s="157">
        <f>IF(AV130=0,0,($J$130/$AV$130)*100000)</f>
        <v>0</v>
      </c>
      <c r="AX130" s="157">
        <f>' B_Populations'!S135</f>
        <v>0</v>
      </c>
      <c r="AY130" s="157">
        <f>IF(AX130=0,0,($K$130/$AX$130)*100000)</f>
        <v>0</v>
      </c>
      <c r="AZ130" s="157">
        <f>' B_Populations'!U135</f>
        <v>0</v>
      </c>
      <c r="BA130" s="157">
        <f>IF(AZ130=0,0,($L$130/$AZ$130)*100000)</f>
        <v>0</v>
      </c>
      <c r="CQ130" s="110"/>
      <c r="CR130" s="158"/>
      <c r="CS130" s="159">
        <v>8.7247000000000005E-2</v>
      </c>
      <c r="CT130" s="110"/>
      <c r="CU130" s="108" t="str">
        <f>' B_Populations'!$B$15</f>
        <v>55-64</v>
      </c>
      <c r="CV130" s="160">
        <f t="shared" si="143"/>
        <v>0</v>
      </c>
      <c r="CW130" s="161">
        <f t="shared" si="144"/>
        <v>0</v>
      </c>
      <c r="CX130" s="161">
        <f t="shared" si="145"/>
        <v>0</v>
      </c>
      <c r="CY130" s="162">
        <f t="shared" si="146"/>
        <v>0</v>
      </c>
      <c r="CZ130" s="162">
        <f t="shared" si="147"/>
        <v>0</v>
      </c>
      <c r="DA130" s="162">
        <f t="shared" si="148"/>
        <v>0</v>
      </c>
      <c r="DB130" s="162">
        <f t="shared" si="149"/>
        <v>0</v>
      </c>
      <c r="DC130" s="162">
        <f t="shared" si="150"/>
        <v>0</v>
      </c>
      <c r="DD130" s="162">
        <f t="shared" si="151"/>
        <v>0</v>
      </c>
      <c r="DE130" s="178">
        <f t="shared" si="152"/>
        <v>0</v>
      </c>
    </row>
    <row r="131" spans="1:109">
      <c r="B131" s="108" t="str">
        <f>' B_Populations'!$B$16</f>
        <v>65-74</v>
      </c>
      <c r="C131" s="254"/>
      <c r="D131" s="255"/>
      <c r="E131" s="255"/>
      <c r="F131" s="155"/>
      <c r="G131" s="155"/>
      <c r="H131" s="155"/>
      <c r="I131" s="155"/>
      <c r="J131" s="155"/>
      <c r="K131" s="155"/>
      <c r="L131" s="155"/>
      <c r="M131" s="110"/>
      <c r="N131" s="110"/>
      <c r="O131" s="110"/>
      <c r="P131" s="110"/>
      <c r="Q131" s="110"/>
      <c r="R131" s="110"/>
      <c r="S131" s="110"/>
      <c r="T131" s="110"/>
      <c r="U131" s="110"/>
      <c r="V131" s="110"/>
      <c r="W131" s="110"/>
      <c r="X131" s="110"/>
      <c r="Y131" s="110"/>
      <c r="Z131" s="177"/>
      <c r="AA131" s="177"/>
      <c r="AB131" s="177"/>
      <c r="AC131" s="177"/>
      <c r="AD131" s="177"/>
      <c r="AE131" s="177"/>
      <c r="AF131" s="177"/>
      <c r="AG131" s="110"/>
      <c r="AH131" s="157">
        <f>' B_Populations'!C136</f>
        <v>0</v>
      </c>
      <c r="AI131" s="157">
        <f>IF(AH131=0,0,($C$131/$AH$131)*100000)</f>
        <v>0</v>
      </c>
      <c r="AJ131" s="157">
        <f>' B_Populations'!E136</f>
        <v>0</v>
      </c>
      <c r="AK131" s="157">
        <f>IF(AJ131=0,0,($D$131/$AJ$131)*100000)</f>
        <v>0</v>
      </c>
      <c r="AL131" s="157">
        <f>' B_Populations'!G136</f>
        <v>0</v>
      </c>
      <c r="AM131" s="157">
        <f>IF(AL131=0,0,($E$131/$AL$131)*100000)</f>
        <v>0</v>
      </c>
      <c r="AN131" s="157">
        <f>' B_Populations'!I136</f>
        <v>0</v>
      </c>
      <c r="AO131" s="157">
        <f>IF(AN131=0,0,($F$131/$AN$131)*100000)</f>
        <v>0</v>
      </c>
      <c r="AP131" s="157">
        <f>' B_Populations'!K136</f>
        <v>0</v>
      </c>
      <c r="AQ131" s="157">
        <f>IF(AP131=0,0,($G$131/$AP$131)*100000)</f>
        <v>0</v>
      </c>
      <c r="AR131" s="157">
        <f>' B_Populations'!M136</f>
        <v>0</v>
      </c>
      <c r="AS131" s="157">
        <f>IF(AR131=0,0,($H$131/$AR$131)*100000)</f>
        <v>0</v>
      </c>
      <c r="AT131" s="157">
        <f>' B_Populations'!O136</f>
        <v>0</v>
      </c>
      <c r="AU131" s="157">
        <f>IF(AT131=0,0,($I$131/$AT$131)*100000)</f>
        <v>0</v>
      </c>
      <c r="AV131" s="157">
        <f>' B_Populations'!Q136</f>
        <v>0</v>
      </c>
      <c r="AW131" s="157">
        <f>IF(AV131=0,0,($J$131/$AV$131)*100000)</f>
        <v>0</v>
      </c>
      <c r="AX131" s="157">
        <f>' B_Populations'!S136</f>
        <v>0</v>
      </c>
      <c r="AY131" s="157">
        <f>IF(AX131=0,0,($K$131/$AX$131)*100000)</f>
        <v>0</v>
      </c>
      <c r="AZ131" s="157">
        <f>' B_Populations'!U136</f>
        <v>0</v>
      </c>
      <c r="BA131" s="157">
        <f>IF(AZ131=0,0,($L$131/$AZ$131)*100000)</f>
        <v>0</v>
      </c>
      <c r="CQ131" s="110"/>
      <c r="CR131" s="158"/>
      <c r="CS131" s="159">
        <v>6.6036999999999998E-2</v>
      </c>
      <c r="CT131" s="110"/>
      <c r="CU131" s="108" t="str">
        <f>' B_Populations'!$B$16</f>
        <v>65-74</v>
      </c>
      <c r="CV131" s="160">
        <f t="shared" si="143"/>
        <v>0</v>
      </c>
      <c r="CW131" s="161">
        <f t="shared" si="144"/>
        <v>0</v>
      </c>
      <c r="CX131" s="161">
        <f t="shared" si="145"/>
        <v>0</v>
      </c>
      <c r="CY131" s="162">
        <f t="shared" si="146"/>
        <v>0</v>
      </c>
      <c r="CZ131" s="162">
        <f t="shared" si="147"/>
        <v>0</v>
      </c>
      <c r="DA131" s="162">
        <f t="shared" si="148"/>
        <v>0</v>
      </c>
      <c r="DB131" s="162">
        <f t="shared" si="149"/>
        <v>0</v>
      </c>
      <c r="DC131" s="162">
        <f t="shared" si="150"/>
        <v>0</v>
      </c>
      <c r="DD131" s="162">
        <f t="shared" si="151"/>
        <v>0</v>
      </c>
      <c r="DE131" s="178">
        <f t="shared" si="152"/>
        <v>0</v>
      </c>
    </row>
    <row r="132" spans="1:109">
      <c r="B132" s="108" t="str">
        <f>' B_Populations'!$B$17</f>
        <v>75-84</v>
      </c>
      <c r="C132" s="254"/>
      <c r="D132" s="255"/>
      <c r="E132" s="255"/>
      <c r="F132" s="155"/>
      <c r="G132" s="155"/>
      <c r="H132" s="155"/>
      <c r="I132" s="155"/>
      <c r="J132" s="155"/>
      <c r="K132" s="155"/>
      <c r="L132" s="155"/>
      <c r="M132" s="110"/>
      <c r="N132" s="110"/>
      <c r="O132" s="110"/>
      <c r="P132" s="110"/>
      <c r="Q132" s="110"/>
      <c r="R132" s="110"/>
      <c r="S132" s="110"/>
      <c r="T132" s="110"/>
      <c r="U132" s="110"/>
      <c r="V132" s="110"/>
      <c r="W132" s="110"/>
      <c r="X132" s="110"/>
      <c r="Y132" s="110"/>
      <c r="Z132" s="177"/>
      <c r="AA132" s="177"/>
      <c r="AB132" s="177"/>
      <c r="AC132" s="177"/>
      <c r="AD132" s="177"/>
      <c r="AE132" s="177"/>
      <c r="AF132" s="177"/>
      <c r="AG132" s="110"/>
      <c r="AH132" s="157">
        <f>' B_Populations'!C137</f>
        <v>0</v>
      </c>
      <c r="AI132" s="157">
        <f>IF(AH132=0,0,($C$132/$AH$132)*100000)</f>
        <v>0</v>
      </c>
      <c r="AJ132" s="157">
        <f>' B_Populations'!E137</f>
        <v>0</v>
      </c>
      <c r="AK132" s="157">
        <f>IF(AJ132=0,0,($D$132/$AJ$132)*100000)</f>
        <v>0</v>
      </c>
      <c r="AL132" s="157">
        <f>' B_Populations'!G137</f>
        <v>0</v>
      </c>
      <c r="AM132" s="157">
        <f>IF(AL132=0,0,($E$132/$AL$132)*100000)</f>
        <v>0</v>
      </c>
      <c r="AN132" s="157">
        <f>' B_Populations'!I137</f>
        <v>0</v>
      </c>
      <c r="AO132" s="157">
        <f>IF(AN132=0,0,($F$132/$AN$132)*100000)</f>
        <v>0</v>
      </c>
      <c r="AP132" s="157">
        <f>' B_Populations'!K137</f>
        <v>0</v>
      </c>
      <c r="AQ132" s="157">
        <f>IF(AP132=0,0,($G$132/$AP$132)*100000)</f>
        <v>0</v>
      </c>
      <c r="AR132" s="157">
        <f>' B_Populations'!M137</f>
        <v>0</v>
      </c>
      <c r="AS132" s="157">
        <f>IF(AR132=0,0,($H$132/$AR$132)*100000)</f>
        <v>0</v>
      </c>
      <c r="AT132" s="157">
        <f>' B_Populations'!O137</f>
        <v>0</v>
      </c>
      <c r="AU132" s="157">
        <f>IF(AT132=0,0,($I$132/$AT$132)*100000)</f>
        <v>0</v>
      </c>
      <c r="AV132" s="157">
        <f>' B_Populations'!Q137</f>
        <v>0</v>
      </c>
      <c r="AW132" s="157">
        <f>IF(AV132=0,0,($J$132/$AV$132)*100000)</f>
        <v>0</v>
      </c>
      <c r="AX132" s="157">
        <f>' B_Populations'!S137</f>
        <v>0</v>
      </c>
      <c r="AY132" s="157">
        <f>IF(AX132=0,0,($K$132/$AX$132)*100000)</f>
        <v>0</v>
      </c>
      <c r="AZ132" s="157">
        <f>' B_Populations'!U137</f>
        <v>0</v>
      </c>
      <c r="BA132" s="157">
        <f>IF(AZ132=0,0,($L$132/$AZ$132)*100000)</f>
        <v>0</v>
      </c>
      <c r="CQ132" s="110"/>
      <c r="CR132" s="158"/>
      <c r="CS132" s="159">
        <v>4.4840999999999999E-2</v>
      </c>
      <c r="CT132" s="110"/>
      <c r="CU132" s="108" t="str">
        <f>' B_Populations'!$B$17</f>
        <v>75-84</v>
      </c>
      <c r="CV132" s="160">
        <f t="shared" si="143"/>
        <v>0</v>
      </c>
      <c r="CW132" s="161">
        <f t="shared" si="144"/>
        <v>0</v>
      </c>
      <c r="CX132" s="161">
        <f t="shared" si="145"/>
        <v>0</v>
      </c>
      <c r="CY132" s="162">
        <f t="shared" si="146"/>
        <v>0</v>
      </c>
      <c r="CZ132" s="162">
        <f t="shared" si="147"/>
        <v>0</v>
      </c>
      <c r="DA132" s="162">
        <f t="shared" si="148"/>
        <v>0</v>
      </c>
      <c r="DB132" s="162">
        <f t="shared" si="149"/>
        <v>0</v>
      </c>
      <c r="DC132" s="162">
        <f t="shared" si="150"/>
        <v>0</v>
      </c>
      <c r="DD132" s="162">
        <f t="shared" si="151"/>
        <v>0</v>
      </c>
      <c r="DE132" s="178">
        <f t="shared" si="152"/>
        <v>0</v>
      </c>
    </row>
    <row r="133" spans="1:109">
      <c r="B133" s="108" t="str">
        <f>' B_Populations'!$B$18</f>
        <v>85+</v>
      </c>
      <c r="C133" s="254"/>
      <c r="D133" s="255"/>
      <c r="E133" s="255"/>
      <c r="F133" s="155"/>
      <c r="G133" s="155"/>
      <c r="H133" s="155"/>
      <c r="I133" s="155"/>
      <c r="J133" s="155"/>
      <c r="K133" s="155"/>
      <c r="L133" s="155"/>
      <c r="M133" s="110"/>
      <c r="N133" s="110"/>
      <c r="O133" s="110"/>
      <c r="P133" s="110"/>
      <c r="Q133" s="110"/>
      <c r="R133" s="110"/>
      <c r="S133" s="110"/>
      <c r="T133" s="110"/>
      <c r="U133" s="110"/>
      <c r="V133" s="110"/>
      <c r="W133" s="110"/>
      <c r="X133" s="110"/>
      <c r="Y133" s="110"/>
      <c r="Z133" s="177"/>
      <c r="AA133" s="177"/>
      <c r="AB133" s="177"/>
      <c r="AC133" s="177"/>
      <c r="AD133" s="177"/>
      <c r="AE133" s="177"/>
      <c r="AF133" s="177"/>
      <c r="AG133" s="110"/>
      <c r="AH133" s="157">
        <f>' B_Populations'!C138</f>
        <v>0</v>
      </c>
      <c r="AI133" s="157">
        <f>IF(AH133=0,0,($C$133/$AH$133)*100000)</f>
        <v>0</v>
      </c>
      <c r="AJ133" s="157">
        <f>' B_Populations'!E138</f>
        <v>0</v>
      </c>
      <c r="AK133" s="157">
        <f>IF(AJ133=0,0,($D$133/$AJ$133)*100000)</f>
        <v>0</v>
      </c>
      <c r="AL133" s="157">
        <f>' B_Populations'!G138</f>
        <v>0</v>
      </c>
      <c r="AM133" s="157">
        <f>IF(AL133=0,0,($E$133/$AL$133)*100000)</f>
        <v>0</v>
      </c>
      <c r="AN133" s="157">
        <f>' B_Populations'!I138</f>
        <v>0</v>
      </c>
      <c r="AO133" s="157">
        <f>IF(AN133=0,0,($F$133/$AN$133)*100000)</f>
        <v>0</v>
      </c>
      <c r="AP133" s="157">
        <f>' B_Populations'!K138</f>
        <v>0</v>
      </c>
      <c r="AQ133" s="157">
        <f>IF(AP133=0,0,($G$133/$AP$133)*100000)</f>
        <v>0</v>
      </c>
      <c r="AR133" s="157">
        <f>' B_Populations'!M138</f>
        <v>0</v>
      </c>
      <c r="AS133" s="157">
        <f>IF(AR133=0,0,($H$133/$AR$133)*100000)</f>
        <v>0</v>
      </c>
      <c r="AT133" s="157">
        <f>' B_Populations'!O138</f>
        <v>0</v>
      </c>
      <c r="AU133" s="157">
        <f>IF(AT133=0,0,($I$133/$AT$133)*100000)</f>
        <v>0</v>
      </c>
      <c r="AV133" s="157">
        <f>' B_Populations'!Q138</f>
        <v>0</v>
      </c>
      <c r="AW133" s="157">
        <f>IF(AV133=0,0,($J$133/$AV$133)*100000)</f>
        <v>0</v>
      </c>
      <c r="AX133" s="157">
        <f>' B_Populations'!S138</f>
        <v>0</v>
      </c>
      <c r="AY133" s="157">
        <f>IF(AX133=0,0,($K$133/$AX$133)*100000)</f>
        <v>0</v>
      </c>
      <c r="AZ133" s="157">
        <f>' B_Populations'!U138</f>
        <v>0</v>
      </c>
      <c r="BA133" s="157">
        <f>IF(AZ133=0,0,($L$133/$AZ$133)*100000)</f>
        <v>0</v>
      </c>
      <c r="CQ133" s="110"/>
      <c r="CR133" s="158"/>
      <c r="CS133" s="159">
        <v>1.5507999999999999E-2</v>
      </c>
      <c r="CT133" s="110"/>
      <c r="CU133" s="108" t="str">
        <f>' B_Populations'!$B$18</f>
        <v>85+</v>
      </c>
      <c r="CV133" s="160">
        <f t="shared" si="143"/>
        <v>0</v>
      </c>
      <c r="CW133" s="161">
        <f t="shared" si="144"/>
        <v>0</v>
      </c>
      <c r="CX133" s="161">
        <f t="shared" si="145"/>
        <v>0</v>
      </c>
      <c r="CY133" s="162">
        <f t="shared" si="146"/>
        <v>0</v>
      </c>
      <c r="CZ133" s="162">
        <f t="shared" si="147"/>
        <v>0</v>
      </c>
      <c r="DA133" s="162">
        <f t="shared" si="148"/>
        <v>0</v>
      </c>
      <c r="DB133" s="162">
        <f t="shared" si="149"/>
        <v>0</v>
      </c>
      <c r="DC133" s="162">
        <f t="shared" si="150"/>
        <v>0</v>
      </c>
      <c r="DD133" s="162">
        <f t="shared" si="151"/>
        <v>0</v>
      </c>
      <c r="DE133" s="178">
        <f t="shared" si="152"/>
        <v>0</v>
      </c>
    </row>
    <row r="134" spans="1:109">
      <c r="B134" s="163" t="s">
        <v>115</v>
      </c>
      <c r="C134" s="164">
        <f t="shared" ref="C134:L134" si="153">SUM(C124:C133)</f>
        <v>0</v>
      </c>
      <c r="D134" s="165">
        <f t="shared" si="153"/>
        <v>0</v>
      </c>
      <c r="E134" s="165">
        <f t="shared" si="153"/>
        <v>0</v>
      </c>
      <c r="F134" s="167">
        <f t="shared" si="153"/>
        <v>0</v>
      </c>
      <c r="G134" s="167">
        <f t="shared" si="153"/>
        <v>0</v>
      </c>
      <c r="H134" s="167">
        <f t="shared" si="153"/>
        <v>0</v>
      </c>
      <c r="I134" s="167">
        <f t="shared" si="153"/>
        <v>0</v>
      </c>
      <c r="J134" s="167">
        <f t="shared" si="153"/>
        <v>0</v>
      </c>
      <c r="K134" s="167">
        <f t="shared" si="153"/>
        <v>0</v>
      </c>
      <c r="L134" s="179">
        <f t="shared" si="153"/>
        <v>0</v>
      </c>
      <c r="M134" s="98"/>
      <c r="AH134" s="170">
        <f t="shared" ref="AH134:BA134" si="154">SUM(AH124:AH133)</f>
        <v>0</v>
      </c>
      <c r="AI134" s="157">
        <f>IF(AH134=0,0,($C$134/$AH$134)*100000)</f>
        <v>0</v>
      </c>
      <c r="AJ134" s="157">
        <f t="shared" si="154"/>
        <v>0</v>
      </c>
      <c r="AK134" s="157">
        <f>IF(AJ134=0,0,($D$134/$AJ$134)*100000)</f>
        <v>0</v>
      </c>
      <c r="AL134" s="157">
        <f t="shared" si="154"/>
        <v>0</v>
      </c>
      <c r="AM134" s="157">
        <f>IF(AL134=0,0,($E$134/$AL$134)*100000)</f>
        <v>0</v>
      </c>
      <c r="AN134" s="157">
        <f t="shared" si="154"/>
        <v>0</v>
      </c>
      <c r="AO134" s="157">
        <f>IF(AN134=0,0,($F$134/$AN$134)*100000)</f>
        <v>0</v>
      </c>
      <c r="AP134" s="157">
        <f t="shared" si="154"/>
        <v>0</v>
      </c>
      <c r="AQ134" s="157">
        <f>IF(AP134=0,0,($G$134/$AP$134)*100000)</f>
        <v>0</v>
      </c>
      <c r="AR134" s="157">
        <f t="shared" si="154"/>
        <v>0</v>
      </c>
      <c r="AS134" s="157">
        <f>IF(AR134=0,0,($H$134/$AR$134)*100000)</f>
        <v>0</v>
      </c>
      <c r="AT134" s="157">
        <f t="shared" si="154"/>
        <v>0</v>
      </c>
      <c r="AU134" s="157">
        <f>IF(AT134=0,0,($I$134/$AT$134)*100000)</f>
        <v>0</v>
      </c>
      <c r="AV134" s="157">
        <f t="shared" si="154"/>
        <v>0</v>
      </c>
      <c r="AW134" s="157">
        <f>IF(AV134=0,0,($J$134/$AV$134)*100000)</f>
        <v>0</v>
      </c>
      <c r="AX134" s="157">
        <f t="shared" si="154"/>
        <v>0</v>
      </c>
      <c r="AY134" s="157">
        <f>IF(AX134=0,0,($K$134/$AX$134)*100000)</f>
        <v>0</v>
      </c>
      <c r="AZ134" s="157">
        <f t="shared" si="154"/>
        <v>0</v>
      </c>
      <c r="BA134" s="157">
        <f>IF(AZ134=0,0,($L$134/$AZ$134)*100000)</f>
        <v>0</v>
      </c>
      <c r="CS134" s="171"/>
      <c r="CU134" s="157" t="s">
        <v>115</v>
      </c>
      <c r="CV134" s="160">
        <f t="shared" ref="CV134:DE134" si="155">SUM(CV124:CV133)</f>
        <v>0</v>
      </c>
      <c r="CW134" s="161">
        <f t="shared" si="155"/>
        <v>0</v>
      </c>
      <c r="CX134" s="161">
        <f t="shared" si="155"/>
        <v>0</v>
      </c>
      <c r="CY134" s="172">
        <f t="shared" si="155"/>
        <v>0</v>
      </c>
      <c r="CZ134" s="172">
        <f t="shared" si="155"/>
        <v>0</v>
      </c>
      <c r="DA134" s="172">
        <f t="shared" si="155"/>
        <v>0</v>
      </c>
      <c r="DB134" s="172">
        <f t="shared" si="155"/>
        <v>0</v>
      </c>
      <c r="DC134" s="172">
        <f t="shared" si="155"/>
        <v>0</v>
      </c>
      <c r="DD134" s="172">
        <f t="shared" si="155"/>
        <v>0</v>
      </c>
      <c r="DE134" s="180">
        <f t="shared" si="155"/>
        <v>0</v>
      </c>
    </row>
    <row r="136" spans="1:109" ht="12.95" thickBot="1"/>
    <row r="137" spans="1:109" ht="13.5" thickBot="1">
      <c r="A137" s="136" t="s">
        <v>116</v>
      </c>
      <c r="B137" s="173"/>
      <c r="C137" s="174">
        <f>' B_Populations'!A145</f>
        <v>0</v>
      </c>
      <c r="D137" s="139" t="s">
        <v>103</v>
      </c>
      <c r="E137" s="139"/>
      <c r="F137" s="140" t="s">
        <v>104</v>
      </c>
      <c r="G137" s="141"/>
      <c r="H137" s="141"/>
      <c r="I137" s="141"/>
      <c r="J137" s="141"/>
      <c r="K137" s="141"/>
      <c r="L137" s="141"/>
      <c r="M137" s="98"/>
      <c r="N137" s="98"/>
      <c r="O137" s="98"/>
      <c r="P137" s="98"/>
      <c r="Q137" s="98"/>
      <c r="R137" s="98"/>
      <c r="S137" s="98"/>
      <c r="T137" s="98"/>
      <c r="U137" s="98"/>
      <c r="V137" s="98"/>
      <c r="W137" s="98"/>
      <c r="X137" s="98"/>
      <c r="Y137" s="98"/>
      <c r="CV137" s="98" t="s">
        <v>106</v>
      </c>
      <c r="CW137" s="98"/>
      <c r="CX137" s="98"/>
      <c r="CY137" s="98"/>
    </row>
    <row r="138" spans="1:109" ht="39">
      <c r="B138" s="144" t="s">
        <v>32</v>
      </c>
      <c r="C138" s="145" t="s">
        <v>107</v>
      </c>
      <c r="D138" s="146" t="s">
        <v>108</v>
      </c>
      <c r="E138" s="146" t="s">
        <v>109</v>
      </c>
      <c r="F138" s="148" t="str">
        <f>' B_Populations'!$I$8</f>
        <v>White-Not Hispanic</v>
      </c>
      <c r="G138" s="148" t="str">
        <f>' B_Populations'!$K$8</f>
        <v>Hispanic</v>
      </c>
      <c r="H138" s="148" t="str">
        <f>' B_Populations'!$M$8</f>
        <v>Black-Not Hispanic</v>
      </c>
      <c r="I138" s="148" t="str">
        <f>' B_Populations'!$O$8</f>
        <v>Asian</v>
      </c>
      <c r="J138" s="148" t="str">
        <f>' B_Populations'!$Q$8</f>
        <v>American Indian/Alaska Native</v>
      </c>
      <c r="K138" s="148" t="str">
        <f>' B_Populations'!$S$8</f>
        <v>Other</v>
      </c>
      <c r="L138" s="175" t="str">
        <f>' B_Populations'!$U$8</f>
        <v>Other</v>
      </c>
      <c r="M138" s="102"/>
      <c r="N138" s="102"/>
      <c r="O138" s="102"/>
      <c r="P138" s="102"/>
      <c r="Q138" s="102"/>
      <c r="R138" s="102"/>
      <c r="S138" s="102"/>
      <c r="T138" s="102"/>
      <c r="U138" s="102"/>
      <c r="V138" s="102"/>
      <c r="W138" s="102"/>
      <c r="X138" s="102"/>
      <c r="Y138" s="102"/>
      <c r="Z138" s="102"/>
      <c r="AA138" s="102"/>
      <c r="AB138" s="102"/>
      <c r="AC138" s="102"/>
      <c r="AD138" s="102"/>
      <c r="AE138" s="102"/>
      <c r="AF138" s="102"/>
      <c r="AH138" s="150" t="s">
        <v>110</v>
      </c>
      <c r="AI138" s="150" t="s">
        <v>111</v>
      </c>
      <c r="AJ138" s="150" t="s">
        <v>112</v>
      </c>
      <c r="AK138" s="150" t="s">
        <v>111</v>
      </c>
      <c r="AL138" s="150" t="s">
        <v>113</v>
      </c>
      <c r="AM138" s="150" t="s">
        <v>111</v>
      </c>
      <c r="AN138" s="150" t="str">
        <f>' B_Populations'!$I$8</f>
        <v>White-Not Hispanic</v>
      </c>
      <c r="AO138" s="150" t="s">
        <v>111</v>
      </c>
      <c r="AP138" s="150" t="str">
        <f>' B_Populations'!$K$8</f>
        <v>Hispanic</v>
      </c>
      <c r="AQ138" s="150" t="s">
        <v>111</v>
      </c>
      <c r="AR138" s="150" t="str">
        <f>' B_Populations'!$M$8</f>
        <v>Black-Not Hispanic</v>
      </c>
      <c r="AS138" s="150" t="s">
        <v>111</v>
      </c>
      <c r="AT138" s="150" t="str">
        <f>' B_Populations'!$O$8</f>
        <v>Asian</v>
      </c>
      <c r="AU138" s="150" t="s">
        <v>111</v>
      </c>
      <c r="AV138" s="150" t="str">
        <f>' B_Populations'!$Q$8</f>
        <v>American Indian/Alaska Native</v>
      </c>
      <c r="AW138" s="150" t="s">
        <v>111</v>
      </c>
      <c r="AX138" s="150" t="str">
        <f>' B_Populations'!$S$8</f>
        <v>Other</v>
      </c>
      <c r="AY138" s="150" t="s">
        <v>111</v>
      </c>
      <c r="AZ138" s="150" t="str">
        <f>' B_Populations'!$U$8</f>
        <v>Other</v>
      </c>
      <c r="BA138" s="150" t="s">
        <v>111</v>
      </c>
      <c r="BB138" s="102"/>
      <c r="BC138" s="102"/>
      <c r="BD138" s="102"/>
      <c r="BE138" s="102"/>
      <c r="BF138" s="102"/>
      <c r="BG138" s="102"/>
      <c r="BH138" s="102"/>
      <c r="BI138" s="102"/>
      <c r="BJ138" s="102"/>
      <c r="BK138" s="102"/>
      <c r="BL138" s="102"/>
      <c r="BM138" s="102"/>
      <c r="BN138" s="102"/>
      <c r="BO138" s="102"/>
      <c r="BP138" s="102"/>
      <c r="BQ138" s="102"/>
      <c r="BR138" s="102"/>
      <c r="BS138" s="102"/>
      <c r="BT138" s="102"/>
      <c r="BU138" s="102"/>
      <c r="BV138" s="102"/>
      <c r="BW138" s="102"/>
      <c r="BX138" s="102"/>
      <c r="BY138" s="102"/>
      <c r="BZ138" s="102"/>
      <c r="CA138" s="102"/>
      <c r="CB138" s="102"/>
      <c r="CC138" s="102"/>
      <c r="CD138" s="102"/>
      <c r="CE138" s="102"/>
      <c r="CF138" s="102"/>
      <c r="CG138" s="102"/>
      <c r="CH138" s="102"/>
      <c r="CI138" s="102"/>
      <c r="CJ138" s="102"/>
      <c r="CK138" s="102"/>
      <c r="CL138" s="102"/>
      <c r="CM138" s="102"/>
      <c r="CN138" s="102"/>
      <c r="CO138" s="102"/>
      <c r="CP138" s="102"/>
      <c r="CQ138" s="102"/>
      <c r="CR138" s="102"/>
      <c r="CS138" s="151" t="s">
        <v>114</v>
      </c>
      <c r="CU138" s="150" t="s">
        <v>32</v>
      </c>
      <c r="CV138" s="152" t="s">
        <v>33</v>
      </c>
      <c r="CW138" s="153" t="s">
        <v>34</v>
      </c>
      <c r="CX138" s="153" t="s">
        <v>35</v>
      </c>
      <c r="CY138" s="148" t="str">
        <f>' B_Populations'!$I$8</f>
        <v>White-Not Hispanic</v>
      </c>
      <c r="CZ138" s="148" t="str">
        <f>' B_Populations'!$K$8</f>
        <v>Hispanic</v>
      </c>
      <c r="DA138" s="148" t="str">
        <f>' B_Populations'!$M$8</f>
        <v>Black-Not Hispanic</v>
      </c>
      <c r="DB138" s="148" t="str">
        <f>' B_Populations'!$O$8</f>
        <v>Asian</v>
      </c>
      <c r="DC138" s="148" t="str">
        <f>' B_Populations'!$Q$8</f>
        <v>American Indian/Alaska Native</v>
      </c>
      <c r="DD138" s="148" t="str">
        <f>' B_Populations'!$S$8</f>
        <v>Other</v>
      </c>
      <c r="DE138" s="175" t="str">
        <f>' B_Populations'!$U$8</f>
        <v>Other</v>
      </c>
    </row>
    <row r="139" spans="1:109">
      <c r="B139" s="108" t="str">
        <f>' B_Populations'!$B$9</f>
        <v>10-14</v>
      </c>
      <c r="C139" s="254"/>
      <c r="D139" s="255"/>
      <c r="E139" s="255"/>
      <c r="F139" s="155"/>
      <c r="G139" s="155"/>
      <c r="H139" s="155"/>
      <c r="I139" s="155"/>
      <c r="J139" s="155"/>
      <c r="K139" s="155"/>
      <c r="L139" s="155"/>
      <c r="M139" s="110"/>
      <c r="N139" s="110"/>
      <c r="O139" s="110"/>
      <c r="P139" s="110"/>
      <c r="Q139" s="110"/>
      <c r="R139" s="110"/>
      <c r="S139" s="110"/>
      <c r="T139" s="110"/>
      <c r="U139" s="110"/>
      <c r="V139" s="110"/>
      <c r="W139" s="110"/>
      <c r="X139" s="110"/>
      <c r="Y139" s="110"/>
      <c r="Z139" s="177"/>
      <c r="AA139" s="177"/>
      <c r="AB139" s="177"/>
      <c r="AC139" s="177"/>
      <c r="AD139" s="177"/>
      <c r="AE139" s="177"/>
      <c r="AF139" s="177"/>
      <c r="AG139" s="110"/>
      <c r="AH139" s="157">
        <f>' B_Populations'!C144</f>
        <v>0</v>
      </c>
      <c r="AI139" s="157">
        <f>IF(AH139=0,0,($C$139/$AH$139)*100000)</f>
        <v>0</v>
      </c>
      <c r="AJ139" s="157">
        <f>' B_Populations'!E144</f>
        <v>0</v>
      </c>
      <c r="AK139" s="157">
        <f>IF(AJ139=0,0,($D$139/$AJ$139)*100000)</f>
        <v>0</v>
      </c>
      <c r="AL139" s="157">
        <f>' B_Populations'!G144</f>
        <v>0</v>
      </c>
      <c r="AM139" s="157">
        <f>IF(AL139=0,0,($E$139/$AL$139)*100000)</f>
        <v>0</v>
      </c>
      <c r="AN139" s="157">
        <f>' B_Populations'!I144</f>
        <v>0</v>
      </c>
      <c r="AO139" s="157">
        <f>IF(AN139=0,0,($F$139/$AN$139)*100000)</f>
        <v>0</v>
      </c>
      <c r="AP139" s="157">
        <f>' B_Populations'!K144</f>
        <v>0</v>
      </c>
      <c r="AQ139" s="157">
        <f>IF(AP139=0,0,($G$139/$AP$139)*100000)</f>
        <v>0</v>
      </c>
      <c r="AR139" s="157">
        <f>' B_Populations'!M144</f>
        <v>0</v>
      </c>
      <c r="AS139" s="157">
        <f>IF(AR139=0,0,($H$139/$AR$139)*100000)</f>
        <v>0</v>
      </c>
      <c r="AT139" s="157">
        <f>' B_Populations'!O144</f>
        <v>0</v>
      </c>
      <c r="AU139" s="157">
        <f>IF(AT139=0,0,($I$139/$AT$139)*100000)</f>
        <v>0</v>
      </c>
      <c r="AV139" s="157">
        <f>' B_Populations'!Q144</f>
        <v>0</v>
      </c>
      <c r="AW139" s="157">
        <f>IF(AV139=0,0,($J$139/$AV$139)*100000)</f>
        <v>0</v>
      </c>
      <c r="AX139" s="157">
        <f>' B_Populations'!S144</f>
        <v>0</v>
      </c>
      <c r="AY139" s="157">
        <f>IF(AX139=0,0,($K$139/$AX$139)*100000)</f>
        <v>0</v>
      </c>
      <c r="AZ139" s="157">
        <f>' B_Populations'!U144</f>
        <v>0</v>
      </c>
      <c r="BA139" s="157">
        <f>IF(AZ139=0,0,($L$139/$AZ$139)*100000)</f>
        <v>0</v>
      </c>
      <c r="CQ139" s="110"/>
      <c r="CR139" s="158"/>
      <c r="CS139" s="159">
        <v>7.3032E-2</v>
      </c>
      <c r="CT139" s="110"/>
      <c r="CU139" s="108" t="str">
        <f>' B_Populations'!$B$9</f>
        <v>10-14</v>
      </c>
      <c r="CV139" s="160">
        <f t="shared" ref="CV139:CV148" si="156">AI139*CS139</f>
        <v>0</v>
      </c>
      <c r="CW139" s="161">
        <f t="shared" ref="CW139:CW148" si="157">AK139*CS139</f>
        <v>0</v>
      </c>
      <c r="CX139" s="161">
        <f t="shared" ref="CX139:CX148" si="158">AM139*CS139</f>
        <v>0</v>
      </c>
      <c r="CY139" s="162">
        <f t="shared" ref="CY139:CY148" si="159">AO139*CS139</f>
        <v>0</v>
      </c>
      <c r="CZ139" s="162">
        <f t="shared" ref="CZ139:CZ148" si="160">AQ139*CS139</f>
        <v>0</v>
      </c>
      <c r="DA139" s="162">
        <f t="shared" ref="DA139:DA148" si="161">AS139*CS139</f>
        <v>0</v>
      </c>
      <c r="DB139" s="162">
        <f t="shared" ref="DB139:DB148" si="162">AU139*CS139</f>
        <v>0</v>
      </c>
      <c r="DC139" s="162">
        <f t="shared" ref="DC139:DC148" si="163">AW139*CS139</f>
        <v>0</v>
      </c>
      <c r="DD139" s="162">
        <f t="shared" ref="DD139:DD148" si="164">AY139*CS139</f>
        <v>0</v>
      </c>
      <c r="DE139" s="178">
        <f t="shared" ref="DE139:DE148" si="165">BA139*CS139</f>
        <v>0</v>
      </c>
    </row>
    <row r="140" spans="1:109">
      <c r="B140" s="108" t="str">
        <f>' B_Populations'!$B$10</f>
        <v>15-19</v>
      </c>
      <c r="C140" s="254"/>
      <c r="D140" s="255"/>
      <c r="E140" s="255"/>
      <c r="F140" s="155"/>
      <c r="G140" s="155"/>
      <c r="H140" s="155"/>
      <c r="I140" s="155"/>
      <c r="J140" s="155"/>
      <c r="K140" s="155"/>
      <c r="L140" s="155"/>
      <c r="M140" s="110"/>
      <c r="N140" s="110"/>
      <c r="O140" s="110"/>
      <c r="P140" s="110"/>
      <c r="Q140" s="110"/>
      <c r="R140" s="110"/>
      <c r="S140" s="110"/>
      <c r="T140" s="110"/>
      <c r="U140" s="110"/>
      <c r="V140" s="110"/>
      <c r="W140" s="110"/>
      <c r="X140" s="110"/>
      <c r="Y140" s="110"/>
      <c r="Z140" s="177"/>
      <c r="AA140" s="177"/>
      <c r="AB140" s="177"/>
      <c r="AC140" s="177"/>
      <c r="AD140" s="177"/>
      <c r="AE140" s="177"/>
      <c r="AF140" s="177"/>
      <c r="AG140" s="110"/>
      <c r="AH140" s="157">
        <f>' B_Populations'!C145</f>
        <v>0</v>
      </c>
      <c r="AI140" s="157">
        <f>IF(AH140=0,0,($C$140/$AH$140)*100000)</f>
        <v>0</v>
      </c>
      <c r="AJ140" s="157">
        <f>' B_Populations'!E145</f>
        <v>0</v>
      </c>
      <c r="AK140" s="157">
        <f>IF(AJ140=0,0,($D$140/$AJ$140)*100000)</f>
        <v>0</v>
      </c>
      <c r="AL140" s="157">
        <f>' B_Populations'!G145</f>
        <v>0</v>
      </c>
      <c r="AM140" s="157">
        <f>IF(AL140=0,0,($E$140/$AL$140)*100000)</f>
        <v>0</v>
      </c>
      <c r="AN140" s="157">
        <f>' B_Populations'!I145</f>
        <v>0</v>
      </c>
      <c r="AO140" s="157">
        <f>IF(AN140=0,0,($F$140/$AN$140)*100000)</f>
        <v>0</v>
      </c>
      <c r="AP140" s="157">
        <f>' B_Populations'!K145</f>
        <v>0</v>
      </c>
      <c r="AQ140" s="157">
        <f>IF(AP140=0,0,($G$140/$AP$140)*100000)</f>
        <v>0</v>
      </c>
      <c r="AR140" s="157">
        <f>' B_Populations'!M145</f>
        <v>0</v>
      </c>
      <c r="AS140" s="157">
        <f>IF(AR140=0,0,($H$140/$AR$140)*100000)</f>
        <v>0</v>
      </c>
      <c r="AT140" s="157">
        <f>' B_Populations'!O145</f>
        <v>0</v>
      </c>
      <c r="AU140" s="157">
        <f>IF(AT140=0,0,($I$140/$AT$140)*100000)</f>
        <v>0</v>
      </c>
      <c r="AV140" s="157">
        <f>' B_Populations'!Q145</f>
        <v>0</v>
      </c>
      <c r="AW140" s="157">
        <f>IF(AV140=0,0,($J$140/$AV$140)*100000)</f>
        <v>0</v>
      </c>
      <c r="AX140" s="157">
        <f>' B_Populations'!S145</f>
        <v>0</v>
      </c>
      <c r="AY140" s="157">
        <f>IF(AX140=0,0,($K$140/$AX$140)*100000)</f>
        <v>0</v>
      </c>
      <c r="AZ140" s="157">
        <f>' B_Populations'!U145</f>
        <v>0</v>
      </c>
      <c r="BA140" s="157">
        <f>IF(AZ140=0,0,($L$140/$AZ$140)*100000)</f>
        <v>0</v>
      </c>
      <c r="CQ140" s="110"/>
      <c r="CR140" s="158"/>
      <c r="CS140" s="159">
        <v>7.2168999999999997E-2</v>
      </c>
      <c r="CT140" s="110"/>
      <c r="CU140" s="108" t="str">
        <f>' B_Populations'!$B$10</f>
        <v>15-19</v>
      </c>
      <c r="CV140" s="160">
        <f t="shared" si="156"/>
        <v>0</v>
      </c>
      <c r="CW140" s="161">
        <f t="shared" si="157"/>
        <v>0</v>
      </c>
      <c r="CX140" s="161">
        <f t="shared" si="158"/>
        <v>0</v>
      </c>
      <c r="CY140" s="162">
        <f t="shared" si="159"/>
        <v>0</v>
      </c>
      <c r="CZ140" s="162">
        <f t="shared" si="160"/>
        <v>0</v>
      </c>
      <c r="DA140" s="162">
        <f t="shared" si="161"/>
        <v>0</v>
      </c>
      <c r="DB140" s="162">
        <f t="shared" si="162"/>
        <v>0</v>
      </c>
      <c r="DC140" s="162">
        <f t="shared" si="163"/>
        <v>0</v>
      </c>
      <c r="DD140" s="162">
        <f t="shared" si="164"/>
        <v>0</v>
      </c>
      <c r="DE140" s="178">
        <f t="shared" si="165"/>
        <v>0</v>
      </c>
    </row>
    <row r="141" spans="1:109">
      <c r="B141" s="108" t="str">
        <f>' B_Populations'!$B$11</f>
        <v>20-24</v>
      </c>
      <c r="C141" s="254"/>
      <c r="D141" s="255"/>
      <c r="E141" s="255"/>
      <c r="F141" s="155"/>
      <c r="G141" s="155"/>
      <c r="H141" s="155"/>
      <c r="I141" s="155"/>
      <c r="J141" s="155"/>
      <c r="K141" s="155"/>
      <c r="L141" s="155"/>
      <c r="M141" s="110"/>
      <c r="N141" s="110"/>
      <c r="O141" s="110"/>
      <c r="P141" s="110"/>
      <c r="Q141" s="110"/>
      <c r="R141" s="110"/>
      <c r="S141" s="110"/>
      <c r="T141" s="110"/>
      <c r="U141" s="110"/>
      <c r="V141" s="110"/>
      <c r="W141" s="110"/>
      <c r="X141" s="110"/>
      <c r="Y141" s="110"/>
      <c r="Z141" s="177"/>
      <c r="AA141" s="177"/>
      <c r="AB141" s="177"/>
      <c r="AC141" s="177"/>
      <c r="AD141" s="177"/>
      <c r="AE141" s="177"/>
      <c r="AF141" s="177"/>
      <c r="AG141" s="110"/>
      <c r="AH141" s="157">
        <f>' B_Populations'!C146</f>
        <v>0</v>
      </c>
      <c r="AI141" s="157">
        <f>IF(AH141=0,0,($C$141/$AH$141)*100000)</f>
        <v>0</v>
      </c>
      <c r="AJ141" s="157">
        <f>' B_Populations'!E146</f>
        <v>0</v>
      </c>
      <c r="AK141" s="157">
        <f>IF(AJ141=0,0,($D$141/$AJ$141)*100000)</f>
        <v>0</v>
      </c>
      <c r="AL141" s="157">
        <f>' B_Populations'!G146</f>
        <v>0</v>
      </c>
      <c r="AM141" s="157">
        <f>IF(AL141=0,0,($E$141/$AL$141)*100000)</f>
        <v>0</v>
      </c>
      <c r="AN141" s="157">
        <f>' B_Populations'!I146</f>
        <v>0</v>
      </c>
      <c r="AO141" s="157">
        <f>IF(AN141=0,0,($F$141/$AN$141)*100000)</f>
        <v>0</v>
      </c>
      <c r="AP141" s="157">
        <f>' B_Populations'!K146</f>
        <v>0</v>
      </c>
      <c r="AQ141" s="157">
        <f>IF(AP141=0,0,($G$141/$AP$141)*100000)</f>
        <v>0</v>
      </c>
      <c r="AR141" s="157">
        <f>' B_Populations'!M146</f>
        <v>0</v>
      </c>
      <c r="AS141" s="157">
        <f>IF(AR141=0,0,($H$141/$AR$141)*100000)</f>
        <v>0</v>
      </c>
      <c r="AT141" s="157">
        <f>' B_Populations'!O146</f>
        <v>0</v>
      </c>
      <c r="AU141" s="157">
        <f>IF(AT141=0,0,($I$141/$AT$141)*100000)</f>
        <v>0</v>
      </c>
      <c r="AV141" s="157">
        <f>' B_Populations'!Q146</f>
        <v>0</v>
      </c>
      <c r="AW141" s="157">
        <f>IF(AV141=0,0,($J$141/$AV$141)*100000)</f>
        <v>0</v>
      </c>
      <c r="AX141" s="157">
        <f>' B_Populations'!S146</f>
        <v>0</v>
      </c>
      <c r="AY141" s="157">
        <f>IF(AX141=0,0,($K$141/$AX$141)*100000)</f>
        <v>0</v>
      </c>
      <c r="AZ141" s="157">
        <f>' B_Populations'!U146</f>
        <v>0</v>
      </c>
      <c r="BA141" s="157">
        <f>IF(AZ141=0,0,($L$141/$AZ$141)*100000)</f>
        <v>0</v>
      </c>
      <c r="CQ141" s="110"/>
      <c r="CR141" s="158"/>
      <c r="CS141" s="159">
        <v>6.6477999999999995E-2</v>
      </c>
      <c r="CT141" s="110"/>
      <c r="CU141" s="108" t="str">
        <f>' B_Populations'!$B$11</f>
        <v>20-24</v>
      </c>
      <c r="CV141" s="160">
        <f t="shared" si="156"/>
        <v>0</v>
      </c>
      <c r="CW141" s="161">
        <f t="shared" si="157"/>
        <v>0</v>
      </c>
      <c r="CX141" s="161">
        <f t="shared" si="158"/>
        <v>0</v>
      </c>
      <c r="CY141" s="162">
        <f t="shared" si="159"/>
        <v>0</v>
      </c>
      <c r="CZ141" s="162">
        <f t="shared" si="160"/>
        <v>0</v>
      </c>
      <c r="DA141" s="162">
        <f t="shared" si="161"/>
        <v>0</v>
      </c>
      <c r="DB141" s="162">
        <f t="shared" si="162"/>
        <v>0</v>
      </c>
      <c r="DC141" s="162">
        <f t="shared" si="163"/>
        <v>0</v>
      </c>
      <c r="DD141" s="162">
        <f t="shared" si="164"/>
        <v>0</v>
      </c>
      <c r="DE141" s="178">
        <f t="shared" si="165"/>
        <v>0</v>
      </c>
    </row>
    <row r="142" spans="1:109">
      <c r="B142" s="108" t="str">
        <f>' B_Populations'!$B$12</f>
        <v>25-34</v>
      </c>
      <c r="C142" s="254"/>
      <c r="D142" s="255"/>
      <c r="E142" s="255"/>
      <c r="F142" s="155"/>
      <c r="G142" s="155"/>
      <c r="H142" s="155"/>
      <c r="I142" s="155"/>
      <c r="J142" s="155"/>
      <c r="K142" s="155"/>
      <c r="L142" s="155"/>
      <c r="M142" s="110"/>
      <c r="N142" s="110"/>
      <c r="O142" s="110"/>
      <c r="P142" s="110"/>
      <c r="Q142" s="110"/>
      <c r="R142" s="110"/>
      <c r="S142" s="110"/>
      <c r="T142" s="110"/>
      <c r="U142" s="110"/>
      <c r="V142" s="110"/>
      <c r="W142" s="110"/>
      <c r="X142" s="110"/>
      <c r="Y142" s="110"/>
      <c r="Z142" s="177"/>
      <c r="AA142" s="177"/>
      <c r="AB142" s="177"/>
      <c r="AC142" s="177"/>
      <c r="AD142" s="177"/>
      <c r="AE142" s="177"/>
      <c r="AF142" s="177"/>
      <c r="AG142" s="110"/>
      <c r="AH142" s="157">
        <f>' B_Populations'!C147</f>
        <v>0</v>
      </c>
      <c r="AI142" s="157">
        <f>IF(AH142=0,0,($C$142/$AH$142)*100000)</f>
        <v>0</v>
      </c>
      <c r="AJ142" s="157">
        <f>' B_Populations'!E147</f>
        <v>0</v>
      </c>
      <c r="AK142" s="157">
        <f>IF(AJ142=0,0,($D$142/$AJ$142)*100000)</f>
        <v>0</v>
      </c>
      <c r="AL142" s="157">
        <f>' B_Populations'!G147</f>
        <v>0</v>
      </c>
      <c r="AM142" s="157">
        <f>IF(AL142=0,0,($E$142/$AL$142)*100000)</f>
        <v>0</v>
      </c>
      <c r="AN142" s="157">
        <f>' B_Populations'!I147</f>
        <v>0</v>
      </c>
      <c r="AO142" s="157">
        <f>IF(AN142=0,0,($F$142/$AN$142)*100000)</f>
        <v>0</v>
      </c>
      <c r="AP142" s="157">
        <f>' B_Populations'!K147</f>
        <v>0</v>
      </c>
      <c r="AQ142" s="157">
        <f>IF(AP142=0,0,($G$142/$AP$142)*100000)</f>
        <v>0</v>
      </c>
      <c r="AR142" s="157">
        <f>' B_Populations'!M147</f>
        <v>0</v>
      </c>
      <c r="AS142" s="157">
        <f>IF(AR142=0,0,($H$142/$AR$142)*100000)</f>
        <v>0</v>
      </c>
      <c r="AT142" s="157">
        <f>' B_Populations'!O147</f>
        <v>0</v>
      </c>
      <c r="AU142" s="157">
        <f>IF(AT142=0,0,($I$142/$AT$142)*100000)</f>
        <v>0</v>
      </c>
      <c r="AV142" s="157">
        <f>' B_Populations'!Q147</f>
        <v>0</v>
      </c>
      <c r="AW142" s="157">
        <f>IF(AV142=0,0,($J$142/$AV$142)*100000)</f>
        <v>0</v>
      </c>
      <c r="AX142" s="157">
        <f>' B_Populations'!S147</f>
        <v>0</v>
      </c>
      <c r="AY142" s="157">
        <f>IF(AX142=0,0,($K$142/$AX$142)*100000)</f>
        <v>0</v>
      </c>
      <c r="AZ142" s="157">
        <f>' B_Populations'!U147</f>
        <v>0</v>
      </c>
      <c r="BA142" s="157">
        <f>IF(AZ142=0,0,($L$142/$AZ$142)*100000)</f>
        <v>0</v>
      </c>
      <c r="CQ142" s="110"/>
      <c r="CR142" s="158"/>
      <c r="CS142" s="159">
        <v>0.135573</v>
      </c>
      <c r="CT142" s="110"/>
      <c r="CU142" s="108" t="str">
        <f>' B_Populations'!$B$12</f>
        <v>25-34</v>
      </c>
      <c r="CV142" s="160">
        <f t="shared" si="156"/>
        <v>0</v>
      </c>
      <c r="CW142" s="161">
        <f t="shared" si="157"/>
        <v>0</v>
      </c>
      <c r="CX142" s="161">
        <f t="shared" si="158"/>
        <v>0</v>
      </c>
      <c r="CY142" s="162">
        <f t="shared" si="159"/>
        <v>0</v>
      </c>
      <c r="CZ142" s="162">
        <f t="shared" si="160"/>
        <v>0</v>
      </c>
      <c r="DA142" s="162">
        <f t="shared" si="161"/>
        <v>0</v>
      </c>
      <c r="DB142" s="162">
        <f t="shared" si="162"/>
        <v>0</v>
      </c>
      <c r="DC142" s="162">
        <f t="shared" si="163"/>
        <v>0</v>
      </c>
      <c r="DD142" s="162">
        <f t="shared" si="164"/>
        <v>0</v>
      </c>
      <c r="DE142" s="178">
        <f t="shared" si="165"/>
        <v>0</v>
      </c>
    </row>
    <row r="143" spans="1:109">
      <c r="B143" s="108" t="str">
        <f>' B_Populations'!$B$13</f>
        <v>35-44</v>
      </c>
      <c r="C143" s="254"/>
      <c r="D143" s="255"/>
      <c r="E143" s="255"/>
      <c r="F143" s="155"/>
      <c r="G143" s="155"/>
      <c r="H143" s="155"/>
      <c r="I143" s="155"/>
      <c r="J143" s="155"/>
      <c r="K143" s="155"/>
      <c r="L143" s="155"/>
      <c r="M143" s="110"/>
      <c r="N143" s="110"/>
      <c r="O143" s="110"/>
      <c r="P143" s="110"/>
      <c r="Q143" s="110"/>
      <c r="R143" s="110"/>
      <c r="S143" s="110"/>
      <c r="T143" s="110"/>
      <c r="U143" s="110"/>
      <c r="V143" s="110"/>
      <c r="W143" s="110"/>
      <c r="X143" s="110"/>
      <c r="Y143" s="110"/>
      <c r="Z143" s="177"/>
      <c r="AA143" s="177"/>
      <c r="AB143" s="177"/>
      <c r="AC143" s="177"/>
      <c r="AD143" s="177"/>
      <c r="AE143" s="177"/>
      <c r="AF143" s="177"/>
      <c r="AG143" s="110"/>
      <c r="AH143" s="157">
        <f>' B_Populations'!C148</f>
        <v>0</v>
      </c>
      <c r="AI143" s="157">
        <f>IF(AH143=0,0,($C$143/$AH$143)*100000)</f>
        <v>0</v>
      </c>
      <c r="AJ143" s="157">
        <f>' B_Populations'!E148</f>
        <v>0</v>
      </c>
      <c r="AK143" s="157">
        <f>IF(AJ143=0,0,($D$143/$AJ$143)*100000)</f>
        <v>0</v>
      </c>
      <c r="AL143" s="157">
        <f>' B_Populations'!G148</f>
        <v>0</v>
      </c>
      <c r="AM143" s="157">
        <f>IF(AL143=0,0,($E$143/$AL$143)*100000)</f>
        <v>0</v>
      </c>
      <c r="AN143" s="157">
        <f>' B_Populations'!I148</f>
        <v>0</v>
      </c>
      <c r="AO143" s="157">
        <f>IF(AN143=0,0,($F$143/$AN$143)*100000)</f>
        <v>0</v>
      </c>
      <c r="AP143" s="157">
        <f>' B_Populations'!K148</f>
        <v>0</v>
      </c>
      <c r="AQ143" s="157">
        <f>IF(AP143=0,0,($G$143/$AP$143)*100000)</f>
        <v>0</v>
      </c>
      <c r="AR143" s="157">
        <f>' B_Populations'!M148</f>
        <v>0</v>
      </c>
      <c r="AS143" s="157">
        <f>IF(AR143=0,0,($H$143/$AR$143)*100000)</f>
        <v>0</v>
      </c>
      <c r="AT143" s="157">
        <f>' B_Populations'!O148</f>
        <v>0</v>
      </c>
      <c r="AU143" s="157">
        <f>IF(AT143=0,0,($I$143/$AT$143)*100000)</f>
        <v>0</v>
      </c>
      <c r="AV143" s="157">
        <f>' B_Populations'!Q148</f>
        <v>0</v>
      </c>
      <c r="AW143" s="157">
        <f>IF(AV143=0,0,($J$143/$AV$143)*100000)</f>
        <v>0</v>
      </c>
      <c r="AX143" s="157">
        <f>' B_Populations'!S148</f>
        <v>0</v>
      </c>
      <c r="AY143" s="157">
        <f>IF(AX143=0,0,($K$143/$AX$143)*100000)</f>
        <v>0</v>
      </c>
      <c r="AZ143" s="157">
        <f>' B_Populations'!U148</f>
        <v>0</v>
      </c>
      <c r="BA143" s="157">
        <f>IF(AZ143=0,0,($L$143/$AZ$143)*100000)</f>
        <v>0</v>
      </c>
      <c r="CQ143" s="110"/>
      <c r="CR143" s="158"/>
      <c r="CS143" s="159">
        <v>0.16261300000000001</v>
      </c>
      <c r="CT143" s="110"/>
      <c r="CU143" s="108" t="str">
        <f>' B_Populations'!$B$13</f>
        <v>35-44</v>
      </c>
      <c r="CV143" s="160">
        <f t="shared" si="156"/>
        <v>0</v>
      </c>
      <c r="CW143" s="161">
        <f t="shared" si="157"/>
        <v>0</v>
      </c>
      <c r="CX143" s="161">
        <f t="shared" si="158"/>
        <v>0</v>
      </c>
      <c r="CY143" s="162">
        <f t="shared" si="159"/>
        <v>0</v>
      </c>
      <c r="CZ143" s="162">
        <f t="shared" si="160"/>
        <v>0</v>
      </c>
      <c r="DA143" s="162">
        <f t="shared" si="161"/>
        <v>0</v>
      </c>
      <c r="DB143" s="162">
        <f t="shared" si="162"/>
        <v>0</v>
      </c>
      <c r="DC143" s="162">
        <f t="shared" si="163"/>
        <v>0</v>
      </c>
      <c r="DD143" s="162">
        <f t="shared" si="164"/>
        <v>0</v>
      </c>
      <c r="DE143" s="178">
        <f t="shared" si="165"/>
        <v>0</v>
      </c>
    </row>
    <row r="144" spans="1:109">
      <c r="B144" s="108" t="str">
        <f>' B_Populations'!$B$14</f>
        <v>45-54</v>
      </c>
      <c r="C144" s="254"/>
      <c r="D144" s="255"/>
      <c r="E144" s="255"/>
      <c r="F144" s="155"/>
      <c r="G144" s="155"/>
      <c r="H144" s="155"/>
      <c r="I144" s="155"/>
      <c r="J144" s="155"/>
      <c r="K144" s="155"/>
      <c r="L144" s="155"/>
      <c r="M144" s="110"/>
      <c r="N144" s="110"/>
      <c r="O144" s="110"/>
      <c r="P144" s="110"/>
      <c r="Q144" s="110"/>
      <c r="R144" s="110"/>
      <c r="S144" s="110"/>
      <c r="T144" s="110"/>
      <c r="U144" s="110"/>
      <c r="V144" s="110"/>
      <c r="W144" s="110"/>
      <c r="X144" s="110"/>
      <c r="Y144" s="110"/>
      <c r="Z144" s="177"/>
      <c r="AA144" s="177"/>
      <c r="AB144" s="177"/>
      <c r="AC144" s="177"/>
      <c r="AD144" s="177"/>
      <c r="AE144" s="177"/>
      <c r="AF144" s="177"/>
      <c r="AG144" s="110"/>
      <c r="AH144" s="157">
        <f>' B_Populations'!C149</f>
        <v>0</v>
      </c>
      <c r="AI144" s="157">
        <f>IF(AH144=0,0,($C$144/$AH$144)*100000)</f>
        <v>0</v>
      </c>
      <c r="AJ144" s="157">
        <f>' B_Populations'!E149</f>
        <v>0</v>
      </c>
      <c r="AK144" s="157">
        <f>IF(AJ144=0,0,($D$144/$AJ$144)*100000)</f>
        <v>0</v>
      </c>
      <c r="AL144" s="157">
        <f>' B_Populations'!G149</f>
        <v>0</v>
      </c>
      <c r="AM144" s="157">
        <f>IF(AL144=0,0,($E$144/$AL$144)*100000)</f>
        <v>0</v>
      </c>
      <c r="AN144" s="157">
        <f>' B_Populations'!I149</f>
        <v>0</v>
      </c>
      <c r="AO144" s="157">
        <f>IF(AN144=0,0,($F$144/$AN$144)*100000)</f>
        <v>0</v>
      </c>
      <c r="AP144" s="157">
        <f>' B_Populations'!K149</f>
        <v>0</v>
      </c>
      <c r="AQ144" s="157">
        <f>IF(AP144=0,0,($G$144/$AP$144)*100000)</f>
        <v>0</v>
      </c>
      <c r="AR144" s="157">
        <f>' B_Populations'!M149</f>
        <v>0</v>
      </c>
      <c r="AS144" s="157">
        <f>IF(AR144=0,0,($H$144/$AR$144)*100000)</f>
        <v>0</v>
      </c>
      <c r="AT144" s="157">
        <f>' B_Populations'!O149</f>
        <v>0</v>
      </c>
      <c r="AU144" s="157">
        <f>IF(AT144=0,0,($I$144/$AT$144)*100000)</f>
        <v>0</v>
      </c>
      <c r="AV144" s="157">
        <f>' B_Populations'!Q149</f>
        <v>0</v>
      </c>
      <c r="AW144" s="157">
        <f>IF(AV144=0,0,($J$144/$AV$144)*100000)</f>
        <v>0</v>
      </c>
      <c r="AX144" s="157">
        <f>' B_Populations'!S149</f>
        <v>0</v>
      </c>
      <c r="AY144" s="157">
        <f>IF(AX144=0,0,($K$144/$AX$144)*100000)</f>
        <v>0</v>
      </c>
      <c r="AZ144" s="157">
        <f>' B_Populations'!U149</f>
        <v>0</v>
      </c>
      <c r="BA144" s="157">
        <f>IF(AZ144=0,0,($L$144/$AZ$144)*100000)</f>
        <v>0</v>
      </c>
      <c r="CQ144" s="110"/>
      <c r="CR144" s="158"/>
      <c r="CS144" s="159">
        <v>0.13483400000000001</v>
      </c>
      <c r="CT144" s="110"/>
      <c r="CU144" s="108" t="str">
        <f>' B_Populations'!$B$14</f>
        <v>45-54</v>
      </c>
      <c r="CV144" s="160">
        <f t="shared" si="156"/>
        <v>0</v>
      </c>
      <c r="CW144" s="161">
        <f t="shared" si="157"/>
        <v>0</v>
      </c>
      <c r="CX144" s="161">
        <f t="shared" si="158"/>
        <v>0</v>
      </c>
      <c r="CY144" s="162">
        <f t="shared" si="159"/>
        <v>0</v>
      </c>
      <c r="CZ144" s="162">
        <f t="shared" si="160"/>
        <v>0</v>
      </c>
      <c r="DA144" s="162">
        <f t="shared" si="161"/>
        <v>0</v>
      </c>
      <c r="DB144" s="162">
        <f t="shared" si="162"/>
        <v>0</v>
      </c>
      <c r="DC144" s="162">
        <f t="shared" si="163"/>
        <v>0</v>
      </c>
      <c r="DD144" s="162">
        <f t="shared" si="164"/>
        <v>0</v>
      </c>
      <c r="DE144" s="178">
        <f t="shared" si="165"/>
        <v>0</v>
      </c>
    </row>
    <row r="145" spans="1:109">
      <c r="B145" s="108" t="str">
        <f>' B_Populations'!$B$15</f>
        <v>55-64</v>
      </c>
      <c r="C145" s="254"/>
      <c r="D145" s="255"/>
      <c r="E145" s="255"/>
      <c r="F145" s="155"/>
      <c r="G145" s="155"/>
      <c r="H145" s="155"/>
      <c r="I145" s="155"/>
      <c r="J145" s="155"/>
      <c r="K145" s="155"/>
      <c r="L145" s="155"/>
      <c r="M145" s="110"/>
      <c r="N145" s="110"/>
      <c r="O145" s="110"/>
      <c r="P145" s="110"/>
      <c r="Q145" s="110"/>
      <c r="R145" s="110"/>
      <c r="S145" s="110"/>
      <c r="T145" s="110"/>
      <c r="U145" s="110"/>
      <c r="V145" s="110"/>
      <c r="W145" s="110"/>
      <c r="X145" s="110"/>
      <c r="Y145" s="110"/>
      <c r="Z145" s="177"/>
      <c r="AA145" s="177"/>
      <c r="AB145" s="177"/>
      <c r="AC145" s="177"/>
      <c r="AD145" s="177"/>
      <c r="AE145" s="177"/>
      <c r="AF145" s="177"/>
      <c r="AG145" s="110"/>
      <c r="AH145" s="157">
        <f>' B_Populations'!C150</f>
        <v>0</v>
      </c>
      <c r="AI145" s="157">
        <f>IF(AH145=0,0,($C$145/$AH$145)*100000)</f>
        <v>0</v>
      </c>
      <c r="AJ145" s="157">
        <f>' B_Populations'!E150</f>
        <v>0</v>
      </c>
      <c r="AK145" s="157">
        <f>IF(AJ145=0,0,($D$145/$AJ$145)*100000)</f>
        <v>0</v>
      </c>
      <c r="AL145" s="157">
        <f>' B_Populations'!G150</f>
        <v>0</v>
      </c>
      <c r="AM145" s="157">
        <f>IF(AL145=0,0,($E$145/$AL$145)*100000)</f>
        <v>0</v>
      </c>
      <c r="AN145" s="157">
        <f>' B_Populations'!I150</f>
        <v>0</v>
      </c>
      <c r="AO145" s="157">
        <f>IF(AN145=0,0,($F$145/$AN$145)*100000)</f>
        <v>0</v>
      </c>
      <c r="AP145" s="157">
        <f>' B_Populations'!K150</f>
        <v>0</v>
      </c>
      <c r="AQ145" s="157">
        <f>IF(AP145=0,0,($G$145/$AP$145)*100000)</f>
        <v>0</v>
      </c>
      <c r="AR145" s="157">
        <f>' B_Populations'!M150</f>
        <v>0</v>
      </c>
      <c r="AS145" s="157">
        <f>IF(AR145=0,0,($H$145/$AR$145)*100000)</f>
        <v>0</v>
      </c>
      <c r="AT145" s="157">
        <f>' B_Populations'!O150</f>
        <v>0</v>
      </c>
      <c r="AU145" s="157">
        <f>IF(AT145=0,0,($I$145/$AT$145)*100000)</f>
        <v>0</v>
      </c>
      <c r="AV145" s="157">
        <f>' B_Populations'!Q150</f>
        <v>0</v>
      </c>
      <c r="AW145" s="157">
        <f>IF(AV145=0,0,($J$145/$AV$145)*100000)</f>
        <v>0</v>
      </c>
      <c r="AX145" s="157">
        <f>' B_Populations'!S150</f>
        <v>0</v>
      </c>
      <c r="AY145" s="157">
        <f>IF(AX145=0,0,($K$145/$AX$145)*100000)</f>
        <v>0</v>
      </c>
      <c r="AZ145" s="157">
        <f>' B_Populations'!U150</f>
        <v>0</v>
      </c>
      <c r="BA145" s="157">
        <f>IF(AZ145=0,0,($L$145/$AZ$145)*100000)</f>
        <v>0</v>
      </c>
      <c r="CQ145" s="110"/>
      <c r="CR145" s="158"/>
      <c r="CS145" s="159">
        <v>8.7247000000000005E-2</v>
      </c>
      <c r="CT145" s="110"/>
      <c r="CU145" s="108" t="str">
        <f>' B_Populations'!$B$15</f>
        <v>55-64</v>
      </c>
      <c r="CV145" s="160">
        <f t="shared" si="156"/>
        <v>0</v>
      </c>
      <c r="CW145" s="161">
        <f t="shared" si="157"/>
        <v>0</v>
      </c>
      <c r="CX145" s="161">
        <f t="shared" si="158"/>
        <v>0</v>
      </c>
      <c r="CY145" s="162">
        <f t="shared" si="159"/>
        <v>0</v>
      </c>
      <c r="CZ145" s="162">
        <f t="shared" si="160"/>
        <v>0</v>
      </c>
      <c r="DA145" s="162">
        <f t="shared" si="161"/>
        <v>0</v>
      </c>
      <c r="DB145" s="162">
        <f t="shared" si="162"/>
        <v>0</v>
      </c>
      <c r="DC145" s="162">
        <f t="shared" si="163"/>
        <v>0</v>
      </c>
      <c r="DD145" s="162">
        <f t="shared" si="164"/>
        <v>0</v>
      </c>
      <c r="DE145" s="178">
        <f t="shared" si="165"/>
        <v>0</v>
      </c>
    </row>
    <row r="146" spans="1:109">
      <c r="B146" s="108" t="str">
        <f>' B_Populations'!$B$16</f>
        <v>65-74</v>
      </c>
      <c r="C146" s="254"/>
      <c r="D146" s="255"/>
      <c r="E146" s="255"/>
      <c r="F146" s="155"/>
      <c r="G146" s="155"/>
      <c r="H146" s="155"/>
      <c r="I146" s="155"/>
      <c r="J146" s="155"/>
      <c r="K146" s="155"/>
      <c r="L146" s="155"/>
      <c r="M146" s="110"/>
      <c r="N146" s="110"/>
      <c r="O146" s="110"/>
      <c r="P146" s="110"/>
      <c r="Q146" s="110"/>
      <c r="R146" s="110"/>
      <c r="S146" s="110"/>
      <c r="T146" s="110"/>
      <c r="U146" s="110"/>
      <c r="V146" s="110"/>
      <c r="W146" s="110"/>
      <c r="X146" s="110"/>
      <c r="Y146" s="110"/>
      <c r="Z146" s="177"/>
      <c r="AA146" s="177"/>
      <c r="AB146" s="177"/>
      <c r="AC146" s="177"/>
      <c r="AD146" s="177"/>
      <c r="AE146" s="177"/>
      <c r="AF146" s="177"/>
      <c r="AG146" s="110"/>
      <c r="AH146" s="157">
        <f>' B_Populations'!C151</f>
        <v>0</v>
      </c>
      <c r="AI146" s="157">
        <f>IF(AH146=0,0,($C$146/$AH$146)*100000)</f>
        <v>0</v>
      </c>
      <c r="AJ146" s="157">
        <f>' B_Populations'!E151</f>
        <v>0</v>
      </c>
      <c r="AK146" s="157">
        <f>IF(AJ146=0,0,($D$146/$AJ$146)*100000)</f>
        <v>0</v>
      </c>
      <c r="AL146" s="157">
        <f>' B_Populations'!G151</f>
        <v>0</v>
      </c>
      <c r="AM146" s="157">
        <f>IF(AL146=0,0,($E$146/$AL$146)*100000)</f>
        <v>0</v>
      </c>
      <c r="AN146" s="157">
        <f>' B_Populations'!I151</f>
        <v>0</v>
      </c>
      <c r="AO146" s="157">
        <f>IF(AN146=0,0,($F$146/$AN$146)*100000)</f>
        <v>0</v>
      </c>
      <c r="AP146" s="157">
        <f>' B_Populations'!K151</f>
        <v>0</v>
      </c>
      <c r="AQ146" s="157">
        <f>IF(AP146=0,0,($G$146/$AP$146)*100000)</f>
        <v>0</v>
      </c>
      <c r="AR146" s="157">
        <f>' B_Populations'!M151</f>
        <v>0</v>
      </c>
      <c r="AS146" s="157">
        <f>IF(AR146=0,0,($H$146/$AR$146)*100000)</f>
        <v>0</v>
      </c>
      <c r="AT146" s="157">
        <f>' B_Populations'!O151</f>
        <v>0</v>
      </c>
      <c r="AU146" s="157">
        <f>IF(AT146=0,0,($I$146/$AT$146)*100000)</f>
        <v>0</v>
      </c>
      <c r="AV146" s="157">
        <f>' B_Populations'!Q151</f>
        <v>0</v>
      </c>
      <c r="AW146" s="157">
        <f>IF(AV146=0,0,($J$146/$AV$146)*100000)</f>
        <v>0</v>
      </c>
      <c r="AX146" s="157">
        <f>' B_Populations'!S151</f>
        <v>0</v>
      </c>
      <c r="AY146" s="157">
        <f>IF(AX146=0,0,($K$146/$AX$146)*100000)</f>
        <v>0</v>
      </c>
      <c r="AZ146" s="157">
        <f>' B_Populations'!U151</f>
        <v>0</v>
      </c>
      <c r="BA146" s="157">
        <f>IF(AZ146=0,0,($L$146/$AZ$146)*100000)</f>
        <v>0</v>
      </c>
      <c r="CQ146" s="110"/>
      <c r="CR146" s="158"/>
      <c r="CS146" s="159">
        <v>6.6036999999999998E-2</v>
      </c>
      <c r="CT146" s="110"/>
      <c r="CU146" s="108" t="str">
        <f>' B_Populations'!$B$16</f>
        <v>65-74</v>
      </c>
      <c r="CV146" s="160">
        <f t="shared" si="156"/>
        <v>0</v>
      </c>
      <c r="CW146" s="161">
        <f t="shared" si="157"/>
        <v>0</v>
      </c>
      <c r="CX146" s="161">
        <f t="shared" si="158"/>
        <v>0</v>
      </c>
      <c r="CY146" s="162">
        <f t="shared" si="159"/>
        <v>0</v>
      </c>
      <c r="CZ146" s="162">
        <f t="shared" si="160"/>
        <v>0</v>
      </c>
      <c r="DA146" s="162">
        <f t="shared" si="161"/>
        <v>0</v>
      </c>
      <c r="DB146" s="162">
        <f t="shared" si="162"/>
        <v>0</v>
      </c>
      <c r="DC146" s="162">
        <f t="shared" si="163"/>
        <v>0</v>
      </c>
      <c r="DD146" s="162">
        <f t="shared" si="164"/>
        <v>0</v>
      </c>
      <c r="DE146" s="178">
        <f t="shared" si="165"/>
        <v>0</v>
      </c>
    </row>
    <row r="147" spans="1:109">
      <c r="B147" s="108" t="str">
        <f>' B_Populations'!$B$17</f>
        <v>75-84</v>
      </c>
      <c r="C147" s="254"/>
      <c r="D147" s="255"/>
      <c r="E147" s="255"/>
      <c r="F147" s="155"/>
      <c r="G147" s="155"/>
      <c r="H147" s="155"/>
      <c r="I147" s="155"/>
      <c r="J147" s="155"/>
      <c r="K147" s="155"/>
      <c r="L147" s="155"/>
      <c r="M147" s="110"/>
      <c r="N147" s="110"/>
      <c r="O147" s="110"/>
      <c r="P147" s="110"/>
      <c r="Q147" s="110"/>
      <c r="R147" s="110"/>
      <c r="S147" s="110"/>
      <c r="T147" s="110"/>
      <c r="U147" s="110"/>
      <c r="V147" s="110"/>
      <c r="W147" s="110"/>
      <c r="X147" s="110"/>
      <c r="Y147" s="110"/>
      <c r="Z147" s="177"/>
      <c r="AA147" s="177"/>
      <c r="AB147" s="177"/>
      <c r="AC147" s="177"/>
      <c r="AD147" s="177"/>
      <c r="AE147" s="177"/>
      <c r="AF147" s="177"/>
      <c r="AG147" s="110"/>
      <c r="AH147" s="157">
        <f>' B_Populations'!C152</f>
        <v>0</v>
      </c>
      <c r="AI147" s="157">
        <f>IF(AH147=0,0,($C$147/$AH$147)*100000)</f>
        <v>0</v>
      </c>
      <c r="AJ147" s="157">
        <f>' B_Populations'!E152</f>
        <v>0</v>
      </c>
      <c r="AK147" s="157">
        <f>IF(AJ147=0,0,($D$147/$AJ$147)*100000)</f>
        <v>0</v>
      </c>
      <c r="AL147" s="157">
        <f>' B_Populations'!G152</f>
        <v>0</v>
      </c>
      <c r="AM147" s="157">
        <f>IF(AL147=0,0,($E$147/$AL$147)*100000)</f>
        <v>0</v>
      </c>
      <c r="AN147" s="157">
        <f>' B_Populations'!I152</f>
        <v>0</v>
      </c>
      <c r="AO147" s="157">
        <f>IF(AN147=0,0,($F$147/$AN$147)*100000)</f>
        <v>0</v>
      </c>
      <c r="AP147" s="157">
        <f>' B_Populations'!K152</f>
        <v>0</v>
      </c>
      <c r="AQ147" s="157">
        <f>IF(AP147=0,0,($G$147/$AP$147)*100000)</f>
        <v>0</v>
      </c>
      <c r="AR147" s="157">
        <f>' B_Populations'!M152</f>
        <v>0</v>
      </c>
      <c r="AS147" s="157">
        <f>IF(AR147=0,0,($H$147/$AR$147)*100000)</f>
        <v>0</v>
      </c>
      <c r="AT147" s="157">
        <f>' B_Populations'!O152</f>
        <v>0</v>
      </c>
      <c r="AU147" s="157">
        <f>IF(AT147=0,0,($I$147/$AT$147)*100000)</f>
        <v>0</v>
      </c>
      <c r="AV147" s="157">
        <f>' B_Populations'!Q152</f>
        <v>0</v>
      </c>
      <c r="AW147" s="157">
        <f>IF(AV147=0,0,($J$147/$AV$147)*100000)</f>
        <v>0</v>
      </c>
      <c r="AX147" s="157">
        <f>' B_Populations'!S152</f>
        <v>0</v>
      </c>
      <c r="AY147" s="157">
        <f>IF(AX147=0,0,($K$147/$AX$147)*100000)</f>
        <v>0</v>
      </c>
      <c r="AZ147" s="157">
        <f>' B_Populations'!U152</f>
        <v>0</v>
      </c>
      <c r="BA147" s="157">
        <f>IF(AZ147=0,0,($L$147/$AZ$147)*100000)</f>
        <v>0</v>
      </c>
      <c r="CQ147" s="110"/>
      <c r="CR147" s="158"/>
      <c r="CS147" s="159">
        <v>4.4840999999999999E-2</v>
      </c>
      <c r="CT147" s="110"/>
      <c r="CU147" s="108" t="str">
        <f>' B_Populations'!$B$17</f>
        <v>75-84</v>
      </c>
      <c r="CV147" s="160">
        <f t="shared" si="156"/>
        <v>0</v>
      </c>
      <c r="CW147" s="161">
        <f t="shared" si="157"/>
        <v>0</v>
      </c>
      <c r="CX147" s="161">
        <f t="shared" si="158"/>
        <v>0</v>
      </c>
      <c r="CY147" s="162">
        <f t="shared" si="159"/>
        <v>0</v>
      </c>
      <c r="CZ147" s="162">
        <f t="shared" si="160"/>
        <v>0</v>
      </c>
      <c r="DA147" s="162">
        <f t="shared" si="161"/>
        <v>0</v>
      </c>
      <c r="DB147" s="162">
        <f t="shared" si="162"/>
        <v>0</v>
      </c>
      <c r="DC147" s="162">
        <f t="shared" si="163"/>
        <v>0</v>
      </c>
      <c r="DD147" s="162">
        <f t="shared" si="164"/>
        <v>0</v>
      </c>
      <c r="DE147" s="178">
        <f t="shared" si="165"/>
        <v>0</v>
      </c>
    </row>
    <row r="148" spans="1:109">
      <c r="B148" s="108" t="str">
        <f>' B_Populations'!$B$18</f>
        <v>85+</v>
      </c>
      <c r="C148" s="254"/>
      <c r="D148" s="255"/>
      <c r="E148" s="255"/>
      <c r="F148" s="155"/>
      <c r="G148" s="155"/>
      <c r="H148" s="155"/>
      <c r="I148" s="155"/>
      <c r="J148" s="155"/>
      <c r="K148" s="155"/>
      <c r="L148" s="155"/>
      <c r="M148" s="110"/>
      <c r="N148" s="110"/>
      <c r="O148" s="110"/>
      <c r="P148" s="110"/>
      <c r="Q148" s="110"/>
      <c r="R148" s="110"/>
      <c r="S148" s="110"/>
      <c r="T148" s="110"/>
      <c r="U148" s="110"/>
      <c r="V148" s="110"/>
      <c r="W148" s="110"/>
      <c r="X148" s="110"/>
      <c r="Y148" s="110"/>
      <c r="Z148" s="177"/>
      <c r="AA148" s="177"/>
      <c r="AB148" s="177"/>
      <c r="AC148" s="177"/>
      <c r="AD148" s="177"/>
      <c r="AE148" s="177"/>
      <c r="AF148" s="177"/>
      <c r="AG148" s="110"/>
      <c r="AH148" s="157">
        <f>' B_Populations'!C153</f>
        <v>0</v>
      </c>
      <c r="AI148" s="157">
        <f>IF(AH148=0,0,($C$148/$AH$148)*100000)</f>
        <v>0</v>
      </c>
      <c r="AJ148" s="157">
        <f>' B_Populations'!E153</f>
        <v>0</v>
      </c>
      <c r="AK148" s="157">
        <f>IF(AJ148=0,0,($D$148/$AJ$148)*100000)</f>
        <v>0</v>
      </c>
      <c r="AL148" s="157">
        <f>' B_Populations'!G153</f>
        <v>0</v>
      </c>
      <c r="AM148" s="157">
        <f>IF(AL148=0,0,($E$148/$AL$148)*100000)</f>
        <v>0</v>
      </c>
      <c r="AN148" s="157">
        <f>' B_Populations'!I153</f>
        <v>0</v>
      </c>
      <c r="AO148" s="157">
        <f>IF(AN148=0,0,($F$148/$AN$148)*100000)</f>
        <v>0</v>
      </c>
      <c r="AP148" s="157">
        <f>' B_Populations'!K153</f>
        <v>0</v>
      </c>
      <c r="AQ148" s="157">
        <f>IF(AP148=0,0,($G$148/$AP$148)*100000)</f>
        <v>0</v>
      </c>
      <c r="AR148" s="157">
        <f>' B_Populations'!M153</f>
        <v>0</v>
      </c>
      <c r="AS148" s="157">
        <f>IF(AR148=0,0,($H$148/$AR$148)*100000)</f>
        <v>0</v>
      </c>
      <c r="AT148" s="157">
        <f>' B_Populations'!O153</f>
        <v>0</v>
      </c>
      <c r="AU148" s="157">
        <f>IF(AT148=0,0,($I$148/$AT$148)*100000)</f>
        <v>0</v>
      </c>
      <c r="AV148" s="157">
        <f>' B_Populations'!Q153</f>
        <v>0</v>
      </c>
      <c r="AW148" s="157">
        <f>IF(AV148=0,0,($J$148/$AV$148)*100000)</f>
        <v>0</v>
      </c>
      <c r="AX148" s="157">
        <f>' B_Populations'!S153</f>
        <v>0</v>
      </c>
      <c r="AY148" s="157">
        <f>IF(AX148=0,0,($K$148/$AX$148)*100000)</f>
        <v>0</v>
      </c>
      <c r="AZ148" s="157">
        <f>' B_Populations'!U153</f>
        <v>0</v>
      </c>
      <c r="BA148" s="157">
        <f>IF(AZ148=0,0,($L$148/$AZ$148)*100000)</f>
        <v>0</v>
      </c>
      <c r="CQ148" s="110"/>
      <c r="CR148" s="158"/>
      <c r="CS148" s="159">
        <v>1.5507999999999999E-2</v>
      </c>
      <c r="CT148" s="110"/>
      <c r="CU148" s="108" t="str">
        <f>' B_Populations'!$B$18</f>
        <v>85+</v>
      </c>
      <c r="CV148" s="160">
        <f t="shared" si="156"/>
        <v>0</v>
      </c>
      <c r="CW148" s="161">
        <f t="shared" si="157"/>
        <v>0</v>
      </c>
      <c r="CX148" s="161">
        <f t="shared" si="158"/>
        <v>0</v>
      </c>
      <c r="CY148" s="162">
        <f t="shared" si="159"/>
        <v>0</v>
      </c>
      <c r="CZ148" s="162">
        <f t="shared" si="160"/>
        <v>0</v>
      </c>
      <c r="DA148" s="162">
        <f t="shared" si="161"/>
        <v>0</v>
      </c>
      <c r="DB148" s="162">
        <f t="shared" si="162"/>
        <v>0</v>
      </c>
      <c r="DC148" s="162">
        <f t="shared" si="163"/>
        <v>0</v>
      </c>
      <c r="DD148" s="162">
        <f t="shared" si="164"/>
        <v>0</v>
      </c>
      <c r="DE148" s="178">
        <f t="shared" si="165"/>
        <v>0</v>
      </c>
    </row>
    <row r="149" spans="1:109">
      <c r="B149" s="163" t="s">
        <v>115</v>
      </c>
      <c r="C149" s="164">
        <f t="shared" ref="C149:L149" si="166">SUM(C139:C148)</f>
        <v>0</v>
      </c>
      <c r="D149" s="165">
        <f t="shared" si="166"/>
        <v>0</v>
      </c>
      <c r="E149" s="165">
        <f t="shared" si="166"/>
        <v>0</v>
      </c>
      <c r="F149" s="167">
        <f t="shared" si="166"/>
        <v>0</v>
      </c>
      <c r="G149" s="167">
        <f t="shared" si="166"/>
        <v>0</v>
      </c>
      <c r="H149" s="167">
        <f t="shared" si="166"/>
        <v>0</v>
      </c>
      <c r="I149" s="167">
        <f t="shared" si="166"/>
        <v>0</v>
      </c>
      <c r="J149" s="167">
        <f t="shared" si="166"/>
        <v>0</v>
      </c>
      <c r="K149" s="167">
        <f t="shared" si="166"/>
        <v>0</v>
      </c>
      <c r="L149" s="179">
        <f t="shared" si="166"/>
        <v>0</v>
      </c>
      <c r="M149" s="98"/>
      <c r="AH149" s="170">
        <f t="shared" ref="AH149:BA149" si="167">SUM(AH139:AH148)</f>
        <v>0</v>
      </c>
      <c r="AI149" s="157">
        <f>IF(AH149=0,0,($C$149/$AH$149)*100000)</f>
        <v>0</v>
      </c>
      <c r="AJ149" s="157">
        <f t="shared" si="167"/>
        <v>0</v>
      </c>
      <c r="AK149" s="157">
        <f>IF(AJ149=0,0,($D$149/$AJ$149)*100000)</f>
        <v>0</v>
      </c>
      <c r="AL149" s="157">
        <f t="shared" si="167"/>
        <v>0</v>
      </c>
      <c r="AM149" s="157">
        <f>IF(AL149=0,0,($E$149/$AL$149)*100000)</f>
        <v>0</v>
      </c>
      <c r="AN149" s="157">
        <f t="shared" si="167"/>
        <v>0</v>
      </c>
      <c r="AO149" s="157">
        <f>IF(AN149=0,0,($F$149/$AN$149)*100000)</f>
        <v>0</v>
      </c>
      <c r="AP149" s="157">
        <f t="shared" si="167"/>
        <v>0</v>
      </c>
      <c r="AQ149" s="157">
        <f>IF(AP149=0,0,($G$149/$AP$149)*100000)</f>
        <v>0</v>
      </c>
      <c r="AR149" s="157">
        <f t="shared" si="167"/>
        <v>0</v>
      </c>
      <c r="AS149" s="157">
        <f>IF(AR149=0,0,($H$149/$AR$149)*100000)</f>
        <v>0</v>
      </c>
      <c r="AT149" s="157">
        <f t="shared" si="167"/>
        <v>0</v>
      </c>
      <c r="AU149" s="157">
        <f>IF(AT149=0,0,($I$149/$AT$149)*100000)</f>
        <v>0</v>
      </c>
      <c r="AV149" s="157">
        <f t="shared" si="167"/>
        <v>0</v>
      </c>
      <c r="AW149" s="157">
        <f>IF(AV149=0,0,($J$149/$AV$149)*100000)</f>
        <v>0</v>
      </c>
      <c r="AX149" s="157">
        <f t="shared" si="167"/>
        <v>0</v>
      </c>
      <c r="AY149" s="157">
        <f>IF(AX149=0,0,($K$149/$AX$149)*100000)</f>
        <v>0</v>
      </c>
      <c r="AZ149" s="157">
        <f t="shared" si="167"/>
        <v>0</v>
      </c>
      <c r="BA149" s="157">
        <f>IF(AZ149=0,0,($L$149/$AZ$149)*100000)</f>
        <v>0</v>
      </c>
      <c r="CS149" s="171"/>
      <c r="CU149" s="157" t="s">
        <v>115</v>
      </c>
      <c r="CV149" s="160">
        <f t="shared" ref="CV149:DE149" si="168">SUM(CV139:CV148)</f>
        <v>0</v>
      </c>
      <c r="CW149" s="161">
        <f t="shared" si="168"/>
        <v>0</v>
      </c>
      <c r="CX149" s="161">
        <f t="shared" si="168"/>
        <v>0</v>
      </c>
      <c r="CY149" s="172">
        <f t="shared" si="168"/>
        <v>0</v>
      </c>
      <c r="CZ149" s="172">
        <f t="shared" si="168"/>
        <v>0</v>
      </c>
      <c r="DA149" s="172">
        <f t="shared" si="168"/>
        <v>0</v>
      </c>
      <c r="DB149" s="172">
        <f t="shared" si="168"/>
        <v>0</v>
      </c>
      <c r="DC149" s="172">
        <f t="shared" si="168"/>
        <v>0</v>
      </c>
      <c r="DD149" s="172">
        <f t="shared" si="168"/>
        <v>0</v>
      </c>
      <c r="DE149" s="180">
        <f t="shared" si="168"/>
        <v>0</v>
      </c>
    </row>
    <row r="151" spans="1:109" ht="12.95" thickBot="1"/>
    <row r="152" spans="1:109" ht="13.5" thickBot="1">
      <c r="A152" s="136" t="s">
        <v>116</v>
      </c>
      <c r="B152" s="173"/>
      <c r="C152" s="174">
        <f>' B_Populations'!A160</f>
        <v>0</v>
      </c>
      <c r="D152" s="139" t="s">
        <v>103</v>
      </c>
      <c r="E152" s="139"/>
      <c r="F152" s="140" t="s">
        <v>104</v>
      </c>
      <c r="G152" s="141"/>
      <c r="H152" s="141"/>
      <c r="I152" s="141"/>
      <c r="J152" s="141"/>
      <c r="K152" s="141"/>
      <c r="L152" s="141"/>
      <c r="M152" s="98"/>
      <c r="N152" s="98"/>
      <c r="O152" s="98"/>
      <c r="P152" s="98"/>
      <c r="Q152" s="98"/>
      <c r="R152" s="98"/>
      <c r="S152" s="98"/>
      <c r="T152" s="98"/>
      <c r="U152" s="98"/>
      <c r="V152" s="98"/>
      <c r="W152" s="98"/>
      <c r="X152" s="98"/>
      <c r="Y152" s="98"/>
      <c r="CV152" s="98" t="s">
        <v>106</v>
      </c>
      <c r="CW152" s="98"/>
      <c r="CX152" s="98"/>
      <c r="CY152" s="98"/>
    </row>
    <row r="153" spans="1:109" ht="39">
      <c r="B153" s="144" t="s">
        <v>32</v>
      </c>
      <c r="C153" s="145" t="s">
        <v>107</v>
      </c>
      <c r="D153" s="146" t="s">
        <v>108</v>
      </c>
      <c r="E153" s="146" t="s">
        <v>109</v>
      </c>
      <c r="F153" s="148" t="str">
        <f>' B_Populations'!$I$8</f>
        <v>White-Not Hispanic</v>
      </c>
      <c r="G153" s="148" t="str">
        <f>' B_Populations'!$K$8</f>
        <v>Hispanic</v>
      </c>
      <c r="H153" s="148" t="str">
        <f>' B_Populations'!$M$8</f>
        <v>Black-Not Hispanic</v>
      </c>
      <c r="I153" s="148" t="str">
        <f>' B_Populations'!$O$8</f>
        <v>Asian</v>
      </c>
      <c r="J153" s="148" t="str">
        <f>' B_Populations'!$Q$8</f>
        <v>American Indian/Alaska Native</v>
      </c>
      <c r="K153" s="148" t="str">
        <f>' B_Populations'!$S$8</f>
        <v>Other</v>
      </c>
      <c r="L153" s="175" t="str">
        <f>' B_Populations'!$U$8</f>
        <v>Other</v>
      </c>
      <c r="M153" s="102"/>
      <c r="N153" s="102"/>
      <c r="O153" s="102"/>
      <c r="P153" s="102"/>
      <c r="Q153" s="102"/>
      <c r="R153" s="102"/>
      <c r="S153" s="102"/>
      <c r="T153" s="102"/>
      <c r="U153" s="102"/>
      <c r="V153" s="102"/>
      <c r="W153" s="102"/>
      <c r="X153" s="102"/>
      <c r="Y153" s="102"/>
      <c r="Z153" s="102"/>
      <c r="AA153" s="102"/>
      <c r="AB153" s="102"/>
      <c r="AC153" s="102"/>
      <c r="AD153" s="102"/>
      <c r="AE153" s="102"/>
      <c r="AF153" s="102"/>
      <c r="AH153" s="150" t="s">
        <v>110</v>
      </c>
      <c r="AI153" s="150" t="s">
        <v>111</v>
      </c>
      <c r="AJ153" s="150" t="s">
        <v>112</v>
      </c>
      <c r="AK153" s="150" t="s">
        <v>111</v>
      </c>
      <c r="AL153" s="150" t="s">
        <v>113</v>
      </c>
      <c r="AM153" s="150" t="s">
        <v>111</v>
      </c>
      <c r="AN153" s="150" t="str">
        <f>' B_Populations'!$I$8</f>
        <v>White-Not Hispanic</v>
      </c>
      <c r="AO153" s="150" t="s">
        <v>111</v>
      </c>
      <c r="AP153" s="150" t="str">
        <f>' B_Populations'!$K$8</f>
        <v>Hispanic</v>
      </c>
      <c r="AQ153" s="150" t="s">
        <v>111</v>
      </c>
      <c r="AR153" s="150" t="str">
        <f>' B_Populations'!$M$8</f>
        <v>Black-Not Hispanic</v>
      </c>
      <c r="AS153" s="150" t="s">
        <v>111</v>
      </c>
      <c r="AT153" s="150" t="str">
        <f>' B_Populations'!$O$8</f>
        <v>Asian</v>
      </c>
      <c r="AU153" s="150" t="s">
        <v>111</v>
      </c>
      <c r="AV153" s="150" t="str">
        <f>' B_Populations'!$Q$8</f>
        <v>American Indian/Alaska Native</v>
      </c>
      <c r="AW153" s="150" t="s">
        <v>111</v>
      </c>
      <c r="AX153" s="150" t="str">
        <f>' B_Populations'!$S$8</f>
        <v>Other</v>
      </c>
      <c r="AY153" s="150" t="s">
        <v>111</v>
      </c>
      <c r="AZ153" s="150" t="str">
        <f>' B_Populations'!$U$8</f>
        <v>Other</v>
      </c>
      <c r="BA153" s="150" t="s">
        <v>111</v>
      </c>
      <c r="BB153" s="102"/>
      <c r="BC153" s="102"/>
      <c r="BD153" s="102"/>
      <c r="BE153" s="102"/>
      <c r="BF153" s="102"/>
      <c r="BG153" s="102"/>
      <c r="BH153" s="102"/>
      <c r="BI153" s="102"/>
      <c r="BJ153" s="102"/>
      <c r="BK153" s="102"/>
      <c r="BL153" s="102"/>
      <c r="BM153" s="102"/>
      <c r="BN153" s="102"/>
      <c r="BO153" s="102"/>
      <c r="BP153" s="102"/>
      <c r="BQ153" s="102"/>
      <c r="BR153" s="102"/>
      <c r="BS153" s="102"/>
      <c r="BT153" s="102"/>
      <c r="BU153" s="102"/>
      <c r="BV153" s="102"/>
      <c r="BW153" s="102"/>
      <c r="BX153" s="102"/>
      <c r="BY153" s="102"/>
      <c r="BZ153" s="102"/>
      <c r="CA153" s="102"/>
      <c r="CB153" s="102"/>
      <c r="CC153" s="102"/>
      <c r="CD153" s="102"/>
      <c r="CE153" s="102"/>
      <c r="CF153" s="102"/>
      <c r="CG153" s="102"/>
      <c r="CH153" s="102"/>
      <c r="CI153" s="102"/>
      <c r="CJ153" s="102"/>
      <c r="CK153" s="102"/>
      <c r="CL153" s="102"/>
      <c r="CM153" s="102"/>
      <c r="CN153" s="102"/>
      <c r="CO153" s="102"/>
      <c r="CP153" s="102"/>
      <c r="CQ153" s="102"/>
      <c r="CR153" s="102"/>
      <c r="CS153" s="151" t="s">
        <v>114</v>
      </c>
      <c r="CU153" s="150" t="s">
        <v>32</v>
      </c>
      <c r="CV153" s="152" t="s">
        <v>33</v>
      </c>
      <c r="CW153" s="153" t="s">
        <v>34</v>
      </c>
      <c r="CX153" s="153" t="s">
        <v>35</v>
      </c>
      <c r="CY153" s="148" t="str">
        <f>' B_Populations'!$I$8</f>
        <v>White-Not Hispanic</v>
      </c>
      <c r="CZ153" s="148" t="str">
        <f>' B_Populations'!$K$8</f>
        <v>Hispanic</v>
      </c>
      <c r="DA153" s="148" t="str">
        <f>' B_Populations'!$M$8</f>
        <v>Black-Not Hispanic</v>
      </c>
      <c r="DB153" s="148" t="str">
        <f>' B_Populations'!$O$8</f>
        <v>Asian</v>
      </c>
      <c r="DC153" s="148" t="str">
        <f>' B_Populations'!$Q$8</f>
        <v>American Indian/Alaska Native</v>
      </c>
      <c r="DD153" s="148" t="str">
        <f>' B_Populations'!$S$8</f>
        <v>Other</v>
      </c>
      <c r="DE153" s="175" t="str">
        <f>' B_Populations'!$U$8</f>
        <v>Other</v>
      </c>
    </row>
    <row r="154" spans="1:109">
      <c r="B154" s="108" t="str">
        <f>' B_Populations'!$B$9</f>
        <v>10-14</v>
      </c>
      <c r="C154" s="254"/>
      <c r="D154" s="255"/>
      <c r="E154" s="255"/>
      <c r="F154" s="155"/>
      <c r="G154" s="155"/>
      <c r="H154" s="155"/>
      <c r="I154" s="155"/>
      <c r="J154" s="155"/>
      <c r="K154" s="155"/>
      <c r="L154" s="155"/>
      <c r="M154" s="110"/>
      <c r="N154" s="110"/>
      <c r="O154" s="110"/>
      <c r="P154" s="110"/>
      <c r="Q154" s="110"/>
      <c r="R154" s="110"/>
      <c r="S154" s="110"/>
      <c r="T154" s="110"/>
      <c r="U154" s="110"/>
      <c r="V154" s="110"/>
      <c r="W154" s="110"/>
      <c r="X154" s="110"/>
      <c r="Y154" s="110"/>
      <c r="Z154" s="177"/>
      <c r="AA154" s="177"/>
      <c r="AB154" s="177"/>
      <c r="AC154" s="177"/>
      <c r="AD154" s="177"/>
      <c r="AE154" s="177"/>
      <c r="AF154" s="177"/>
      <c r="AG154" s="110"/>
      <c r="AH154" s="157">
        <f>' B_Populations'!C159</f>
        <v>0</v>
      </c>
      <c r="AI154" s="157">
        <f>IF(AH154=0,0,($C$154/$AH$154)*100000)</f>
        <v>0</v>
      </c>
      <c r="AJ154" s="157">
        <f>' B_Populations'!E159</f>
        <v>0</v>
      </c>
      <c r="AK154" s="157">
        <f>IF(AJ154=0,0,($D$154/$AJ$154)*100000)</f>
        <v>0</v>
      </c>
      <c r="AL154" s="157">
        <f>' B_Populations'!G159</f>
        <v>0</v>
      </c>
      <c r="AM154" s="157">
        <f>IF(AL154=0,0,($E$154/$AL$154)*100000)</f>
        <v>0</v>
      </c>
      <c r="AN154" s="157">
        <f>' B_Populations'!I159</f>
        <v>0</v>
      </c>
      <c r="AO154" s="157">
        <f>IF(AN154=0,0,($F$154/$AN$154)*100000)</f>
        <v>0</v>
      </c>
      <c r="AP154" s="157">
        <f>' B_Populations'!K159</f>
        <v>0</v>
      </c>
      <c r="AQ154" s="157">
        <f>IF(AP154=0,0,($G$154/$AP$154)*100000)</f>
        <v>0</v>
      </c>
      <c r="AR154" s="157">
        <f>' B_Populations'!M159</f>
        <v>0</v>
      </c>
      <c r="AS154" s="157">
        <f>IF(AR154=0,0,($H$154/$AR$154)*100000)</f>
        <v>0</v>
      </c>
      <c r="AT154" s="157">
        <f>' B_Populations'!O159</f>
        <v>0</v>
      </c>
      <c r="AU154" s="157">
        <f>IF(AT154=0,0,($I$154/$AT$154)*100000)</f>
        <v>0</v>
      </c>
      <c r="AV154" s="157">
        <f>' B_Populations'!Q159</f>
        <v>0</v>
      </c>
      <c r="AW154" s="157">
        <f>IF(AV154=0,0,($J$154/$AV$154)*100000)</f>
        <v>0</v>
      </c>
      <c r="AX154" s="157">
        <f>' B_Populations'!S159</f>
        <v>0</v>
      </c>
      <c r="AY154" s="157">
        <f>IF(AX154=0,0,($K$154/$AX$154)*100000)</f>
        <v>0</v>
      </c>
      <c r="AZ154" s="157">
        <f>' B_Populations'!U159</f>
        <v>0</v>
      </c>
      <c r="BA154" s="157">
        <f>IF(AZ154=0,0,($L$154/$AZ$154)*100000)</f>
        <v>0</v>
      </c>
      <c r="CQ154" s="110"/>
      <c r="CR154" s="158"/>
      <c r="CS154" s="159">
        <v>7.3032E-2</v>
      </c>
      <c r="CT154" s="110"/>
      <c r="CU154" s="108" t="str">
        <f>' B_Populations'!$B$9</f>
        <v>10-14</v>
      </c>
      <c r="CV154" s="160">
        <f t="shared" ref="CV154:CV163" si="169">AI154*CS154</f>
        <v>0</v>
      </c>
      <c r="CW154" s="161">
        <f t="shared" ref="CW154:CW163" si="170">AK154*CS154</f>
        <v>0</v>
      </c>
      <c r="CX154" s="161">
        <f t="shared" ref="CX154:CX163" si="171">AM154*CS154</f>
        <v>0</v>
      </c>
      <c r="CY154" s="162">
        <f t="shared" ref="CY154:CY163" si="172">AO154*CS154</f>
        <v>0</v>
      </c>
      <c r="CZ154" s="162">
        <f t="shared" ref="CZ154:CZ163" si="173">AQ154*CS154</f>
        <v>0</v>
      </c>
      <c r="DA154" s="162">
        <f t="shared" ref="DA154:DA163" si="174">AS154*CS154</f>
        <v>0</v>
      </c>
      <c r="DB154" s="162">
        <f t="shared" ref="DB154:DB163" si="175">AU154*CS154</f>
        <v>0</v>
      </c>
      <c r="DC154" s="162">
        <f t="shared" ref="DC154:DC163" si="176">AW154*CS154</f>
        <v>0</v>
      </c>
      <c r="DD154" s="162">
        <f t="shared" ref="DD154:DD163" si="177">AY154*CS154</f>
        <v>0</v>
      </c>
      <c r="DE154" s="178">
        <f t="shared" ref="DE154:DE163" si="178">BA154*CS154</f>
        <v>0</v>
      </c>
    </row>
    <row r="155" spans="1:109">
      <c r="B155" s="108" t="str">
        <f>' B_Populations'!$B$10</f>
        <v>15-19</v>
      </c>
      <c r="C155" s="254"/>
      <c r="D155" s="255"/>
      <c r="E155" s="255"/>
      <c r="F155" s="155"/>
      <c r="G155" s="155"/>
      <c r="H155" s="155"/>
      <c r="I155" s="155"/>
      <c r="J155" s="155"/>
      <c r="K155" s="155"/>
      <c r="L155" s="155"/>
      <c r="M155" s="110"/>
      <c r="N155" s="110"/>
      <c r="O155" s="110"/>
      <c r="P155" s="110"/>
      <c r="Q155" s="110"/>
      <c r="R155" s="110"/>
      <c r="S155" s="110"/>
      <c r="T155" s="110"/>
      <c r="U155" s="110"/>
      <c r="V155" s="110"/>
      <c r="W155" s="110"/>
      <c r="X155" s="110"/>
      <c r="Y155" s="110"/>
      <c r="Z155" s="177"/>
      <c r="AA155" s="177"/>
      <c r="AB155" s="177"/>
      <c r="AC155" s="177"/>
      <c r="AD155" s="177"/>
      <c r="AE155" s="177"/>
      <c r="AF155" s="177"/>
      <c r="AG155" s="110"/>
      <c r="AH155" s="157">
        <f>' B_Populations'!C160</f>
        <v>0</v>
      </c>
      <c r="AI155" s="157">
        <f>IF(AH155=0,0,($C$155/$AH$155)*100000)</f>
        <v>0</v>
      </c>
      <c r="AJ155" s="157">
        <f>' B_Populations'!E160</f>
        <v>0</v>
      </c>
      <c r="AK155" s="157">
        <f>IF(AJ155=0,0,($D$155/$AJ$155)*100000)</f>
        <v>0</v>
      </c>
      <c r="AL155" s="157">
        <f>' B_Populations'!G160</f>
        <v>0</v>
      </c>
      <c r="AM155" s="157">
        <f>IF(AL155=0,0,($E$155/$AL$155)*100000)</f>
        <v>0</v>
      </c>
      <c r="AN155" s="157">
        <f>' B_Populations'!I160</f>
        <v>0</v>
      </c>
      <c r="AO155" s="157">
        <f>IF(AN155=0,0,($F$155/$AN$155)*100000)</f>
        <v>0</v>
      </c>
      <c r="AP155" s="157">
        <f>' B_Populations'!K160</f>
        <v>0</v>
      </c>
      <c r="AQ155" s="157">
        <f>IF(AP155=0,0,($G$155/$AP$155)*100000)</f>
        <v>0</v>
      </c>
      <c r="AR155" s="157">
        <f>' B_Populations'!M160</f>
        <v>0</v>
      </c>
      <c r="AS155" s="157">
        <f>IF(AR155=0,0,($H$155/$AR$155)*100000)</f>
        <v>0</v>
      </c>
      <c r="AT155" s="157">
        <f>' B_Populations'!O160</f>
        <v>0</v>
      </c>
      <c r="AU155" s="157">
        <f>IF(AT155=0,0,($I$155/$AT$155)*100000)</f>
        <v>0</v>
      </c>
      <c r="AV155" s="157">
        <f>' B_Populations'!Q160</f>
        <v>0</v>
      </c>
      <c r="AW155" s="157">
        <f>IF(AV155=0,0,($J$155/$AV$155)*100000)</f>
        <v>0</v>
      </c>
      <c r="AX155" s="157">
        <f>' B_Populations'!S160</f>
        <v>0</v>
      </c>
      <c r="AY155" s="157">
        <f>IF(AX155=0,0,($K$155/$AX$155)*100000)</f>
        <v>0</v>
      </c>
      <c r="AZ155" s="157">
        <f>' B_Populations'!U160</f>
        <v>0</v>
      </c>
      <c r="BA155" s="157">
        <f>IF(AZ155=0,0,($L$155/$AZ$155)*100000)</f>
        <v>0</v>
      </c>
      <c r="CQ155" s="110"/>
      <c r="CR155" s="158"/>
      <c r="CS155" s="159">
        <v>7.2168999999999997E-2</v>
      </c>
      <c r="CT155" s="110"/>
      <c r="CU155" s="108" t="str">
        <f>' B_Populations'!$B$10</f>
        <v>15-19</v>
      </c>
      <c r="CV155" s="160">
        <f t="shared" si="169"/>
        <v>0</v>
      </c>
      <c r="CW155" s="161">
        <f t="shared" si="170"/>
        <v>0</v>
      </c>
      <c r="CX155" s="161">
        <f t="shared" si="171"/>
        <v>0</v>
      </c>
      <c r="CY155" s="162">
        <f t="shared" si="172"/>
        <v>0</v>
      </c>
      <c r="CZ155" s="162">
        <f t="shared" si="173"/>
        <v>0</v>
      </c>
      <c r="DA155" s="162">
        <f t="shared" si="174"/>
        <v>0</v>
      </c>
      <c r="DB155" s="162">
        <f t="shared" si="175"/>
        <v>0</v>
      </c>
      <c r="DC155" s="162">
        <f t="shared" si="176"/>
        <v>0</v>
      </c>
      <c r="DD155" s="162">
        <f t="shared" si="177"/>
        <v>0</v>
      </c>
      <c r="DE155" s="178">
        <f t="shared" si="178"/>
        <v>0</v>
      </c>
    </row>
    <row r="156" spans="1:109">
      <c r="B156" s="108" t="str">
        <f>' B_Populations'!$B$11</f>
        <v>20-24</v>
      </c>
      <c r="C156" s="254"/>
      <c r="D156" s="255"/>
      <c r="E156" s="255"/>
      <c r="F156" s="155"/>
      <c r="G156" s="155"/>
      <c r="H156" s="155"/>
      <c r="I156" s="155"/>
      <c r="J156" s="155"/>
      <c r="K156" s="155"/>
      <c r="L156" s="155"/>
      <c r="M156" s="110"/>
      <c r="N156" s="110"/>
      <c r="O156" s="110"/>
      <c r="P156" s="110"/>
      <c r="Q156" s="110"/>
      <c r="R156" s="110"/>
      <c r="S156" s="110"/>
      <c r="T156" s="110"/>
      <c r="U156" s="110"/>
      <c r="V156" s="110"/>
      <c r="W156" s="110"/>
      <c r="X156" s="110"/>
      <c r="Y156" s="110"/>
      <c r="Z156" s="177"/>
      <c r="AA156" s="177"/>
      <c r="AB156" s="177"/>
      <c r="AC156" s="177"/>
      <c r="AD156" s="177"/>
      <c r="AE156" s="177"/>
      <c r="AF156" s="177"/>
      <c r="AG156" s="110"/>
      <c r="AH156" s="157">
        <f>' B_Populations'!C161</f>
        <v>0</v>
      </c>
      <c r="AI156" s="157">
        <f>IF(AH156=0,0,($C$156/$AH$156)*100000)</f>
        <v>0</v>
      </c>
      <c r="AJ156" s="157">
        <f>' B_Populations'!E161</f>
        <v>0</v>
      </c>
      <c r="AK156" s="157">
        <f>IF(AJ156=0,0,($D$156/$AJ$156)*100000)</f>
        <v>0</v>
      </c>
      <c r="AL156" s="157">
        <f>' B_Populations'!G161</f>
        <v>0</v>
      </c>
      <c r="AM156" s="157">
        <f>IF(AL156=0,0,($E$156/$AL$156)*100000)</f>
        <v>0</v>
      </c>
      <c r="AN156" s="157">
        <f>' B_Populations'!I161</f>
        <v>0</v>
      </c>
      <c r="AO156" s="157">
        <f>IF(AN156=0,0,($F$156/$AN$156)*100000)</f>
        <v>0</v>
      </c>
      <c r="AP156" s="157">
        <f>' B_Populations'!K161</f>
        <v>0</v>
      </c>
      <c r="AQ156" s="157">
        <f>IF(AP156=0,0,($G$156/$AP$156)*100000)</f>
        <v>0</v>
      </c>
      <c r="AR156" s="157">
        <f>' B_Populations'!M161</f>
        <v>0</v>
      </c>
      <c r="AS156" s="157">
        <f>IF(AR156=0,0,($H$156/$AR$156)*100000)</f>
        <v>0</v>
      </c>
      <c r="AT156" s="157">
        <f>' B_Populations'!O161</f>
        <v>0</v>
      </c>
      <c r="AU156" s="157">
        <f>IF(AT156=0,0,($I$156/$AT$156)*100000)</f>
        <v>0</v>
      </c>
      <c r="AV156" s="157">
        <f>' B_Populations'!Q161</f>
        <v>0</v>
      </c>
      <c r="AW156" s="157">
        <f>IF(AV156=0,0,($J$156/$AV$156)*100000)</f>
        <v>0</v>
      </c>
      <c r="AX156" s="157">
        <f>' B_Populations'!S161</f>
        <v>0</v>
      </c>
      <c r="AY156" s="157">
        <f>IF(AX156=0,0,($K$156/$AX$156)*100000)</f>
        <v>0</v>
      </c>
      <c r="AZ156" s="157">
        <f>' B_Populations'!U161</f>
        <v>0</v>
      </c>
      <c r="BA156" s="157">
        <f>IF(AZ156=0,0,($L$156/$AZ$156)*100000)</f>
        <v>0</v>
      </c>
      <c r="CQ156" s="110"/>
      <c r="CR156" s="158"/>
      <c r="CS156" s="159">
        <v>6.6477999999999995E-2</v>
      </c>
      <c r="CT156" s="110"/>
      <c r="CU156" s="108" t="str">
        <f>' B_Populations'!$B$11</f>
        <v>20-24</v>
      </c>
      <c r="CV156" s="160">
        <f t="shared" si="169"/>
        <v>0</v>
      </c>
      <c r="CW156" s="161">
        <f t="shared" si="170"/>
        <v>0</v>
      </c>
      <c r="CX156" s="161">
        <f t="shared" si="171"/>
        <v>0</v>
      </c>
      <c r="CY156" s="162">
        <f t="shared" si="172"/>
        <v>0</v>
      </c>
      <c r="CZ156" s="162">
        <f t="shared" si="173"/>
        <v>0</v>
      </c>
      <c r="DA156" s="162">
        <f t="shared" si="174"/>
        <v>0</v>
      </c>
      <c r="DB156" s="162">
        <f t="shared" si="175"/>
        <v>0</v>
      </c>
      <c r="DC156" s="162">
        <f t="shared" si="176"/>
        <v>0</v>
      </c>
      <c r="DD156" s="162">
        <f t="shared" si="177"/>
        <v>0</v>
      </c>
      <c r="DE156" s="178">
        <f t="shared" si="178"/>
        <v>0</v>
      </c>
    </row>
    <row r="157" spans="1:109">
      <c r="B157" s="108" t="str">
        <f>' B_Populations'!$B$12</f>
        <v>25-34</v>
      </c>
      <c r="C157" s="254"/>
      <c r="D157" s="255"/>
      <c r="E157" s="255"/>
      <c r="F157" s="155"/>
      <c r="G157" s="155"/>
      <c r="H157" s="155"/>
      <c r="I157" s="155"/>
      <c r="J157" s="155"/>
      <c r="K157" s="155"/>
      <c r="L157" s="155"/>
      <c r="M157" s="110"/>
      <c r="N157" s="110"/>
      <c r="O157" s="110"/>
      <c r="P157" s="110"/>
      <c r="Q157" s="110"/>
      <c r="R157" s="110"/>
      <c r="S157" s="110"/>
      <c r="T157" s="110"/>
      <c r="U157" s="110"/>
      <c r="V157" s="110"/>
      <c r="W157" s="110"/>
      <c r="X157" s="110"/>
      <c r="Y157" s="110"/>
      <c r="Z157" s="177"/>
      <c r="AA157" s="177"/>
      <c r="AB157" s="177"/>
      <c r="AC157" s="177"/>
      <c r="AD157" s="177"/>
      <c r="AE157" s="177"/>
      <c r="AF157" s="177"/>
      <c r="AG157" s="110"/>
      <c r="AH157" s="157">
        <f>' B_Populations'!C162</f>
        <v>0</v>
      </c>
      <c r="AI157" s="157">
        <f>IF(AH157=0,0,($C$157/$AH$157)*100000)</f>
        <v>0</v>
      </c>
      <c r="AJ157" s="157">
        <f>' B_Populations'!E162</f>
        <v>0</v>
      </c>
      <c r="AK157" s="157">
        <f>IF(AJ157=0,0,($D$157/$AJ$157)*100000)</f>
        <v>0</v>
      </c>
      <c r="AL157" s="157">
        <f>' B_Populations'!G162</f>
        <v>0</v>
      </c>
      <c r="AM157" s="157">
        <f>IF(AL157=0,0,($E$157/$AL$157)*100000)</f>
        <v>0</v>
      </c>
      <c r="AN157" s="157">
        <f>' B_Populations'!I162</f>
        <v>0</v>
      </c>
      <c r="AO157" s="157">
        <f>IF(AN157=0,0,($F$157/$AN$157)*100000)</f>
        <v>0</v>
      </c>
      <c r="AP157" s="157">
        <f>' B_Populations'!K162</f>
        <v>0</v>
      </c>
      <c r="AQ157" s="157">
        <f>IF(AP157=0,0,($G$157/$AP$157)*100000)</f>
        <v>0</v>
      </c>
      <c r="AR157" s="157">
        <f>' B_Populations'!M162</f>
        <v>0</v>
      </c>
      <c r="AS157" s="157">
        <f>IF(AR157=0,0,($H$157/$AR$157)*100000)</f>
        <v>0</v>
      </c>
      <c r="AT157" s="157">
        <f>' B_Populations'!O162</f>
        <v>0</v>
      </c>
      <c r="AU157" s="157">
        <f>IF(AT157=0,0,($I$157/$AT$157)*100000)</f>
        <v>0</v>
      </c>
      <c r="AV157" s="157">
        <f>' B_Populations'!Q162</f>
        <v>0</v>
      </c>
      <c r="AW157" s="157">
        <f>IF(AV157=0,0,($J$157/$AV$157)*100000)</f>
        <v>0</v>
      </c>
      <c r="AX157" s="157">
        <f>' B_Populations'!S162</f>
        <v>0</v>
      </c>
      <c r="AY157" s="157">
        <f>IF(AX157=0,0,($K$157/$AX$157)*100000)</f>
        <v>0</v>
      </c>
      <c r="AZ157" s="157">
        <f>' B_Populations'!U162</f>
        <v>0</v>
      </c>
      <c r="BA157" s="157">
        <f>IF(AZ157=0,0,($L$157/$AZ$157)*100000)</f>
        <v>0</v>
      </c>
      <c r="CQ157" s="110"/>
      <c r="CR157" s="158"/>
      <c r="CS157" s="159">
        <v>0.135573</v>
      </c>
      <c r="CT157" s="110"/>
      <c r="CU157" s="108" t="str">
        <f>' B_Populations'!$B$12</f>
        <v>25-34</v>
      </c>
      <c r="CV157" s="160">
        <f t="shared" si="169"/>
        <v>0</v>
      </c>
      <c r="CW157" s="161">
        <f t="shared" si="170"/>
        <v>0</v>
      </c>
      <c r="CX157" s="161">
        <f t="shared" si="171"/>
        <v>0</v>
      </c>
      <c r="CY157" s="162">
        <f t="shared" si="172"/>
        <v>0</v>
      </c>
      <c r="CZ157" s="162">
        <f t="shared" si="173"/>
        <v>0</v>
      </c>
      <c r="DA157" s="162">
        <f t="shared" si="174"/>
        <v>0</v>
      </c>
      <c r="DB157" s="162">
        <f t="shared" si="175"/>
        <v>0</v>
      </c>
      <c r="DC157" s="162">
        <f t="shared" si="176"/>
        <v>0</v>
      </c>
      <c r="DD157" s="162">
        <f t="shared" si="177"/>
        <v>0</v>
      </c>
      <c r="DE157" s="178">
        <f t="shared" si="178"/>
        <v>0</v>
      </c>
    </row>
    <row r="158" spans="1:109">
      <c r="B158" s="108" t="str">
        <f>' B_Populations'!$B$13</f>
        <v>35-44</v>
      </c>
      <c r="C158" s="254"/>
      <c r="D158" s="255"/>
      <c r="E158" s="255"/>
      <c r="F158" s="155"/>
      <c r="G158" s="155"/>
      <c r="H158" s="155"/>
      <c r="I158" s="155"/>
      <c r="J158" s="155"/>
      <c r="K158" s="155"/>
      <c r="L158" s="155"/>
      <c r="M158" s="110"/>
      <c r="N158" s="110"/>
      <c r="O158" s="110"/>
      <c r="P158" s="110"/>
      <c r="Q158" s="110"/>
      <c r="R158" s="110"/>
      <c r="S158" s="110"/>
      <c r="T158" s="110"/>
      <c r="U158" s="110"/>
      <c r="V158" s="110"/>
      <c r="W158" s="110"/>
      <c r="X158" s="110"/>
      <c r="Y158" s="110"/>
      <c r="Z158" s="177"/>
      <c r="AA158" s="177"/>
      <c r="AB158" s="177"/>
      <c r="AC158" s="177"/>
      <c r="AD158" s="177"/>
      <c r="AE158" s="177"/>
      <c r="AF158" s="177"/>
      <c r="AG158" s="110"/>
      <c r="AH158" s="157">
        <f>' B_Populations'!C163</f>
        <v>0</v>
      </c>
      <c r="AI158" s="157">
        <f>IF(AH158=0,0,($C$158/$AH$158)*100000)</f>
        <v>0</v>
      </c>
      <c r="AJ158" s="157">
        <f>' B_Populations'!E163</f>
        <v>0</v>
      </c>
      <c r="AK158" s="157">
        <f>IF(AJ158=0,0,($D$158/$AJ$158)*100000)</f>
        <v>0</v>
      </c>
      <c r="AL158" s="157">
        <f>' B_Populations'!G163</f>
        <v>0</v>
      </c>
      <c r="AM158" s="157">
        <f>IF(AL158=0,0,($E$158/$AL$158)*100000)</f>
        <v>0</v>
      </c>
      <c r="AN158" s="157">
        <f>' B_Populations'!I163</f>
        <v>0</v>
      </c>
      <c r="AO158" s="157">
        <f>IF(AN158=0,0,($F$158/$AN$158)*100000)</f>
        <v>0</v>
      </c>
      <c r="AP158" s="157">
        <f>' B_Populations'!K163</f>
        <v>0</v>
      </c>
      <c r="AQ158" s="157">
        <f>IF(AP158=0,0,($G$158/$AP$158)*100000)</f>
        <v>0</v>
      </c>
      <c r="AR158" s="157">
        <f>' B_Populations'!M163</f>
        <v>0</v>
      </c>
      <c r="AS158" s="157">
        <f>IF(AR158=0,0,($H$158/$AR$158)*100000)</f>
        <v>0</v>
      </c>
      <c r="AT158" s="157">
        <f>' B_Populations'!O163</f>
        <v>0</v>
      </c>
      <c r="AU158" s="157">
        <f>IF(AT158=0,0,($I$158/$AT$158)*100000)</f>
        <v>0</v>
      </c>
      <c r="AV158" s="157">
        <f>' B_Populations'!Q163</f>
        <v>0</v>
      </c>
      <c r="AW158" s="157">
        <f>IF(AV158=0,0,($J$158/$AV$158)*100000)</f>
        <v>0</v>
      </c>
      <c r="AX158" s="157">
        <f>' B_Populations'!S163</f>
        <v>0</v>
      </c>
      <c r="AY158" s="157">
        <f>IF(AX158=0,0,($K$158/$AX$158)*100000)</f>
        <v>0</v>
      </c>
      <c r="AZ158" s="157">
        <f>' B_Populations'!U163</f>
        <v>0</v>
      </c>
      <c r="BA158" s="157">
        <f>IF(AZ158=0,0,($L$158/$AZ$158)*100000)</f>
        <v>0</v>
      </c>
      <c r="CQ158" s="110"/>
      <c r="CR158" s="158"/>
      <c r="CS158" s="159">
        <v>0.16261300000000001</v>
      </c>
      <c r="CT158" s="110"/>
      <c r="CU158" s="108" t="str">
        <f>' B_Populations'!$B$13</f>
        <v>35-44</v>
      </c>
      <c r="CV158" s="160">
        <f t="shared" si="169"/>
        <v>0</v>
      </c>
      <c r="CW158" s="161">
        <f t="shared" si="170"/>
        <v>0</v>
      </c>
      <c r="CX158" s="161">
        <f t="shared" si="171"/>
        <v>0</v>
      </c>
      <c r="CY158" s="162">
        <f t="shared" si="172"/>
        <v>0</v>
      </c>
      <c r="CZ158" s="162">
        <f t="shared" si="173"/>
        <v>0</v>
      </c>
      <c r="DA158" s="162">
        <f t="shared" si="174"/>
        <v>0</v>
      </c>
      <c r="DB158" s="162">
        <f t="shared" si="175"/>
        <v>0</v>
      </c>
      <c r="DC158" s="162">
        <f t="shared" si="176"/>
        <v>0</v>
      </c>
      <c r="DD158" s="162">
        <f t="shared" si="177"/>
        <v>0</v>
      </c>
      <c r="DE158" s="178">
        <f t="shared" si="178"/>
        <v>0</v>
      </c>
    </row>
    <row r="159" spans="1:109">
      <c r="B159" s="108" t="str">
        <f>' B_Populations'!$B$14</f>
        <v>45-54</v>
      </c>
      <c r="C159" s="254"/>
      <c r="D159" s="255"/>
      <c r="E159" s="255"/>
      <c r="F159" s="155"/>
      <c r="G159" s="155"/>
      <c r="H159" s="155"/>
      <c r="I159" s="155"/>
      <c r="J159" s="155"/>
      <c r="K159" s="155"/>
      <c r="L159" s="155"/>
      <c r="M159" s="110"/>
      <c r="N159" s="110"/>
      <c r="O159" s="110"/>
      <c r="P159" s="110"/>
      <c r="Q159" s="110"/>
      <c r="R159" s="110"/>
      <c r="S159" s="110"/>
      <c r="T159" s="110"/>
      <c r="U159" s="110"/>
      <c r="V159" s="110"/>
      <c r="W159" s="110"/>
      <c r="X159" s="110"/>
      <c r="Y159" s="110"/>
      <c r="Z159" s="177"/>
      <c r="AA159" s="177"/>
      <c r="AB159" s="177"/>
      <c r="AC159" s="177"/>
      <c r="AD159" s="177"/>
      <c r="AE159" s="177"/>
      <c r="AF159" s="177"/>
      <c r="AG159" s="110"/>
      <c r="AH159" s="157">
        <f>' B_Populations'!C164</f>
        <v>0</v>
      </c>
      <c r="AI159" s="157">
        <f>IF(AH159=0,0,($C$159/$AH$159)*100000)</f>
        <v>0</v>
      </c>
      <c r="AJ159" s="157">
        <f>' B_Populations'!E164</f>
        <v>0</v>
      </c>
      <c r="AK159" s="157">
        <f>IF(AJ159=0,0,($D$159/$AJ$159)*100000)</f>
        <v>0</v>
      </c>
      <c r="AL159" s="157">
        <f>' B_Populations'!G164</f>
        <v>0</v>
      </c>
      <c r="AM159" s="157">
        <f>IF(AL159=0,0,($E$159/$AL$159)*100000)</f>
        <v>0</v>
      </c>
      <c r="AN159" s="157">
        <f>' B_Populations'!I164</f>
        <v>0</v>
      </c>
      <c r="AO159" s="157">
        <f>IF(AN159=0,0,($F$159/$AN$159)*100000)</f>
        <v>0</v>
      </c>
      <c r="AP159" s="157">
        <f>' B_Populations'!K164</f>
        <v>0</v>
      </c>
      <c r="AQ159" s="157">
        <f>IF(AP159=0,0,($G$159/$AP$159)*100000)</f>
        <v>0</v>
      </c>
      <c r="AR159" s="157">
        <f>' B_Populations'!M164</f>
        <v>0</v>
      </c>
      <c r="AS159" s="157">
        <f>IF(AR159=0,0,($H$159/$AR$159)*100000)</f>
        <v>0</v>
      </c>
      <c r="AT159" s="157">
        <f>' B_Populations'!O164</f>
        <v>0</v>
      </c>
      <c r="AU159" s="157">
        <f>IF(AT159=0,0,($I$159/$AT$159)*100000)</f>
        <v>0</v>
      </c>
      <c r="AV159" s="157">
        <f>' B_Populations'!Q164</f>
        <v>0</v>
      </c>
      <c r="AW159" s="157">
        <f>IF(AV159=0,0,($J$159/$AV$159)*100000)</f>
        <v>0</v>
      </c>
      <c r="AX159" s="157">
        <f>' B_Populations'!S164</f>
        <v>0</v>
      </c>
      <c r="AY159" s="157">
        <f>IF(AX159=0,0,($K$159/$AX$159)*100000)</f>
        <v>0</v>
      </c>
      <c r="AZ159" s="157">
        <f>' B_Populations'!U164</f>
        <v>0</v>
      </c>
      <c r="BA159" s="157">
        <f>IF(AZ159=0,0,($L$159/$AZ$159)*100000)</f>
        <v>0</v>
      </c>
      <c r="CQ159" s="110"/>
      <c r="CR159" s="158"/>
      <c r="CS159" s="159">
        <v>0.13483400000000001</v>
      </c>
      <c r="CT159" s="110"/>
      <c r="CU159" s="108" t="str">
        <f>' B_Populations'!$B$14</f>
        <v>45-54</v>
      </c>
      <c r="CV159" s="160">
        <f t="shared" si="169"/>
        <v>0</v>
      </c>
      <c r="CW159" s="161">
        <f t="shared" si="170"/>
        <v>0</v>
      </c>
      <c r="CX159" s="161">
        <f t="shared" si="171"/>
        <v>0</v>
      </c>
      <c r="CY159" s="162">
        <f t="shared" si="172"/>
        <v>0</v>
      </c>
      <c r="CZ159" s="162">
        <f t="shared" si="173"/>
        <v>0</v>
      </c>
      <c r="DA159" s="162">
        <f t="shared" si="174"/>
        <v>0</v>
      </c>
      <c r="DB159" s="162">
        <f t="shared" si="175"/>
        <v>0</v>
      </c>
      <c r="DC159" s="162">
        <f t="shared" si="176"/>
        <v>0</v>
      </c>
      <c r="DD159" s="162">
        <f t="shared" si="177"/>
        <v>0</v>
      </c>
      <c r="DE159" s="178">
        <f t="shared" si="178"/>
        <v>0</v>
      </c>
    </row>
    <row r="160" spans="1:109">
      <c r="B160" s="108" t="str">
        <f>' B_Populations'!$B$15</f>
        <v>55-64</v>
      </c>
      <c r="C160" s="254"/>
      <c r="D160" s="255"/>
      <c r="E160" s="255"/>
      <c r="F160" s="155"/>
      <c r="G160" s="155"/>
      <c r="H160" s="155"/>
      <c r="I160" s="155"/>
      <c r="J160" s="155"/>
      <c r="K160" s="155"/>
      <c r="L160" s="155"/>
      <c r="M160" s="110"/>
      <c r="N160" s="110"/>
      <c r="O160" s="110"/>
      <c r="P160" s="110"/>
      <c r="Q160" s="110"/>
      <c r="R160" s="110"/>
      <c r="S160" s="110"/>
      <c r="T160" s="110"/>
      <c r="U160" s="110"/>
      <c r="V160" s="110"/>
      <c r="W160" s="110"/>
      <c r="X160" s="110"/>
      <c r="Y160" s="110"/>
      <c r="Z160" s="177"/>
      <c r="AA160" s="177"/>
      <c r="AB160" s="177"/>
      <c r="AC160" s="177"/>
      <c r="AD160" s="177"/>
      <c r="AE160" s="177"/>
      <c r="AF160" s="177"/>
      <c r="AG160" s="110"/>
      <c r="AH160" s="157">
        <f>' B_Populations'!C165</f>
        <v>0</v>
      </c>
      <c r="AI160" s="157">
        <f>IF(AH160=0,0,($C$160/$AH$160)*100000)</f>
        <v>0</v>
      </c>
      <c r="AJ160" s="157">
        <f>' B_Populations'!E165</f>
        <v>0</v>
      </c>
      <c r="AK160" s="157">
        <f>IF(AJ160=0,0,($D$160/$AJ$160)*100000)</f>
        <v>0</v>
      </c>
      <c r="AL160" s="157">
        <f>' B_Populations'!G165</f>
        <v>0</v>
      </c>
      <c r="AM160" s="157">
        <f>IF(AL160=0,0,($E$160/$AL$160)*100000)</f>
        <v>0</v>
      </c>
      <c r="AN160" s="157">
        <f>' B_Populations'!I165</f>
        <v>0</v>
      </c>
      <c r="AO160" s="157">
        <f>IF(AN160=0,0,($F$160/$AN$160)*100000)</f>
        <v>0</v>
      </c>
      <c r="AP160" s="157">
        <f>' B_Populations'!K165</f>
        <v>0</v>
      </c>
      <c r="AQ160" s="157">
        <f>IF(AP160=0,0,($G$160/$AP$160)*100000)</f>
        <v>0</v>
      </c>
      <c r="AR160" s="157">
        <f>' B_Populations'!M165</f>
        <v>0</v>
      </c>
      <c r="AS160" s="157">
        <f>IF(AR160=0,0,($H$160/$AR$160)*100000)</f>
        <v>0</v>
      </c>
      <c r="AT160" s="157">
        <f>' B_Populations'!O165</f>
        <v>0</v>
      </c>
      <c r="AU160" s="157">
        <f>IF(AT160=0,0,($I$160/$AT$160)*100000)</f>
        <v>0</v>
      </c>
      <c r="AV160" s="157">
        <f>' B_Populations'!Q165</f>
        <v>0</v>
      </c>
      <c r="AW160" s="157">
        <f>IF(AV160=0,0,($J$160/$AV$160)*100000)</f>
        <v>0</v>
      </c>
      <c r="AX160" s="157">
        <f>' B_Populations'!S165</f>
        <v>0</v>
      </c>
      <c r="AY160" s="157">
        <f>IF(AX160=0,0,($K$160/$AX$160)*100000)</f>
        <v>0</v>
      </c>
      <c r="AZ160" s="157">
        <f>' B_Populations'!U165</f>
        <v>0</v>
      </c>
      <c r="BA160" s="157">
        <f>IF(AZ160=0,0,($L$160/$AZ$160)*100000)</f>
        <v>0</v>
      </c>
      <c r="CQ160" s="110"/>
      <c r="CR160" s="158"/>
      <c r="CS160" s="159">
        <v>8.7247000000000005E-2</v>
      </c>
      <c r="CT160" s="110"/>
      <c r="CU160" s="108" t="str">
        <f>' B_Populations'!$B$15</f>
        <v>55-64</v>
      </c>
      <c r="CV160" s="160">
        <f t="shared" si="169"/>
        <v>0</v>
      </c>
      <c r="CW160" s="161">
        <f t="shared" si="170"/>
        <v>0</v>
      </c>
      <c r="CX160" s="161">
        <f t="shared" si="171"/>
        <v>0</v>
      </c>
      <c r="CY160" s="162">
        <f t="shared" si="172"/>
        <v>0</v>
      </c>
      <c r="CZ160" s="162">
        <f t="shared" si="173"/>
        <v>0</v>
      </c>
      <c r="DA160" s="162">
        <f t="shared" si="174"/>
        <v>0</v>
      </c>
      <c r="DB160" s="162">
        <f t="shared" si="175"/>
        <v>0</v>
      </c>
      <c r="DC160" s="162">
        <f t="shared" si="176"/>
        <v>0</v>
      </c>
      <c r="DD160" s="162">
        <f t="shared" si="177"/>
        <v>0</v>
      </c>
      <c r="DE160" s="178">
        <f t="shared" si="178"/>
        <v>0</v>
      </c>
    </row>
    <row r="161" spans="1:109">
      <c r="B161" s="108" t="str">
        <f>' B_Populations'!$B$16</f>
        <v>65-74</v>
      </c>
      <c r="C161" s="254"/>
      <c r="D161" s="255"/>
      <c r="E161" s="255"/>
      <c r="F161" s="155"/>
      <c r="G161" s="155"/>
      <c r="H161" s="155"/>
      <c r="I161" s="155"/>
      <c r="J161" s="155"/>
      <c r="K161" s="155"/>
      <c r="L161" s="155"/>
      <c r="M161" s="110"/>
      <c r="N161" s="110"/>
      <c r="O161" s="110"/>
      <c r="P161" s="110"/>
      <c r="Q161" s="110"/>
      <c r="R161" s="110"/>
      <c r="S161" s="110"/>
      <c r="T161" s="110"/>
      <c r="U161" s="110"/>
      <c r="V161" s="110"/>
      <c r="W161" s="110"/>
      <c r="X161" s="110"/>
      <c r="Y161" s="110"/>
      <c r="Z161" s="177"/>
      <c r="AA161" s="177"/>
      <c r="AB161" s="177"/>
      <c r="AC161" s="177"/>
      <c r="AD161" s="177"/>
      <c r="AE161" s="177"/>
      <c r="AF161" s="177"/>
      <c r="AG161" s="110"/>
      <c r="AH161" s="157">
        <f>' B_Populations'!C166</f>
        <v>0</v>
      </c>
      <c r="AI161" s="157">
        <f>IF(AH161=0,0,($C$161/$AH$161)*100000)</f>
        <v>0</v>
      </c>
      <c r="AJ161" s="157">
        <f>' B_Populations'!E166</f>
        <v>0</v>
      </c>
      <c r="AK161" s="157">
        <f>IF(AJ161=0,0,($D$161/$AJ$161)*100000)</f>
        <v>0</v>
      </c>
      <c r="AL161" s="157">
        <f>' B_Populations'!G166</f>
        <v>0</v>
      </c>
      <c r="AM161" s="157">
        <f>IF(AL161=0,0,($E$161/$AL$161)*100000)</f>
        <v>0</v>
      </c>
      <c r="AN161" s="157">
        <f>' B_Populations'!I166</f>
        <v>0</v>
      </c>
      <c r="AO161" s="157">
        <f>IF(AN161=0,0,($F$161/$AN$161)*100000)</f>
        <v>0</v>
      </c>
      <c r="AP161" s="157">
        <f>' B_Populations'!K166</f>
        <v>0</v>
      </c>
      <c r="AQ161" s="157">
        <f>IF(AP161=0,0,($G$161/$AP$161)*100000)</f>
        <v>0</v>
      </c>
      <c r="AR161" s="157">
        <f>' B_Populations'!M166</f>
        <v>0</v>
      </c>
      <c r="AS161" s="157">
        <f>IF(AR161=0,0,($H$161/$AR$161)*100000)</f>
        <v>0</v>
      </c>
      <c r="AT161" s="157">
        <f>' B_Populations'!O166</f>
        <v>0</v>
      </c>
      <c r="AU161" s="157">
        <f>IF(AT161=0,0,($I$161/$AT$161)*100000)</f>
        <v>0</v>
      </c>
      <c r="AV161" s="157">
        <f>' B_Populations'!Q166</f>
        <v>0</v>
      </c>
      <c r="AW161" s="157">
        <f>IF(AV161=0,0,($J$161/$AV$161)*100000)</f>
        <v>0</v>
      </c>
      <c r="AX161" s="157">
        <f>' B_Populations'!S166</f>
        <v>0</v>
      </c>
      <c r="AY161" s="157">
        <f>IF(AX161=0,0,($K$161/$AX$161)*100000)</f>
        <v>0</v>
      </c>
      <c r="AZ161" s="157">
        <f>' B_Populations'!U166</f>
        <v>0</v>
      </c>
      <c r="BA161" s="157">
        <f>IF(AZ161=0,0,($L$161/$AZ$161)*100000)</f>
        <v>0</v>
      </c>
      <c r="CQ161" s="110"/>
      <c r="CR161" s="158"/>
      <c r="CS161" s="159">
        <v>6.6036999999999998E-2</v>
      </c>
      <c r="CT161" s="110"/>
      <c r="CU161" s="108" t="str">
        <f>' B_Populations'!$B$16</f>
        <v>65-74</v>
      </c>
      <c r="CV161" s="160">
        <f t="shared" si="169"/>
        <v>0</v>
      </c>
      <c r="CW161" s="161">
        <f t="shared" si="170"/>
        <v>0</v>
      </c>
      <c r="CX161" s="161">
        <f t="shared" si="171"/>
        <v>0</v>
      </c>
      <c r="CY161" s="162">
        <f t="shared" si="172"/>
        <v>0</v>
      </c>
      <c r="CZ161" s="162">
        <f t="shared" si="173"/>
        <v>0</v>
      </c>
      <c r="DA161" s="162">
        <f t="shared" si="174"/>
        <v>0</v>
      </c>
      <c r="DB161" s="162">
        <f t="shared" si="175"/>
        <v>0</v>
      </c>
      <c r="DC161" s="162">
        <f t="shared" si="176"/>
        <v>0</v>
      </c>
      <c r="DD161" s="162">
        <f t="shared" si="177"/>
        <v>0</v>
      </c>
      <c r="DE161" s="178">
        <f t="shared" si="178"/>
        <v>0</v>
      </c>
    </row>
    <row r="162" spans="1:109">
      <c r="B162" s="108" t="str">
        <f>' B_Populations'!$B$17</f>
        <v>75-84</v>
      </c>
      <c r="C162" s="254"/>
      <c r="D162" s="255"/>
      <c r="E162" s="255"/>
      <c r="F162" s="155"/>
      <c r="G162" s="155"/>
      <c r="H162" s="155"/>
      <c r="I162" s="155"/>
      <c r="J162" s="155"/>
      <c r="K162" s="155"/>
      <c r="L162" s="155"/>
      <c r="M162" s="110"/>
      <c r="N162" s="110"/>
      <c r="O162" s="110"/>
      <c r="P162" s="110"/>
      <c r="Q162" s="110"/>
      <c r="R162" s="110"/>
      <c r="S162" s="110"/>
      <c r="T162" s="110"/>
      <c r="U162" s="110"/>
      <c r="V162" s="110"/>
      <c r="W162" s="110"/>
      <c r="X162" s="110"/>
      <c r="Y162" s="110"/>
      <c r="Z162" s="177"/>
      <c r="AA162" s="177"/>
      <c r="AB162" s="177"/>
      <c r="AC162" s="177"/>
      <c r="AD162" s="177"/>
      <c r="AE162" s="177"/>
      <c r="AF162" s="177"/>
      <c r="AG162" s="110"/>
      <c r="AH162" s="157">
        <f>' B_Populations'!C167</f>
        <v>0</v>
      </c>
      <c r="AI162" s="157">
        <f>IF(AH162=0,0,($C$162/$AH$162)*100000)</f>
        <v>0</v>
      </c>
      <c r="AJ162" s="157">
        <f>' B_Populations'!E167</f>
        <v>0</v>
      </c>
      <c r="AK162" s="157">
        <f>IF(AJ162=0,0,($D$162/$AJ$162)*100000)</f>
        <v>0</v>
      </c>
      <c r="AL162" s="157">
        <f>' B_Populations'!G167</f>
        <v>0</v>
      </c>
      <c r="AM162" s="157">
        <f>IF(AL162=0,0,($E$162/$AL$162)*100000)</f>
        <v>0</v>
      </c>
      <c r="AN162" s="157">
        <f>' B_Populations'!I167</f>
        <v>0</v>
      </c>
      <c r="AO162" s="157">
        <f>IF(AN162=0,0,($F$162/$AN$162)*100000)</f>
        <v>0</v>
      </c>
      <c r="AP162" s="157">
        <f>' B_Populations'!K167</f>
        <v>0</v>
      </c>
      <c r="AQ162" s="157">
        <f>IF(AP162=0,0,($G$162/$AP$162)*100000)</f>
        <v>0</v>
      </c>
      <c r="AR162" s="157">
        <f>' B_Populations'!M167</f>
        <v>0</v>
      </c>
      <c r="AS162" s="157">
        <f>IF(AR162=0,0,($H$162/$AR$162)*100000)</f>
        <v>0</v>
      </c>
      <c r="AT162" s="157">
        <f>' B_Populations'!O167</f>
        <v>0</v>
      </c>
      <c r="AU162" s="157">
        <f>IF(AT162=0,0,($I$162/$AT$162)*100000)</f>
        <v>0</v>
      </c>
      <c r="AV162" s="157">
        <f>' B_Populations'!Q167</f>
        <v>0</v>
      </c>
      <c r="AW162" s="157">
        <f>IF(AV162=0,0,($J$162/$AV$162)*100000)</f>
        <v>0</v>
      </c>
      <c r="AX162" s="157">
        <f>' B_Populations'!S167</f>
        <v>0</v>
      </c>
      <c r="AY162" s="157">
        <f>IF(AX162=0,0,($K$162/$AX$162)*100000)</f>
        <v>0</v>
      </c>
      <c r="AZ162" s="157">
        <f>' B_Populations'!U167</f>
        <v>0</v>
      </c>
      <c r="BA162" s="157">
        <f>IF(AZ162=0,0,($L$162/$AZ$162)*100000)</f>
        <v>0</v>
      </c>
      <c r="CQ162" s="110"/>
      <c r="CR162" s="158"/>
      <c r="CS162" s="159">
        <v>4.4840999999999999E-2</v>
      </c>
      <c r="CT162" s="110"/>
      <c r="CU162" s="108" t="str">
        <f>' B_Populations'!$B$17</f>
        <v>75-84</v>
      </c>
      <c r="CV162" s="160">
        <f t="shared" si="169"/>
        <v>0</v>
      </c>
      <c r="CW162" s="161">
        <f t="shared" si="170"/>
        <v>0</v>
      </c>
      <c r="CX162" s="161">
        <f t="shared" si="171"/>
        <v>0</v>
      </c>
      <c r="CY162" s="162">
        <f t="shared" si="172"/>
        <v>0</v>
      </c>
      <c r="CZ162" s="162">
        <f t="shared" si="173"/>
        <v>0</v>
      </c>
      <c r="DA162" s="162">
        <f t="shared" si="174"/>
        <v>0</v>
      </c>
      <c r="DB162" s="162">
        <f t="shared" si="175"/>
        <v>0</v>
      </c>
      <c r="DC162" s="162">
        <f t="shared" si="176"/>
        <v>0</v>
      </c>
      <c r="DD162" s="162">
        <f t="shared" si="177"/>
        <v>0</v>
      </c>
      <c r="DE162" s="178">
        <f t="shared" si="178"/>
        <v>0</v>
      </c>
    </row>
    <row r="163" spans="1:109">
      <c r="B163" s="108" t="str">
        <f>' B_Populations'!$B$18</f>
        <v>85+</v>
      </c>
      <c r="C163" s="254"/>
      <c r="D163" s="255"/>
      <c r="E163" s="255"/>
      <c r="F163" s="155"/>
      <c r="G163" s="155"/>
      <c r="H163" s="155"/>
      <c r="I163" s="155"/>
      <c r="J163" s="155"/>
      <c r="K163" s="155"/>
      <c r="L163" s="155"/>
      <c r="M163" s="110"/>
      <c r="N163" s="110"/>
      <c r="O163" s="110"/>
      <c r="P163" s="110"/>
      <c r="Q163" s="110"/>
      <c r="R163" s="110"/>
      <c r="S163" s="110"/>
      <c r="T163" s="110"/>
      <c r="U163" s="110"/>
      <c r="V163" s="110"/>
      <c r="W163" s="110"/>
      <c r="X163" s="110"/>
      <c r="Y163" s="110"/>
      <c r="Z163" s="177"/>
      <c r="AA163" s="177"/>
      <c r="AB163" s="177"/>
      <c r="AC163" s="177"/>
      <c r="AD163" s="177"/>
      <c r="AE163" s="177"/>
      <c r="AF163" s="177"/>
      <c r="AG163" s="110"/>
      <c r="AH163" s="157">
        <f>' B_Populations'!C168</f>
        <v>0</v>
      </c>
      <c r="AI163" s="157">
        <f>IF(AH163=0,0,($C$163/$AH$163)*100000)</f>
        <v>0</v>
      </c>
      <c r="AJ163" s="157">
        <f>' B_Populations'!E168</f>
        <v>0</v>
      </c>
      <c r="AK163" s="157">
        <f>IF(AJ163=0,0,($D$163/$AJ$163)*100000)</f>
        <v>0</v>
      </c>
      <c r="AL163" s="157">
        <f>' B_Populations'!G168</f>
        <v>0</v>
      </c>
      <c r="AM163" s="157">
        <f>IF(AL163=0,0,($E$163/$AL$163)*100000)</f>
        <v>0</v>
      </c>
      <c r="AN163" s="157">
        <f>' B_Populations'!I168</f>
        <v>0</v>
      </c>
      <c r="AO163" s="157">
        <f>IF(AN163=0,0,($F$163/$AN$163)*100000)</f>
        <v>0</v>
      </c>
      <c r="AP163" s="157">
        <f>' B_Populations'!K168</f>
        <v>0</v>
      </c>
      <c r="AQ163" s="157">
        <f>IF(AP163=0,0,($G$163/$AP$163)*100000)</f>
        <v>0</v>
      </c>
      <c r="AR163" s="157">
        <f>' B_Populations'!M168</f>
        <v>0</v>
      </c>
      <c r="AS163" s="157">
        <f>IF(AR163=0,0,($H$163/$AR$163)*100000)</f>
        <v>0</v>
      </c>
      <c r="AT163" s="157">
        <f>' B_Populations'!O168</f>
        <v>0</v>
      </c>
      <c r="AU163" s="157">
        <f>IF(AT163=0,0,($I$163/$AT$163)*100000)</f>
        <v>0</v>
      </c>
      <c r="AV163" s="157">
        <f>' B_Populations'!Q168</f>
        <v>0</v>
      </c>
      <c r="AW163" s="157">
        <f>IF(AV163=0,0,($J$163/$AV$163)*100000)</f>
        <v>0</v>
      </c>
      <c r="AX163" s="157">
        <f>' B_Populations'!S168</f>
        <v>0</v>
      </c>
      <c r="AY163" s="157">
        <f>IF(AX163=0,0,($K$163/$AX$163)*100000)</f>
        <v>0</v>
      </c>
      <c r="AZ163" s="157">
        <f>' B_Populations'!U168</f>
        <v>0</v>
      </c>
      <c r="BA163" s="157">
        <f>IF(AZ163=0,0,($L$163/$AZ$163)*100000)</f>
        <v>0</v>
      </c>
      <c r="CQ163" s="110"/>
      <c r="CR163" s="158"/>
      <c r="CS163" s="159">
        <v>1.5507999999999999E-2</v>
      </c>
      <c r="CT163" s="110"/>
      <c r="CU163" s="108" t="str">
        <f>' B_Populations'!$B$18</f>
        <v>85+</v>
      </c>
      <c r="CV163" s="160">
        <f t="shared" si="169"/>
        <v>0</v>
      </c>
      <c r="CW163" s="161">
        <f t="shared" si="170"/>
        <v>0</v>
      </c>
      <c r="CX163" s="161">
        <f t="shared" si="171"/>
        <v>0</v>
      </c>
      <c r="CY163" s="162">
        <f t="shared" si="172"/>
        <v>0</v>
      </c>
      <c r="CZ163" s="162">
        <f t="shared" si="173"/>
        <v>0</v>
      </c>
      <c r="DA163" s="162">
        <f t="shared" si="174"/>
        <v>0</v>
      </c>
      <c r="DB163" s="162">
        <f t="shared" si="175"/>
        <v>0</v>
      </c>
      <c r="DC163" s="162">
        <f t="shared" si="176"/>
        <v>0</v>
      </c>
      <c r="DD163" s="162">
        <f t="shared" si="177"/>
        <v>0</v>
      </c>
      <c r="DE163" s="178">
        <f t="shared" si="178"/>
        <v>0</v>
      </c>
    </row>
    <row r="164" spans="1:109">
      <c r="B164" s="163" t="s">
        <v>115</v>
      </c>
      <c r="C164" s="164">
        <f t="shared" ref="C164:L164" si="179">SUM(C154:C163)</f>
        <v>0</v>
      </c>
      <c r="D164" s="165">
        <f t="shared" si="179"/>
        <v>0</v>
      </c>
      <c r="E164" s="165">
        <f t="shared" si="179"/>
        <v>0</v>
      </c>
      <c r="F164" s="167">
        <f t="shared" si="179"/>
        <v>0</v>
      </c>
      <c r="G164" s="167">
        <f t="shared" si="179"/>
        <v>0</v>
      </c>
      <c r="H164" s="167">
        <f t="shared" si="179"/>
        <v>0</v>
      </c>
      <c r="I164" s="167">
        <f t="shared" si="179"/>
        <v>0</v>
      </c>
      <c r="J164" s="167">
        <f t="shared" si="179"/>
        <v>0</v>
      </c>
      <c r="K164" s="167">
        <f t="shared" si="179"/>
        <v>0</v>
      </c>
      <c r="L164" s="179">
        <f t="shared" si="179"/>
        <v>0</v>
      </c>
      <c r="M164" s="98"/>
      <c r="AH164" s="170">
        <f t="shared" ref="AH164:BA164" si="180">SUM(AH154:AH163)</f>
        <v>0</v>
      </c>
      <c r="AI164" s="157">
        <f>IF(AH164=0,0,($C$164/$AH$164)*100000)</f>
        <v>0</v>
      </c>
      <c r="AJ164" s="157">
        <f t="shared" si="180"/>
        <v>0</v>
      </c>
      <c r="AK164" s="157">
        <f>IF(AJ164=0,0,($D$164/$AJ$164)*100000)</f>
        <v>0</v>
      </c>
      <c r="AL164" s="157">
        <f t="shared" si="180"/>
        <v>0</v>
      </c>
      <c r="AM164" s="157">
        <f>IF(AL164=0,0,($E$164/$AL$164)*100000)</f>
        <v>0</v>
      </c>
      <c r="AN164" s="157">
        <f t="shared" si="180"/>
        <v>0</v>
      </c>
      <c r="AO164" s="157">
        <f>IF(AN164=0,0,($F$164/$AN$164)*100000)</f>
        <v>0</v>
      </c>
      <c r="AP164" s="157">
        <f t="shared" si="180"/>
        <v>0</v>
      </c>
      <c r="AQ164" s="157">
        <f>IF(AP164=0,0,($G$164/$AP$164)*100000)</f>
        <v>0</v>
      </c>
      <c r="AR164" s="157">
        <f t="shared" si="180"/>
        <v>0</v>
      </c>
      <c r="AS164" s="157">
        <f>IF(AR164=0,0,($H$164/$AR$164)*100000)</f>
        <v>0</v>
      </c>
      <c r="AT164" s="157">
        <f t="shared" si="180"/>
        <v>0</v>
      </c>
      <c r="AU164" s="157">
        <f>IF(AT164=0,0,($I$164/$AT$164)*100000)</f>
        <v>0</v>
      </c>
      <c r="AV164" s="157">
        <f t="shared" si="180"/>
        <v>0</v>
      </c>
      <c r="AW164" s="157">
        <f>IF(AV164=0,0,($J$164/$AV$164)*100000)</f>
        <v>0</v>
      </c>
      <c r="AX164" s="157">
        <f t="shared" si="180"/>
        <v>0</v>
      </c>
      <c r="AY164" s="157">
        <f>IF(AX164=0,0,($K$164/$AX$164)*100000)</f>
        <v>0</v>
      </c>
      <c r="AZ164" s="157">
        <f t="shared" si="180"/>
        <v>0</v>
      </c>
      <c r="BA164" s="157">
        <f>IF(AZ164=0,0,($L$164/$AZ$164)*100000)</f>
        <v>0</v>
      </c>
      <c r="CS164" s="171"/>
      <c r="CU164" s="157" t="s">
        <v>115</v>
      </c>
      <c r="CV164" s="160">
        <f t="shared" ref="CV164:DE164" si="181">SUM(CV154:CV163)</f>
        <v>0</v>
      </c>
      <c r="CW164" s="161">
        <f t="shared" si="181"/>
        <v>0</v>
      </c>
      <c r="CX164" s="161">
        <f t="shared" si="181"/>
        <v>0</v>
      </c>
      <c r="CY164" s="172">
        <f t="shared" si="181"/>
        <v>0</v>
      </c>
      <c r="CZ164" s="172">
        <f t="shared" si="181"/>
        <v>0</v>
      </c>
      <c r="DA164" s="172">
        <f t="shared" si="181"/>
        <v>0</v>
      </c>
      <c r="DB164" s="172">
        <f t="shared" si="181"/>
        <v>0</v>
      </c>
      <c r="DC164" s="172">
        <f t="shared" si="181"/>
        <v>0</v>
      </c>
      <c r="DD164" s="172">
        <f t="shared" si="181"/>
        <v>0</v>
      </c>
      <c r="DE164" s="180">
        <f t="shared" si="181"/>
        <v>0</v>
      </c>
    </row>
    <row r="166" spans="1:109" ht="12.95" thickBot="1"/>
    <row r="167" spans="1:109" ht="13.5" thickBot="1">
      <c r="A167" s="136" t="s">
        <v>116</v>
      </c>
      <c r="B167" s="173"/>
      <c r="C167" s="174">
        <f>' B_Populations'!A175</f>
        <v>0</v>
      </c>
      <c r="D167" s="139" t="s">
        <v>103</v>
      </c>
      <c r="E167" s="139"/>
      <c r="F167" s="140" t="s">
        <v>104</v>
      </c>
      <c r="G167" s="141"/>
      <c r="H167" s="141"/>
      <c r="I167" s="141"/>
      <c r="J167" s="141"/>
      <c r="K167" s="141"/>
      <c r="L167" s="141"/>
      <c r="M167" s="98"/>
      <c r="N167" s="98"/>
      <c r="O167" s="98"/>
      <c r="P167" s="98"/>
      <c r="Q167" s="98"/>
      <c r="R167" s="98"/>
      <c r="S167" s="98"/>
      <c r="T167" s="98"/>
      <c r="U167" s="98"/>
      <c r="V167" s="98"/>
      <c r="W167" s="98"/>
      <c r="X167" s="98"/>
      <c r="Y167" s="98"/>
      <c r="CV167" s="98" t="s">
        <v>106</v>
      </c>
      <c r="CW167" s="98"/>
      <c r="CX167" s="98"/>
      <c r="CY167" s="98"/>
    </row>
    <row r="168" spans="1:109" ht="39">
      <c r="B168" s="144" t="s">
        <v>32</v>
      </c>
      <c r="C168" s="145" t="s">
        <v>107</v>
      </c>
      <c r="D168" s="146" t="s">
        <v>108</v>
      </c>
      <c r="E168" s="146" t="s">
        <v>109</v>
      </c>
      <c r="F168" s="148" t="str">
        <f>' B_Populations'!$I$8</f>
        <v>White-Not Hispanic</v>
      </c>
      <c r="G168" s="148" t="str">
        <f>' B_Populations'!$K$8</f>
        <v>Hispanic</v>
      </c>
      <c r="H168" s="148" t="str">
        <f>' B_Populations'!$M$8</f>
        <v>Black-Not Hispanic</v>
      </c>
      <c r="I168" s="148" t="str">
        <f>' B_Populations'!$O$8</f>
        <v>Asian</v>
      </c>
      <c r="J168" s="148" t="str">
        <f>' B_Populations'!$Q$8</f>
        <v>American Indian/Alaska Native</v>
      </c>
      <c r="K168" s="148" t="str">
        <f>' B_Populations'!$S$8</f>
        <v>Other</v>
      </c>
      <c r="L168" s="175" t="str">
        <f>' B_Populations'!$U$8</f>
        <v>Other</v>
      </c>
      <c r="M168" s="102"/>
      <c r="N168" s="102"/>
      <c r="O168" s="102"/>
      <c r="P168" s="102"/>
      <c r="Q168" s="102"/>
      <c r="R168" s="102"/>
      <c r="S168" s="102"/>
      <c r="T168" s="102"/>
      <c r="U168" s="102"/>
      <c r="V168" s="102"/>
      <c r="W168" s="102"/>
      <c r="X168" s="102"/>
      <c r="Y168" s="102"/>
      <c r="Z168" s="102"/>
      <c r="AA168" s="102"/>
      <c r="AB168" s="102"/>
      <c r="AC168" s="102"/>
      <c r="AD168" s="102"/>
      <c r="AE168" s="102"/>
      <c r="AF168" s="102"/>
      <c r="AH168" s="150" t="s">
        <v>110</v>
      </c>
      <c r="AI168" s="150" t="s">
        <v>111</v>
      </c>
      <c r="AJ168" s="150" t="s">
        <v>112</v>
      </c>
      <c r="AK168" s="150" t="s">
        <v>111</v>
      </c>
      <c r="AL168" s="150" t="s">
        <v>113</v>
      </c>
      <c r="AM168" s="150" t="s">
        <v>111</v>
      </c>
      <c r="AN168" s="150" t="str">
        <f>' B_Populations'!$I$8</f>
        <v>White-Not Hispanic</v>
      </c>
      <c r="AO168" s="150" t="s">
        <v>111</v>
      </c>
      <c r="AP168" s="150" t="str">
        <f>' B_Populations'!$K$8</f>
        <v>Hispanic</v>
      </c>
      <c r="AQ168" s="150" t="s">
        <v>111</v>
      </c>
      <c r="AR168" s="150" t="str">
        <f>' B_Populations'!$M$8</f>
        <v>Black-Not Hispanic</v>
      </c>
      <c r="AS168" s="150" t="s">
        <v>111</v>
      </c>
      <c r="AT168" s="150" t="str">
        <f>' B_Populations'!$O$8</f>
        <v>Asian</v>
      </c>
      <c r="AU168" s="150" t="s">
        <v>111</v>
      </c>
      <c r="AV168" s="150" t="str">
        <f>' B_Populations'!$Q$8</f>
        <v>American Indian/Alaska Native</v>
      </c>
      <c r="AW168" s="150" t="s">
        <v>111</v>
      </c>
      <c r="AX168" s="150" t="str">
        <f>' B_Populations'!$S$8</f>
        <v>Other</v>
      </c>
      <c r="AY168" s="150" t="s">
        <v>111</v>
      </c>
      <c r="AZ168" s="150" t="str">
        <f>' B_Populations'!$U$8</f>
        <v>Other</v>
      </c>
      <c r="BA168" s="150" t="s">
        <v>111</v>
      </c>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51" t="s">
        <v>114</v>
      </c>
      <c r="CU168" s="150" t="s">
        <v>32</v>
      </c>
      <c r="CV168" s="152" t="s">
        <v>33</v>
      </c>
      <c r="CW168" s="153" t="s">
        <v>34</v>
      </c>
      <c r="CX168" s="153" t="s">
        <v>35</v>
      </c>
      <c r="CY168" s="148" t="str">
        <f>' B_Populations'!$I$8</f>
        <v>White-Not Hispanic</v>
      </c>
      <c r="CZ168" s="148" t="str">
        <f>' B_Populations'!$K$8</f>
        <v>Hispanic</v>
      </c>
      <c r="DA168" s="148" t="str">
        <f>' B_Populations'!$M$8</f>
        <v>Black-Not Hispanic</v>
      </c>
      <c r="DB168" s="148" t="str">
        <f>' B_Populations'!$O$8</f>
        <v>Asian</v>
      </c>
      <c r="DC168" s="148" t="str">
        <f>' B_Populations'!$Q$8</f>
        <v>American Indian/Alaska Native</v>
      </c>
      <c r="DD168" s="148" t="str">
        <f>' B_Populations'!$S$8</f>
        <v>Other</v>
      </c>
      <c r="DE168" s="175" t="str">
        <f>' B_Populations'!$U$8</f>
        <v>Other</v>
      </c>
    </row>
    <row r="169" spans="1:109">
      <c r="B169" s="108" t="str">
        <f>' B_Populations'!$B$9</f>
        <v>10-14</v>
      </c>
      <c r="C169" s="254"/>
      <c r="D169" s="255"/>
      <c r="E169" s="255"/>
      <c r="F169" s="155"/>
      <c r="G169" s="155"/>
      <c r="H169" s="155"/>
      <c r="I169" s="155"/>
      <c r="J169" s="155"/>
      <c r="K169" s="155"/>
      <c r="L169" s="155"/>
      <c r="M169" s="110"/>
      <c r="N169" s="110"/>
      <c r="O169" s="110"/>
      <c r="P169" s="110"/>
      <c r="Q169" s="110"/>
      <c r="R169" s="110"/>
      <c r="S169" s="110"/>
      <c r="T169" s="110"/>
      <c r="U169" s="110"/>
      <c r="V169" s="110"/>
      <c r="W169" s="110"/>
      <c r="X169" s="110"/>
      <c r="Y169" s="110"/>
      <c r="Z169" s="177"/>
      <c r="AA169" s="177"/>
      <c r="AB169" s="177"/>
      <c r="AC169" s="177"/>
      <c r="AD169" s="177"/>
      <c r="AE169" s="177"/>
      <c r="AF169" s="177"/>
      <c r="AG169" s="110"/>
      <c r="AH169" s="157">
        <f>' B_Populations'!C174</f>
        <v>0</v>
      </c>
      <c r="AI169" s="157">
        <f>IF(AH169=0,0,($C$169/$AH$169)*100000)</f>
        <v>0</v>
      </c>
      <c r="AJ169" s="157">
        <f>' B_Populations'!E174</f>
        <v>0</v>
      </c>
      <c r="AK169" s="157">
        <f>IF(AJ169=0,0,($D$169/$AJ$169)*100000)</f>
        <v>0</v>
      </c>
      <c r="AL169" s="157">
        <f>' B_Populations'!G174</f>
        <v>0</v>
      </c>
      <c r="AM169" s="157">
        <f>IF(AL169=0,0,($E$169/$AL$169)*100000)</f>
        <v>0</v>
      </c>
      <c r="AN169" s="157">
        <f>' B_Populations'!I174</f>
        <v>0</v>
      </c>
      <c r="AO169" s="157">
        <f>IF(AN169=0,0,($F$169/$AN$169)*100000)</f>
        <v>0</v>
      </c>
      <c r="AP169" s="157">
        <f>' B_Populations'!K174</f>
        <v>0</v>
      </c>
      <c r="AQ169" s="157">
        <f>IF(AP169=0,0,($G$169/$AP$169)*100000)</f>
        <v>0</v>
      </c>
      <c r="AR169" s="157">
        <f>' B_Populations'!M174</f>
        <v>0</v>
      </c>
      <c r="AS169" s="157">
        <f>IF(AR169=0,0,($H$169/$AR$169)*100000)</f>
        <v>0</v>
      </c>
      <c r="AT169" s="157">
        <f>' B_Populations'!O174</f>
        <v>0</v>
      </c>
      <c r="AU169" s="157">
        <f>IF(AT169=0,0,($I$169/$AT$169)*100000)</f>
        <v>0</v>
      </c>
      <c r="AV169" s="157">
        <f>' B_Populations'!Q174</f>
        <v>0</v>
      </c>
      <c r="AW169" s="157">
        <f>IF(AV169=0,0,($J$169/$AV$169)*100000)</f>
        <v>0</v>
      </c>
      <c r="AX169" s="157">
        <f>' B_Populations'!S174</f>
        <v>0</v>
      </c>
      <c r="AY169" s="157">
        <f>IF(AX169=0,0,($K$169/$AX$169)*100000)</f>
        <v>0</v>
      </c>
      <c r="AZ169" s="157">
        <f>' B_Populations'!U174</f>
        <v>0</v>
      </c>
      <c r="BA169" s="157">
        <f>IF(AZ169=0,0,($L$169/$AZ$169)*100000)</f>
        <v>0</v>
      </c>
      <c r="CQ169" s="110"/>
      <c r="CR169" s="158"/>
      <c r="CS169" s="159">
        <v>7.3032E-2</v>
      </c>
      <c r="CT169" s="110"/>
      <c r="CU169" s="108" t="str">
        <f>' B_Populations'!$B$9</f>
        <v>10-14</v>
      </c>
      <c r="CV169" s="160">
        <f t="shared" ref="CV169:CV178" si="182">AI169*CS169</f>
        <v>0</v>
      </c>
      <c r="CW169" s="161">
        <f t="shared" ref="CW169:CW178" si="183">AK169*CS169</f>
        <v>0</v>
      </c>
      <c r="CX169" s="161">
        <f t="shared" ref="CX169:CX178" si="184">AM169*CS169</f>
        <v>0</v>
      </c>
      <c r="CY169" s="162">
        <f t="shared" ref="CY169:CY178" si="185">AO169*CS169</f>
        <v>0</v>
      </c>
      <c r="CZ169" s="162">
        <f t="shared" ref="CZ169:CZ178" si="186">AQ169*CS169</f>
        <v>0</v>
      </c>
      <c r="DA169" s="162">
        <f t="shared" ref="DA169:DA178" si="187">AS169*CS169</f>
        <v>0</v>
      </c>
      <c r="DB169" s="162">
        <f t="shared" ref="DB169:DB178" si="188">AU169*CS169</f>
        <v>0</v>
      </c>
      <c r="DC169" s="162">
        <f t="shared" ref="DC169:DC178" si="189">AW169*CS169</f>
        <v>0</v>
      </c>
      <c r="DD169" s="162">
        <f t="shared" ref="DD169:DD178" si="190">AY169*CS169</f>
        <v>0</v>
      </c>
      <c r="DE169" s="178">
        <f t="shared" ref="DE169:DE178" si="191">BA169*CS169</f>
        <v>0</v>
      </c>
    </row>
    <row r="170" spans="1:109">
      <c r="B170" s="108" t="str">
        <f>' B_Populations'!$B$10</f>
        <v>15-19</v>
      </c>
      <c r="C170" s="254"/>
      <c r="D170" s="255"/>
      <c r="E170" s="255"/>
      <c r="F170" s="155"/>
      <c r="G170" s="155"/>
      <c r="H170" s="155"/>
      <c r="I170" s="155"/>
      <c r="J170" s="155"/>
      <c r="K170" s="155"/>
      <c r="L170" s="155"/>
      <c r="M170" s="110"/>
      <c r="N170" s="110"/>
      <c r="O170" s="110"/>
      <c r="P170" s="110"/>
      <c r="Q170" s="110"/>
      <c r="R170" s="110"/>
      <c r="S170" s="110"/>
      <c r="T170" s="110"/>
      <c r="U170" s="110"/>
      <c r="V170" s="110"/>
      <c r="W170" s="110"/>
      <c r="X170" s="110"/>
      <c r="Y170" s="110"/>
      <c r="Z170" s="177"/>
      <c r="AA170" s="177"/>
      <c r="AB170" s="177"/>
      <c r="AC170" s="177"/>
      <c r="AD170" s="177"/>
      <c r="AE170" s="177"/>
      <c r="AF170" s="177"/>
      <c r="AG170" s="110"/>
      <c r="AH170" s="157">
        <f>' B_Populations'!C175</f>
        <v>0</v>
      </c>
      <c r="AI170" s="157">
        <f>IF(AH170=0,0,($C$170/$AH$170)*100000)</f>
        <v>0</v>
      </c>
      <c r="AJ170" s="157">
        <f>' B_Populations'!E175</f>
        <v>0</v>
      </c>
      <c r="AK170" s="157">
        <f>IF(AJ170=0,0,($D$170/$AJ$170)*100000)</f>
        <v>0</v>
      </c>
      <c r="AL170" s="157">
        <f>' B_Populations'!G175</f>
        <v>0</v>
      </c>
      <c r="AM170" s="157">
        <f>IF(AL170=0,0,($E$170/$AL$170)*100000)</f>
        <v>0</v>
      </c>
      <c r="AN170" s="157">
        <f>' B_Populations'!I175</f>
        <v>0</v>
      </c>
      <c r="AO170" s="157">
        <f>IF(AN170=0,0,($F$170/$AN$170)*100000)</f>
        <v>0</v>
      </c>
      <c r="AP170" s="157">
        <f>' B_Populations'!K175</f>
        <v>0</v>
      </c>
      <c r="AQ170" s="157">
        <f>IF(AP170=0,0,($G$170/$AP$170)*100000)</f>
        <v>0</v>
      </c>
      <c r="AR170" s="157">
        <f>' B_Populations'!M175</f>
        <v>0</v>
      </c>
      <c r="AS170" s="157">
        <f>IF(AR170=0,0,($H$170/$AR$170)*100000)</f>
        <v>0</v>
      </c>
      <c r="AT170" s="157">
        <f>' B_Populations'!O175</f>
        <v>0</v>
      </c>
      <c r="AU170" s="157">
        <f>IF(AT170=0,0,($I$170/$AT$170)*100000)</f>
        <v>0</v>
      </c>
      <c r="AV170" s="157">
        <f>' B_Populations'!Q175</f>
        <v>0</v>
      </c>
      <c r="AW170" s="157">
        <f>IF(AV170=0,0,($J$170/$AV$170)*100000)</f>
        <v>0</v>
      </c>
      <c r="AX170" s="157">
        <f>' B_Populations'!S175</f>
        <v>0</v>
      </c>
      <c r="AY170" s="157">
        <f>IF(AX170=0,0,($K$170/$AX$170)*100000)</f>
        <v>0</v>
      </c>
      <c r="AZ170" s="157">
        <f>' B_Populations'!U175</f>
        <v>0</v>
      </c>
      <c r="BA170" s="157">
        <f>IF(AZ170=0,0,($L$170/$AZ$170)*100000)</f>
        <v>0</v>
      </c>
      <c r="CQ170" s="110"/>
      <c r="CR170" s="158"/>
      <c r="CS170" s="159">
        <v>7.2168999999999997E-2</v>
      </c>
      <c r="CT170" s="110"/>
      <c r="CU170" s="108" t="str">
        <f>' B_Populations'!$B$10</f>
        <v>15-19</v>
      </c>
      <c r="CV170" s="160">
        <f t="shared" si="182"/>
        <v>0</v>
      </c>
      <c r="CW170" s="161">
        <f t="shared" si="183"/>
        <v>0</v>
      </c>
      <c r="CX170" s="161">
        <f t="shared" si="184"/>
        <v>0</v>
      </c>
      <c r="CY170" s="162">
        <f t="shared" si="185"/>
        <v>0</v>
      </c>
      <c r="CZ170" s="162">
        <f t="shared" si="186"/>
        <v>0</v>
      </c>
      <c r="DA170" s="162">
        <f t="shared" si="187"/>
        <v>0</v>
      </c>
      <c r="DB170" s="162">
        <f t="shared" si="188"/>
        <v>0</v>
      </c>
      <c r="DC170" s="162">
        <f t="shared" si="189"/>
        <v>0</v>
      </c>
      <c r="DD170" s="162">
        <f t="shared" si="190"/>
        <v>0</v>
      </c>
      <c r="DE170" s="178">
        <f t="shared" si="191"/>
        <v>0</v>
      </c>
    </row>
    <row r="171" spans="1:109">
      <c r="B171" s="108" t="str">
        <f>' B_Populations'!$B$11</f>
        <v>20-24</v>
      </c>
      <c r="C171" s="254"/>
      <c r="D171" s="255"/>
      <c r="E171" s="255"/>
      <c r="F171" s="155"/>
      <c r="G171" s="155"/>
      <c r="H171" s="155"/>
      <c r="I171" s="155"/>
      <c r="J171" s="155"/>
      <c r="K171" s="155"/>
      <c r="L171" s="155"/>
      <c r="M171" s="110"/>
      <c r="N171" s="110"/>
      <c r="O171" s="110"/>
      <c r="P171" s="110"/>
      <c r="Q171" s="110"/>
      <c r="R171" s="110"/>
      <c r="S171" s="110"/>
      <c r="T171" s="110"/>
      <c r="U171" s="110"/>
      <c r="V171" s="110"/>
      <c r="W171" s="110"/>
      <c r="X171" s="110"/>
      <c r="Y171" s="110"/>
      <c r="Z171" s="177"/>
      <c r="AA171" s="177"/>
      <c r="AB171" s="177"/>
      <c r="AC171" s="177"/>
      <c r="AD171" s="177"/>
      <c r="AE171" s="177"/>
      <c r="AF171" s="177"/>
      <c r="AG171" s="110"/>
      <c r="AH171" s="157">
        <f>' B_Populations'!C176</f>
        <v>0</v>
      </c>
      <c r="AI171" s="157">
        <f>IF(AH171=0,0,($C$171/$AH$171)*100000)</f>
        <v>0</v>
      </c>
      <c r="AJ171" s="157">
        <f>' B_Populations'!E176</f>
        <v>0</v>
      </c>
      <c r="AK171" s="157">
        <f>IF(AJ171=0,0,($D$171/$AJ$171)*100000)</f>
        <v>0</v>
      </c>
      <c r="AL171" s="157">
        <f>' B_Populations'!G176</f>
        <v>0</v>
      </c>
      <c r="AM171" s="157">
        <f>IF(AL171=0,0,($E$171/$AL$171)*100000)</f>
        <v>0</v>
      </c>
      <c r="AN171" s="157">
        <f>' B_Populations'!I176</f>
        <v>0</v>
      </c>
      <c r="AO171" s="157">
        <f>IF(AN171=0,0,($F$171/$AN$171)*100000)</f>
        <v>0</v>
      </c>
      <c r="AP171" s="157">
        <f>' B_Populations'!K176</f>
        <v>0</v>
      </c>
      <c r="AQ171" s="157">
        <f>IF(AP171=0,0,($G$171/$AP$171)*100000)</f>
        <v>0</v>
      </c>
      <c r="AR171" s="157">
        <f>' B_Populations'!M176</f>
        <v>0</v>
      </c>
      <c r="AS171" s="157">
        <f>IF(AR171=0,0,($H$171/$AR$171)*100000)</f>
        <v>0</v>
      </c>
      <c r="AT171" s="157">
        <f>' B_Populations'!O176</f>
        <v>0</v>
      </c>
      <c r="AU171" s="157">
        <f>IF(AT171=0,0,($I$171/$AT$171)*100000)</f>
        <v>0</v>
      </c>
      <c r="AV171" s="157">
        <f>' B_Populations'!Q176</f>
        <v>0</v>
      </c>
      <c r="AW171" s="157">
        <f>IF(AV171=0,0,($J$171/$AV$171)*100000)</f>
        <v>0</v>
      </c>
      <c r="AX171" s="157">
        <f>' B_Populations'!S176</f>
        <v>0</v>
      </c>
      <c r="AY171" s="157">
        <f>IF(AX171=0,0,($K$171/$AX$171)*100000)</f>
        <v>0</v>
      </c>
      <c r="AZ171" s="157">
        <f>' B_Populations'!U176</f>
        <v>0</v>
      </c>
      <c r="BA171" s="157">
        <f>IF(AZ171=0,0,($L$171/$AZ$171)*100000)</f>
        <v>0</v>
      </c>
      <c r="CQ171" s="110"/>
      <c r="CR171" s="158"/>
      <c r="CS171" s="159">
        <v>6.6477999999999995E-2</v>
      </c>
      <c r="CT171" s="110"/>
      <c r="CU171" s="108" t="str">
        <f>' B_Populations'!$B$11</f>
        <v>20-24</v>
      </c>
      <c r="CV171" s="160">
        <f t="shared" si="182"/>
        <v>0</v>
      </c>
      <c r="CW171" s="161">
        <f t="shared" si="183"/>
        <v>0</v>
      </c>
      <c r="CX171" s="161">
        <f t="shared" si="184"/>
        <v>0</v>
      </c>
      <c r="CY171" s="162">
        <f t="shared" si="185"/>
        <v>0</v>
      </c>
      <c r="CZ171" s="162">
        <f t="shared" si="186"/>
        <v>0</v>
      </c>
      <c r="DA171" s="162">
        <f t="shared" si="187"/>
        <v>0</v>
      </c>
      <c r="DB171" s="162">
        <f t="shared" si="188"/>
        <v>0</v>
      </c>
      <c r="DC171" s="162">
        <f t="shared" si="189"/>
        <v>0</v>
      </c>
      <c r="DD171" s="162">
        <f t="shared" si="190"/>
        <v>0</v>
      </c>
      <c r="DE171" s="178">
        <f t="shared" si="191"/>
        <v>0</v>
      </c>
    </row>
    <row r="172" spans="1:109">
      <c r="B172" s="108" t="str">
        <f>' B_Populations'!$B$12</f>
        <v>25-34</v>
      </c>
      <c r="C172" s="254"/>
      <c r="D172" s="255"/>
      <c r="E172" s="255"/>
      <c r="F172" s="155"/>
      <c r="G172" s="155"/>
      <c r="H172" s="155"/>
      <c r="I172" s="155"/>
      <c r="J172" s="155"/>
      <c r="K172" s="155"/>
      <c r="L172" s="155"/>
      <c r="M172" s="110"/>
      <c r="N172" s="110"/>
      <c r="O172" s="110"/>
      <c r="P172" s="110"/>
      <c r="Q172" s="110"/>
      <c r="R172" s="110"/>
      <c r="S172" s="110"/>
      <c r="T172" s="110"/>
      <c r="U172" s="110"/>
      <c r="V172" s="110"/>
      <c r="W172" s="110"/>
      <c r="X172" s="110"/>
      <c r="Y172" s="110"/>
      <c r="Z172" s="177"/>
      <c r="AA172" s="177"/>
      <c r="AB172" s="177"/>
      <c r="AC172" s="177"/>
      <c r="AD172" s="177"/>
      <c r="AE172" s="177"/>
      <c r="AF172" s="177"/>
      <c r="AG172" s="110"/>
      <c r="AH172" s="157">
        <f>' B_Populations'!C177</f>
        <v>0</v>
      </c>
      <c r="AI172" s="157">
        <f>IF(AH172=0,0,($C$172/$AH$172)*100000)</f>
        <v>0</v>
      </c>
      <c r="AJ172" s="157">
        <f>' B_Populations'!E177</f>
        <v>0</v>
      </c>
      <c r="AK172" s="157">
        <f>IF(AJ172=0,0,($D$172/$AJ$172)*100000)</f>
        <v>0</v>
      </c>
      <c r="AL172" s="157">
        <f>' B_Populations'!G177</f>
        <v>0</v>
      </c>
      <c r="AM172" s="157">
        <f>IF(AL172=0,0,($E$172/$AL$172)*100000)</f>
        <v>0</v>
      </c>
      <c r="AN172" s="157">
        <f>' B_Populations'!I177</f>
        <v>0</v>
      </c>
      <c r="AO172" s="157">
        <f>IF(AN172=0,0,($F$172/$AN$172)*100000)</f>
        <v>0</v>
      </c>
      <c r="AP172" s="157">
        <f>' B_Populations'!K177</f>
        <v>0</v>
      </c>
      <c r="AQ172" s="157">
        <f>IF(AP172=0,0,($G$172/$AP$172)*100000)</f>
        <v>0</v>
      </c>
      <c r="AR172" s="157">
        <f>' B_Populations'!M177</f>
        <v>0</v>
      </c>
      <c r="AS172" s="157">
        <f>IF(AR172=0,0,($H$172/$AR$172)*100000)</f>
        <v>0</v>
      </c>
      <c r="AT172" s="157">
        <f>' B_Populations'!O177</f>
        <v>0</v>
      </c>
      <c r="AU172" s="157">
        <f>IF(AT172=0,0,($I$172/$AT$172)*100000)</f>
        <v>0</v>
      </c>
      <c r="AV172" s="157">
        <f>' B_Populations'!Q177</f>
        <v>0</v>
      </c>
      <c r="AW172" s="157">
        <f>IF(AV172=0,0,($J$172/$AV$172)*100000)</f>
        <v>0</v>
      </c>
      <c r="AX172" s="157">
        <f>' B_Populations'!S177</f>
        <v>0</v>
      </c>
      <c r="AY172" s="157">
        <f>IF(AX172=0,0,($K$172/$AX$172)*100000)</f>
        <v>0</v>
      </c>
      <c r="AZ172" s="157">
        <f>' B_Populations'!U177</f>
        <v>0</v>
      </c>
      <c r="BA172" s="157">
        <f>IF(AZ172=0,0,($L$172/$AZ$172)*100000)</f>
        <v>0</v>
      </c>
      <c r="CQ172" s="110"/>
      <c r="CR172" s="158"/>
      <c r="CS172" s="159">
        <v>0.135573</v>
      </c>
      <c r="CT172" s="110"/>
      <c r="CU172" s="108" t="str">
        <f>' B_Populations'!$B$12</f>
        <v>25-34</v>
      </c>
      <c r="CV172" s="160">
        <f t="shared" si="182"/>
        <v>0</v>
      </c>
      <c r="CW172" s="161">
        <f t="shared" si="183"/>
        <v>0</v>
      </c>
      <c r="CX172" s="161">
        <f t="shared" si="184"/>
        <v>0</v>
      </c>
      <c r="CY172" s="162">
        <f t="shared" si="185"/>
        <v>0</v>
      </c>
      <c r="CZ172" s="162">
        <f t="shared" si="186"/>
        <v>0</v>
      </c>
      <c r="DA172" s="162">
        <f t="shared" si="187"/>
        <v>0</v>
      </c>
      <c r="DB172" s="162">
        <f t="shared" si="188"/>
        <v>0</v>
      </c>
      <c r="DC172" s="162">
        <f t="shared" si="189"/>
        <v>0</v>
      </c>
      <c r="DD172" s="162">
        <f t="shared" si="190"/>
        <v>0</v>
      </c>
      <c r="DE172" s="178">
        <f t="shared" si="191"/>
        <v>0</v>
      </c>
    </row>
    <row r="173" spans="1:109">
      <c r="B173" s="108" t="str">
        <f>' B_Populations'!$B$13</f>
        <v>35-44</v>
      </c>
      <c r="C173" s="254"/>
      <c r="D173" s="255"/>
      <c r="E173" s="255"/>
      <c r="F173" s="155"/>
      <c r="G173" s="155"/>
      <c r="H173" s="155"/>
      <c r="I173" s="155"/>
      <c r="J173" s="155"/>
      <c r="K173" s="155"/>
      <c r="L173" s="155"/>
      <c r="M173" s="110"/>
      <c r="N173" s="110"/>
      <c r="O173" s="110"/>
      <c r="P173" s="110"/>
      <c r="Q173" s="110"/>
      <c r="R173" s="110"/>
      <c r="S173" s="110"/>
      <c r="T173" s="110"/>
      <c r="U173" s="110"/>
      <c r="V173" s="110"/>
      <c r="W173" s="110"/>
      <c r="X173" s="110"/>
      <c r="Y173" s="110"/>
      <c r="Z173" s="177"/>
      <c r="AA173" s="177"/>
      <c r="AB173" s="177"/>
      <c r="AC173" s="177"/>
      <c r="AD173" s="177"/>
      <c r="AE173" s="177"/>
      <c r="AF173" s="177"/>
      <c r="AG173" s="110"/>
      <c r="AH173" s="157">
        <f>' B_Populations'!C178</f>
        <v>0</v>
      </c>
      <c r="AI173" s="157">
        <f>IF(AH173=0,0,($C$173/$AH$173)*100000)</f>
        <v>0</v>
      </c>
      <c r="AJ173" s="157">
        <f>' B_Populations'!E178</f>
        <v>0</v>
      </c>
      <c r="AK173" s="157">
        <f>IF(AJ173=0,0,($D$173/$AJ$173)*100000)</f>
        <v>0</v>
      </c>
      <c r="AL173" s="157">
        <f>' B_Populations'!G178</f>
        <v>0</v>
      </c>
      <c r="AM173" s="157">
        <f>IF(AL173=0,0,($E$173/$AL$173)*100000)</f>
        <v>0</v>
      </c>
      <c r="AN173" s="157">
        <f>' B_Populations'!I178</f>
        <v>0</v>
      </c>
      <c r="AO173" s="157">
        <f>IF(AN173=0,0,($F$173/$AN$173)*100000)</f>
        <v>0</v>
      </c>
      <c r="AP173" s="157">
        <f>' B_Populations'!K178</f>
        <v>0</v>
      </c>
      <c r="AQ173" s="157">
        <f>IF(AP173=0,0,($G$173/$AP$173)*100000)</f>
        <v>0</v>
      </c>
      <c r="AR173" s="157">
        <f>' B_Populations'!M178</f>
        <v>0</v>
      </c>
      <c r="AS173" s="157">
        <f>IF(AR173=0,0,($H$173/$AR$173)*100000)</f>
        <v>0</v>
      </c>
      <c r="AT173" s="157">
        <f>' B_Populations'!O178</f>
        <v>0</v>
      </c>
      <c r="AU173" s="157">
        <f>IF(AT173=0,0,($I$173/$AT$173)*100000)</f>
        <v>0</v>
      </c>
      <c r="AV173" s="157">
        <f>' B_Populations'!Q178</f>
        <v>0</v>
      </c>
      <c r="AW173" s="157">
        <f>IF(AV173=0,0,($J$173/$AV$173)*100000)</f>
        <v>0</v>
      </c>
      <c r="AX173" s="157">
        <f>' B_Populations'!S178</f>
        <v>0</v>
      </c>
      <c r="AY173" s="157">
        <f>IF(AX173=0,0,($K$173/$AX$173)*100000)</f>
        <v>0</v>
      </c>
      <c r="AZ173" s="157">
        <f>' B_Populations'!U178</f>
        <v>0</v>
      </c>
      <c r="BA173" s="157">
        <f>IF(AZ173=0,0,($L$173/$AZ$173)*100000)</f>
        <v>0</v>
      </c>
      <c r="CQ173" s="110"/>
      <c r="CR173" s="158"/>
      <c r="CS173" s="159">
        <v>0.16261300000000001</v>
      </c>
      <c r="CT173" s="110"/>
      <c r="CU173" s="108" t="str">
        <f>' B_Populations'!$B$13</f>
        <v>35-44</v>
      </c>
      <c r="CV173" s="160">
        <f t="shared" si="182"/>
        <v>0</v>
      </c>
      <c r="CW173" s="161">
        <f t="shared" si="183"/>
        <v>0</v>
      </c>
      <c r="CX173" s="161">
        <f t="shared" si="184"/>
        <v>0</v>
      </c>
      <c r="CY173" s="162">
        <f t="shared" si="185"/>
        <v>0</v>
      </c>
      <c r="CZ173" s="162">
        <f t="shared" si="186"/>
        <v>0</v>
      </c>
      <c r="DA173" s="162">
        <f t="shared" si="187"/>
        <v>0</v>
      </c>
      <c r="DB173" s="162">
        <f t="shared" si="188"/>
        <v>0</v>
      </c>
      <c r="DC173" s="162">
        <f t="shared" si="189"/>
        <v>0</v>
      </c>
      <c r="DD173" s="162">
        <f t="shared" si="190"/>
        <v>0</v>
      </c>
      <c r="DE173" s="178">
        <f t="shared" si="191"/>
        <v>0</v>
      </c>
    </row>
    <row r="174" spans="1:109">
      <c r="B174" s="108" t="str">
        <f>' B_Populations'!$B$14</f>
        <v>45-54</v>
      </c>
      <c r="C174" s="254"/>
      <c r="D174" s="255"/>
      <c r="E174" s="255"/>
      <c r="F174" s="155"/>
      <c r="G174" s="155"/>
      <c r="H174" s="155"/>
      <c r="I174" s="155"/>
      <c r="J174" s="155"/>
      <c r="K174" s="155"/>
      <c r="L174" s="155"/>
      <c r="M174" s="110"/>
      <c r="N174" s="110"/>
      <c r="O174" s="110"/>
      <c r="P174" s="110"/>
      <c r="Q174" s="110"/>
      <c r="R174" s="110"/>
      <c r="S174" s="110"/>
      <c r="T174" s="110"/>
      <c r="U174" s="110"/>
      <c r="V174" s="110"/>
      <c r="W174" s="110"/>
      <c r="X174" s="110"/>
      <c r="Y174" s="110"/>
      <c r="Z174" s="177"/>
      <c r="AA174" s="177"/>
      <c r="AB174" s="177"/>
      <c r="AC174" s="177"/>
      <c r="AD174" s="177"/>
      <c r="AE174" s="177"/>
      <c r="AF174" s="177"/>
      <c r="AG174" s="110"/>
      <c r="AH174" s="157">
        <f>' B_Populations'!C179</f>
        <v>0</v>
      </c>
      <c r="AI174" s="157">
        <f>IF(AH174=0,0,($C$174/$AH$174)*100000)</f>
        <v>0</v>
      </c>
      <c r="AJ174" s="157">
        <f>' B_Populations'!E179</f>
        <v>0</v>
      </c>
      <c r="AK174" s="157">
        <f>IF(AJ174=0,0,($D$174/$AJ$174)*100000)</f>
        <v>0</v>
      </c>
      <c r="AL174" s="157">
        <f>' B_Populations'!G179</f>
        <v>0</v>
      </c>
      <c r="AM174" s="157">
        <f>IF(AL174=0,0,($E$174/$AL$174)*100000)</f>
        <v>0</v>
      </c>
      <c r="AN174" s="157">
        <f>' B_Populations'!I179</f>
        <v>0</v>
      </c>
      <c r="AO174" s="157">
        <f>IF(AN174=0,0,($F$174/$AN$174)*100000)</f>
        <v>0</v>
      </c>
      <c r="AP174" s="157">
        <f>' B_Populations'!K179</f>
        <v>0</v>
      </c>
      <c r="AQ174" s="157">
        <f>IF(AP174=0,0,($G$174/$AP$174)*100000)</f>
        <v>0</v>
      </c>
      <c r="AR174" s="157">
        <f>' B_Populations'!M179</f>
        <v>0</v>
      </c>
      <c r="AS174" s="157">
        <f>IF(AR174=0,0,($H$174/$AR$174)*100000)</f>
        <v>0</v>
      </c>
      <c r="AT174" s="157">
        <f>' B_Populations'!O179</f>
        <v>0</v>
      </c>
      <c r="AU174" s="157">
        <f>IF(AT174=0,0,($I$174/$AT$174)*100000)</f>
        <v>0</v>
      </c>
      <c r="AV174" s="157">
        <f>' B_Populations'!Q179</f>
        <v>0</v>
      </c>
      <c r="AW174" s="157">
        <f>IF(AV174=0,0,($J$174/$AV$174)*100000)</f>
        <v>0</v>
      </c>
      <c r="AX174" s="157">
        <f>' B_Populations'!S179</f>
        <v>0</v>
      </c>
      <c r="AY174" s="157">
        <f>IF(AX174=0,0,($K$174/$AX$174)*100000)</f>
        <v>0</v>
      </c>
      <c r="AZ174" s="157">
        <f>' B_Populations'!U179</f>
        <v>0</v>
      </c>
      <c r="BA174" s="157">
        <f>IF(AZ174=0,0,($L$174/$AZ$174)*100000)</f>
        <v>0</v>
      </c>
      <c r="CQ174" s="110"/>
      <c r="CR174" s="158"/>
      <c r="CS174" s="159">
        <v>0.13483400000000001</v>
      </c>
      <c r="CT174" s="110"/>
      <c r="CU174" s="108" t="str">
        <f>' B_Populations'!$B$14</f>
        <v>45-54</v>
      </c>
      <c r="CV174" s="160">
        <f t="shared" si="182"/>
        <v>0</v>
      </c>
      <c r="CW174" s="161">
        <f t="shared" si="183"/>
        <v>0</v>
      </c>
      <c r="CX174" s="161">
        <f t="shared" si="184"/>
        <v>0</v>
      </c>
      <c r="CY174" s="162">
        <f t="shared" si="185"/>
        <v>0</v>
      </c>
      <c r="CZ174" s="162">
        <f t="shared" si="186"/>
        <v>0</v>
      </c>
      <c r="DA174" s="162">
        <f t="shared" si="187"/>
        <v>0</v>
      </c>
      <c r="DB174" s="162">
        <f t="shared" si="188"/>
        <v>0</v>
      </c>
      <c r="DC174" s="162">
        <f t="shared" si="189"/>
        <v>0</v>
      </c>
      <c r="DD174" s="162">
        <f t="shared" si="190"/>
        <v>0</v>
      </c>
      <c r="DE174" s="178">
        <f t="shared" si="191"/>
        <v>0</v>
      </c>
    </row>
    <row r="175" spans="1:109">
      <c r="B175" s="108" t="str">
        <f>' B_Populations'!$B$15</f>
        <v>55-64</v>
      </c>
      <c r="C175" s="254"/>
      <c r="D175" s="255"/>
      <c r="E175" s="255"/>
      <c r="F175" s="155"/>
      <c r="G175" s="155"/>
      <c r="H175" s="155"/>
      <c r="I175" s="155"/>
      <c r="J175" s="155"/>
      <c r="K175" s="155"/>
      <c r="L175" s="155"/>
      <c r="M175" s="110"/>
      <c r="N175" s="110"/>
      <c r="O175" s="110"/>
      <c r="P175" s="110"/>
      <c r="Q175" s="110"/>
      <c r="R175" s="110"/>
      <c r="S175" s="110"/>
      <c r="T175" s="110"/>
      <c r="U175" s="110"/>
      <c r="V175" s="110"/>
      <c r="W175" s="110"/>
      <c r="X175" s="110"/>
      <c r="Y175" s="110"/>
      <c r="Z175" s="177"/>
      <c r="AA175" s="177"/>
      <c r="AB175" s="177"/>
      <c r="AC175" s="177"/>
      <c r="AD175" s="177"/>
      <c r="AE175" s="177"/>
      <c r="AF175" s="177"/>
      <c r="AG175" s="110"/>
      <c r="AH175" s="157">
        <f>' B_Populations'!C180</f>
        <v>0</v>
      </c>
      <c r="AI175" s="157">
        <f>IF(AH175=0,0,($C$175/$AH$175)*100000)</f>
        <v>0</v>
      </c>
      <c r="AJ175" s="157">
        <f>' B_Populations'!E180</f>
        <v>0</v>
      </c>
      <c r="AK175" s="157">
        <f>IF(AJ175=0,0,($D$175/$AJ$175)*100000)</f>
        <v>0</v>
      </c>
      <c r="AL175" s="157">
        <f>' B_Populations'!G180</f>
        <v>0</v>
      </c>
      <c r="AM175" s="157">
        <f>IF(AL175=0,0,($E$175/$AL$175)*100000)</f>
        <v>0</v>
      </c>
      <c r="AN175" s="157">
        <f>' B_Populations'!I180</f>
        <v>0</v>
      </c>
      <c r="AO175" s="157">
        <f>IF(AN175=0,0,($F$175/$AN$175)*100000)</f>
        <v>0</v>
      </c>
      <c r="AP175" s="157">
        <f>' B_Populations'!K180</f>
        <v>0</v>
      </c>
      <c r="AQ175" s="157">
        <f>IF(AP175=0,0,($G$175/$AP$175)*100000)</f>
        <v>0</v>
      </c>
      <c r="AR175" s="157">
        <f>' B_Populations'!M180</f>
        <v>0</v>
      </c>
      <c r="AS175" s="157">
        <f>IF(AR175=0,0,($H$175/$AR$175)*100000)</f>
        <v>0</v>
      </c>
      <c r="AT175" s="157">
        <f>' B_Populations'!O180</f>
        <v>0</v>
      </c>
      <c r="AU175" s="157">
        <f>IF(AT175=0,0,($I$175/$AT$175)*100000)</f>
        <v>0</v>
      </c>
      <c r="AV175" s="157">
        <f>' B_Populations'!Q180</f>
        <v>0</v>
      </c>
      <c r="AW175" s="157">
        <f>IF(AV175=0,0,($J$175/$AV$175)*100000)</f>
        <v>0</v>
      </c>
      <c r="AX175" s="157">
        <f>' B_Populations'!S180</f>
        <v>0</v>
      </c>
      <c r="AY175" s="157">
        <f>IF(AX175=0,0,($K$175/$AX$175)*100000)</f>
        <v>0</v>
      </c>
      <c r="AZ175" s="157">
        <f>' B_Populations'!U180</f>
        <v>0</v>
      </c>
      <c r="BA175" s="157">
        <f>IF(AZ175=0,0,($L$175/$AZ$175)*100000)</f>
        <v>0</v>
      </c>
      <c r="CQ175" s="110"/>
      <c r="CR175" s="158"/>
      <c r="CS175" s="159">
        <v>8.7247000000000005E-2</v>
      </c>
      <c r="CT175" s="110"/>
      <c r="CU175" s="108" t="str">
        <f>' B_Populations'!$B$15</f>
        <v>55-64</v>
      </c>
      <c r="CV175" s="160">
        <f t="shared" si="182"/>
        <v>0</v>
      </c>
      <c r="CW175" s="161">
        <f t="shared" si="183"/>
        <v>0</v>
      </c>
      <c r="CX175" s="161">
        <f t="shared" si="184"/>
        <v>0</v>
      </c>
      <c r="CY175" s="162">
        <f t="shared" si="185"/>
        <v>0</v>
      </c>
      <c r="CZ175" s="162">
        <f t="shared" si="186"/>
        <v>0</v>
      </c>
      <c r="DA175" s="162">
        <f t="shared" si="187"/>
        <v>0</v>
      </c>
      <c r="DB175" s="162">
        <f t="shared" si="188"/>
        <v>0</v>
      </c>
      <c r="DC175" s="162">
        <f t="shared" si="189"/>
        <v>0</v>
      </c>
      <c r="DD175" s="162">
        <f t="shared" si="190"/>
        <v>0</v>
      </c>
      <c r="DE175" s="178">
        <f t="shared" si="191"/>
        <v>0</v>
      </c>
    </row>
    <row r="176" spans="1:109">
      <c r="B176" s="108" t="str">
        <f>' B_Populations'!$B$16</f>
        <v>65-74</v>
      </c>
      <c r="C176" s="254"/>
      <c r="D176" s="255"/>
      <c r="E176" s="255"/>
      <c r="F176" s="155"/>
      <c r="G176" s="155"/>
      <c r="H176" s="155"/>
      <c r="I176" s="155"/>
      <c r="J176" s="155"/>
      <c r="K176" s="155"/>
      <c r="L176" s="155"/>
      <c r="M176" s="110"/>
      <c r="N176" s="110"/>
      <c r="O176" s="110"/>
      <c r="P176" s="110"/>
      <c r="Q176" s="110"/>
      <c r="R176" s="110"/>
      <c r="S176" s="110"/>
      <c r="T176" s="110"/>
      <c r="U176" s="110"/>
      <c r="V176" s="110"/>
      <c r="W176" s="110"/>
      <c r="X176" s="110"/>
      <c r="Y176" s="110"/>
      <c r="Z176" s="177"/>
      <c r="AA176" s="177"/>
      <c r="AB176" s="177"/>
      <c r="AC176" s="177"/>
      <c r="AD176" s="177"/>
      <c r="AE176" s="177"/>
      <c r="AF176" s="177"/>
      <c r="AG176" s="110"/>
      <c r="AH176" s="157">
        <f>' B_Populations'!C181</f>
        <v>0</v>
      </c>
      <c r="AI176" s="157">
        <f>IF(AH176=0,0,($C$176/$AH$176)*100000)</f>
        <v>0</v>
      </c>
      <c r="AJ176" s="157">
        <f>' B_Populations'!E181</f>
        <v>0</v>
      </c>
      <c r="AK176" s="157">
        <f>IF(AJ176=0,0,($D$176/$AJ$176)*100000)</f>
        <v>0</v>
      </c>
      <c r="AL176" s="157">
        <f>' B_Populations'!G181</f>
        <v>0</v>
      </c>
      <c r="AM176" s="157">
        <f>IF(AL176=0,0,($E$176/$AL$176)*100000)</f>
        <v>0</v>
      </c>
      <c r="AN176" s="157">
        <f>' B_Populations'!I181</f>
        <v>0</v>
      </c>
      <c r="AO176" s="157">
        <f>IF(AN176=0,0,($F$176/$AN$176)*100000)</f>
        <v>0</v>
      </c>
      <c r="AP176" s="157">
        <f>' B_Populations'!K181</f>
        <v>0</v>
      </c>
      <c r="AQ176" s="157">
        <f>IF(AP176=0,0,($G$176/$AP$176)*100000)</f>
        <v>0</v>
      </c>
      <c r="AR176" s="157">
        <f>' B_Populations'!M181</f>
        <v>0</v>
      </c>
      <c r="AS176" s="157">
        <f>IF(AR176=0,0,($H$176/$AR$176)*100000)</f>
        <v>0</v>
      </c>
      <c r="AT176" s="157">
        <f>' B_Populations'!O181</f>
        <v>0</v>
      </c>
      <c r="AU176" s="157">
        <f>IF(AT176=0,0,($I$176/$AT$176)*100000)</f>
        <v>0</v>
      </c>
      <c r="AV176" s="157">
        <f>' B_Populations'!Q181</f>
        <v>0</v>
      </c>
      <c r="AW176" s="157">
        <f>IF(AV176=0,0,($J$176/$AV$176)*100000)</f>
        <v>0</v>
      </c>
      <c r="AX176" s="157">
        <f>' B_Populations'!S181</f>
        <v>0</v>
      </c>
      <c r="AY176" s="157">
        <f>IF(AX176=0,0,($K$176/$AX$176)*100000)</f>
        <v>0</v>
      </c>
      <c r="AZ176" s="157">
        <f>' B_Populations'!U181</f>
        <v>0</v>
      </c>
      <c r="BA176" s="157">
        <f>IF(AZ176=0,0,($L$176/$AZ$176)*100000)</f>
        <v>0</v>
      </c>
      <c r="CQ176" s="110"/>
      <c r="CR176" s="158"/>
      <c r="CS176" s="159">
        <v>6.6036999999999998E-2</v>
      </c>
      <c r="CT176" s="110"/>
      <c r="CU176" s="108" t="str">
        <f>' B_Populations'!$B$16</f>
        <v>65-74</v>
      </c>
      <c r="CV176" s="160">
        <f t="shared" si="182"/>
        <v>0</v>
      </c>
      <c r="CW176" s="161">
        <f t="shared" si="183"/>
        <v>0</v>
      </c>
      <c r="CX176" s="161">
        <f t="shared" si="184"/>
        <v>0</v>
      </c>
      <c r="CY176" s="162">
        <f t="shared" si="185"/>
        <v>0</v>
      </c>
      <c r="CZ176" s="162">
        <f t="shared" si="186"/>
        <v>0</v>
      </c>
      <c r="DA176" s="162">
        <f t="shared" si="187"/>
        <v>0</v>
      </c>
      <c r="DB176" s="162">
        <f t="shared" si="188"/>
        <v>0</v>
      </c>
      <c r="DC176" s="162">
        <f t="shared" si="189"/>
        <v>0</v>
      </c>
      <c r="DD176" s="162">
        <f t="shared" si="190"/>
        <v>0</v>
      </c>
      <c r="DE176" s="178">
        <f t="shared" si="191"/>
        <v>0</v>
      </c>
    </row>
    <row r="177" spans="1:109">
      <c r="B177" s="108" t="str">
        <f>' B_Populations'!$B$17</f>
        <v>75-84</v>
      </c>
      <c r="C177" s="254"/>
      <c r="D177" s="255"/>
      <c r="E177" s="255"/>
      <c r="F177" s="155"/>
      <c r="G177" s="155"/>
      <c r="H177" s="155"/>
      <c r="I177" s="155"/>
      <c r="J177" s="155"/>
      <c r="K177" s="155"/>
      <c r="L177" s="155"/>
      <c r="M177" s="110"/>
      <c r="N177" s="110"/>
      <c r="O177" s="110"/>
      <c r="P177" s="110"/>
      <c r="Q177" s="110"/>
      <c r="R177" s="110"/>
      <c r="S177" s="110"/>
      <c r="T177" s="110"/>
      <c r="U177" s="110"/>
      <c r="V177" s="110"/>
      <c r="W177" s="110"/>
      <c r="X177" s="110"/>
      <c r="Y177" s="110"/>
      <c r="Z177" s="177"/>
      <c r="AA177" s="177"/>
      <c r="AB177" s="177"/>
      <c r="AC177" s="177"/>
      <c r="AD177" s="177"/>
      <c r="AE177" s="177"/>
      <c r="AF177" s="177"/>
      <c r="AG177" s="110"/>
      <c r="AH177" s="157">
        <f>' B_Populations'!C182</f>
        <v>0</v>
      </c>
      <c r="AI177" s="157">
        <f>IF(AH177=0,0,($C$177/$AH$177)*100000)</f>
        <v>0</v>
      </c>
      <c r="AJ177" s="157">
        <f>' B_Populations'!E182</f>
        <v>0</v>
      </c>
      <c r="AK177" s="157">
        <f>IF(AJ177=0,0,($D$177/$AJ$177)*100000)</f>
        <v>0</v>
      </c>
      <c r="AL177" s="157">
        <f>' B_Populations'!G182</f>
        <v>0</v>
      </c>
      <c r="AM177" s="157">
        <f>IF(AL177=0,0,($E$177/$AL$177)*100000)</f>
        <v>0</v>
      </c>
      <c r="AN177" s="157">
        <f>' B_Populations'!I182</f>
        <v>0</v>
      </c>
      <c r="AO177" s="157">
        <f>IF(AN177=0,0,($F$177/$AN$177)*100000)</f>
        <v>0</v>
      </c>
      <c r="AP177" s="157">
        <f>' B_Populations'!K182</f>
        <v>0</v>
      </c>
      <c r="AQ177" s="157">
        <f>IF(AP177=0,0,($G$177/$AP$177)*100000)</f>
        <v>0</v>
      </c>
      <c r="AR177" s="157">
        <f>' B_Populations'!M182</f>
        <v>0</v>
      </c>
      <c r="AS177" s="157">
        <f>IF(AR177=0,0,($H$177/$AR$177)*100000)</f>
        <v>0</v>
      </c>
      <c r="AT177" s="157">
        <f>' B_Populations'!O182</f>
        <v>0</v>
      </c>
      <c r="AU177" s="157">
        <f>IF(AT177=0,0,($I$177/$AT$177)*100000)</f>
        <v>0</v>
      </c>
      <c r="AV177" s="157">
        <f>' B_Populations'!Q182</f>
        <v>0</v>
      </c>
      <c r="AW177" s="157">
        <f>IF(AV177=0,0,($J$177/$AV$177)*100000)</f>
        <v>0</v>
      </c>
      <c r="AX177" s="157">
        <f>' B_Populations'!S182</f>
        <v>0</v>
      </c>
      <c r="AY177" s="157">
        <f>IF(AX177=0,0,($K$177/$AX$177)*100000)</f>
        <v>0</v>
      </c>
      <c r="AZ177" s="157">
        <f>' B_Populations'!U182</f>
        <v>0</v>
      </c>
      <c r="BA177" s="157">
        <f>IF(AZ177=0,0,($L$177/$AZ$177)*100000)</f>
        <v>0</v>
      </c>
      <c r="CQ177" s="110"/>
      <c r="CR177" s="158"/>
      <c r="CS177" s="159">
        <v>4.4840999999999999E-2</v>
      </c>
      <c r="CT177" s="110"/>
      <c r="CU177" s="108" t="str">
        <f>' B_Populations'!$B$17</f>
        <v>75-84</v>
      </c>
      <c r="CV177" s="160">
        <f t="shared" si="182"/>
        <v>0</v>
      </c>
      <c r="CW177" s="161">
        <f t="shared" si="183"/>
        <v>0</v>
      </c>
      <c r="CX177" s="161">
        <f t="shared" si="184"/>
        <v>0</v>
      </c>
      <c r="CY177" s="162">
        <f t="shared" si="185"/>
        <v>0</v>
      </c>
      <c r="CZ177" s="162">
        <f t="shared" si="186"/>
        <v>0</v>
      </c>
      <c r="DA177" s="162">
        <f t="shared" si="187"/>
        <v>0</v>
      </c>
      <c r="DB177" s="162">
        <f t="shared" si="188"/>
        <v>0</v>
      </c>
      <c r="DC177" s="162">
        <f t="shared" si="189"/>
        <v>0</v>
      </c>
      <c r="DD177" s="162">
        <f t="shared" si="190"/>
        <v>0</v>
      </c>
      <c r="DE177" s="178">
        <f t="shared" si="191"/>
        <v>0</v>
      </c>
    </row>
    <row r="178" spans="1:109">
      <c r="B178" s="108" t="str">
        <f>' B_Populations'!$B$18</f>
        <v>85+</v>
      </c>
      <c r="C178" s="254"/>
      <c r="D178" s="255"/>
      <c r="E178" s="255"/>
      <c r="F178" s="155"/>
      <c r="G178" s="155"/>
      <c r="H178" s="155"/>
      <c r="I178" s="155"/>
      <c r="J178" s="155"/>
      <c r="K178" s="155"/>
      <c r="L178" s="155"/>
      <c r="M178" s="110"/>
      <c r="N178" s="110"/>
      <c r="O178" s="110"/>
      <c r="P178" s="110"/>
      <c r="Q178" s="110"/>
      <c r="R178" s="110"/>
      <c r="S178" s="110"/>
      <c r="T178" s="110"/>
      <c r="U178" s="110"/>
      <c r="V178" s="110"/>
      <c r="W178" s="110"/>
      <c r="X178" s="110"/>
      <c r="Y178" s="110"/>
      <c r="Z178" s="177"/>
      <c r="AA178" s="177"/>
      <c r="AB178" s="177"/>
      <c r="AC178" s="177"/>
      <c r="AD178" s="177"/>
      <c r="AE178" s="177"/>
      <c r="AF178" s="177"/>
      <c r="AG178" s="110"/>
      <c r="AH178" s="157">
        <f>' B_Populations'!C183</f>
        <v>0</v>
      </c>
      <c r="AI178" s="157">
        <f>IF(AH178=0,0,($C$178/$AH$178)*100000)</f>
        <v>0</v>
      </c>
      <c r="AJ178" s="157">
        <f>' B_Populations'!E183</f>
        <v>0</v>
      </c>
      <c r="AK178" s="157">
        <f>IF(AJ178=0,0,($D$178/$AJ$178)*100000)</f>
        <v>0</v>
      </c>
      <c r="AL178" s="157">
        <f>' B_Populations'!G183</f>
        <v>0</v>
      </c>
      <c r="AM178" s="157">
        <f>IF(AL178=0,0,($E$178/$AL$178)*100000)</f>
        <v>0</v>
      </c>
      <c r="AN178" s="157">
        <f>' B_Populations'!I183</f>
        <v>0</v>
      </c>
      <c r="AO178" s="157">
        <f>IF(AN178=0,0,($F$178/$AN$178)*100000)</f>
        <v>0</v>
      </c>
      <c r="AP178" s="157">
        <f>' B_Populations'!K183</f>
        <v>0</v>
      </c>
      <c r="AQ178" s="157">
        <f>IF(AP178=0,0,($G$178/$AP$178)*100000)</f>
        <v>0</v>
      </c>
      <c r="AR178" s="157">
        <f>' B_Populations'!M183</f>
        <v>0</v>
      </c>
      <c r="AS178" s="157">
        <f>IF(AR178=0,0,($H$178/$AR$178)*100000)</f>
        <v>0</v>
      </c>
      <c r="AT178" s="157">
        <f>' B_Populations'!O183</f>
        <v>0</v>
      </c>
      <c r="AU178" s="157">
        <f>IF(AT178=0,0,($I$178/$AT$178)*100000)</f>
        <v>0</v>
      </c>
      <c r="AV178" s="157">
        <f>' B_Populations'!Q183</f>
        <v>0</v>
      </c>
      <c r="AW178" s="157">
        <f>IF(AV178=0,0,($J$178/$AV$178)*100000)</f>
        <v>0</v>
      </c>
      <c r="AX178" s="157">
        <f>' B_Populations'!S183</f>
        <v>0</v>
      </c>
      <c r="AY178" s="157">
        <f>IF(AX178=0,0,($K$178/$AX$178)*100000)</f>
        <v>0</v>
      </c>
      <c r="AZ178" s="157">
        <f>' B_Populations'!U183</f>
        <v>0</v>
      </c>
      <c r="BA178" s="157">
        <f>IF(AZ178=0,0,($L$178/$AZ$178)*100000)</f>
        <v>0</v>
      </c>
      <c r="CQ178" s="110"/>
      <c r="CR178" s="158"/>
      <c r="CS178" s="159">
        <v>1.5507999999999999E-2</v>
      </c>
      <c r="CT178" s="110"/>
      <c r="CU178" s="108" t="str">
        <f>' B_Populations'!$B$18</f>
        <v>85+</v>
      </c>
      <c r="CV178" s="160">
        <f t="shared" si="182"/>
        <v>0</v>
      </c>
      <c r="CW178" s="161">
        <f t="shared" si="183"/>
        <v>0</v>
      </c>
      <c r="CX178" s="161">
        <f t="shared" si="184"/>
        <v>0</v>
      </c>
      <c r="CY178" s="162">
        <f t="shared" si="185"/>
        <v>0</v>
      </c>
      <c r="CZ178" s="162">
        <f t="shared" si="186"/>
        <v>0</v>
      </c>
      <c r="DA178" s="162">
        <f t="shared" si="187"/>
        <v>0</v>
      </c>
      <c r="DB178" s="162">
        <f t="shared" si="188"/>
        <v>0</v>
      </c>
      <c r="DC178" s="162">
        <f t="shared" si="189"/>
        <v>0</v>
      </c>
      <c r="DD178" s="162">
        <f t="shared" si="190"/>
        <v>0</v>
      </c>
      <c r="DE178" s="178">
        <f t="shared" si="191"/>
        <v>0</v>
      </c>
    </row>
    <row r="179" spans="1:109">
      <c r="B179" s="163" t="s">
        <v>115</v>
      </c>
      <c r="C179" s="164">
        <f t="shared" ref="C179:L179" si="192">SUM(C169:C178)</f>
        <v>0</v>
      </c>
      <c r="D179" s="165">
        <f t="shared" si="192"/>
        <v>0</v>
      </c>
      <c r="E179" s="165">
        <f t="shared" si="192"/>
        <v>0</v>
      </c>
      <c r="F179" s="167">
        <f t="shared" si="192"/>
        <v>0</v>
      </c>
      <c r="G179" s="167">
        <f t="shared" si="192"/>
        <v>0</v>
      </c>
      <c r="H179" s="167">
        <f t="shared" si="192"/>
        <v>0</v>
      </c>
      <c r="I179" s="167">
        <f t="shared" si="192"/>
        <v>0</v>
      </c>
      <c r="J179" s="167">
        <f t="shared" si="192"/>
        <v>0</v>
      </c>
      <c r="K179" s="167">
        <f t="shared" si="192"/>
        <v>0</v>
      </c>
      <c r="L179" s="179">
        <f t="shared" si="192"/>
        <v>0</v>
      </c>
      <c r="M179" s="98"/>
      <c r="AH179" s="170">
        <f t="shared" ref="AH179:BA179" si="193">SUM(AH169:AH178)</f>
        <v>0</v>
      </c>
      <c r="AI179" s="157">
        <f>IF(AH179=0,0,($C$179/$AH$179)*100000)</f>
        <v>0</v>
      </c>
      <c r="AJ179" s="157">
        <f t="shared" si="193"/>
        <v>0</v>
      </c>
      <c r="AK179" s="157">
        <f>IF(AJ179=0,0,($D$179/$AJ$179)*100000)</f>
        <v>0</v>
      </c>
      <c r="AL179" s="157">
        <f t="shared" si="193"/>
        <v>0</v>
      </c>
      <c r="AM179" s="157">
        <f>IF(AL179=0,0,($E$179/$AL$179)*100000)</f>
        <v>0</v>
      </c>
      <c r="AN179" s="157">
        <f t="shared" si="193"/>
        <v>0</v>
      </c>
      <c r="AO179" s="157">
        <f>IF(AN179=0,0,($F$179/$AN$179)*100000)</f>
        <v>0</v>
      </c>
      <c r="AP179" s="157">
        <f t="shared" si="193"/>
        <v>0</v>
      </c>
      <c r="AQ179" s="157">
        <f>IF(AP179=0,0,($G$179/$AP$179)*100000)</f>
        <v>0</v>
      </c>
      <c r="AR179" s="157">
        <f t="shared" si="193"/>
        <v>0</v>
      </c>
      <c r="AS179" s="157">
        <f>IF(AR179=0,0,($H$179/$AR$179)*100000)</f>
        <v>0</v>
      </c>
      <c r="AT179" s="157">
        <f t="shared" si="193"/>
        <v>0</v>
      </c>
      <c r="AU179" s="157">
        <f>IF(AT179=0,0,($I$179/$AT$179)*100000)</f>
        <v>0</v>
      </c>
      <c r="AV179" s="157">
        <f t="shared" si="193"/>
        <v>0</v>
      </c>
      <c r="AW179" s="157">
        <f>IF(AV179=0,0,($J$179/$AV$179)*100000)</f>
        <v>0</v>
      </c>
      <c r="AX179" s="157">
        <f t="shared" si="193"/>
        <v>0</v>
      </c>
      <c r="AY179" s="157">
        <f>IF(AX179=0,0,($K$179/$AX$179)*100000)</f>
        <v>0</v>
      </c>
      <c r="AZ179" s="157">
        <f t="shared" si="193"/>
        <v>0</v>
      </c>
      <c r="BA179" s="157">
        <f>IF(AZ179=0,0,($L$179/$AZ$179)*100000)</f>
        <v>0</v>
      </c>
      <c r="CS179" s="171"/>
      <c r="CU179" s="157" t="s">
        <v>115</v>
      </c>
      <c r="CV179" s="160">
        <f t="shared" ref="CV179:DE179" si="194">SUM(CV169:CV178)</f>
        <v>0</v>
      </c>
      <c r="CW179" s="161">
        <f t="shared" si="194"/>
        <v>0</v>
      </c>
      <c r="CX179" s="161">
        <f t="shared" si="194"/>
        <v>0</v>
      </c>
      <c r="CY179" s="172">
        <f t="shared" si="194"/>
        <v>0</v>
      </c>
      <c r="CZ179" s="172">
        <f t="shared" si="194"/>
        <v>0</v>
      </c>
      <c r="DA179" s="172">
        <f t="shared" si="194"/>
        <v>0</v>
      </c>
      <c r="DB179" s="172">
        <f t="shared" si="194"/>
        <v>0</v>
      </c>
      <c r="DC179" s="172">
        <f t="shared" si="194"/>
        <v>0</v>
      </c>
      <c r="DD179" s="172">
        <f t="shared" si="194"/>
        <v>0</v>
      </c>
      <c r="DE179" s="180">
        <f t="shared" si="194"/>
        <v>0</v>
      </c>
    </row>
    <row r="181" spans="1:109" ht="12.95" thickBot="1"/>
    <row r="182" spans="1:109" ht="13.5" thickBot="1">
      <c r="A182" s="136" t="s">
        <v>116</v>
      </c>
      <c r="B182" s="173"/>
      <c r="C182" s="174">
        <f>' B_Populations'!A190</f>
        <v>0</v>
      </c>
      <c r="D182" s="139" t="s">
        <v>103</v>
      </c>
      <c r="E182" s="139"/>
      <c r="F182" s="140" t="s">
        <v>104</v>
      </c>
      <c r="G182" s="141"/>
      <c r="H182" s="141"/>
      <c r="I182" s="141"/>
      <c r="J182" s="141"/>
      <c r="K182" s="141"/>
      <c r="L182" s="141"/>
      <c r="M182" s="98"/>
      <c r="N182" s="98"/>
      <c r="O182" s="98"/>
      <c r="P182" s="98"/>
      <c r="Q182" s="98"/>
      <c r="R182" s="98"/>
      <c r="S182" s="98"/>
      <c r="T182" s="98"/>
      <c r="U182" s="98"/>
      <c r="V182" s="98"/>
      <c r="W182" s="98"/>
      <c r="X182" s="98"/>
      <c r="Y182" s="98"/>
      <c r="CV182" s="98" t="s">
        <v>106</v>
      </c>
      <c r="CW182" s="98"/>
      <c r="CX182" s="98"/>
      <c r="CY182" s="98"/>
    </row>
    <row r="183" spans="1:109" ht="39">
      <c r="B183" s="144" t="s">
        <v>32</v>
      </c>
      <c r="C183" s="145" t="s">
        <v>107</v>
      </c>
      <c r="D183" s="146" t="s">
        <v>108</v>
      </c>
      <c r="E183" s="146" t="s">
        <v>109</v>
      </c>
      <c r="F183" s="148" t="str">
        <f>' B_Populations'!$I$8</f>
        <v>White-Not Hispanic</v>
      </c>
      <c r="G183" s="148" t="str">
        <f>' B_Populations'!$K$8</f>
        <v>Hispanic</v>
      </c>
      <c r="H183" s="148" t="str">
        <f>' B_Populations'!$M$8</f>
        <v>Black-Not Hispanic</v>
      </c>
      <c r="I183" s="148" t="str">
        <f>' B_Populations'!$O$8</f>
        <v>Asian</v>
      </c>
      <c r="J183" s="148" t="str">
        <f>' B_Populations'!$Q$8</f>
        <v>American Indian/Alaska Native</v>
      </c>
      <c r="K183" s="148" t="str">
        <f>' B_Populations'!$S$8</f>
        <v>Other</v>
      </c>
      <c r="L183" s="175" t="str">
        <f>' B_Populations'!$U$8</f>
        <v>Other</v>
      </c>
      <c r="M183" s="102"/>
      <c r="N183" s="102"/>
      <c r="O183" s="102"/>
      <c r="P183" s="102"/>
      <c r="Q183" s="102"/>
      <c r="R183" s="102"/>
      <c r="S183" s="102"/>
      <c r="T183" s="102"/>
      <c r="U183" s="102"/>
      <c r="V183" s="102"/>
      <c r="W183" s="102"/>
      <c r="X183" s="102"/>
      <c r="Y183" s="102"/>
      <c r="Z183" s="102"/>
      <c r="AA183" s="102"/>
      <c r="AB183" s="102"/>
      <c r="AC183" s="102"/>
      <c r="AD183" s="102"/>
      <c r="AE183" s="102"/>
      <c r="AF183" s="102"/>
      <c r="AH183" s="150" t="s">
        <v>110</v>
      </c>
      <c r="AI183" s="150" t="s">
        <v>111</v>
      </c>
      <c r="AJ183" s="150" t="s">
        <v>112</v>
      </c>
      <c r="AK183" s="150" t="s">
        <v>111</v>
      </c>
      <c r="AL183" s="150" t="s">
        <v>113</v>
      </c>
      <c r="AM183" s="150" t="s">
        <v>111</v>
      </c>
      <c r="AN183" s="150" t="str">
        <f>' B_Populations'!$I$8</f>
        <v>White-Not Hispanic</v>
      </c>
      <c r="AO183" s="150" t="s">
        <v>111</v>
      </c>
      <c r="AP183" s="150" t="str">
        <f>' B_Populations'!$K$8</f>
        <v>Hispanic</v>
      </c>
      <c r="AQ183" s="150" t="s">
        <v>111</v>
      </c>
      <c r="AR183" s="150" t="str">
        <f>' B_Populations'!$M$8</f>
        <v>Black-Not Hispanic</v>
      </c>
      <c r="AS183" s="150" t="s">
        <v>111</v>
      </c>
      <c r="AT183" s="150" t="str">
        <f>' B_Populations'!$O$8</f>
        <v>Asian</v>
      </c>
      <c r="AU183" s="150" t="s">
        <v>111</v>
      </c>
      <c r="AV183" s="150" t="str">
        <f>' B_Populations'!$Q$8</f>
        <v>American Indian/Alaska Native</v>
      </c>
      <c r="AW183" s="150" t="s">
        <v>111</v>
      </c>
      <c r="AX183" s="150" t="str">
        <f>' B_Populations'!$S$8</f>
        <v>Other</v>
      </c>
      <c r="AY183" s="150" t="s">
        <v>111</v>
      </c>
      <c r="AZ183" s="150" t="str">
        <f>' B_Populations'!$U$8</f>
        <v>Other</v>
      </c>
      <c r="BA183" s="150" t="s">
        <v>111</v>
      </c>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51" t="s">
        <v>114</v>
      </c>
      <c r="CU183" s="150" t="s">
        <v>32</v>
      </c>
      <c r="CV183" s="152" t="s">
        <v>33</v>
      </c>
      <c r="CW183" s="153" t="s">
        <v>34</v>
      </c>
      <c r="CX183" s="153" t="s">
        <v>35</v>
      </c>
      <c r="CY183" s="148" t="str">
        <f>' B_Populations'!$I$8</f>
        <v>White-Not Hispanic</v>
      </c>
      <c r="CZ183" s="148" t="str">
        <f>' B_Populations'!$K$8</f>
        <v>Hispanic</v>
      </c>
      <c r="DA183" s="148" t="str">
        <f>' B_Populations'!$M$8</f>
        <v>Black-Not Hispanic</v>
      </c>
      <c r="DB183" s="148" t="str">
        <f>' B_Populations'!$O$8</f>
        <v>Asian</v>
      </c>
      <c r="DC183" s="148" t="str">
        <f>' B_Populations'!$Q$8</f>
        <v>American Indian/Alaska Native</v>
      </c>
      <c r="DD183" s="148" t="str">
        <f>' B_Populations'!$S$8</f>
        <v>Other</v>
      </c>
      <c r="DE183" s="175" t="str">
        <f>' B_Populations'!$U$8</f>
        <v>Other</v>
      </c>
    </row>
    <row r="184" spans="1:109">
      <c r="B184" s="108" t="str">
        <f>' B_Populations'!$B$9</f>
        <v>10-14</v>
      </c>
      <c r="C184" s="254"/>
      <c r="D184" s="255"/>
      <c r="E184" s="255"/>
      <c r="F184" s="155"/>
      <c r="G184" s="155"/>
      <c r="H184" s="155"/>
      <c r="I184" s="155"/>
      <c r="J184" s="155"/>
      <c r="K184" s="155"/>
      <c r="L184" s="155"/>
      <c r="M184" s="110"/>
      <c r="N184" s="110"/>
      <c r="O184" s="110"/>
      <c r="P184" s="110"/>
      <c r="Q184" s="110"/>
      <c r="R184" s="110"/>
      <c r="S184" s="110"/>
      <c r="T184" s="110"/>
      <c r="U184" s="110"/>
      <c r="V184" s="110"/>
      <c r="W184" s="110"/>
      <c r="X184" s="110"/>
      <c r="Y184" s="110"/>
      <c r="Z184" s="177"/>
      <c r="AA184" s="177"/>
      <c r="AB184" s="177"/>
      <c r="AC184" s="177"/>
      <c r="AD184" s="177"/>
      <c r="AE184" s="177"/>
      <c r="AF184" s="177"/>
      <c r="AG184" s="110"/>
      <c r="AH184" s="157">
        <f>' B_Populations'!C189</f>
        <v>0</v>
      </c>
      <c r="AI184" s="157">
        <f>IF(AH184=0,0,($C$184/$AH$184)*100000)</f>
        <v>0</v>
      </c>
      <c r="AJ184" s="157">
        <f>' B_Populations'!E189</f>
        <v>0</v>
      </c>
      <c r="AK184" s="157">
        <f>IF(AJ184=0,0,($D$184/$AJ$184)*100000)</f>
        <v>0</v>
      </c>
      <c r="AL184" s="157">
        <f>' B_Populations'!G189</f>
        <v>0</v>
      </c>
      <c r="AM184" s="157">
        <f>IF(AL184=0,0,($E$184/$AL$184)*100000)</f>
        <v>0</v>
      </c>
      <c r="AN184" s="157">
        <f>' B_Populations'!I189</f>
        <v>0</v>
      </c>
      <c r="AO184" s="157">
        <f>IF(AN184=0,0,($F$184/$AN$184)*100000)</f>
        <v>0</v>
      </c>
      <c r="AP184" s="157">
        <f>' B_Populations'!K189</f>
        <v>0</v>
      </c>
      <c r="AQ184" s="157">
        <f>IF(AP184=0,0,($G$184/$AP$184)*100000)</f>
        <v>0</v>
      </c>
      <c r="AR184" s="157">
        <f>' B_Populations'!M189</f>
        <v>0</v>
      </c>
      <c r="AS184" s="157">
        <f>IF(AR184=0,0,($H$184/$AR$184)*100000)</f>
        <v>0</v>
      </c>
      <c r="AT184" s="157">
        <f>' B_Populations'!O189</f>
        <v>0</v>
      </c>
      <c r="AU184" s="157">
        <f>IF(AT184=0,0,($I$184/$AT$184)*100000)</f>
        <v>0</v>
      </c>
      <c r="AV184" s="157">
        <f>' B_Populations'!Q189</f>
        <v>0</v>
      </c>
      <c r="AW184" s="157">
        <f>IF(AV184=0,0,($J$184/$AV$184)*100000)</f>
        <v>0</v>
      </c>
      <c r="AX184" s="157">
        <f>' B_Populations'!S189</f>
        <v>0</v>
      </c>
      <c r="AY184" s="157">
        <f>IF(AX184=0,0,($K$184/$AX$184)*100000)</f>
        <v>0</v>
      </c>
      <c r="AZ184" s="157">
        <f>' B_Populations'!U189</f>
        <v>0</v>
      </c>
      <c r="BA184" s="157">
        <f>IF(AZ184=0,0,($L$184/$AZ$184)*100000)</f>
        <v>0</v>
      </c>
      <c r="CQ184" s="110"/>
      <c r="CR184" s="158"/>
      <c r="CS184" s="159">
        <v>7.3032E-2</v>
      </c>
      <c r="CT184" s="110"/>
      <c r="CU184" s="108" t="str">
        <f>' B_Populations'!$B$9</f>
        <v>10-14</v>
      </c>
      <c r="CV184" s="160">
        <f t="shared" ref="CV184:CV193" si="195">AI184*CS184</f>
        <v>0</v>
      </c>
      <c r="CW184" s="161">
        <f t="shared" ref="CW184:CW193" si="196">AK184*CS184</f>
        <v>0</v>
      </c>
      <c r="CX184" s="161">
        <f t="shared" ref="CX184:CX193" si="197">AM184*CS184</f>
        <v>0</v>
      </c>
      <c r="CY184" s="162">
        <f t="shared" ref="CY184:CY193" si="198">AO184*CS184</f>
        <v>0</v>
      </c>
      <c r="CZ184" s="162">
        <f t="shared" ref="CZ184:CZ193" si="199">AQ184*CS184</f>
        <v>0</v>
      </c>
      <c r="DA184" s="162">
        <f t="shared" ref="DA184:DA193" si="200">AS184*CS184</f>
        <v>0</v>
      </c>
      <c r="DB184" s="162">
        <f t="shared" ref="DB184:DB193" si="201">AU184*CS184</f>
        <v>0</v>
      </c>
      <c r="DC184" s="162">
        <f t="shared" ref="DC184:DC193" si="202">AW184*CS184</f>
        <v>0</v>
      </c>
      <c r="DD184" s="162">
        <f t="shared" ref="DD184:DD193" si="203">AY184*CS184</f>
        <v>0</v>
      </c>
      <c r="DE184" s="178">
        <f t="shared" ref="DE184:DE193" si="204">BA184*CS184</f>
        <v>0</v>
      </c>
    </row>
    <row r="185" spans="1:109">
      <c r="B185" s="108" t="str">
        <f>' B_Populations'!$B$10</f>
        <v>15-19</v>
      </c>
      <c r="C185" s="254"/>
      <c r="D185" s="255"/>
      <c r="E185" s="255"/>
      <c r="F185" s="155"/>
      <c r="G185" s="155"/>
      <c r="H185" s="155"/>
      <c r="I185" s="155"/>
      <c r="J185" s="155"/>
      <c r="K185" s="155"/>
      <c r="L185" s="155"/>
      <c r="M185" s="110"/>
      <c r="N185" s="110"/>
      <c r="O185" s="110"/>
      <c r="P185" s="110"/>
      <c r="Q185" s="110"/>
      <c r="R185" s="110"/>
      <c r="S185" s="110"/>
      <c r="T185" s="110"/>
      <c r="U185" s="110"/>
      <c r="V185" s="110"/>
      <c r="W185" s="110"/>
      <c r="X185" s="110"/>
      <c r="Y185" s="110"/>
      <c r="Z185" s="177"/>
      <c r="AA185" s="177"/>
      <c r="AB185" s="177"/>
      <c r="AC185" s="177"/>
      <c r="AD185" s="177"/>
      <c r="AE185" s="177"/>
      <c r="AF185" s="177"/>
      <c r="AG185" s="110"/>
      <c r="AH185" s="157">
        <f>' B_Populations'!C190</f>
        <v>0</v>
      </c>
      <c r="AI185" s="157">
        <f>IF(AH185=0,0,($C$185/$AH$185)*100000)</f>
        <v>0</v>
      </c>
      <c r="AJ185" s="157">
        <f>' B_Populations'!E190</f>
        <v>0</v>
      </c>
      <c r="AK185" s="157">
        <f>IF(AJ185=0,0,($D$185/$AJ$185)*100000)</f>
        <v>0</v>
      </c>
      <c r="AL185" s="157">
        <f>' B_Populations'!G190</f>
        <v>0</v>
      </c>
      <c r="AM185" s="157">
        <f>IF(AL185=0,0,($E$185/$AL$185)*100000)</f>
        <v>0</v>
      </c>
      <c r="AN185" s="157">
        <f>' B_Populations'!I190</f>
        <v>0</v>
      </c>
      <c r="AO185" s="157">
        <f>IF(AN185=0,0,($F$185/$AN$185)*100000)</f>
        <v>0</v>
      </c>
      <c r="AP185" s="157">
        <f>' B_Populations'!K190</f>
        <v>0</v>
      </c>
      <c r="AQ185" s="157">
        <f>IF(AP185=0,0,($G$185/$AP$185)*100000)</f>
        <v>0</v>
      </c>
      <c r="AR185" s="157">
        <f>' B_Populations'!M190</f>
        <v>0</v>
      </c>
      <c r="AS185" s="157">
        <f>IF(AR185=0,0,($H$185/$AR$185)*100000)</f>
        <v>0</v>
      </c>
      <c r="AT185" s="157">
        <f>' B_Populations'!O190</f>
        <v>0</v>
      </c>
      <c r="AU185" s="157">
        <f>IF(AT185=0,0,($I$185/$AT$185)*100000)</f>
        <v>0</v>
      </c>
      <c r="AV185" s="157">
        <f>' B_Populations'!Q190</f>
        <v>0</v>
      </c>
      <c r="AW185" s="157">
        <f>IF(AV185=0,0,($J$185/$AV$185)*100000)</f>
        <v>0</v>
      </c>
      <c r="AX185" s="157">
        <f>' B_Populations'!S190</f>
        <v>0</v>
      </c>
      <c r="AY185" s="157">
        <f>IF(AX185=0,0,($K$185/$AX$185)*100000)</f>
        <v>0</v>
      </c>
      <c r="AZ185" s="157">
        <f>' B_Populations'!U190</f>
        <v>0</v>
      </c>
      <c r="BA185" s="157">
        <f>IF(AZ185=0,0,($L$185/$AZ$185)*100000)</f>
        <v>0</v>
      </c>
      <c r="CQ185" s="110"/>
      <c r="CR185" s="158"/>
      <c r="CS185" s="159">
        <v>7.2168999999999997E-2</v>
      </c>
      <c r="CT185" s="110"/>
      <c r="CU185" s="108" t="str">
        <f>' B_Populations'!$B$10</f>
        <v>15-19</v>
      </c>
      <c r="CV185" s="160">
        <f t="shared" si="195"/>
        <v>0</v>
      </c>
      <c r="CW185" s="161">
        <f t="shared" si="196"/>
        <v>0</v>
      </c>
      <c r="CX185" s="161">
        <f t="shared" si="197"/>
        <v>0</v>
      </c>
      <c r="CY185" s="162">
        <f t="shared" si="198"/>
        <v>0</v>
      </c>
      <c r="CZ185" s="162">
        <f t="shared" si="199"/>
        <v>0</v>
      </c>
      <c r="DA185" s="162">
        <f t="shared" si="200"/>
        <v>0</v>
      </c>
      <c r="DB185" s="162">
        <f t="shared" si="201"/>
        <v>0</v>
      </c>
      <c r="DC185" s="162">
        <f t="shared" si="202"/>
        <v>0</v>
      </c>
      <c r="DD185" s="162">
        <f t="shared" si="203"/>
        <v>0</v>
      </c>
      <c r="DE185" s="178">
        <f t="shared" si="204"/>
        <v>0</v>
      </c>
    </row>
    <row r="186" spans="1:109">
      <c r="B186" s="108" t="str">
        <f>' B_Populations'!$B$11</f>
        <v>20-24</v>
      </c>
      <c r="C186" s="254"/>
      <c r="D186" s="255"/>
      <c r="E186" s="255"/>
      <c r="F186" s="155"/>
      <c r="G186" s="155"/>
      <c r="H186" s="155"/>
      <c r="I186" s="155"/>
      <c r="J186" s="155"/>
      <c r="K186" s="155"/>
      <c r="L186" s="155"/>
      <c r="M186" s="110"/>
      <c r="N186" s="110"/>
      <c r="O186" s="110"/>
      <c r="P186" s="110"/>
      <c r="Q186" s="110"/>
      <c r="R186" s="110"/>
      <c r="S186" s="110"/>
      <c r="T186" s="110"/>
      <c r="U186" s="110"/>
      <c r="V186" s="110"/>
      <c r="W186" s="110"/>
      <c r="X186" s="110"/>
      <c r="Y186" s="110"/>
      <c r="Z186" s="177"/>
      <c r="AA186" s="177"/>
      <c r="AB186" s="177"/>
      <c r="AC186" s="177"/>
      <c r="AD186" s="177"/>
      <c r="AE186" s="177"/>
      <c r="AF186" s="177"/>
      <c r="AG186" s="110"/>
      <c r="AH186" s="157">
        <f>' B_Populations'!C191</f>
        <v>0</v>
      </c>
      <c r="AI186" s="157">
        <f>IF(AH186=0,0,($C$186/$AH$186)*100000)</f>
        <v>0</v>
      </c>
      <c r="AJ186" s="157">
        <f>' B_Populations'!E191</f>
        <v>0</v>
      </c>
      <c r="AK186" s="157">
        <f>IF(AJ186=0,0,($D$186/$AJ$186)*100000)</f>
        <v>0</v>
      </c>
      <c r="AL186" s="157">
        <f>' B_Populations'!G191</f>
        <v>0</v>
      </c>
      <c r="AM186" s="157">
        <f>IF(AL186=0,0,($E$186/$AL$186)*100000)</f>
        <v>0</v>
      </c>
      <c r="AN186" s="157">
        <f>' B_Populations'!I191</f>
        <v>0</v>
      </c>
      <c r="AO186" s="157">
        <f>IF(AN186=0,0,($F$186/$AN$186)*100000)</f>
        <v>0</v>
      </c>
      <c r="AP186" s="157">
        <f>' B_Populations'!K191</f>
        <v>0</v>
      </c>
      <c r="AQ186" s="157">
        <f>IF(AP186=0,0,($G$186/$AP$186)*100000)</f>
        <v>0</v>
      </c>
      <c r="AR186" s="157">
        <f>' B_Populations'!M191</f>
        <v>0</v>
      </c>
      <c r="AS186" s="157">
        <f>IF(AR186=0,0,($H$186/$AR$186)*100000)</f>
        <v>0</v>
      </c>
      <c r="AT186" s="157">
        <f>' B_Populations'!O191</f>
        <v>0</v>
      </c>
      <c r="AU186" s="157">
        <f>IF(AT186=0,0,($I$186/$AT$186)*100000)</f>
        <v>0</v>
      </c>
      <c r="AV186" s="157">
        <f>' B_Populations'!Q191</f>
        <v>0</v>
      </c>
      <c r="AW186" s="157">
        <f>IF(AV186=0,0,($J$186/$AV$186)*100000)</f>
        <v>0</v>
      </c>
      <c r="AX186" s="157">
        <f>' B_Populations'!S191</f>
        <v>0</v>
      </c>
      <c r="AY186" s="157">
        <f>IF(AX186=0,0,($K$186/$AX$186)*100000)</f>
        <v>0</v>
      </c>
      <c r="AZ186" s="157">
        <f>' B_Populations'!U191</f>
        <v>0</v>
      </c>
      <c r="BA186" s="157">
        <f>IF(AZ186=0,0,($L$186/$AZ$186)*100000)</f>
        <v>0</v>
      </c>
      <c r="CQ186" s="110"/>
      <c r="CR186" s="158"/>
      <c r="CS186" s="159">
        <v>6.6477999999999995E-2</v>
      </c>
      <c r="CT186" s="110"/>
      <c r="CU186" s="108" t="str">
        <f>' B_Populations'!$B$11</f>
        <v>20-24</v>
      </c>
      <c r="CV186" s="160">
        <f t="shared" si="195"/>
        <v>0</v>
      </c>
      <c r="CW186" s="161">
        <f t="shared" si="196"/>
        <v>0</v>
      </c>
      <c r="CX186" s="161">
        <f t="shared" si="197"/>
        <v>0</v>
      </c>
      <c r="CY186" s="162">
        <f t="shared" si="198"/>
        <v>0</v>
      </c>
      <c r="CZ186" s="162">
        <f t="shared" si="199"/>
        <v>0</v>
      </c>
      <c r="DA186" s="162">
        <f t="shared" si="200"/>
        <v>0</v>
      </c>
      <c r="DB186" s="162">
        <f t="shared" si="201"/>
        <v>0</v>
      </c>
      <c r="DC186" s="162">
        <f t="shared" si="202"/>
        <v>0</v>
      </c>
      <c r="DD186" s="162">
        <f t="shared" si="203"/>
        <v>0</v>
      </c>
      <c r="DE186" s="178">
        <f t="shared" si="204"/>
        <v>0</v>
      </c>
    </row>
    <row r="187" spans="1:109">
      <c r="B187" s="108" t="str">
        <f>' B_Populations'!$B$12</f>
        <v>25-34</v>
      </c>
      <c r="C187" s="254"/>
      <c r="D187" s="255"/>
      <c r="E187" s="255"/>
      <c r="F187" s="155"/>
      <c r="G187" s="155"/>
      <c r="H187" s="155"/>
      <c r="I187" s="155"/>
      <c r="J187" s="155"/>
      <c r="K187" s="155"/>
      <c r="L187" s="155"/>
      <c r="M187" s="110"/>
      <c r="N187" s="110"/>
      <c r="O187" s="110"/>
      <c r="P187" s="110"/>
      <c r="Q187" s="110"/>
      <c r="R187" s="110"/>
      <c r="S187" s="110"/>
      <c r="T187" s="110"/>
      <c r="U187" s="110"/>
      <c r="V187" s="110"/>
      <c r="W187" s="110"/>
      <c r="X187" s="110"/>
      <c r="Y187" s="110"/>
      <c r="Z187" s="177"/>
      <c r="AA187" s="177"/>
      <c r="AB187" s="177"/>
      <c r="AC187" s="177"/>
      <c r="AD187" s="177"/>
      <c r="AE187" s="177"/>
      <c r="AF187" s="177"/>
      <c r="AG187" s="110"/>
      <c r="AH187" s="157">
        <f>' B_Populations'!C192</f>
        <v>0</v>
      </c>
      <c r="AI187" s="157">
        <f>IF(AH187=0,0,($C$187/$AH$187)*100000)</f>
        <v>0</v>
      </c>
      <c r="AJ187" s="157">
        <f>' B_Populations'!E192</f>
        <v>0</v>
      </c>
      <c r="AK187" s="157">
        <f>IF(AJ187=0,0,($D$187/$AJ$187)*100000)</f>
        <v>0</v>
      </c>
      <c r="AL187" s="157">
        <f>' B_Populations'!G192</f>
        <v>0</v>
      </c>
      <c r="AM187" s="157">
        <f>IF(AL187=0,0,($E$187/$AL$187)*100000)</f>
        <v>0</v>
      </c>
      <c r="AN187" s="157">
        <f>' B_Populations'!I192</f>
        <v>0</v>
      </c>
      <c r="AO187" s="157">
        <f>IF(AN187=0,0,($F$187/$AN$187)*100000)</f>
        <v>0</v>
      </c>
      <c r="AP187" s="157">
        <f>' B_Populations'!K192</f>
        <v>0</v>
      </c>
      <c r="AQ187" s="157">
        <f>IF(AP187=0,0,($G$187/$AP$187)*100000)</f>
        <v>0</v>
      </c>
      <c r="AR187" s="157">
        <f>' B_Populations'!M192</f>
        <v>0</v>
      </c>
      <c r="AS187" s="157">
        <f>IF(AR187=0,0,($H$187/$AR$187)*100000)</f>
        <v>0</v>
      </c>
      <c r="AT187" s="157">
        <f>' B_Populations'!O192</f>
        <v>0</v>
      </c>
      <c r="AU187" s="157">
        <f>IF(AT187=0,0,($I$187/$AT$187)*100000)</f>
        <v>0</v>
      </c>
      <c r="AV187" s="157">
        <f>' B_Populations'!Q192</f>
        <v>0</v>
      </c>
      <c r="AW187" s="157">
        <f>IF(AV187=0,0,($J$187/$AV$187)*100000)</f>
        <v>0</v>
      </c>
      <c r="AX187" s="157">
        <f>' B_Populations'!S192</f>
        <v>0</v>
      </c>
      <c r="AY187" s="157">
        <f>IF(AX187=0,0,($K$187/$AX$187)*100000)</f>
        <v>0</v>
      </c>
      <c r="AZ187" s="157">
        <f>' B_Populations'!U192</f>
        <v>0</v>
      </c>
      <c r="BA187" s="157">
        <f>IF(AZ187=0,0,($L$187/$AZ$187)*100000)</f>
        <v>0</v>
      </c>
      <c r="CQ187" s="110"/>
      <c r="CR187" s="158"/>
      <c r="CS187" s="159">
        <v>0.135573</v>
      </c>
      <c r="CT187" s="110"/>
      <c r="CU187" s="108" t="str">
        <f>' B_Populations'!$B$12</f>
        <v>25-34</v>
      </c>
      <c r="CV187" s="160">
        <f t="shared" si="195"/>
        <v>0</v>
      </c>
      <c r="CW187" s="161">
        <f t="shared" si="196"/>
        <v>0</v>
      </c>
      <c r="CX187" s="161">
        <f t="shared" si="197"/>
        <v>0</v>
      </c>
      <c r="CY187" s="162">
        <f t="shared" si="198"/>
        <v>0</v>
      </c>
      <c r="CZ187" s="162">
        <f t="shared" si="199"/>
        <v>0</v>
      </c>
      <c r="DA187" s="162">
        <f t="shared" si="200"/>
        <v>0</v>
      </c>
      <c r="DB187" s="162">
        <f t="shared" si="201"/>
        <v>0</v>
      </c>
      <c r="DC187" s="162">
        <f t="shared" si="202"/>
        <v>0</v>
      </c>
      <c r="DD187" s="162">
        <f t="shared" si="203"/>
        <v>0</v>
      </c>
      <c r="DE187" s="178">
        <f t="shared" si="204"/>
        <v>0</v>
      </c>
    </row>
    <row r="188" spans="1:109">
      <c r="B188" s="108" t="str">
        <f>' B_Populations'!$B$13</f>
        <v>35-44</v>
      </c>
      <c r="C188" s="254"/>
      <c r="D188" s="255"/>
      <c r="E188" s="255"/>
      <c r="F188" s="155"/>
      <c r="G188" s="155"/>
      <c r="H188" s="155"/>
      <c r="I188" s="155"/>
      <c r="J188" s="155"/>
      <c r="K188" s="155"/>
      <c r="L188" s="155"/>
      <c r="M188" s="110"/>
      <c r="N188" s="110"/>
      <c r="O188" s="110"/>
      <c r="P188" s="110"/>
      <c r="Q188" s="110"/>
      <c r="R188" s="110"/>
      <c r="S188" s="110"/>
      <c r="T188" s="110"/>
      <c r="U188" s="110"/>
      <c r="V188" s="110"/>
      <c r="W188" s="110"/>
      <c r="X188" s="110"/>
      <c r="Y188" s="110"/>
      <c r="Z188" s="177"/>
      <c r="AA188" s="177"/>
      <c r="AB188" s="177"/>
      <c r="AC188" s="177"/>
      <c r="AD188" s="177"/>
      <c r="AE188" s="177"/>
      <c r="AF188" s="177"/>
      <c r="AG188" s="110"/>
      <c r="AH188" s="157">
        <f>' B_Populations'!C193</f>
        <v>0</v>
      </c>
      <c r="AI188" s="157">
        <f>IF(AH188=0,0,($C$188/$AH$188)*100000)</f>
        <v>0</v>
      </c>
      <c r="AJ188" s="157">
        <f>' B_Populations'!E193</f>
        <v>0</v>
      </c>
      <c r="AK188" s="157">
        <f>IF(AJ188=0,0,($D$188/$AJ$188)*100000)</f>
        <v>0</v>
      </c>
      <c r="AL188" s="157">
        <f>' B_Populations'!G193</f>
        <v>0</v>
      </c>
      <c r="AM188" s="157">
        <f>IF(AL188=0,0,($E$188/$AL$188)*100000)</f>
        <v>0</v>
      </c>
      <c r="AN188" s="157">
        <f>' B_Populations'!I193</f>
        <v>0</v>
      </c>
      <c r="AO188" s="157">
        <f>IF(AN188=0,0,($F$188/$AN$188)*100000)</f>
        <v>0</v>
      </c>
      <c r="AP188" s="157">
        <f>' B_Populations'!K193</f>
        <v>0</v>
      </c>
      <c r="AQ188" s="157">
        <f>IF(AP188=0,0,($G$188/$AP$188)*100000)</f>
        <v>0</v>
      </c>
      <c r="AR188" s="157">
        <f>' B_Populations'!M193</f>
        <v>0</v>
      </c>
      <c r="AS188" s="157">
        <f>IF(AR188=0,0,($H$188/$AR$188)*100000)</f>
        <v>0</v>
      </c>
      <c r="AT188" s="157">
        <f>' B_Populations'!O193</f>
        <v>0</v>
      </c>
      <c r="AU188" s="157">
        <f>IF(AT188=0,0,($I$188/$AT$188)*100000)</f>
        <v>0</v>
      </c>
      <c r="AV188" s="157">
        <f>' B_Populations'!Q193</f>
        <v>0</v>
      </c>
      <c r="AW188" s="157">
        <f>IF(AV188=0,0,($J$188/$AV$188)*100000)</f>
        <v>0</v>
      </c>
      <c r="AX188" s="157">
        <f>' B_Populations'!S193</f>
        <v>0</v>
      </c>
      <c r="AY188" s="157">
        <f>IF(AX188=0,0,($K$188/$AX$188)*100000)</f>
        <v>0</v>
      </c>
      <c r="AZ188" s="157">
        <f>' B_Populations'!U193</f>
        <v>0</v>
      </c>
      <c r="BA188" s="157">
        <f>IF(AZ188=0,0,($L$188/$AZ$188)*100000)</f>
        <v>0</v>
      </c>
      <c r="CQ188" s="110"/>
      <c r="CR188" s="158"/>
      <c r="CS188" s="159">
        <v>0.16261300000000001</v>
      </c>
      <c r="CT188" s="110"/>
      <c r="CU188" s="108" t="str">
        <f>' B_Populations'!$B$13</f>
        <v>35-44</v>
      </c>
      <c r="CV188" s="160">
        <f t="shared" si="195"/>
        <v>0</v>
      </c>
      <c r="CW188" s="161">
        <f t="shared" si="196"/>
        <v>0</v>
      </c>
      <c r="CX188" s="161">
        <f t="shared" si="197"/>
        <v>0</v>
      </c>
      <c r="CY188" s="162">
        <f t="shared" si="198"/>
        <v>0</v>
      </c>
      <c r="CZ188" s="162">
        <f t="shared" si="199"/>
        <v>0</v>
      </c>
      <c r="DA188" s="162">
        <f t="shared" si="200"/>
        <v>0</v>
      </c>
      <c r="DB188" s="162">
        <f t="shared" si="201"/>
        <v>0</v>
      </c>
      <c r="DC188" s="162">
        <f t="shared" si="202"/>
        <v>0</v>
      </c>
      <c r="DD188" s="162">
        <f t="shared" si="203"/>
        <v>0</v>
      </c>
      <c r="DE188" s="178">
        <f t="shared" si="204"/>
        <v>0</v>
      </c>
    </row>
    <row r="189" spans="1:109">
      <c r="B189" s="108" t="str">
        <f>' B_Populations'!$B$14</f>
        <v>45-54</v>
      </c>
      <c r="C189" s="254"/>
      <c r="D189" s="255"/>
      <c r="E189" s="255"/>
      <c r="F189" s="155"/>
      <c r="G189" s="155"/>
      <c r="H189" s="155"/>
      <c r="I189" s="155"/>
      <c r="J189" s="155"/>
      <c r="K189" s="155"/>
      <c r="L189" s="155"/>
      <c r="M189" s="110"/>
      <c r="N189" s="110"/>
      <c r="O189" s="110"/>
      <c r="P189" s="110"/>
      <c r="Q189" s="110"/>
      <c r="R189" s="110"/>
      <c r="S189" s="110"/>
      <c r="T189" s="110"/>
      <c r="U189" s="110"/>
      <c r="V189" s="110"/>
      <c r="W189" s="110"/>
      <c r="X189" s="110"/>
      <c r="Y189" s="110"/>
      <c r="Z189" s="177"/>
      <c r="AA189" s="177"/>
      <c r="AB189" s="177"/>
      <c r="AC189" s="177"/>
      <c r="AD189" s="177"/>
      <c r="AE189" s="177"/>
      <c r="AF189" s="177"/>
      <c r="AG189" s="110"/>
      <c r="AH189" s="157">
        <f>' B_Populations'!C194</f>
        <v>0</v>
      </c>
      <c r="AI189" s="157">
        <f>IF(AH189=0,0,($C$189/$AH$189)*100000)</f>
        <v>0</v>
      </c>
      <c r="AJ189" s="157">
        <f>' B_Populations'!E194</f>
        <v>0</v>
      </c>
      <c r="AK189" s="157">
        <f>IF(AJ189=0,0,($D$189/$AJ$189)*100000)</f>
        <v>0</v>
      </c>
      <c r="AL189" s="157">
        <f>' B_Populations'!G194</f>
        <v>0</v>
      </c>
      <c r="AM189" s="157">
        <f>IF(AL189=0,0,($E$189/$AL$189)*100000)</f>
        <v>0</v>
      </c>
      <c r="AN189" s="157">
        <f>' B_Populations'!I194</f>
        <v>0</v>
      </c>
      <c r="AO189" s="157">
        <f>IF(AN189=0,0,($F$189/$AN$189)*100000)</f>
        <v>0</v>
      </c>
      <c r="AP189" s="157">
        <f>' B_Populations'!K194</f>
        <v>0</v>
      </c>
      <c r="AQ189" s="157">
        <f>IF(AP189=0,0,($G$189/$AP$189)*100000)</f>
        <v>0</v>
      </c>
      <c r="AR189" s="157">
        <f>' B_Populations'!M194</f>
        <v>0</v>
      </c>
      <c r="AS189" s="157">
        <f>IF(AR189=0,0,($H$189/$AR$189)*100000)</f>
        <v>0</v>
      </c>
      <c r="AT189" s="157">
        <f>' B_Populations'!O194</f>
        <v>0</v>
      </c>
      <c r="AU189" s="157">
        <f>IF(AT189=0,0,($I$189/$AT$189)*100000)</f>
        <v>0</v>
      </c>
      <c r="AV189" s="157">
        <f>' B_Populations'!Q194</f>
        <v>0</v>
      </c>
      <c r="AW189" s="157">
        <f>IF(AV189=0,0,($J$189/$AV$189)*100000)</f>
        <v>0</v>
      </c>
      <c r="AX189" s="157">
        <f>' B_Populations'!S194</f>
        <v>0</v>
      </c>
      <c r="AY189" s="157">
        <f>IF(AX189=0,0,($K$189/$AX$189)*100000)</f>
        <v>0</v>
      </c>
      <c r="AZ189" s="157">
        <f>' B_Populations'!U194</f>
        <v>0</v>
      </c>
      <c r="BA189" s="157">
        <f>IF(AZ189=0,0,($L$189/$AZ$189)*100000)</f>
        <v>0</v>
      </c>
      <c r="CQ189" s="110"/>
      <c r="CR189" s="158"/>
      <c r="CS189" s="159">
        <v>0.13483400000000001</v>
      </c>
      <c r="CT189" s="110"/>
      <c r="CU189" s="108" t="str">
        <f>' B_Populations'!$B$14</f>
        <v>45-54</v>
      </c>
      <c r="CV189" s="160">
        <f t="shared" si="195"/>
        <v>0</v>
      </c>
      <c r="CW189" s="161">
        <f t="shared" si="196"/>
        <v>0</v>
      </c>
      <c r="CX189" s="161">
        <f t="shared" si="197"/>
        <v>0</v>
      </c>
      <c r="CY189" s="162">
        <f t="shared" si="198"/>
        <v>0</v>
      </c>
      <c r="CZ189" s="162">
        <f t="shared" si="199"/>
        <v>0</v>
      </c>
      <c r="DA189" s="162">
        <f t="shared" si="200"/>
        <v>0</v>
      </c>
      <c r="DB189" s="162">
        <f t="shared" si="201"/>
        <v>0</v>
      </c>
      <c r="DC189" s="162">
        <f t="shared" si="202"/>
        <v>0</v>
      </c>
      <c r="DD189" s="162">
        <f t="shared" si="203"/>
        <v>0</v>
      </c>
      <c r="DE189" s="178">
        <f t="shared" si="204"/>
        <v>0</v>
      </c>
    </row>
    <row r="190" spans="1:109">
      <c r="B190" s="108" t="str">
        <f>' B_Populations'!$B$15</f>
        <v>55-64</v>
      </c>
      <c r="C190" s="254"/>
      <c r="D190" s="255"/>
      <c r="E190" s="255"/>
      <c r="F190" s="155"/>
      <c r="G190" s="155"/>
      <c r="H190" s="155"/>
      <c r="I190" s="155"/>
      <c r="J190" s="155"/>
      <c r="K190" s="155"/>
      <c r="L190" s="155"/>
      <c r="M190" s="110"/>
      <c r="N190" s="110"/>
      <c r="O190" s="110"/>
      <c r="P190" s="110"/>
      <c r="Q190" s="110"/>
      <c r="R190" s="110"/>
      <c r="S190" s="110"/>
      <c r="T190" s="110"/>
      <c r="U190" s="110"/>
      <c r="V190" s="110"/>
      <c r="W190" s="110"/>
      <c r="X190" s="110"/>
      <c r="Y190" s="110"/>
      <c r="Z190" s="177"/>
      <c r="AA190" s="177"/>
      <c r="AB190" s="177"/>
      <c r="AC190" s="177"/>
      <c r="AD190" s="177"/>
      <c r="AE190" s="177"/>
      <c r="AF190" s="177"/>
      <c r="AG190" s="110"/>
      <c r="AH190" s="157">
        <f>' B_Populations'!C195</f>
        <v>0</v>
      </c>
      <c r="AI190" s="157">
        <f>IF(AH190=0,0,($C$190/$AH$190)*100000)</f>
        <v>0</v>
      </c>
      <c r="AJ190" s="157">
        <f>' B_Populations'!E195</f>
        <v>0</v>
      </c>
      <c r="AK190" s="157">
        <f>IF(AJ190=0,0,($D$190/$AJ$190)*100000)</f>
        <v>0</v>
      </c>
      <c r="AL190" s="157">
        <f>' B_Populations'!G195</f>
        <v>0</v>
      </c>
      <c r="AM190" s="157">
        <f>IF(AL190=0,0,($E$190/$AL$190)*100000)</f>
        <v>0</v>
      </c>
      <c r="AN190" s="157">
        <f>' B_Populations'!I195</f>
        <v>0</v>
      </c>
      <c r="AO190" s="157">
        <f>IF(AN190=0,0,($F$190/$AN$190)*100000)</f>
        <v>0</v>
      </c>
      <c r="AP190" s="157">
        <f>' B_Populations'!K195</f>
        <v>0</v>
      </c>
      <c r="AQ190" s="157">
        <f>IF(AP190=0,0,($G$190/$AP$190)*100000)</f>
        <v>0</v>
      </c>
      <c r="AR190" s="157">
        <f>' B_Populations'!M195</f>
        <v>0</v>
      </c>
      <c r="AS190" s="157">
        <f>IF(AR190=0,0,($H$190/$AR$190)*100000)</f>
        <v>0</v>
      </c>
      <c r="AT190" s="157">
        <f>' B_Populations'!O195</f>
        <v>0</v>
      </c>
      <c r="AU190" s="157">
        <f>IF(AT190=0,0,($I$190/$AT$190)*100000)</f>
        <v>0</v>
      </c>
      <c r="AV190" s="157">
        <f>' B_Populations'!Q195</f>
        <v>0</v>
      </c>
      <c r="AW190" s="157">
        <f>IF(AV190=0,0,($J$190/$AV$190)*100000)</f>
        <v>0</v>
      </c>
      <c r="AX190" s="157">
        <f>' B_Populations'!S195</f>
        <v>0</v>
      </c>
      <c r="AY190" s="157">
        <f>IF(AX190=0,0,($K$190/$AX$190)*100000)</f>
        <v>0</v>
      </c>
      <c r="AZ190" s="157">
        <f>' B_Populations'!U195</f>
        <v>0</v>
      </c>
      <c r="BA190" s="157">
        <f>IF(AZ190=0,0,($L$190/$AZ$190)*100000)</f>
        <v>0</v>
      </c>
      <c r="CQ190" s="110"/>
      <c r="CR190" s="158"/>
      <c r="CS190" s="159">
        <v>8.7247000000000005E-2</v>
      </c>
      <c r="CT190" s="110"/>
      <c r="CU190" s="108" t="str">
        <f>' B_Populations'!$B$15</f>
        <v>55-64</v>
      </c>
      <c r="CV190" s="160">
        <f t="shared" si="195"/>
        <v>0</v>
      </c>
      <c r="CW190" s="161">
        <f t="shared" si="196"/>
        <v>0</v>
      </c>
      <c r="CX190" s="161">
        <f t="shared" si="197"/>
        <v>0</v>
      </c>
      <c r="CY190" s="162">
        <f t="shared" si="198"/>
        <v>0</v>
      </c>
      <c r="CZ190" s="162">
        <f t="shared" si="199"/>
        <v>0</v>
      </c>
      <c r="DA190" s="162">
        <f t="shared" si="200"/>
        <v>0</v>
      </c>
      <c r="DB190" s="162">
        <f t="shared" si="201"/>
        <v>0</v>
      </c>
      <c r="DC190" s="162">
        <f t="shared" si="202"/>
        <v>0</v>
      </c>
      <c r="DD190" s="162">
        <f t="shared" si="203"/>
        <v>0</v>
      </c>
      <c r="DE190" s="178">
        <f t="shared" si="204"/>
        <v>0</v>
      </c>
    </row>
    <row r="191" spans="1:109">
      <c r="B191" s="108" t="str">
        <f>' B_Populations'!$B$16</f>
        <v>65-74</v>
      </c>
      <c r="C191" s="254"/>
      <c r="D191" s="255"/>
      <c r="E191" s="255"/>
      <c r="F191" s="155"/>
      <c r="G191" s="155"/>
      <c r="H191" s="155"/>
      <c r="I191" s="155"/>
      <c r="J191" s="155"/>
      <c r="K191" s="155"/>
      <c r="L191" s="155"/>
      <c r="M191" s="110"/>
      <c r="N191" s="110"/>
      <c r="O191" s="110"/>
      <c r="P191" s="110"/>
      <c r="Q191" s="110"/>
      <c r="R191" s="110"/>
      <c r="S191" s="110"/>
      <c r="T191" s="110"/>
      <c r="U191" s="110"/>
      <c r="V191" s="110"/>
      <c r="W191" s="110"/>
      <c r="X191" s="110"/>
      <c r="Y191" s="110"/>
      <c r="Z191" s="177"/>
      <c r="AA191" s="177"/>
      <c r="AB191" s="177"/>
      <c r="AC191" s="177"/>
      <c r="AD191" s="177"/>
      <c r="AE191" s="177"/>
      <c r="AF191" s="177"/>
      <c r="AG191" s="110"/>
      <c r="AH191" s="157">
        <f>' B_Populations'!C196</f>
        <v>0</v>
      </c>
      <c r="AI191" s="157">
        <f>IF(AH191=0,0,($C$191/$AH$191)*100000)</f>
        <v>0</v>
      </c>
      <c r="AJ191" s="157">
        <f>' B_Populations'!E196</f>
        <v>0</v>
      </c>
      <c r="AK191" s="157">
        <f>IF(AJ191=0,0,($D$191/$AJ$191)*100000)</f>
        <v>0</v>
      </c>
      <c r="AL191" s="157">
        <f>' B_Populations'!G196</f>
        <v>0</v>
      </c>
      <c r="AM191" s="157">
        <f>IF(AL191=0,0,($E$191/$AL$191)*100000)</f>
        <v>0</v>
      </c>
      <c r="AN191" s="157">
        <f>' B_Populations'!I196</f>
        <v>0</v>
      </c>
      <c r="AO191" s="157">
        <f>IF(AN191=0,0,($F$191/$AN$191)*100000)</f>
        <v>0</v>
      </c>
      <c r="AP191" s="157">
        <f>' B_Populations'!K196</f>
        <v>0</v>
      </c>
      <c r="AQ191" s="157">
        <f>IF(AP191=0,0,($G$191/$AP$191)*100000)</f>
        <v>0</v>
      </c>
      <c r="AR191" s="157">
        <f>' B_Populations'!M196</f>
        <v>0</v>
      </c>
      <c r="AS191" s="157">
        <f>IF(AR191=0,0,($H$191/$AR$191)*100000)</f>
        <v>0</v>
      </c>
      <c r="AT191" s="157">
        <f>' B_Populations'!O196</f>
        <v>0</v>
      </c>
      <c r="AU191" s="157">
        <f>IF(AT191=0,0,($I$191/$AT$191)*100000)</f>
        <v>0</v>
      </c>
      <c r="AV191" s="157">
        <f>' B_Populations'!Q196</f>
        <v>0</v>
      </c>
      <c r="AW191" s="157">
        <f>IF(AV191=0,0,($J$191/$AV$191)*100000)</f>
        <v>0</v>
      </c>
      <c r="AX191" s="157">
        <f>' B_Populations'!S196</f>
        <v>0</v>
      </c>
      <c r="AY191" s="157">
        <f>IF(AX191=0,0,($K$191/$AX$191)*100000)</f>
        <v>0</v>
      </c>
      <c r="AZ191" s="157">
        <f>' B_Populations'!U196</f>
        <v>0</v>
      </c>
      <c r="BA191" s="157">
        <f>IF(AZ191=0,0,($L$191/$AZ$191)*100000)</f>
        <v>0</v>
      </c>
      <c r="CQ191" s="110"/>
      <c r="CR191" s="158"/>
      <c r="CS191" s="159">
        <v>6.6036999999999998E-2</v>
      </c>
      <c r="CT191" s="110"/>
      <c r="CU191" s="108" t="str">
        <f>' B_Populations'!$B$16</f>
        <v>65-74</v>
      </c>
      <c r="CV191" s="160">
        <f t="shared" si="195"/>
        <v>0</v>
      </c>
      <c r="CW191" s="161">
        <f t="shared" si="196"/>
        <v>0</v>
      </c>
      <c r="CX191" s="161">
        <f t="shared" si="197"/>
        <v>0</v>
      </c>
      <c r="CY191" s="162">
        <f t="shared" si="198"/>
        <v>0</v>
      </c>
      <c r="CZ191" s="162">
        <f t="shared" si="199"/>
        <v>0</v>
      </c>
      <c r="DA191" s="162">
        <f t="shared" si="200"/>
        <v>0</v>
      </c>
      <c r="DB191" s="162">
        <f t="shared" si="201"/>
        <v>0</v>
      </c>
      <c r="DC191" s="162">
        <f t="shared" si="202"/>
        <v>0</v>
      </c>
      <c r="DD191" s="162">
        <f t="shared" si="203"/>
        <v>0</v>
      </c>
      <c r="DE191" s="178">
        <f t="shared" si="204"/>
        <v>0</v>
      </c>
    </row>
    <row r="192" spans="1:109">
      <c r="B192" s="108" t="str">
        <f>' B_Populations'!$B$17</f>
        <v>75-84</v>
      </c>
      <c r="C192" s="254"/>
      <c r="D192" s="255"/>
      <c r="E192" s="255"/>
      <c r="F192" s="155"/>
      <c r="G192" s="155"/>
      <c r="H192" s="155"/>
      <c r="I192" s="155"/>
      <c r="J192" s="155"/>
      <c r="K192" s="155"/>
      <c r="L192" s="155"/>
      <c r="M192" s="110"/>
      <c r="N192" s="110"/>
      <c r="O192" s="110"/>
      <c r="P192" s="110"/>
      <c r="Q192" s="110"/>
      <c r="R192" s="110"/>
      <c r="S192" s="110"/>
      <c r="T192" s="110"/>
      <c r="U192" s="110"/>
      <c r="V192" s="110"/>
      <c r="W192" s="110"/>
      <c r="X192" s="110"/>
      <c r="Y192" s="110"/>
      <c r="Z192" s="177"/>
      <c r="AA192" s="177"/>
      <c r="AB192" s="177"/>
      <c r="AC192" s="177"/>
      <c r="AD192" s="177"/>
      <c r="AE192" s="177"/>
      <c r="AF192" s="177"/>
      <c r="AG192" s="110"/>
      <c r="AH192" s="157">
        <f>' B_Populations'!C197</f>
        <v>0</v>
      </c>
      <c r="AI192" s="157">
        <f>IF(AH192=0,0,($C$192/$AH$192)*100000)</f>
        <v>0</v>
      </c>
      <c r="AJ192" s="157">
        <f>' B_Populations'!E197</f>
        <v>0</v>
      </c>
      <c r="AK192" s="157">
        <f>IF(AJ192=0,0,($D$192/$AJ$192)*100000)</f>
        <v>0</v>
      </c>
      <c r="AL192" s="157">
        <f>' B_Populations'!G197</f>
        <v>0</v>
      </c>
      <c r="AM192" s="157">
        <f>IF(AL192=0,0,($E$192/$AL$192)*100000)</f>
        <v>0</v>
      </c>
      <c r="AN192" s="157">
        <f>' B_Populations'!I197</f>
        <v>0</v>
      </c>
      <c r="AO192" s="157">
        <f>IF(AN192=0,0,($F$192/$AN$192)*100000)</f>
        <v>0</v>
      </c>
      <c r="AP192" s="157">
        <f>' B_Populations'!K197</f>
        <v>0</v>
      </c>
      <c r="AQ192" s="157">
        <f>IF(AP192=0,0,($G$192/$AP$192)*100000)</f>
        <v>0</v>
      </c>
      <c r="AR192" s="157">
        <f>' B_Populations'!M197</f>
        <v>0</v>
      </c>
      <c r="AS192" s="157">
        <f>IF(AR192=0,0,($H$192/$AR$192)*100000)</f>
        <v>0</v>
      </c>
      <c r="AT192" s="157">
        <f>' B_Populations'!O197</f>
        <v>0</v>
      </c>
      <c r="AU192" s="157">
        <f>IF(AT192=0,0,($I$192/$AT$192)*100000)</f>
        <v>0</v>
      </c>
      <c r="AV192" s="157">
        <f>' B_Populations'!Q197</f>
        <v>0</v>
      </c>
      <c r="AW192" s="157">
        <f>IF(AV192=0,0,($J$192/$AV$192)*100000)</f>
        <v>0</v>
      </c>
      <c r="AX192" s="157">
        <f>' B_Populations'!S197</f>
        <v>0</v>
      </c>
      <c r="AY192" s="157">
        <f>IF(AX192=0,0,($K$192/$AX$192)*100000)</f>
        <v>0</v>
      </c>
      <c r="AZ192" s="157">
        <f>' B_Populations'!U197</f>
        <v>0</v>
      </c>
      <c r="BA192" s="157">
        <f>IF(AZ192=0,0,($L$192/$AZ$192)*100000)</f>
        <v>0</v>
      </c>
      <c r="CQ192" s="110"/>
      <c r="CR192" s="158"/>
      <c r="CS192" s="159">
        <v>4.4840999999999999E-2</v>
      </c>
      <c r="CT192" s="110"/>
      <c r="CU192" s="108" t="str">
        <f>' B_Populations'!$B$17</f>
        <v>75-84</v>
      </c>
      <c r="CV192" s="160">
        <f t="shared" si="195"/>
        <v>0</v>
      </c>
      <c r="CW192" s="161">
        <f t="shared" si="196"/>
        <v>0</v>
      </c>
      <c r="CX192" s="161">
        <f t="shared" si="197"/>
        <v>0</v>
      </c>
      <c r="CY192" s="162">
        <f t="shared" si="198"/>
        <v>0</v>
      </c>
      <c r="CZ192" s="162">
        <f t="shared" si="199"/>
        <v>0</v>
      </c>
      <c r="DA192" s="162">
        <f t="shared" si="200"/>
        <v>0</v>
      </c>
      <c r="DB192" s="162">
        <f t="shared" si="201"/>
        <v>0</v>
      </c>
      <c r="DC192" s="162">
        <f t="shared" si="202"/>
        <v>0</v>
      </c>
      <c r="DD192" s="162">
        <f t="shared" si="203"/>
        <v>0</v>
      </c>
      <c r="DE192" s="178">
        <f t="shared" si="204"/>
        <v>0</v>
      </c>
    </row>
    <row r="193" spans="1:109">
      <c r="B193" s="108" t="str">
        <f>' B_Populations'!$B$18</f>
        <v>85+</v>
      </c>
      <c r="C193" s="254"/>
      <c r="D193" s="255"/>
      <c r="E193" s="255"/>
      <c r="F193" s="155"/>
      <c r="G193" s="155"/>
      <c r="H193" s="155"/>
      <c r="I193" s="155"/>
      <c r="J193" s="155"/>
      <c r="K193" s="155"/>
      <c r="L193" s="155"/>
      <c r="M193" s="110"/>
      <c r="N193" s="110"/>
      <c r="O193" s="110"/>
      <c r="P193" s="110"/>
      <c r="Q193" s="110"/>
      <c r="R193" s="110"/>
      <c r="S193" s="110"/>
      <c r="T193" s="110"/>
      <c r="U193" s="110"/>
      <c r="V193" s="110"/>
      <c r="W193" s="110"/>
      <c r="X193" s="110"/>
      <c r="Y193" s="110"/>
      <c r="Z193" s="177"/>
      <c r="AA193" s="177"/>
      <c r="AB193" s="177"/>
      <c r="AC193" s="177"/>
      <c r="AD193" s="177"/>
      <c r="AE193" s="177"/>
      <c r="AF193" s="177"/>
      <c r="AG193" s="110"/>
      <c r="AH193" s="157">
        <f>' B_Populations'!C198</f>
        <v>0</v>
      </c>
      <c r="AI193" s="157">
        <f>IF(AH193=0,0,($C$193/$AH$193)*100000)</f>
        <v>0</v>
      </c>
      <c r="AJ193" s="157">
        <f>' B_Populations'!E198</f>
        <v>0</v>
      </c>
      <c r="AK193" s="157">
        <f>IF(AJ193=0,0,($D$193/$AJ$193)*100000)</f>
        <v>0</v>
      </c>
      <c r="AL193" s="157">
        <f>' B_Populations'!G198</f>
        <v>0</v>
      </c>
      <c r="AM193" s="157">
        <f>IF(AL193=0,0,($E$193/$AL$193)*100000)</f>
        <v>0</v>
      </c>
      <c r="AN193" s="157">
        <f>' B_Populations'!I198</f>
        <v>0</v>
      </c>
      <c r="AO193" s="157">
        <f>IF(AN193=0,0,($F$193/$AN$193)*100000)</f>
        <v>0</v>
      </c>
      <c r="AP193" s="157">
        <f>' B_Populations'!K198</f>
        <v>0</v>
      </c>
      <c r="AQ193" s="157">
        <f>IF(AP193=0,0,($G$193/$AP$193)*100000)</f>
        <v>0</v>
      </c>
      <c r="AR193" s="157">
        <f>' B_Populations'!M198</f>
        <v>0</v>
      </c>
      <c r="AS193" s="157">
        <f>IF(AR193=0,0,($H$193/$AR$193)*100000)</f>
        <v>0</v>
      </c>
      <c r="AT193" s="157">
        <f>' B_Populations'!O198</f>
        <v>0</v>
      </c>
      <c r="AU193" s="157">
        <f>IF(AT193=0,0,($I$193/$AT$193)*100000)</f>
        <v>0</v>
      </c>
      <c r="AV193" s="157">
        <f>' B_Populations'!Q198</f>
        <v>0</v>
      </c>
      <c r="AW193" s="157">
        <f>IF(AV193=0,0,($J$193/$AV$193)*100000)</f>
        <v>0</v>
      </c>
      <c r="AX193" s="157">
        <f>' B_Populations'!S198</f>
        <v>0</v>
      </c>
      <c r="AY193" s="157">
        <f>IF(AX193=0,0,($K$193/$AX$193)*100000)</f>
        <v>0</v>
      </c>
      <c r="AZ193" s="157">
        <f>' B_Populations'!U198</f>
        <v>0</v>
      </c>
      <c r="BA193" s="157">
        <f>IF(AZ193=0,0,($L$193/$AZ$193)*100000)</f>
        <v>0</v>
      </c>
      <c r="CQ193" s="110"/>
      <c r="CR193" s="158"/>
      <c r="CS193" s="159">
        <v>1.5507999999999999E-2</v>
      </c>
      <c r="CT193" s="110"/>
      <c r="CU193" s="108" t="str">
        <f>' B_Populations'!$B$18</f>
        <v>85+</v>
      </c>
      <c r="CV193" s="160">
        <f t="shared" si="195"/>
        <v>0</v>
      </c>
      <c r="CW193" s="161">
        <f t="shared" si="196"/>
        <v>0</v>
      </c>
      <c r="CX193" s="161">
        <f t="shared" si="197"/>
        <v>0</v>
      </c>
      <c r="CY193" s="162">
        <f t="shared" si="198"/>
        <v>0</v>
      </c>
      <c r="CZ193" s="162">
        <f t="shared" si="199"/>
        <v>0</v>
      </c>
      <c r="DA193" s="162">
        <f t="shared" si="200"/>
        <v>0</v>
      </c>
      <c r="DB193" s="162">
        <f t="shared" si="201"/>
        <v>0</v>
      </c>
      <c r="DC193" s="162">
        <f t="shared" si="202"/>
        <v>0</v>
      </c>
      <c r="DD193" s="162">
        <f t="shared" si="203"/>
        <v>0</v>
      </c>
      <c r="DE193" s="178">
        <f t="shared" si="204"/>
        <v>0</v>
      </c>
    </row>
    <row r="194" spans="1:109">
      <c r="B194" s="163" t="s">
        <v>115</v>
      </c>
      <c r="C194" s="164">
        <f t="shared" ref="C194:L194" si="205">SUM(C184:C193)</f>
        <v>0</v>
      </c>
      <c r="D194" s="165">
        <f t="shared" si="205"/>
        <v>0</v>
      </c>
      <c r="E194" s="165">
        <f t="shared" si="205"/>
        <v>0</v>
      </c>
      <c r="F194" s="167">
        <f t="shared" si="205"/>
        <v>0</v>
      </c>
      <c r="G194" s="167">
        <f t="shared" si="205"/>
        <v>0</v>
      </c>
      <c r="H194" s="167">
        <f t="shared" si="205"/>
        <v>0</v>
      </c>
      <c r="I194" s="167">
        <f t="shared" si="205"/>
        <v>0</v>
      </c>
      <c r="J194" s="167">
        <f t="shared" si="205"/>
        <v>0</v>
      </c>
      <c r="K194" s="167">
        <f t="shared" si="205"/>
        <v>0</v>
      </c>
      <c r="L194" s="179">
        <f t="shared" si="205"/>
        <v>0</v>
      </c>
      <c r="M194" s="98"/>
      <c r="AH194" s="170">
        <f t="shared" ref="AH194:BA194" si="206">SUM(AH184:AH193)</f>
        <v>0</v>
      </c>
      <c r="AI194" s="157">
        <f>IF(AH194=0,0,($C$194/$AH$194)*100000)</f>
        <v>0</v>
      </c>
      <c r="AJ194" s="157">
        <f t="shared" si="206"/>
        <v>0</v>
      </c>
      <c r="AK194" s="157">
        <f>IF(AJ194=0,0,($D$194/$AJ$194)*100000)</f>
        <v>0</v>
      </c>
      <c r="AL194" s="157">
        <f t="shared" si="206"/>
        <v>0</v>
      </c>
      <c r="AM194" s="157">
        <f>IF(AL194=0,0,($E$194/$AL$194)*100000)</f>
        <v>0</v>
      </c>
      <c r="AN194" s="157">
        <f t="shared" si="206"/>
        <v>0</v>
      </c>
      <c r="AO194" s="157">
        <f>IF(AN194=0,0,($F$194/$AN$194)*100000)</f>
        <v>0</v>
      </c>
      <c r="AP194" s="157">
        <f t="shared" si="206"/>
        <v>0</v>
      </c>
      <c r="AQ194" s="157">
        <f>IF(AP194=0,0,($G$194/$AP$194)*100000)</f>
        <v>0</v>
      </c>
      <c r="AR194" s="157">
        <f t="shared" si="206"/>
        <v>0</v>
      </c>
      <c r="AS194" s="157">
        <f>IF(AR194=0,0,($H$194/$AR$194)*100000)</f>
        <v>0</v>
      </c>
      <c r="AT194" s="157">
        <f t="shared" si="206"/>
        <v>0</v>
      </c>
      <c r="AU194" s="157">
        <f>IF(AT194=0,0,($I$194/$AT$194)*100000)</f>
        <v>0</v>
      </c>
      <c r="AV194" s="157">
        <f t="shared" si="206"/>
        <v>0</v>
      </c>
      <c r="AW194" s="157">
        <f>IF(AV194=0,0,($J$194/$AV$194)*100000)</f>
        <v>0</v>
      </c>
      <c r="AX194" s="157">
        <f t="shared" si="206"/>
        <v>0</v>
      </c>
      <c r="AY194" s="157">
        <f>IF(AX194=0,0,($K$194/$AX$194)*100000)</f>
        <v>0</v>
      </c>
      <c r="AZ194" s="157">
        <f t="shared" si="206"/>
        <v>0</v>
      </c>
      <c r="BA194" s="157">
        <f>IF(AZ194=0,0,($L$194/$AZ$194)*100000)</f>
        <v>0</v>
      </c>
      <c r="CS194" s="171"/>
      <c r="CU194" s="157" t="s">
        <v>115</v>
      </c>
      <c r="CV194" s="160">
        <f t="shared" ref="CV194:DE194" si="207">SUM(CV184:CV193)</f>
        <v>0</v>
      </c>
      <c r="CW194" s="161">
        <f t="shared" si="207"/>
        <v>0</v>
      </c>
      <c r="CX194" s="161">
        <f t="shared" si="207"/>
        <v>0</v>
      </c>
      <c r="CY194" s="172">
        <f t="shared" si="207"/>
        <v>0</v>
      </c>
      <c r="CZ194" s="172">
        <f t="shared" si="207"/>
        <v>0</v>
      </c>
      <c r="DA194" s="172">
        <f t="shared" si="207"/>
        <v>0</v>
      </c>
      <c r="DB194" s="172">
        <f t="shared" si="207"/>
        <v>0</v>
      </c>
      <c r="DC194" s="172">
        <f t="shared" si="207"/>
        <v>0</v>
      </c>
      <c r="DD194" s="172">
        <f t="shared" si="207"/>
        <v>0</v>
      </c>
      <c r="DE194" s="180">
        <f t="shared" si="207"/>
        <v>0</v>
      </c>
    </row>
    <row r="196" spans="1:109" ht="12.95" thickBot="1"/>
    <row r="197" spans="1:109" ht="13.5" thickBot="1">
      <c r="A197" s="136" t="s">
        <v>116</v>
      </c>
      <c r="B197" s="173"/>
      <c r="C197" s="174">
        <f>' B_Populations'!A205</f>
        <v>0</v>
      </c>
      <c r="D197" s="139" t="s">
        <v>103</v>
      </c>
      <c r="E197" s="139"/>
      <c r="F197" s="140" t="s">
        <v>104</v>
      </c>
      <c r="G197" s="141"/>
      <c r="H197" s="141"/>
      <c r="I197" s="141"/>
      <c r="J197" s="141"/>
      <c r="K197" s="141"/>
      <c r="L197" s="141"/>
      <c r="M197" s="98"/>
      <c r="N197" s="98"/>
      <c r="O197" s="98"/>
      <c r="P197" s="98"/>
      <c r="Q197" s="98"/>
      <c r="R197" s="98"/>
      <c r="S197" s="98"/>
      <c r="T197" s="98"/>
      <c r="U197" s="98"/>
      <c r="V197" s="98"/>
      <c r="W197" s="98"/>
      <c r="X197" s="98"/>
      <c r="Y197" s="98"/>
      <c r="CV197" s="98" t="s">
        <v>106</v>
      </c>
      <c r="CW197" s="98"/>
      <c r="CX197" s="98"/>
      <c r="CY197" s="98"/>
    </row>
    <row r="198" spans="1:109" ht="39">
      <c r="B198" s="144" t="s">
        <v>32</v>
      </c>
      <c r="C198" s="145" t="s">
        <v>107</v>
      </c>
      <c r="D198" s="146" t="s">
        <v>108</v>
      </c>
      <c r="E198" s="146" t="s">
        <v>109</v>
      </c>
      <c r="F198" s="148" t="str">
        <f>' B_Populations'!$I$8</f>
        <v>White-Not Hispanic</v>
      </c>
      <c r="G198" s="148" t="str">
        <f>' B_Populations'!$K$8</f>
        <v>Hispanic</v>
      </c>
      <c r="H198" s="148" t="str">
        <f>' B_Populations'!$M$8</f>
        <v>Black-Not Hispanic</v>
      </c>
      <c r="I198" s="148" t="str">
        <f>' B_Populations'!$O$8</f>
        <v>Asian</v>
      </c>
      <c r="J198" s="148" t="str">
        <f>' B_Populations'!$Q$8</f>
        <v>American Indian/Alaska Native</v>
      </c>
      <c r="K198" s="148" t="str">
        <f>' B_Populations'!$S$8</f>
        <v>Other</v>
      </c>
      <c r="L198" s="175" t="str">
        <f>' B_Populations'!$U$8</f>
        <v>Other</v>
      </c>
      <c r="M198" s="102"/>
      <c r="N198" s="102"/>
      <c r="O198" s="102"/>
      <c r="P198" s="102"/>
      <c r="Q198" s="102"/>
      <c r="R198" s="102"/>
      <c r="S198" s="102"/>
      <c r="T198" s="102"/>
      <c r="U198" s="102"/>
      <c r="V198" s="102"/>
      <c r="W198" s="102"/>
      <c r="X198" s="102"/>
      <c r="Y198" s="102"/>
      <c r="Z198" s="102"/>
      <c r="AA198" s="102"/>
      <c r="AB198" s="102"/>
      <c r="AC198" s="102"/>
      <c r="AD198" s="102"/>
      <c r="AE198" s="102"/>
      <c r="AF198" s="102"/>
      <c r="AH198" s="150" t="s">
        <v>110</v>
      </c>
      <c r="AI198" s="150" t="s">
        <v>111</v>
      </c>
      <c r="AJ198" s="150" t="s">
        <v>112</v>
      </c>
      <c r="AK198" s="150" t="s">
        <v>111</v>
      </c>
      <c r="AL198" s="150" t="s">
        <v>113</v>
      </c>
      <c r="AM198" s="150" t="s">
        <v>111</v>
      </c>
      <c r="AN198" s="150" t="str">
        <f>' B_Populations'!$I$8</f>
        <v>White-Not Hispanic</v>
      </c>
      <c r="AO198" s="150" t="s">
        <v>111</v>
      </c>
      <c r="AP198" s="150" t="str">
        <f>' B_Populations'!$K$8</f>
        <v>Hispanic</v>
      </c>
      <c r="AQ198" s="150" t="s">
        <v>111</v>
      </c>
      <c r="AR198" s="150" t="str">
        <f>' B_Populations'!$M$8</f>
        <v>Black-Not Hispanic</v>
      </c>
      <c r="AS198" s="150" t="s">
        <v>111</v>
      </c>
      <c r="AT198" s="150" t="str">
        <f>' B_Populations'!$O$8</f>
        <v>Asian</v>
      </c>
      <c r="AU198" s="150" t="s">
        <v>111</v>
      </c>
      <c r="AV198" s="150" t="str">
        <f>' B_Populations'!$Q$8</f>
        <v>American Indian/Alaska Native</v>
      </c>
      <c r="AW198" s="150" t="s">
        <v>111</v>
      </c>
      <c r="AX198" s="150" t="str">
        <f>' B_Populations'!$S$8</f>
        <v>Other</v>
      </c>
      <c r="AY198" s="150" t="s">
        <v>111</v>
      </c>
      <c r="AZ198" s="150" t="str">
        <f>' B_Populations'!$U$8</f>
        <v>Other</v>
      </c>
      <c r="BA198" s="150" t="s">
        <v>111</v>
      </c>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51" t="s">
        <v>114</v>
      </c>
      <c r="CU198" s="150" t="s">
        <v>32</v>
      </c>
      <c r="CV198" s="152" t="s">
        <v>33</v>
      </c>
      <c r="CW198" s="153" t="s">
        <v>34</v>
      </c>
      <c r="CX198" s="153" t="s">
        <v>35</v>
      </c>
      <c r="CY198" s="148" t="str">
        <f>' B_Populations'!$I$8</f>
        <v>White-Not Hispanic</v>
      </c>
      <c r="CZ198" s="148" t="str">
        <f>' B_Populations'!$K$8</f>
        <v>Hispanic</v>
      </c>
      <c r="DA198" s="148" t="str">
        <f>' B_Populations'!$M$8</f>
        <v>Black-Not Hispanic</v>
      </c>
      <c r="DB198" s="148" t="str">
        <f>' B_Populations'!$O$8</f>
        <v>Asian</v>
      </c>
      <c r="DC198" s="148" t="str">
        <f>' B_Populations'!$Q$8</f>
        <v>American Indian/Alaska Native</v>
      </c>
      <c r="DD198" s="148" t="str">
        <f>' B_Populations'!$S$8</f>
        <v>Other</v>
      </c>
      <c r="DE198" s="175" t="str">
        <f>' B_Populations'!$U$8</f>
        <v>Other</v>
      </c>
    </row>
    <row r="199" spans="1:109">
      <c r="B199" s="108" t="str">
        <f>' B_Populations'!$B$9</f>
        <v>10-14</v>
      </c>
      <c r="C199" s="254"/>
      <c r="D199" s="255"/>
      <c r="E199" s="255"/>
      <c r="F199" s="155"/>
      <c r="G199" s="155"/>
      <c r="H199" s="155"/>
      <c r="I199" s="155"/>
      <c r="J199" s="155"/>
      <c r="K199" s="155"/>
      <c r="L199" s="155"/>
      <c r="M199" s="110"/>
      <c r="N199" s="110"/>
      <c r="O199" s="110"/>
      <c r="P199" s="110"/>
      <c r="Q199" s="110"/>
      <c r="R199" s="110"/>
      <c r="S199" s="110"/>
      <c r="T199" s="110"/>
      <c r="U199" s="110"/>
      <c r="V199" s="110"/>
      <c r="W199" s="110"/>
      <c r="X199" s="110"/>
      <c r="Y199" s="110"/>
      <c r="Z199" s="177"/>
      <c r="AA199" s="177"/>
      <c r="AB199" s="177"/>
      <c r="AC199" s="177"/>
      <c r="AD199" s="177"/>
      <c r="AE199" s="177"/>
      <c r="AF199" s="177"/>
      <c r="AG199" s="110"/>
      <c r="AH199" s="157">
        <f>' B_Populations'!C204</f>
        <v>0</v>
      </c>
      <c r="AI199" s="157">
        <f>IF(AH199=0,0,($C$199/$AH$199)*100000)</f>
        <v>0</v>
      </c>
      <c r="AJ199" s="157">
        <f>' B_Populations'!E204</f>
        <v>0</v>
      </c>
      <c r="AK199" s="157">
        <f>IF(AJ199=0,0,($D$4/$AJ$4)*100000)</f>
        <v>0</v>
      </c>
      <c r="AL199" s="157">
        <f>' B_Populations'!G204</f>
        <v>0</v>
      </c>
      <c r="AM199" s="157">
        <f>IF(AL199=0,0,($E$4/$AL$4)*100000)</f>
        <v>0</v>
      </c>
      <c r="AN199" s="157">
        <f>' B_Populations'!I204</f>
        <v>0</v>
      </c>
      <c r="AO199" s="157">
        <f>IF(AN199=0,0,($F$4/$AN$4)*100000)</f>
        <v>0</v>
      </c>
      <c r="AP199" s="157">
        <f>' B_Populations'!K204</f>
        <v>0</v>
      </c>
      <c r="AQ199" s="157">
        <f>IF(AP199=0,0,($G$4/$AP$4)*100000)</f>
        <v>0</v>
      </c>
      <c r="AR199" s="157">
        <f>' B_Populations'!M204</f>
        <v>0</v>
      </c>
      <c r="AS199" s="157">
        <f>IF(AR199=0,0,($H$4/$AR$4)*100000)</f>
        <v>0</v>
      </c>
      <c r="AT199" s="157">
        <f>' B_Populations'!O204</f>
        <v>0</v>
      </c>
      <c r="AU199" s="157">
        <f>IF(AT199=0,0,($I$4/$AT$4)*100000)</f>
        <v>0</v>
      </c>
      <c r="AV199" s="157">
        <f>' B_Populations'!Q204</f>
        <v>0</v>
      </c>
      <c r="AW199" s="157">
        <f>IF(AV199=0,0,($J$4/$AV$4)*100000)</f>
        <v>0</v>
      </c>
      <c r="AX199" s="157">
        <f>' B_Populations'!S204</f>
        <v>0</v>
      </c>
      <c r="AY199" s="157">
        <f>IF(AX199=0,0,($K$4/$AX$4)*100000)</f>
        <v>0</v>
      </c>
      <c r="AZ199" s="157">
        <f>' B_Populations'!U204</f>
        <v>0</v>
      </c>
      <c r="BA199" s="157">
        <f>IF(AZ199=0,0,($L$4/$AZ$4)*100000)</f>
        <v>0</v>
      </c>
      <c r="CQ199" s="110"/>
      <c r="CR199" s="158"/>
      <c r="CS199" s="159">
        <v>7.3032E-2</v>
      </c>
      <c r="CT199" s="110"/>
      <c r="CU199" s="108" t="str">
        <f>' B_Populations'!$B$9</f>
        <v>10-14</v>
      </c>
      <c r="CV199" s="160">
        <f t="shared" ref="CV199:CV208" si="208">AI199*CS199</f>
        <v>0</v>
      </c>
      <c r="CW199" s="161">
        <f t="shared" ref="CW199:CW208" si="209">AK199*CS199</f>
        <v>0</v>
      </c>
      <c r="CX199" s="161">
        <f t="shared" ref="CX199:CX208" si="210">AM199*CS199</f>
        <v>0</v>
      </c>
      <c r="CY199" s="162">
        <f t="shared" ref="CY199:CY208" si="211">AO199*CS199</f>
        <v>0</v>
      </c>
      <c r="CZ199" s="162">
        <f t="shared" ref="CZ199:CZ208" si="212">AQ199*CS199</f>
        <v>0</v>
      </c>
      <c r="DA199" s="162">
        <f t="shared" ref="DA199:DA208" si="213">AS199*CS199</f>
        <v>0</v>
      </c>
      <c r="DB199" s="162">
        <f t="shared" ref="DB199:DB208" si="214">AU199*CS199</f>
        <v>0</v>
      </c>
      <c r="DC199" s="162">
        <f t="shared" ref="DC199:DC208" si="215">AW199*CS199</f>
        <v>0</v>
      </c>
      <c r="DD199" s="162">
        <f t="shared" ref="DD199:DD208" si="216">AY199*CS199</f>
        <v>0</v>
      </c>
      <c r="DE199" s="178">
        <f t="shared" ref="DE199:DE208" si="217">BA199*CS199</f>
        <v>0</v>
      </c>
    </row>
    <row r="200" spans="1:109">
      <c r="B200" s="108" t="str">
        <f>' B_Populations'!$B$10</f>
        <v>15-19</v>
      </c>
      <c r="C200" s="254"/>
      <c r="D200" s="255"/>
      <c r="E200" s="255"/>
      <c r="F200" s="155"/>
      <c r="G200" s="155"/>
      <c r="H200" s="155"/>
      <c r="I200" s="155"/>
      <c r="J200" s="155"/>
      <c r="K200" s="155"/>
      <c r="L200" s="155"/>
      <c r="M200" s="110"/>
      <c r="N200" s="110"/>
      <c r="O200" s="110"/>
      <c r="P200" s="110"/>
      <c r="Q200" s="110"/>
      <c r="R200" s="110"/>
      <c r="S200" s="110"/>
      <c r="T200" s="110"/>
      <c r="U200" s="110"/>
      <c r="V200" s="110"/>
      <c r="W200" s="110"/>
      <c r="X200" s="110"/>
      <c r="Y200" s="110"/>
      <c r="Z200" s="177"/>
      <c r="AA200" s="177"/>
      <c r="AB200" s="177"/>
      <c r="AC200" s="177"/>
      <c r="AD200" s="177"/>
      <c r="AE200" s="177"/>
      <c r="AF200" s="177"/>
      <c r="AG200" s="110"/>
      <c r="AH200" s="157">
        <f>' B_Populations'!C205</f>
        <v>0</v>
      </c>
      <c r="AI200" s="157">
        <f>IF(AH200=0,0,($C$200/$AH$200)*100000)</f>
        <v>0</v>
      </c>
      <c r="AJ200" s="157">
        <f>' B_Populations'!E205</f>
        <v>0</v>
      </c>
      <c r="AK200" s="157">
        <f>IF(AJ200=0,0,($D$5/$AJ$5)*100000)</f>
        <v>0</v>
      </c>
      <c r="AL200" s="157">
        <f>' B_Populations'!G205</f>
        <v>0</v>
      </c>
      <c r="AM200" s="157">
        <f>IF(AL200=0,0,($E$5/$AL$5)*100000)</f>
        <v>0</v>
      </c>
      <c r="AN200" s="157">
        <f>' B_Populations'!I205</f>
        <v>0</v>
      </c>
      <c r="AO200" s="157">
        <f>IF(AN200=0,0,($F$5/$AN$5)*100000)</f>
        <v>0</v>
      </c>
      <c r="AP200" s="157">
        <f>' B_Populations'!K205</f>
        <v>0</v>
      </c>
      <c r="AQ200" s="157">
        <f>IF(AP200=0,0,($G$5/$AP$5)*100000)</f>
        <v>0</v>
      </c>
      <c r="AR200" s="157">
        <f>' B_Populations'!M205</f>
        <v>0</v>
      </c>
      <c r="AS200" s="157">
        <f>IF(AR200=0,0,($H$5/$AR$5)*100000)</f>
        <v>0</v>
      </c>
      <c r="AT200" s="157">
        <f>' B_Populations'!O205</f>
        <v>0</v>
      </c>
      <c r="AU200" s="157">
        <f>IF(AT200=0,0,($I$5/$AT$5)*100000)</f>
        <v>0</v>
      </c>
      <c r="AV200" s="157">
        <f>' B_Populations'!Q205</f>
        <v>0</v>
      </c>
      <c r="AW200" s="157">
        <f>IF(AV200=0,0,($J$5/$AV$5)*100000)</f>
        <v>0</v>
      </c>
      <c r="AX200" s="157">
        <f>' B_Populations'!S205</f>
        <v>0</v>
      </c>
      <c r="AY200" s="157">
        <f>IF(AX200=0,0,($K$5/$AX$5)*100000)</f>
        <v>0</v>
      </c>
      <c r="AZ200" s="157">
        <f>' B_Populations'!U205</f>
        <v>0</v>
      </c>
      <c r="BA200" s="157">
        <f>IF(AZ200=0,0,($L$5/$AZ$5)*100000)</f>
        <v>0</v>
      </c>
      <c r="CQ200" s="110"/>
      <c r="CR200" s="158"/>
      <c r="CS200" s="159">
        <v>7.2168999999999997E-2</v>
      </c>
      <c r="CT200" s="110"/>
      <c r="CU200" s="108" t="str">
        <f>' B_Populations'!$B$10</f>
        <v>15-19</v>
      </c>
      <c r="CV200" s="160">
        <f t="shared" si="208"/>
        <v>0</v>
      </c>
      <c r="CW200" s="161">
        <f t="shared" si="209"/>
        <v>0</v>
      </c>
      <c r="CX200" s="161">
        <f t="shared" si="210"/>
        <v>0</v>
      </c>
      <c r="CY200" s="162">
        <f t="shared" si="211"/>
        <v>0</v>
      </c>
      <c r="CZ200" s="162">
        <f t="shared" si="212"/>
        <v>0</v>
      </c>
      <c r="DA200" s="162">
        <f t="shared" si="213"/>
        <v>0</v>
      </c>
      <c r="DB200" s="162">
        <f t="shared" si="214"/>
        <v>0</v>
      </c>
      <c r="DC200" s="162">
        <f t="shared" si="215"/>
        <v>0</v>
      </c>
      <c r="DD200" s="162">
        <f t="shared" si="216"/>
        <v>0</v>
      </c>
      <c r="DE200" s="178">
        <f t="shared" si="217"/>
        <v>0</v>
      </c>
    </row>
    <row r="201" spans="1:109">
      <c r="B201" s="108" t="str">
        <f>' B_Populations'!$B$11</f>
        <v>20-24</v>
      </c>
      <c r="C201" s="254"/>
      <c r="D201" s="255"/>
      <c r="E201" s="255"/>
      <c r="F201" s="155"/>
      <c r="G201" s="155"/>
      <c r="H201" s="155"/>
      <c r="I201" s="155"/>
      <c r="J201" s="155"/>
      <c r="K201" s="155"/>
      <c r="L201" s="155"/>
      <c r="M201" s="110"/>
      <c r="N201" s="110"/>
      <c r="O201" s="110"/>
      <c r="P201" s="110"/>
      <c r="Q201" s="110"/>
      <c r="R201" s="110"/>
      <c r="S201" s="110"/>
      <c r="T201" s="110"/>
      <c r="U201" s="110"/>
      <c r="V201" s="110"/>
      <c r="W201" s="110"/>
      <c r="X201" s="110"/>
      <c r="Y201" s="110"/>
      <c r="Z201" s="177"/>
      <c r="AA201" s="177"/>
      <c r="AB201" s="177"/>
      <c r="AC201" s="177"/>
      <c r="AD201" s="177"/>
      <c r="AE201" s="177"/>
      <c r="AF201" s="177"/>
      <c r="AG201" s="110"/>
      <c r="AH201" s="157">
        <f>' B_Populations'!C206</f>
        <v>0</v>
      </c>
      <c r="AI201" s="157">
        <f>IF(AH201=0,0,($C$201/$AH$201)*100000)</f>
        <v>0</v>
      </c>
      <c r="AJ201" s="157">
        <f>' B_Populations'!E206</f>
        <v>0</v>
      </c>
      <c r="AK201" s="157">
        <f>IF(AJ201=0,0,($D$6/$AJ$6)*100000)</f>
        <v>0</v>
      </c>
      <c r="AL201" s="157">
        <f>' B_Populations'!G206</f>
        <v>0</v>
      </c>
      <c r="AM201" s="157">
        <f>IF(AL201=0,0,($E$6/$AL$6)*100000)</f>
        <v>0</v>
      </c>
      <c r="AN201" s="157">
        <f>' B_Populations'!I206</f>
        <v>0</v>
      </c>
      <c r="AO201" s="157">
        <f>IF(AN201=0,0,($F$6/$AN$6)*100000)</f>
        <v>0</v>
      </c>
      <c r="AP201" s="157">
        <f>' B_Populations'!K206</f>
        <v>0</v>
      </c>
      <c r="AQ201" s="157">
        <f>IF(AP201=0,0,($G$6/$AP$6)*100000)</f>
        <v>0</v>
      </c>
      <c r="AR201" s="157">
        <f>' B_Populations'!M206</f>
        <v>0</v>
      </c>
      <c r="AS201" s="157">
        <f>IF(AR201=0,0,($H$6/$AR$6)*100000)</f>
        <v>0</v>
      </c>
      <c r="AT201" s="157">
        <f>' B_Populations'!O206</f>
        <v>0</v>
      </c>
      <c r="AU201" s="157">
        <f>IF(AT201=0,0,($I$6/$AT$6)*100000)</f>
        <v>0</v>
      </c>
      <c r="AV201" s="157">
        <f>' B_Populations'!Q206</f>
        <v>0</v>
      </c>
      <c r="AW201" s="157">
        <f>IF(AV201=0,0,($J$6/$AV$6)*100000)</f>
        <v>0</v>
      </c>
      <c r="AX201" s="157">
        <f>' B_Populations'!S206</f>
        <v>0</v>
      </c>
      <c r="AY201" s="157">
        <f>IF(AX201=0,0,($K$6/$AX$6)*100000)</f>
        <v>0</v>
      </c>
      <c r="AZ201" s="157">
        <f>' B_Populations'!U206</f>
        <v>0</v>
      </c>
      <c r="BA201" s="157">
        <f>IF(AZ201=0,0,($L$6/$AZ$6)*100000)</f>
        <v>0</v>
      </c>
      <c r="CQ201" s="110"/>
      <c r="CR201" s="158"/>
      <c r="CS201" s="159">
        <v>6.6477999999999995E-2</v>
      </c>
      <c r="CT201" s="110"/>
      <c r="CU201" s="108" t="str">
        <f>' B_Populations'!$B$11</f>
        <v>20-24</v>
      </c>
      <c r="CV201" s="160">
        <f t="shared" si="208"/>
        <v>0</v>
      </c>
      <c r="CW201" s="161">
        <f t="shared" si="209"/>
        <v>0</v>
      </c>
      <c r="CX201" s="161">
        <f t="shared" si="210"/>
        <v>0</v>
      </c>
      <c r="CY201" s="162">
        <f t="shared" si="211"/>
        <v>0</v>
      </c>
      <c r="CZ201" s="162">
        <f t="shared" si="212"/>
        <v>0</v>
      </c>
      <c r="DA201" s="162">
        <f t="shared" si="213"/>
        <v>0</v>
      </c>
      <c r="DB201" s="162">
        <f t="shared" si="214"/>
        <v>0</v>
      </c>
      <c r="DC201" s="162">
        <f t="shared" si="215"/>
        <v>0</v>
      </c>
      <c r="DD201" s="162">
        <f t="shared" si="216"/>
        <v>0</v>
      </c>
      <c r="DE201" s="178">
        <f t="shared" si="217"/>
        <v>0</v>
      </c>
    </row>
    <row r="202" spans="1:109">
      <c r="B202" s="108" t="str">
        <f>' B_Populations'!$B$12</f>
        <v>25-34</v>
      </c>
      <c r="C202" s="254"/>
      <c r="D202" s="255"/>
      <c r="E202" s="255"/>
      <c r="F202" s="155"/>
      <c r="G202" s="155"/>
      <c r="H202" s="155"/>
      <c r="I202" s="155"/>
      <c r="J202" s="155"/>
      <c r="K202" s="155"/>
      <c r="L202" s="155"/>
      <c r="M202" s="110"/>
      <c r="N202" s="110"/>
      <c r="O202" s="110"/>
      <c r="P202" s="110"/>
      <c r="Q202" s="110"/>
      <c r="R202" s="110"/>
      <c r="S202" s="110"/>
      <c r="T202" s="110"/>
      <c r="U202" s="110"/>
      <c r="V202" s="110"/>
      <c r="W202" s="110"/>
      <c r="X202" s="110"/>
      <c r="Y202" s="110"/>
      <c r="Z202" s="177"/>
      <c r="AA202" s="177"/>
      <c r="AB202" s="177"/>
      <c r="AC202" s="177"/>
      <c r="AD202" s="177"/>
      <c r="AE202" s="177"/>
      <c r="AF202" s="177"/>
      <c r="AG202" s="110"/>
      <c r="AH202" s="157">
        <f>' B_Populations'!C207</f>
        <v>0</v>
      </c>
      <c r="AI202" s="157">
        <f>IF(AH202=0,0,($C$202/$AH$202)*100000)</f>
        <v>0</v>
      </c>
      <c r="AJ202" s="157">
        <f>' B_Populations'!E207</f>
        <v>0</v>
      </c>
      <c r="AK202" s="157">
        <f>IF(AJ202=0,0,($D$7/$AJ$7)*100000)</f>
        <v>0</v>
      </c>
      <c r="AL202" s="157">
        <f>' B_Populations'!G207</f>
        <v>0</v>
      </c>
      <c r="AM202" s="157">
        <f>IF(AL202=0,0,($E$7/$AL$7)*100000)</f>
        <v>0</v>
      </c>
      <c r="AN202" s="157">
        <f>' B_Populations'!I207</f>
        <v>0</v>
      </c>
      <c r="AO202" s="157">
        <f>IF(AN202=0,0,($F$7/$AN$7)*100000)</f>
        <v>0</v>
      </c>
      <c r="AP202" s="157">
        <f>' B_Populations'!K207</f>
        <v>0</v>
      </c>
      <c r="AQ202" s="157">
        <f>IF(AP202=0,0,($G$7/$AP$7)*100000)</f>
        <v>0</v>
      </c>
      <c r="AR202" s="157">
        <f>' B_Populations'!M207</f>
        <v>0</v>
      </c>
      <c r="AS202" s="157">
        <f>IF(AR202=0,0,($H$7/$AR$7)*100000)</f>
        <v>0</v>
      </c>
      <c r="AT202" s="157">
        <f>' B_Populations'!O207</f>
        <v>0</v>
      </c>
      <c r="AU202" s="157">
        <f>IF(AT202=0,0,($I$7/$AT$7)*100000)</f>
        <v>0</v>
      </c>
      <c r="AV202" s="157">
        <f>' B_Populations'!Q207</f>
        <v>0</v>
      </c>
      <c r="AW202" s="157">
        <f>IF(AV202=0,0,($J$7/$AV$7)*100000)</f>
        <v>0</v>
      </c>
      <c r="AX202" s="157">
        <f>' B_Populations'!S207</f>
        <v>0</v>
      </c>
      <c r="AY202" s="157">
        <f>IF(AX202=0,0,($K$7/$AX$7)*100000)</f>
        <v>0</v>
      </c>
      <c r="AZ202" s="157">
        <f>' B_Populations'!U207</f>
        <v>0</v>
      </c>
      <c r="BA202" s="157">
        <f>IF(AZ202=0,0,($L$7/$AZ$7)*100000)</f>
        <v>0</v>
      </c>
      <c r="CQ202" s="110"/>
      <c r="CR202" s="158"/>
      <c r="CS202" s="159">
        <v>0.135573</v>
      </c>
      <c r="CT202" s="110"/>
      <c r="CU202" s="108" t="str">
        <f>' B_Populations'!$B$12</f>
        <v>25-34</v>
      </c>
      <c r="CV202" s="160">
        <f t="shared" si="208"/>
        <v>0</v>
      </c>
      <c r="CW202" s="161">
        <f t="shared" si="209"/>
        <v>0</v>
      </c>
      <c r="CX202" s="161">
        <f t="shared" si="210"/>
        <v>0</v>
      </c>
      <c r="CY202" s="162">
        <f t="shared" si="211"/>
        <v>0</v>
      </c>
      <c r="CZ202" s="162">
        <f t="shared" si="212"/>
        <v>0</v>
      </c>
      <c r="DA202" s="162">
        <f t="shared" si="213"/>
        <v>0</v>
      </c>
      <c r="DB202" s="162">
        <f t="shared" si="214"/>
        <v>0</v>
      </c>
      <c r="DC202" s="162">
        <f t="shared" si="215"/>
        <v>0</v>
      </c>
      <c r="DD202" s="162">
        <f t="shared" si="216"/>
        <v>0</v>
      </c>
      <c r="DE202" s="178">
        <f t="shared" si="217"/>
        <v>0</v>
      </c>
    </row>
    <row r="203" spans="1:109">
      <c r="B203" s="108" t="str">
        <f>' B_Populations'!$B$13</f>
        <v>35-44</v>
      </c>
      <c r="C203" s="254"/>
      <c r="D203" s="255"/>
      <c r="E203" s="255"/>
      <c r="F203" s="155"/>
      <c r="G203" s="155"/>
      <c r="H203" s="155"/>
      <c r="I203" s="155"/>
      <c r="J203" s="155"/>
      <c r="K203" s="155"/>
      <c r="L203" s="155"/>
      <c r="M203" s="110"/>
      <c r="N203" s="110"/>
      <c r="O203" s="110"/>
      <c r="P203" s="110"/>
      <c r="Q203" s="110"/>
      <c r="R203" s="110"/>
      <c r="S203" s="110"/>
      <c r="T203" s="110"/>
      <c r="U203" s="110"/>
      <c r="V203" s="110"/>
      <c r="W203" s="110"/>
      <c r="X203" s="110"/>
      <c r="Y203" s="110"/>
      <c r="Z203" s="177"/>
      <c r="AA203" s="177"/>
      <c r="AB203" s="177"/>
      <c r="AC203" s="177"/>
      <c r="AD203" s="177"/>
      <c r="AE203" s="177"/>
      <c r="AF203" s="177"/>
      <c r="AG203" s="110"/>
      <c r="AH203" s="157">
        <f>' B_Populations'!C208</f>
        <v>0</v>
      </c>
      <c r="AI203" s="157">
        <f>IF(AH203=0,0,($C$203/$AH$203)*100000)</f>
        <v>0</v>
      </c>
      <c r="AJ203" s="157">
        <f>' B_Populations'!E208</f>
        <v>0</v>
      </c>
      <c r="AK203" s="157">
        <f>IF(AJ203=0,0,($D$8/$AJ$8)*100000)</f>
        <v>0</v>
      </c>
      <c r="AL203" s="157">
        <f>' B_Populations'!G208</f>
        <v>0</v>
      </c>
      <c r="AM203" s="157">
        <f>IF(AL203=0,0,($E$8/$AL$8)*100000)</f>
        <v>0</v>
      </c>
      <c r="AN203" s="157">
        <f>' B_Populations'!I208</f>
        <v>0</v>
      </c>
      <c r="AO203" s="157">
        <f>IF(AN203=0,0,($F$8/$AN$8)*100000)</f>
        <v>0</v>
      </c>
      <c r="AP203" s="157">
        <f>' B_Populations'!K208</f>
        <v>0</v>
      </c>
      <c r="AQ203" s="157">
        <f>IF(AP203=0,0,($G$8/$AP$8)*100000)</f>
        <v>0</v>
      </c>
      <c r="AR203" s="157">
        <f>' B_Populations'!M208</f>
        <v>0</v>
      </c>
      <c r="AS203" s="157">
        <f>IF(AR203=0,0,($H$8/$AR$8)*100000)</f>
        <v>0</v>
      </c>
      <c r="AT203" s="157">
        <f>' B_Populations'!O208</f>
        <v>0</v>
      </c>
      <c r="AU203" s="157">
        <f>IF(AT203=0,0,($I$8/$AT$8)*100000)</f>
        <v>0</v>
      </c>
      <c r="AV203" s="157">
        <f>' B_Populations'!Q208</f>
        <v>0</v>
      </c>
      <c r="AW203" s="157">
        <f>IF(AV203=0,0,($J$8/$AV$8)*100000)</f>
        <v>0</v>
      </c>
      <c r="AX203" s="157">
        <f>' B_Populations'!S208</f>
        <v>0</v>
      </c>
      <c r="AY203" s="157">
        <f>IF(AX203=0,0,($K$8/$AX$8)*100000)</f>
        <v>0</v>
      </c>
      <c r="AZ203" s="157">
        <f>' B_Populations'!U208</f>
        <v>0</v>
      </c>
      <c r="BA203" s="157">
        <f>IF(AZ203=0,0,($L$8/$AZ$8)*100000)</f>
        <v>0</v>
      </c>
      <c r="CQ203" s="110"/>
      <c r="CR203" s="158"/>
      <c r="CS203" s="159">
        <v>0.16261300000000001</v>
      </c>
      <c r="CT203" s="110"/>
      <c r="CU203" s="108" t="str">
        <f>' B_Populations'!$B$13</f>
        <v>35-44</v>
      </c>
      <c r="CV203" s="160">
        <f t="shared" si="208"/>
        <v>0</v>
      </c>
      <c r="CW203" s="161">
        <f t="shared" si="209"/>
        <v>0</v>
      </c>
      <c r="CX203" s="161">
        <f t="shared" si="210"/>
        <v>0</v>
      </c>
      <c r="CY203" s="162">
        <f t="shared" si="211"/>
        <v>0</v>
      </c>
      <c r="CZ203" s="162">
        <f t="shared" si="212"/>
        <v>0</v>
      </c>
      <c r="DA203" s="162">
        <f t="shared" si="213"/>
        <v>0</v>
      </c>
      <c r="DB203" s="162">
        <f t="shared" si="214"/>
        <v>0</v>
      </c>
      <c r="DC203" s="162">
        <f t="shared" si="215"/>
        <v>0</v>
      </c>
      <c r="DD203" s="162">
        <f t="shared" si="216"/>
        <v>0</v>
      </c>
      <c r="DE203" s="178">
        <f t="shared" si="217"/>
        <v>0</v>
      </c>
    </row>
    <row r="204" spans="1:109">
      <c r="B204" s="108" t="str">
        <f>' B_Populations'!$B$14</f>
        <v>45-54</v>
      </c>
      <c r="C204" s="254"/>
      <c r="D204" s="255"/>
      <c r="E204" s="255"/>
      <c r="F204" s="155"/>
      <c r="G204" s="155"/>
      <c r="H204" s="155"/>
      <c r="I204" s="155"/>
      <c r="J204" s="155"/>
      <c r="K204" s="155"/>
      <c r="L204" s="155"/>
      <c r="M204" s="110"/>
      <c r="N204" s="110"/>
      <c r="O204" s="110"/>
      <c r="P204" s="110"/>
      <c r="Q204" s="110"/>
      <c r="R204" s="110"/>
      <c r="S204" s="110"/>
      <c r="T204" s="110"/>
      <c r="U204" s="110"/>
      <c r="V204" s="110"/>
      <c r="W204" s="110"/>
      <c r="X204" s="110"/>
      <c r="Y204" s="110"/>
      <c r="Z204" s="177"/>
      <c r="AA204" s="177"/>
      <c r="AB204" s="177"/>
      <c r="AC204" s="177"/>
      <c r="AD204" s="177"/>
      <c r="AE204" s="177"/>
      <c r="AF204" s="177"/>
      <c r="AG204" s="110"/>
      <c r="AH204" s="157">
        <f>' B_Populations'!C209</f>
        <v>0</v>
      </c>
      <c r="AI204" s="157">
        <f>IF(AH204=0,0,($C$204/$AH$204)*100000)</f>
        <v>0</v>
      </c>
      <c r="AJ204" s="157">
        <f>' B_Populations'!E209</f>
        <v>0</v>
      </c>
      <c r="AK204" s="157">
        <f>IF(AJ204=0,0,($D$9/$AJ$9)*100000)</f>
        <v>0</v>
      </c>
      <c r="AL204" s="157">
        <f>' B_Populations'!G209</f>
        <v>0</v>
      </c>
      <c r="AM204" s="157">
        <f>IF(AL204=0,0,($E$9/$AL$9)*100000)</f>
        <v>0</v>
      </c>
      <c r="AN204" s="157">
        <f>' B_Populations'!I209</f>
        <v>0</v>
      </c>
      <c r="AO204" s="157">
        <f>IF(AN204=0,0,($F$9/$AN$9)*100000)</f>
        <v>0</v>
      </c>
      <c r="AP204" s="157">
        <f>' B_Populations'!K209</f>
        <v>0</v>
      </c>
      <c r="AQ204" s="157">
        <f>IF(AP204=0,0,($G$9/$AP$9)*100000)</f>
        <v>0</v>
      </c>
      <c r="AR204" s="157">
        <f>' B_Populations'!M209</f>
        <v>0</v>
      </c>
      <c r="AS204" s="157">
        <f>IF(AR204=0,0,($H$9/$AR$9)*100000)</f>
        <v>0</v>
      </c>
      <c r="AT204" s="157">
        <f>' B_Populations'!O209</f>
        <v>0</v>
      </c>
      <c r="AU204" s="157">
        <f>IF(AT204=0,0,($I$9/$AT$9)*100000)</f>
        <v>0</v>
      </c>
      <c r="AV204" s="157">
        <f>' B_Populations'!Q209</f>
        <v>0</v>
      </c>
      <c r="AW204" s="157">
        <f>IF(AV204=0,0,($J$9/$AV$9)*100000)</f>
        <v>0</v>
      </c>
      <c r="AX204" s="157">
        <f>' B_Populations'!S209</f>
        <v>0</v>
      </c>
      <c r="AY204" s="157">
        <f>IF(AX204=0,0,($K$9/$AX$9)*100000)</f>
        <v>0</v>
      </c>
      <c r="AZ204" s="157">
        <f>' B_Populations'!U209</f>
        <v>0</v>
      </c>
      <c r="BA204" s="157">
        <f>IF(AZ204=0,0,($L$9/$AZ$9)*100000)</f>
        <v>0</v>
      </c>
      <c r="CQ204" s="110"/>
      <c r="CR204" s="158"/>
      <c r="CS204" s="159">
        <v>0.13483400000000001</v>
      </c>
      <c r="CT204" s="110"/>
      <c r="CU204" s="108" t="str">
        <f>' B_Populations'!$B$14</f>
        <v>45-54</v>
      </c>
      <c r="CV204" s="160">
        <f t="shared" si="208"/>
        <v>0</v>
      </c>
      <c r="CW204" s="161">
        <f t="shared" si="209"/>
        <v>0</v>
      </c>
      <c r="CX204" s="161">
        <f t="shared" si="210"/>
        <v>0</v>
      </c>
      <c r="CY204" s="162">
        <f t="shared" si="211"/>
        <v>0</v>
      </c>
      <c r="CZ204" s="162">
        <f t="shared" si="212"/>
        <v>0</v>
      </c>
      <c r="DA204" s="162">
        <f t="shared" si="213"/>
        <v>0</v>
      </c>
      <c r="DB204" s="162">
        <f t="shared" si="214"/>
        <v>0</v>
      </c>
      <c r="DC204" s="162">
        <f t="shared" si="215"/>
        <v>0</v>
      </c>
      <c r="DD204" s="162">
        <f t="shared" si="216"/>
        <v>0</v>
      </c>
      <c r="DE204" s="178">
        <f t="shared" si="217"/>
        <v>0</v>
      </c>
    </row>
    <row r="205" spans="1:109">
      <c r="B205" s="108" t="str">
        <f>' B_Populations'!$B$15</f>
        <v>55-64</v>
      </c>
      <c r="C205" s="254"/>
      <c r="D205" s="255"/>
      <c r="E205" s="255"/>
      <c r="F205" s="155"/>
      <c r="G205" s="155"/>
      <c r="H205" s="155"/>
      <c r="I205" s="155"/>
      <c r="J205" s="155"/>
      <c r="K205" s="155"/>
      <c r="L205" s="155"/>
      <c r="M205" s="110"/>
      <c r="N205" s="110"/>
      <c r="O205" s="110"/>
      <c r="P205" s="110"/>
      <c r="Q205" s="110"/>
      <c r="R205" s="110"/>
      <c r="S205" s="110"/>
      <c r="T205" s="110"/>
      <c r="U205" s="110"/>
      <c r="V205" s="110"/>
      <c r="W205" s="110"/>
      <c r="X205" s="110"/>
      <c r="Y205" s="110"/>
      <c r="Z205" s="177"/>
      <c r="AA205" s="177"/>
      <c r="AB205" s="177"/>
      <c r="AC205" s="177"/>
      <c r="AD205" s="177"/>
      <c r="AE205" s="177"/>
      <c r="AF205" s="177"/>
      <c r="AG205" s="110"/>
      <c r="AH205" s="157">
        <f>' B_Populations'!C210</f>
        <v>0</v>
      </c>
      <c r="AI205" s="157">
        <f>IF(AH205=0,0,($C$205/$AH$205)*100000)</f>
        <v>0</v>
      </c>
      <c r="AJ205" s="157">
        <f>' B_Populations'!E210</f>
        <v>0</v>
      </c>
      <c r="AK205" s="157">
        <f>IF(AJ205=0,0,($D$10/$AJ$10)*100000)</f>
        <v>0</v>
      </c>
      <c r="AL205" s="157">
        <f>' B_Populations'!G210</f>
        <v>0</v>
      </c>
      <c r="AM205" s="157">
        <f>IF(AL205=0,0,($E$10/$AL$10)*100000)</f>
        <v>0</v>
      </c>
      <c r="AN205" s="157">
        <f>' B_Populations'!I210</f>
        <v>0</v>
      </c>
      <c r="AO205" s="157">
        <f>IF(AN205=0,0,($F$10/$AN$10)*100000)</f>
        <v>0</v>
      </c>
      <c r="AP205" s="157">
        <f>' B_Populations'!K210</f>
        <v>0</v>
      </c>
      <c r="AQ205" s="157">
        <f>IF(AP205=0,0,($G$10/$AP$10)*100000)</f>
        <v>0</v>
      </c>
      <c r="AR205" s="157">
        <f>' B_Populations'!M210</f>
        <v>0</v>
      </c>
      <c r="AS205" s="157">
        <f>IF(AR205=0,0,($H$10/$AR$10)*100000)</f>
        <v>0</v>
      </c>
      <c r="AT205" s="157">
        <f>' B_Populations'!O210</f>
        <v>0</v>
      </c>
      <c r="AU205" s="157">
        <f>IF(AT205=0,0,($I$10/$AT$10)*100000)</f>
        <v>0</v>
      </c>
      <c r="AV205" s="157">
        <f>' B_Populations'!Q210</f>
        <v>0</v>
      </c>
      <c r="AW205" s="157">
        <f>IF(AV205=0,0,($J$10/$AV$10)*100000)</f>
        <v>0</v>
      </c>
      <c r="AX205" s="157">
        <f>' B_Populations'!S210</f>
        <v>0</v>
      </c>
      <c r="AY205" s="157">
        <f>IF(AX205=0,0,($K$10/$AX$10)*100000)</f>
        <v>0</v>
      </c>
      <c r="AZ205" s="157">
        <f>' B_Populations'!U210</f>
        <v>0</v>
      </c>
      <c r="BA205" s="157">
        <f>IF(AZ205=0,0,($L$10/$AZ$10)*100000)</f>
        <v>0</v>
      </c>
      <c r="CQ205" s="110"/>
      <c r="CR205" s="158"/>
      <c r="CS205" s="159">
        <v>8.7247000000000005E-2</v>
      </c>
      <c r="CT205" s="110"/>
      <c r="CU205" s="108" t="str">
        <f>' B_Populations'!$B$15</f>
        <v>55-64</v>
      </c>
      <c r="CV205" s="160">
        <f t="shared" si="208"/>
        <v>0</v>
      </c>
      <c r="CW205" s="161">
        <f t="shared" si="209"/>
        <v>0</v>
      </c>
      <c r="CX205" s="161">
        <f t="shared" si="210"/>
        <v>0</v>
      </c>
      <c r="CY205" s="162">
        <f t="shared" si="211"/>
        <v>0</v>
      </c>
      <c r="CZ205" s="162">
        <f t="shared" si="212"/>
        <v>0</v>
      </c>
      <c r="DA205" s="162">
        <f t="shared" si="213"/>
        <v>0</v>
      </c>
      <c r="DB205" s="162">
        <f t="shared" si="214"/>
        <v>0</v>
      </c>
      <c r="DC205" s="162">
        <f t="shared" si="215"/>
        <v>0</v>
      </c>
      <c r="DD205" s="162">
        <f t="shared" si="216"/>
        <v>0</v>
      </c>
      <c r="DE205" s="178">
        <f t="shared" si="217"/>
        <v>0</v>
      </c>
    </row>
    <row r="206" spans="1:109">
      <c r="B206" s="108" t="str">
        <f>' B_Populations'!$B$16</f>
        <v>65-74</v>
      </c>
      <c r="C206" s="254"/>
      <c r="D206" s="255"/>
      <c r="E206" s="255"/>
      <c r="F206" s="155"/>
      <c r="G206" s="155"/>
      <c r="H206" s="155"/>
      <c r="I206" s="155"/>
      <c r="J206" s="155"/>
      <c r="K206" s="155"/>
      <c r="L206" s="155"/>
      <c r="M206" s="110"/>
      <c r="N206" s="110"/>
      <c r="O206" s="110"/>
      <c r="P206" s="110"/>
      <c r="Q206" s="110"/>
      <c r="R206" s="110"/>
      <c r="S206" s="110"/>
      <c r="T206" s="110"/>
      <c r="U206" s="110"/>
      <c r="V206" s="110"/>
      <c r="W206" s="110"/>
      <c r="X206" s="110"/>
      <c r="Y206" s="110"/>
      <c r="Z206" s="177"/>
      <c r="AA206" s="177"/>
      <c r="AB206" s="177"/>
      <c r="AC206" s="177"/>
      <c r="AD206" s="177"/>
      <c r="AE206" s="177"/>
      <c r="AF206" s="177"/>
      <c r="AG206" s="110"/>
      <c r="AH206" s="157">
        <f>' B_Populations'!C211</f>
        <v>0</v>
      </c>
      <c r="AI206" s="157">
        <f>IF(AH206=0,0,($C$206/$AH$206)*100000)</f>
        <v>0</v>
      </c>
      <c r="AJ206" s="157">
        <f>' B_Populations'!E211</f>
        <v>0</v>
      </c>
      <c r="AK206" s="157">
        <f>IF(AJ206=0,0,($D$11/$AJ$11)*100000)</f>
        <v>0</v>
      </c>
      <c r="AL206" s="157">
        <f>' B_Populations'!G211</f>
        <v>0</v>
      </c>
      <c r="AM206" s="157">
        <f>IF(AL206=0,0,($E$11/$AL$11)*100000)</f>
        <v>0</v>
      </c>
      <c r="AN206" s="157">
        <f>' B_Populations'!I211</f>
        <v>0</v>
      </c>
      <c r="AO206" s="157">
        <f>IF(AN206=0,0,($F$11/$AN$11)*100000)</f>
        <v>0</v>
      </c>
      <c r="AP206" s="157">
        <f>' B_Populations'!K211</f>
        <v>0</v>
      </c>
      <c r="AQ206" s="157">
        <f>IF(AP206=0,0,($G$11/$AP$11)*100000)</f>
        <v>0</v>
      </c>
      <c r="AR206" s="157">
        <f>' B_Populations'!M211</f>
        <v>0</v>
      </c>
      <c r="AS206" s="157">
        <f>IF(AR206=0,0,($H$11/$AR$11)*100000)</f>
        <v>0</v>
      </c>
      <c r="AT206" s="157">
        <f>' B_Populations'!O211</f>
        <v>0</v>
      </c>
      <c r="AU206" s="157">
        <f>IF(AT206=0,0,($I$11/$AT$11)*100000)</f>
        <v>0</v>
      </c>
      <c r="AV206" s="157">
        <f>' B_Populations'!Q211</f>
        <v>0</v>
      </c>
      <c r="AW206" s="157">
        <f>IF(AV206=0,0,($J$11/$AV$11)*100000)</f>
        <v>0</v>
      </c>
      <c r="AX206" s="157">
        <f>' B_Populations'!S211</f>
        <v>0</v>
      </c>
      <c r="AY206" s="157">
        <f>IF(AX206=0,0,($K$11/$AX$11)*100000)</f>
        <v>0</v>
      </c>
      <c r="AZ206" s="157">
        <f>' B_Populations'!U211</f>
        <v>0</v>
      </c>
      <c r="BA206" s="157">
        <f>IF(AZ206=0,0,($L$11/$AZ$11)*100000)</f>
        <v>0</v>
      </c>
      <c r="CQ206" s="110"/>
      <c r="CR206" s="158"/>
      <c r="CS206" s="159">
        <v>6.6036999999999998E-2</v>
      </c>
      <c r="CT206" s="110"/>
      <c r="CU206" s="108" t="str">
        <f>' B_Populations'!$B$16</f>
        <v>65-74</v>
      </c>
      <c r="CV206" s="160">
        <f t="shared" si="208"/>
        <v>0</v>
      </c>
      <c r="CW206" s="161">
        <f t="shared" si="209"/>
        <v>0</v>
      </c>
      <c r="CX206" s="161">
        <f t="shared" si="210"/>
        <v>0</v>
      </c>
      <c r="CY206" s="162">
        <f t="shared" si="211"/>
        <v>0</v>
      </c>
      <c r="CZ206" s="162">
        <f t="shared" si="212"/>
        <v>0</v>
      </c>
      <c r="DA206" s="162">
        <f t="shared" si="213"/>
        <v>0</v>
      </c>
      <c r="DB206" s="162">
        <f t="shared" si="214"/>
        <v>0</v>
      </c>
      <c r="DC206" s="162">
        <f t="shared" si="215"/>
        <v>0</v>
      </c>
      <c r="DD206" s="162">
        <f t="shared" si="216"/>
        <v>0</v>
      </c>
      <c r="DE206" s="178">
        <f t="shared" si="217"/>
        <v>0</v>
      </c>
    </row>
    <row r="207" spans="1:109">
      <c r="B207" s="108" t="str">
        <f>' B_Populations'!$B$17</f>
        <v>75-84</v>
      </c>
      <c r="C207" s="254"/>
      <c r="D207" s="255"/>
      <c r="E207" s="255"/>
      <c r="F207" s="155"/>
      <c r="G207" s="155"/>
      <c r="H207" s="155"/>
      <c r="I207" s="155"/>
      <c r="J207" s="155"/>
      <c r="K207" s="155"/>
      <c r="L207" s="155"/>
      <c r="M207" s="110"/>
      <c r="N207" s="110"/>
      <c r="O207" s="110"/>
      <c r="P207" s="110"/>
      <c r="Q207" s="110"/>
      <c r="R207" s="110"/>
      <c r="S207" s="110"/>
      <c r="T207" s="110"/>
      <c r="U207" s="110"/>
      <c r="V207" s="110"/>
      <c r="W207" s="110"/>
      <c r="X207" s="110"/>
      <c r="Y207" s="110"/>
      <c r="Z207" s="177"/>
      <c r="AA207" s="177"/>
      <c r="AB207" s="177"/>
      <c r="AC207" s="177"/>
      <c r="AD207" s="177"/>
      <c r="AE207" s="177"/>
      <c r="AF207" s="177"/>
      <c r="AG207" s="110"/>
      <c r="AH207" s="157">
        <f>' B_Populations'!C212</f>
        <v>0</v>
      </c>
      <c r="AI207" s="157">
        <f>IF(AH207=0,0,($C$207/$AH$207)*100000)</f>
        <v>0</v>
      </c>
      <c r="AJ207" s="157">
        <f>' B_Populations'!E212</f>
        <v>0</v>
      </c>
      <c r="AK207" s="157">
        <f>IF(AJ207=0,0,($D$12/$AJ$12)*100000)</f>
        <v>0</v>
      </c>
      <c r="AL207" s="157">
        <f>' B_Populations'!G212</f>
        <v>0</v>
      </c>
      <c r="AM207" s="157">
        <f>IF(AL207=0,0,($E$12/$AL$12)*100000)</f>
        <v>0</v>
      </c>
      <c r="AN207" s="157">
        <f>' B_Populations'!I212</f>
        <v>0</v>
      </c>
      <c r="AO207" s="157">
        <f>IF(AN207=0,0,($F$12/$AN$12)*100000)</f>
        <v>0</v>
      </c>
      <c r="AP207" s="157">
        <f>' B_Populations'!K212</f>
        <v>0</v>
      </c>
      <c r="AQ207" s="157">
        <f>IF(AP207=0,0,($G$12/$AP$12)*100000)</f>
        <v>0</v>
      </c>
      <c r="AR207" s="157">
        <f>' B_Populations'!M212</f>
        <v>0</v>
      </c>
      <c r="AS207" s="157">
        <f>IF(AR207=0,0,($H$12/$AR$12)*100000)</f>
        <v>0</v>
      </c>
      <c r="AT207" s="157">
        <f>' B_Populations'!O212</f>
        <v>0</v>
      </c>
      <c r="AU207" s="157">
        <f>IF(AT207=0,0,($I$12/$AT$12)*100000)</f>
        <v>0</v>
      </c>
      <c r="AV207" s="157">
        <f>' B_Populations'!Q212</f>
        <v>0</v>
      </c>
      <c r="AW207" s="157">
        <f>IF(AV207=0,0,($J$12/$AV$12)*100000)</f>
        <v>0</v>
      </c>
      <c r="AX207" s="157">
        <f>' B_Populations'!S212</f>
        <v>0</v>
      </c>
      <c r="AY207" s="157">
        <f>IF(AX207=0,0,($K$12/$AX$12)*100000)</f>
        <v>0</v>
      </c>
      <c r="AZ207" s="157">
        <f>' B_Populations'!U212</f>
        <v>0</v>
      </c>
      <c r="BA207" s="157">
        <f>IF(AZ207=0,0,($L$12/$AZ$12)*100000)</f>
        <v>0</v>
      </c>
      <c r="CQ207" s="110"/>
      <c r="CR207" s="158"/>
      <c r="CS207" s="159">
        <v>4.4840999999999999E-2</v>
      </c>
      <c r="CT207" s="110"/>
      <c r="CU207" s="108" t="str">
        <f>' B_Populations'!$B$17</f>
        <v>75-84</v>
      </c>
      <c r="CV207" s="160">
        <f t="shared" si="208"/>
        <v>0</v>
      </c>
      <c r="CW207" s="161">
        <f t="shared" si="209"/>
        <v>0</v>
      </c>
      <c r="CX207" s="161">
        <f t="shared" si="210"/>
        <v>0</v>
      </c>
      <c r="CY207" s="162">
        <f t="shared" si="211"/>
        <v>0</v>
      </c>
      <c r="CZ207" s="162">
        <f t="shared" si="212"/>
        <v>0</v>
      </c>
      <c r="DA207" s="162">
        <f t="shared" si="213"/>
        <v>0</v>
      </c>
      <c r="DB207" s="162">
        <f t="shared" si="214"/>
        <v>0</v>
      </c>
      <c r="DC207" s="162">
        <f t="shared" si="215"/>
        <v>0</v>
      </c>
      <c r="DD207" s="162">
        <f t="shared" si="216"/>
        <v>0</v>
      </c>
      <c r="DE207" s="178">
        <f t="shared" si="217"/>
        <v>0</v>
      </c>
    </row>
    <row r="208" spans="1:109">
      <c r="B208" s="108" t="str">
        <f>' B_Populations'!$B$18</f>
        <v>85+</v>
      </c>
      <c r="C208" s="254"/>
      <c r="D208" s="255"/>
      <c r="E208" s="255"/>
      <c r="F208" s="155"/>
      <c r="G208" s="155"/>
      <c r="H208" s="155"/>
      <c r="I208" s="155"/>
      <c r="J208" s="155"/>
      <c r="K208" s="155"/>
      <c r="L208" s="155"/>
      <c r="M208" s="110"/>
      <c r="N208" s="110"/>
      <c r="O208" s="110"/>
      <c r="P208" s="110"/>
      <c r="Q208" s="110"/>
      <c r="R208" s="110"/>
      <c r="S208" s="110"/>
      <c r="T208" s="110"/>
      <c r="U208" s="110"/>
      <c r="V208" s="110"/>
      <c r="W208" s="110"/>
      <c r="X208" s="110"/>
      <c r="Y208" s="110"/>
      <c r="Z208" s="177"/>
      <c r="AA208" s="177"/>
      <c r="AB208" s="177"/>
      <c r="AC208" s="177"/>
      <c r="AD208" s="177"/>
      <c r="AE208" s="177"/>
      <c r="AF208" s="177"/>
      <c r="AG208" s="110"/>
      <c r="AH208" s="157">
        <f>' B_Populations'!C213</f>
        <v>0</v>
      </c>
      <c r="AI208" s="157">
        <f>IF(AH208=0,0,($C$208/$AH$208)*100000)</f>
        <v>0</v>
      </c>
      <c r="AJ208" s="157">
        <f>' B_Populations'!E213</f>
        <v>0</v>
      </c>
      <c r="AK208" s="157">
        <f>IF(AJ208=0,0,($D$13/$AJ$13)*100000)</f>
        <v>0</v>
      </c>
      <c r="AL208" s="157">
        <f>' B_Populations'!G213</f>
        <v>0</v>
      </c>
      <c r="AM208" s="157">
        <f>IF(AL208=0,0,($E$13/$AL$13)*100000)</f>
        <v>0</v>
      </c>
      <c r="AN208" s="157">
        <f>' B_Populations'!I213</f>
        <v>0</v>
      </c>
      <c r="AO208" s="157">
        <f>IF(AN208=0,0,($F$13/$AN$13)*100000)</f>
        <v>0</v>
      </c>
      <c r="AP208" s="157">
        <f>' B_Populations'!K213</f>
        <v>0</v>
      </c>
      <c r="AQ208" s="157">
        <f>IF(AP208=0,0,($G$13/$AP$13)*100000)</f>
        <v>0</v>
      </c>
      <c r="AR208" s="157">
        <f>' B_Populations'!M213</f>
        <v>0</v>
      </c>
      <c r="AS208" s="157">
        <f>IF(AR208=0,0,($H$13/$AR$13)*100000)</f>
        <v>0</v>
      </c>
      <c r="AT208" s="157">
        <f>' B_Populations'!O213</f>
        <v>0</v>
      </c>
      <c r="AU208" s="157">
        <f>IF(AT208=0,0,($I$13/$AT$13)*100000)</f>
        <v>0</v>
      </c>
      <c r="AV208" s="157">
        <f>' B_Populations'!Q213</f>
        <v>0</v>
      </c>
      <c r="AW208" s="157">
        <f>IF(AV208=0,0,($J$13/$AV$13)*100000)</f>
        <v>0</v>
      </c>
      <c r="AX208" s="157">
        <f>' B_Populations'!S213</f>
        <v>0</v>
      </c>
      <c r="AY208" s="157">
        <f>IF(AX208=0,0,($K$13/$AX$13)*100000)</f>
        <v>0</v>
      </c>
      <c r="AZ208" s="157">
        <f>' B_Populations'!U213</f>
        <v>0</v>
      </c>
      <c r="BA208" s="157">
        <f>IF(AZ208=0,0,($L$13/$AZ$13)*100000)</f>
        <v>0</v>
      </c>
      <c r="CQ208" s="110"/>
      <c r="CR208" s="158"/>
      <c r="CS208" s="159">
        <v>1.5507999999999999E-2</v>
      </c>
      <c r="CT208" s="110"/>
      <c r="CU208" s="108" t="str">
        <f>' B_Populations'!$B$18</f>
        <v>85+</v>
      </c>
      <c r="CV208" s="160">
        <f t="shared" si="208"/>
        <v>0</v>
      </c>
      <c r="CW208" s="161">
        <f t="shared" si="209"/>
        <v>0</v>
      </c>
      <c r="CX208" s="161">
        <f t="shared" si="210"/>
        <v>0</v>
      </c>
      <c r="CY208" s="162">
        <f t="shared" si="211"/>
        <v>0</v>
      </c>
      <c r="CZ208" s="162">
        <f t="shared" si="212"/>
        <v>0</v>
      </c>
      <c r="DA208" s="162">
        <f t="shared" si="213"/>
        <v>0</v>
      </c>
      <c r="DB208" s="162">
        <f t="shared" si="214"/>
        <v>0</v>
      </c>
      <c r="DC208" s="162">
        <f t="shared" si="215"/>
        <v>0</v>
      </c>
      <c r="DD208" s="162">
        <f t="shared" si="216"/>
        <v>0</v>
      </c>
      <c r="DE208" s="178">
        <f t="shared" si="217"/>
        <v>0</v>
      </c>
    </row>
    <row r="209" spans="1:109">
      <c r="B209" s="163" t="s">
        <v>115</v>
      </c>
      <c r="C209" s="164">
        <f t="shared" ref="C209:L209" si="218">SUM(C199:C208)</f>
        <v>0</v>
      </c>
      <c r="D209" s="165">
        <f t="shared" si="218"/>
        <v>0</v>
      </c>
      <c r="E209" s="165">
        <f t="shared" si="218"/>
        <v>0</v>
      </c>
      <c r="F209" s="167">
        <f t="shared" si="218"/>
        <v>0</v>
      </c>
      <c r="G209" s="167">
        <f t="shared" si="218"/>
        <v>0</v>
      </c>
      <c r="H209" s="167">
        <f t="shared" si="218"/>
        <v>0</v>
      </c>
      <c r="I209" s="167">
        <f t="shared" si="218"/>
        <v>0</v>
      </c>
      <c r="J209" s="167">
        <f t="shared" si="218"/>
        <v>0</v>
      </c>
      <c r="K209" s="167">
        <f t="shared" si="218"/>
        <v>0</v>
      </c>
      <c r="L209" s="179">
        <f t="shared" si="218"/>
        <v>0</v>
      </c>
      <c r="M209" s="98"/>
      <c r="AH209" s="170">
        <f t="shared" ref="AH209:BA209" si="219">SUM(AH199:AH208)</f>
        <v>0</v>
      </c>
      <c r="AI209" s="157">
        <f>IF(AH209=0,0,($C$209/$AH$209)*100000)</f>
        <v>0</v>
      </c>
      <c r="AJ209" s="157">
        <f t="shared" si="219"/>
        <v>0</v>
      </c>
      <c r="AK209" s="157">
        <f>IF(AJ209=0,0,($D$13/$AJ$13)*100000)</f>
        <v>0</v>
      </c>
      <c r="AL209" s="157">
        <f t="shared" si="219"/>
        <v>0</v>
      </c>
      <c r="AM209" s="157">
        <f t="shared" si="219"/>
        <v>0</v>
      </c>
      <c r="AN209" s="157">
        <f t="shared" si="219"/>
        <v>0</v>
      </c>
      <c r="AO209" s="157">
        <f t="shared" si="219"/>
        <v>0</v>
      </c>
      <c r="AP209" s="157">
        <f t="shared" si="219"/>
        <v>0</v>
      </c>
      <c r="AQ209" s="157">
        <f t="shared" si="219"/>
        <v>0</v>
      </c>
      <c r="AR209" s="157">
        <f t="shared" si="219"/>
        <v>0</v>
      </c>
      <c r="AS209" s="157">
        <f t="shared" si="219"/>
        <v>0</v>
      </c>
      <c r="AT209" s="157">
        <f t="shared" si="219"/>
        <v>0</v>
      </c>
      <c r="AU209" s="157">
        <f t="shared" si="219"/>
        <v>0</v>
      </c>
      <c r="AV209" s="157">
        <f t="shared" si="219"/>
        <v>0</v>
      </c>
      <c r="AW209" s="157">
        <f t="shared" si="219"/>
        <v>0</v>
      </c>
      <c r="AX209" s="157">
        <f t="shared" si="219"/>
        <v>0</v>
      </c>
      <c r="AY209" s="157">
        <f t="shared" si="219"/>
        <v>0</v>
      </c>
      <c r="AZ209" s="157">
        <f t="shared" si="219"/>
        <v>0</v>
      </c>
      <c r="BA209" s="157">
        <f t="shared" si="219"/>
        <v>0</v>
      </c>
      <c r="CS209" s="171"/>
      <c r="CU209" s="157" t="s">
        <v>115</v>
      </c>
      <c r="CV209" s="160">
        <f t="shared" ref="CV209:DE209" si="220">SUM(CV199:CV208)</f>
        <v>0</v>
      </c>
      <c r="CW209" s="161">
        <f t="shared" si="220"/>
        <v>0</v>
      </c>
      <c r="CX209" s="161">
        <f t="shared" si="220"/>
        <v>0</v>
      </c>
      <c r="CY209" s="172">
        <f t="shared" si="220"/>
        <v>0</v>
      </c>
      <c r="CZ209" s="172">
        <f t="shared" si="220"/>
        <v>0</v>
      </c>
      <c r="DA209" s="172">
        <f t="shared" si="220"/>
        <v>0</v>
      </c>
      <c r="DB209" s="172">
        <f t="shared" si="220"/>
        <v>0</v>
      </c>
      <c r="DC209" s="172">
        <f t="shared" si="220"/>
        <v>0</v>
      </c>
      <c r="DD209" s="172">
        <f t="shared" si="220"/>
        <v>0</v>
      </c>
      <c r="DE209" s="180">
        <f t="shared" si="220"/>
        <v>0</v>
      </c>
    </row>
    <row r="211" spans="1:109" ht="12.95" thickBot="1"/>
    <row r="212" spans="1:109" ht="13.5" thickBot="1">
      <c r="A212" s="136" t="s">
        <v>116</v>
      </c>
      <c r="B212" s="173"/>
      <c r="C212" s="174">
        <f>' B_Populations'!A220</f>
        <v>0</v>
      </c>
      <c r="D212" s="139" t="s">
        <v>103</v>
      </c>
      <c r="E212" s="139"/>
      <c r="F212" s="140" t="s">
        <v>104</v>
      </c>
      <c r="G212" s="141"/>
      <c r="H212" s="141"/>
      <c r="I212" s="141"/>
      <c r="J212" s="141"/>
      <c r="K212" s="141"/>
      <c r="L212" s="141"/>
      <c r="M212" s="98"/>
      <c r="N212" s="98"/>
      <c r="O212" s="98"/>
      <c r="P212" s="98"/>
      <c r="Q212" s="98"/>
      <c r="R212" s="98"/>
      <c r="S212" s="98"/>
      <c r="T212" s="98"/>
      <c r="U212" s="98"/>
      <c r="V212" s="98"/>
      <c r="W212" s="98"/>
      <c r="X212" s="98"/>
      <c r="Y212" s="98"/>
      <c r="CV212" s="98" t="s">
        <v>106</v>
      </c>
      <c r="CW212" s="98"/>
      <c r="CX212" s="98"/>
      <c r="CY212" s="98"/>
    </row>
    <row r="213" spans="1:109" ht="39">
      <c r="B213" s="144" t="s">
        <v>32</v>
      </c>
      <c r="C213" s="145" t="s">
        <v>107</v>
      </c>
      <c r="D213" s="146" t="s">
        <v>108</v>
      </c>
      <c r="E213" s="146" t="s">
        <v>109</v>
      </c>
      <c r="F213" s="148" t="str">
        <f>' B_Populations'!$I$8</f>
        <v>White-Not Hispanic</v>
      </c>
      <c r="G213" s="148" t="str">
        <f>' B_Populations'!$K$8</f>
        <v>Hispanic</v>
      </c>
      <c r="H213" s="148" t="str">
        <f>' B_Populations'!$M$8</f>
        <v>Black-Not Hispanic</v>
      </c>
      <c r="I213" s="148" t="str">
        <f>' B_Populations'!$O$8</f>
        <v>Asian</v>
      </c>
      <c r="J213" s="148" t="str">
        <f>' B_Populations'!$Q$8</f>
        <v>American Indian/Alaska Native</v>
      </c>
      <c r="K213" s="148" t="str">
        <f>' B_Populations'!$S$8</f>
        <v>Other</v>
      </c>
      <c r="L213" s="175" t="str">
        <f>' B_Populations'!$U$8</f>
        <v>Other</v>
      </c>
      <c r="M213" s="102"/>
      <c r="N213" s="102"/>
      <c r="O213" s="102"/>
      <c r="P213" s="102"/>
      <c r="Q213" s="102"/>
      <c r="R213" s="102"/>
      <c r="S213" s="102"/>
      <c r="T213" s="102"/>
      <c r="U213" s="102"/>
      <c r="V213" s="102"/>
      <c r="W213" s="102"/>
      <c r="X213" s="102"/>
      <c r="Y213" s="102"/>
      <c r="Z213" s="102"/>
      <c r="AA213" s="102"/>
      <c r="AB213" s="102"/>
      <c r="AC213" s="102"/>
      <c r="AD213" s="102"/>
      <c r="AE213" s="102"/>
      <c r="AF213" s="102"/>
      <c r="AH213" s="150" t="s">
        <v>110</v>
      </c>
      <c r="AI213" s="150" t="s">
        <v>111</v>
      </c>
      <c r="AJ213" s="150" t="s">
        <v>112</v>
      </c>
      <c r="AK213" s="150" t="s">
        <v>111</v>
      </c>
      <c r="AL213" s="150" t="s">
        <v>113</v>
      </c>
      <c r="AM213" s="150" t="s">
        <v>111</v>
      </c>
      <c r="AN213" s="150" t="str">
        <f>' B_Populations'!$I$8</f>
        <v>White-Not Hispanic</v>
      </c>
      <c r="AO213" s="150" t="s">
        <v>111</v>
      </c>
      <c r="AP213" s="150" t="str">
        <f>' B_Populations'!$K$8</f>
        <v>Hispanic</v>
      </c>
      <c r="AQ213" s="150" t="s">
        <v>111</v>
      </c>
      <c r="AR213" s="150" t="str">
        <f>' B_Populations'!$M$8</f>
        <v>Black-Not Hispanic</v>
      </c>
      <c r="AS213" s="150" t="s">
        <v>111</v>
      </c>
      <c r="AT213" s="150" t="str">
        <f>' B_Populations'!$O$8</f>
        <v>Asian</v>
      </c>
      <c r="AU213" s="150" t="s">
        <v>111</v>
      </c>
      <c r="AV213" s="150" t="str">
        <f>' B_Populations'!$Q$8</f>
        <v>American Indian/Alaska Native</v>
      </c>
      <c r="AW213" s="150" t="s">
        <v>111</v>
      </c>
      <c r="AX213" s="150" t="str">
        <f>' B_Populations'!$S$8</f>
        <v>Other</v>
      </c>
      <c r="AY213" s="150" t="s">
        <v>111</v>
      </c>
      <c r="AZ213" s="150" t="str">
        <f>' B_Populations'!$U$8</f>
        <v>Other</v>
      </c>
      <c r="BA213" s="150" t="s">
        <v>111</v>
      </c>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51" t="s">
        <v>114</v>
      </c>
      <c r="CU213" s="150" t="s">
        <v>32</v>
      </c>
      <c r="CV213" s="152" t="s">
        <v>33</v>
      </c>
      <c r="CW213" s="153" t="s">
        <v>34</v>
      </c>
      <c r="CX213" s="153" t="s">
        <v>35</v>
      </c>
      <c r="CY213" s="148" t="str">
        <f>' B_Populations'!$I$8</f>
        <v>White-Not Hispanic</v>
      </c>
      <c r="CZ213" s="148" t="str">
        <f>' B_Populations'!$K$8</f>
        <v>Hispanic</v>
      </c>
      <c r="DA213" s="148" t="str">
        <f>' B_Populations'!$M$8</f>
        <v>Black-Not Hispanic</v>
      </c>
      <c r="DB213" s="148" t="str">
        <f>' B_Populations'!$O$8</f>
        <v>Asian</v>
      </c>
      <c r="DC213" s="148" t="str">
        <f>' B_Populations'!$Q$8</f>
        <v>American Indian/Alaska Native</v>
      </c>
      <c r="DD213" s="148" t="str">
        <f>' B_Populations'!$S$8</f>
        <v>Other</v>
      </c>
      <c r="DE213" s="175" t="str">
        <f>' B_Populations'!$U$8</f>
        <v>Other</v>
      </c>
    </row>
    <row r="214" spans="1:109">
      <c r="B214" s="108" t="str">
        <f>' B_Populations'!$B$9</f>
        <v>10-14</v>
      </c>
      <c r="C214" s="254"/>
      <c r="D214" s="255"/>
      <c r="E214" s="255"/>
      <c r="F214" s="155"/>
      <c r="G214" s="155"/>
      <c r="H214" s="155"/>
      <c r="I214" s="155"/>
      <c r="J214" s="155"/>
      <c r="K214" s="155"/>
      <c r="L214" s="155"/>
      <c r="M214" s="110"/>
      <c r="N214" s="110"/>
      <c r="O214" s="110"/>
      <c r="P214" s="110"/>
      <c r="Q214" s="110"/>
      <c r="R214" s="110"/>
      <c r="S214" s="110"/>
      <c r="T214" s="110"/>
      <c r="U214" s="110"/>
      <c r="V214" s="110"/>
      <c r="W214" s="110"/>
      <c r="X214" s="110"/>
      <c r="Y214" s="110"/>
      <c r="Z214" s="177"/>
      <c r="AA214" s="177"/>
      <c r="AB214" s="177"/>
      <c r="AC214" s="177"/>
      <c r="AD214" s="177"/>
      <c r="AE214" s="177"/>
      <c r="AF214" s="177"/>
      <c r="AG214" s="110"/>
      <c r="AH214" s="157">
        <f>' B_Populations'!C219</f>
        <v>0</v>
      </c>
      <c r="AI214" s="157">
        <f>IF(AH214=0,0,($C$214/$AH$214)*100000)</f>
        <v>0</v>
      </c>
      <c r="AJ214" s="157">
        <f>' B_Populations'!E219</f>
        <v>0</v>
      </c>
      <c r="AK214" s="157">
        <f>IF(AJ214=0,0,($D$214/$AJ$214)*100000)</f>
        <v>0</v>
      </c>
      <c r="AL214" s="157">
        <f>' B_Populations'!G219</f>
        <v>0</v>
      </c>
      <c r="AM214" s="157">
        <f>IF(AL214=0,0,($E$214/$AL$214)*100000)</f>
        <v>0</v>
      </c>
      <c r="AN214" s="157">
        <f>' B_Populations'!I219</f>
        <v>0</v>
      </c>
      <c r="AO214" s="157">
        <f>IF(AN214=0,0,($F$214/$AN$214)*100000)</f>
        <v>0</v>
      </c>
      <c r="AP214" s="157">
        <f>' B_Populations'!K219</f>
        <v>0</v>
      </c>
      <c r="AQ214" s="157">
        <f>IF(AP214=0,0,($G$214/$AP$214)*100000)</f>
        <v>0</v>
      </c>
      <c r="AR214" s="157">
        <f>' B_Populations'!M219</f>
        <v>0</v>
      </c>
      <c r="AS214" s="157">
        <f>IF(AR214=0,0,($H$214/$AR$214)*100000)</f>
        <v>0</v>
      </c>
      <c r="AT214" s="157">
        <f>' B_Populations'!O219</f>
        <v>0</v>
      </c>
      <c r="AU214" s="157">
        <f>IF(AT214=0,0,($I$214/$AT$214)*100000)</f>
        <v>0</v>
      </c>
      <c r="AV214" s="157">
        <f>' B_Populations'!Q219</f>
        <v>0</v>
      </c>
      <c r="AW214" s="157">
        <f>IF(AV214=0,0,($J$214/$AV$214)*100000)</f>
        <v>0</v>
      </c>
      <c r="AX214" s="157">
        <f>' B_Populations'!S219</f>
        <v>0</v>
      </c>
      <c r="AY214" s="157">
        <f>IF(AX214=0,0,($K$214/$AX$214)*100000)</f>
        <v>0</v>
      </c>
      <c r="AZ214" s="157">
        <f>' B_Populations'!U219</f>
        <v>0</v>
      </c>
      <c r="BA214" s="157">
        <f>IF(AZ214=0,0,($L$214/$AZ$214)*100000)</f>
        <v>0</v>
      </c>
      <c r="CQ214" s="110"/>
      <c r="CR214" s="158"/>
      <c r="CS214" s="159">
        <v>7.3032E-2</v>
      </c>
      <c r="CT214" s="110"/>
      <c r="CU214" s="108" t="str">
        <f>' B_Populations'!$B$9</f>
        <v>10-14</v>
      </c>
      <c r="CV214" s="160">
        <f t="shared" ref="CV214:CV223" si="221">AI214*CS214</f>
        <v>0</v>
      </c>
      <c r="CW214" s="161">
        <f t="shared" ref="CW214:CW223" si="222">AK214*CS214</f>
        <v>0</v>
      </c>
      <c r="CX214" s="161">
        <f t="shared" ref="CX214:CX223" si="223">AM214*CS214</f>
        <v>0</v>
      </c>
      <c r="CY214" s="162">
        <f t="shared" ref="CY214:CY223" si="224">AO214*CS214</f>
        <v>0</v>
      </c>
      <c r="CZ214" s="162">
        <f t="shared" ref="CZ214:CZ223" si="225">AQ214*CS214</f>
        <v>0</v>
      </c>
      <c r="DA214" s="162">
        <f t="shared" ref="DA214:DA223" si="226">AS214*CS214</f>
        <v>0</v>
      </c>
      <c r="DB214" s="162">
        <f t="shared" ref="DB214:DB223" si="227">AU214*CS214</f>
        <v>0</v>
      </c>
      <c r="DC214" s="162">
        <f t="shared" ref="DC214:DC223" si="228">AW214*CS214</f>
        <v>0</v>
      </c>
      <c r="DD214" s="162">
        <f t="shared" ref="DD214:DD223" si="229">AY214*CS214</f>
        <v>0</v>
      </c>
      <c r="DE214" s="178">
        <f t="shared" ref="DE214:DE223" si="230">BA214*CS214</f>
        <v>0</v>
      </c>
    </row>
    <row r="215" spans="1:109">
      <c r="B215" s="108" t="str">
        <f>' B_Populations'!$B$10</f>
        <v>15-19</v>
      </c>
      <c r="C215" s="254"/>
      <c r="D215" s="255"/>
      <c r="E215" s="255"/>
      <c r="F215" s="155"/>
      <c r="G215" s="155"/>
      <c r="H215" s="155"/>
      <c r="I215" s="155"/>
      <c r="J215" s="155"/>
      <c r="K215" s="155"/>
      <c r="L215" s="155"/>
      <c r="M215" s="110"/>
      <c r="N215" s="110"/>
      <c r="O215" s="110"/>
      <c r="P215" s="110"/>
      <c r="Q215" s="110"/>
      <c r="R215" s="110"/>
      <c r="S215" s="110"/>
      <c r="T215" s="110"/>
      <c r="U215" s="110"/>
      <c r="V215" s="110"/>
      <c r="W215" s="110"/>
      <c r="X215" s="110"/>
      <c r="Y215" s="110"/>
      <c r="Z215" s="177"/>
      <c r="AA215" s="177"/>
      <c r="AB215" s="177"/>
      <c r="AC215" s="177"/>
      <c r="AD215" s="177"/>
      <c r="AE215" s="177"/>
      <c r="AF215" s="177"/>
      <c r="AG215" s="110"/>
      <c r="AH215" s="157">
        <f>' B_Populations'!C220</f>
        <v>0</v>
      </c>
      <c r="AI215" s="157">
        <f>IF(AH215=0,0,($C$215/$AH$215)*100000)</f>
        <v>0</v>
      </c>
      <c r="AJ215" s="157">
        <f>' B_Populations'!E220</f>
        <v>0</v>
      </c>
      <c r="AK215" s="157">
        <f>IF(AJ215=0,0,($D$215/$AJ$215)*100000)</f>
        <v>0</v>
      </c>
      <c r="AL215" s="157">
        <f>' B_Populations'!G220</f>
        <v>0</v>
      </c>
      <c r="AM215" s="157">
        <f>IF(AL215=0,0,($E$215/$AL$215)*100000)</f>
        <v>0</v>
      </c>
      <c r="AN215" s="157">
        <f>' B_Populations'!I220</f>
        <v>0</v>
      </c>
      <c r="AO215" s="157">
        <f>IF(AN215=0,0,($F$215/$AN$215)*100000)</f>
        <v>0</v>
      </c>
      <c r="AP215" s="157">
        <f>' B_Populations'!K220</f>
        <v>0</v>
      </c>
      <c r="AQ215" s="157">
        <f>IF(AP215=0,0,($G$215/$AP$215)*100000)</f>
        <v>0</v>
      </c>
      <c r="AR215" s="157">
        <f>' B_Populations'!M220</f>
        <v>0</v>
      </c>
      <c r="AS215" s="157">
        <f>IF(AR215=0,0,($H$215/$AR$215)*100000)</f>
        <v>0</v>
      </c>
      <c r="AT215" s="157">
        <f>' B_Populations'!O220</f>
        <v>0</v>
      </c>
      <c r="AU215" s="157">
        <f>IF(AT215=0,0,($I$215/$AT$215)*100000)</f>
        <v>0</v>
      </c>
      <c r="AV215" s="157">
        <f>' B_Populations'!Q220</f>
        <v>0</v>
      </c>
      <c r="AW215" s="157">
        <f>IF(AV215=0,0,($J$215/$AV$215)*100000)</f>
        <v>0</v>
      </c>
      <c r="AX215" s="157">
        <f>' B_Populations'!S220</f>
        <v>0</v>
      </c>
      <c r="AY215" s="157">
        <f>IF(AX215=0,0,($K$215/$AX$215)*100000)</f>
        <v>0</v>
      </c>
      <c r="AZ215" s="157">
        <f>' B_Populations'!U220</f>
        <v>0</v>
      </c>
      <c r="BA215" s="157">
        <f>IF(AZ215=0,0,($L$215/$AZ$215)*100000)</f>
        <v>0</v>
      </c>
      <c r="CQ215" s="110"/>
      <c r="CR215" s="158"/>
      <c r="CS215" s="159">
        <v>7.2168999999999997E-2</v>
      </c>
      <c r="CT215" s="110"/>
      <c r="CU215" s="108" t="str">
        <f>' B_Populations'!$B$10</f>
        <v>15-19</v>
      </c>
      <c r="CV215" s="160">
        <f t="shared" si="221"/>
        <v>0</v>
      </c>
      <c r="CW215" s="161">
        <f t="shared" si="222"/>
        <v>0</v>
      </c>
      <c r="CX215" s="161">
        <f t="shared" si="223"/>
        <v>0</v>
      </c>
      <c r="CY215" s="162">
        <f t="shared" si="224"/>
        <v>0</v>
      </c>
      <c r="CZ215" s="162">
        <f t="shared" si="225"/>
        <v>0</v>
      </c>
      <c r="DA215" s="162">
        <f t="shared" si="226"/>
        <v>0</v>
      </c>
      <c r="DB215" s="162">
        <f t="shared" si="227"/>
        <v>0</v>
      </c>
      <c r="DC215" s="162">
        <f t="shared" si="228"/>
        <v>0</v>
      </c>
      <c r="DD215" s="162">
        <f t="shared" si="229"/>
        <v>0</v>
      </c>
      <c r="DE215" s="178">
        <f t="shared" si="230"/>
        <v>0</v>
      </c>
    </row>
    <row r="216" spans="1:109">
      <c r="B216" s="108" t="str">
        <f>' B_Populations'!$B$11</f>
        <v>20-24</v>
      </c>
      <c r="C216" s="254"/>
      <c r="D216" s="255"/>
      <c r="E216" s="255"/>
      <c r="F216" s="155"/>
      <c r="G216" s="155"/>
      <c r="H216" s="155"/>
      <c r="I216" s="155"/>
      <c r="J216" s="155"/>
      <c r="K216" s="155"/>
      <c r="L216" s="155"/>
      <c r="M216" s="110"/>
      <c r="N216" s="110"/>
      <c r="O216" s="110"/>
      <c r="P216" s="110"/>
      <c r="Q216" s="110"/>
      <c r="R216" s="110"/>
      <c r="S216" s="110"/>
      <c r="T216" s="110"/>
      <c r="U216" s="110"/>
      <c r="V216" s="110"/>
      <c r="W216" s="110"/>
      <c r="X216" s="110"/>
      <c r="Y216" s="110"/>
      <c r="Z216" s="177"/>
      <c r="AA216" s="177"/>
      <c r="AB216" s="177"/>
      <c r="AC216" s="177"/>
      <c r="AD216" s="177"/>
      <c r="AE216" s="177"/>
      <c r="AF216" s="177"/>
      <c r="AG216" s="110"/>
      <c r="AH216" s="157">
        <f>' B_Populations'!C221</f>
        <v>0</v>
      </c>
      <c r="AI216" s="157">
        <f>IF(AH216=0,0,($C$216/$AH$216)*100000)</f>
        <v>0</v>
      </c>
      <c r="AJ216" s="157">
        <f>' B_Populations'!E221</f>
        <v>0</v>
      </c>
      <c r="AK216" s="157">
        <f>IF(AJ216=0,0,($D$216/$AJ$216)*100000)</f>
        <v>0</v>
      </c>
      <c r="AL216" s="157">
        <f>' B_Populations'!G221</f>
        <v>0</v>
      </c>
      <c r="AM216" s="157">
        <f>IF(AL216=0,0,($E$216/$AL$216)*100000)</f>
        <v>0</v>
      </c>
      <c r="AN216" s="157">
        <f>' B_Populations'!I221</f>
        <v>0</v>
      </c>
      <c r="AO216" s="157">
        <f>IF(AN216=0,0,($F$216/$AN$216)*100000)</f>
        <v>0</v>
      </c>
      <c r="AP216" s="157">
        <f>' B_Populations'!K221</f>
        <v>0</v>
      </c>
      <c r="AQ216" s="157">
        <f>IF(AP216=0,0,($G$216/$AP$216)*100000)</f>
        <v>0</v>
      </c>
      <c r="AR216" s="157">
        <f>' B_Populations'!M221</f>
        <v>0</v>
      </c>
      <c r="AS216" s="157">
        <f>IF(AR216=0,0,($H$216/$AR$216)*100000)</f>
        <v>0</v>
      </c>
      <c r="AT216" s="157">
        <f>' B_Populations'!O221</f>
        <v>0</v>
      </c>
      <c r="AU216" s="157">
        <f>IF(AT216=0,0,($I$216/$AT$216)*100000)</f>
        <v>0</v>
      </c>
      <c r="AV216" s="157">
        <f>' B_Populations'!Q221</f>
        <v>0</v>
      </c>
      <c r="AW216" s="157">
        <f>IF(AV216=0,0,($J$216/$AV$216)*100000)</f>
        <v>0</v>
      </c>
      <c r="AX216" s="157">
        <f>' B_Populations'!S221</f>
        <v>0</v>
      </c>
      <c r="AY216" s="157">
        <f>IF(AX216=0,0,($K$216/$AX$216)*100000)</f>
        <v>0</v>
      </c>
      <c r="AZ216" s="157">
        <f>' B_Populations'!U221</f>
        <v>0</v>
      </c>
      <c r="BA216" s="157">
        <f>IF(AZ216=0,0,($L$216/$AZ$216)*100000)</f>
        <v>0</v>
      </c>
      <c r="CQ216" s="110"/>
      <c r="CR216" s="158"/>
      <c r="CS216" s="159">
        <v>6.6477999999999995E-2</v>
      </c>
      <c r="CT216" s="110"/>
      <c r="CU216" s="108" t="str">
        <f>' B_Populations'!$B$11</f>
        <v>20-24</v>
      </c>
      <c r="CV216" s="160">
        <f t="shared" si="221"/>
        <v>0</v>
      </c>
      <c r="CW216" s="161">
        <f t="shared" si="222"/>
        <v>0</v>
      </c>
      <c r="CX216" s="161">
        <f t="shared" si="223"/>
        <v>0</v>
      </c>
      <c r="CY216" s="162">
        <f t="shared" si="224"/>
        <v>0</v>
      </c>
      <c r="CZ216" s="162">
        <f t="shared" si="225"/>
        <v>0</v>
      </c>
      <c r="DA216" s="162">
        <f t="shared" si="226"/>
        <v>0</v>
      </c>
      <c r="DB216" s="162">
        <f t="shared" si="227"/>
        <v>0</v>
      </c>
      <c r="DC216" s="162">
        <f t="shared" si="228"/>
        <v>0</v>
      </c>
      <c r="DD216" s="162">
        <f t="shared" si="229"/>
        <v>0</v>
      </c>
      <c r="DE216" s="178">
        <f t="shared" si="230"/>
        <v>0</v>
      </c>
    </row>
    <row r="217" spans="1:109">
      <c r="B217" s="108" t="str">
        <f>' B_Populations'!$B$12</f>
        <v>25-34</v>
      </c>
      <c r="C217" s="254"/>
      <c r="D217" s="255"/>
      <c r="E217" s="255"/>
      <c r="F217" s="155"/>
      <c r="G217" s="155"/>
      <c r="H217" s="155"/>
      <c r="I217" s="155"/>
      <c r="J217" s="155"/>
      <c r="K217" s="155"/>
      <c r="L217" s="155"/>
      <c r="M217" s="110"/>
      <c r="N217" s="110"/>
      <c r="O217" s="110"/>
      <c r="P217" s="110"/>
      <c r="Q217" s="110"/>
      <c r="R217" s="110"/>
      <c r="S217" s="110"/>
      <c r="T217" s="110"/>
      <c r="U217" s="110"/>
      <c r="V217" s="110"/>
      <c r="W217" s="110"/>
      <c r="X217" s="110"/>
      <c r="Y217" s="110"/>
      <c r="Z217" s="177"/>
      <c r="AA217" s="177"/>
      <c r="AB217" s="177"/>
      <c r="AC217" s="177"/>
      <c r="AD217" s="177"/>
      <c r="AE217" s="177"/>
      <c r="AF217" s="177"/>
      <c r="AG217" s="110"/>
      <c r="AH217" s="157">
        <f>' B_Populations'!C222</f>
        <v>0</v>
      </c>
      <c r="AI217" s="157">
        <f>IF(AH217=0,0,($C$217/$AH$217)*100000)</f>
        <v>0</v>
      </c>
      <c r="AJ217" s="157">
        <f>' B_Populations'!E222</f>
        <v>0</v>
      </c>
      <c r="AK217" s="157">
        <f>IF(AJ217=0,0,($D$217/$AJ$217)*100000)</f>
        <v>0</v>
      </c>
      <c r="AL217" s="157">
        <f>' B_Populations'!G222</f>
        <v>0</v>
      </c>
      <c r="AM217" s="157">
        <f>IF(AL217=0,0,($E$217/$AL$217)*100000)</f>
        <v>0</v>
      </c>
      <c r="AN217" s="157">
        <f>' B_Populations'!I222</f>
        <v>0</v>
      </c>
      <c r="AO217" s="157">
        <f>IF(AN217=0,0,($F$217/$AN$217)*100000)</f>
        <v>0</v>
      </c>
      <c r="AP217" s="157">
        <f>' B_Populations'!K222</f>
        <v>0</v>
      </c>
      <c r="AQ217" s="157">
        <f>IF(AP217=0,0,($G$217/$AP$217)*100000)</f>
        <v>0</v>
      </c>
      <c r="AR217" s="157">
        <f>' B_Populations'!M222</f>
        <v>0</v>
      </c>
      <c r="AS217" s="157">
        <f>IF(AR217=0,0,($H$217/$AR$217)*100000)</f>
        <v>0</v>
      </c>
      <c r="AT217" s="157">
        <f>' B_Populations'!O222</f>
        <v>0</v>
      </c>
      <c r="AU217" s="157">
        <f>IF(AT217=0,0,($I$217/$AT$217)*100000)</f>
        <v>0</v>
      </c>
      <c r="AV217" s="157">
        <f>' B_Populations'!Q222</f>
        <v>0</v>
      </c>
      <c r="AW217" s="157">
        <f>IF(AV217=0,0,($J$217/$AV$217)*100000)</f>
        <v>0</v>
      </c>
      <c r="AX217" s="157">
        <f>' B_Populations'!S222</f>
        <v>0</v>
      </c>
      <c r="AY217" s="157">
        <f>IF(AX217=0,0,($K$217/$AX$217)*100000)</f>
        <v>0</v>
      </c>
      <c r="AZ217" s="157">
        <f>' B_Populations'!U222</f>
        <v>0</v>
      </c>
      <c r="BA217" s="157">
        <f>IF(AZ217=0,0,($L$217/$AZ$217)*100000)</f>
        <v>0</v>
      </c>
      <c r="CQ217" s="110"/>
      <c r="CR217" s="158"/>
      <c r="CS217" s="159">
        <v>0.135573</v>
      </c>
      <c r="CT217" s="110"/>
      <c r="CU217" s="108" t="str">
        <f>' B_Populations'!$B$12</f>
        <v>25-34</v>
      </c>
      <c r="CV217" s="160">
        <f t="shared" si="221"/>
        <v>0</v>
      </c>
      <c r="CW217" s="161">
        <f t="shared" si="222"/>
        <v>0</v>
      </c>
      <c r="CX217" s="161">
        <f t="shared" si="223"/>
        <v>0</v>
      </c>
      <c r="CY217" s="162">
        <f t="shared" si="224"/>
        <v>0</v>
      </c>
      <c r="CZ217" s="162">
        <f t="shared" si="225"/>
        <v>0</v>
      </c>
      <c r="DA217" s="162">
        <f t="shared" si="226"/>
        <v>0</v>
      </c>
      <c r="DB217" s="162">
        <f t="shared" si="227"/>
        <v>0</v>
      </c>
      <c r="DC217" s="162">
        <f t="shared" si="228"/>
        <v>0</v>
      </c>
      <c r="DD217" s="162">
        <f t="shared" si="229"/>
        <v>0</v>
      </c>
      <c r="DE217" s="178">
        <f t="shared" si="230"/>
        <v>0</v>
      </c>
    </row>
    <row r="218" spans="1:109">
      <c r="B218" s="108" t="str">
        <f>' B_Populations'!$B$13</f>
        <v>35-44</v>
      </c>
      <c r="C218" s="254"/>
      <c r="D218" s="255"/>
      <c r="E218" s="255"/>
      <c r="F218" s="155"/>
      <c r="G218" s="155"/>
      <c r="H218" s="155"/>
      <c r="I218" s="155"/>
      <c r="J218" s="155"/>
      <c r="K218" s="155"/>
      <c r="L218" s="155"/>
      <c r="M218" s="110"/>
      <c r="N218" s="110"/>
      <c r="O218" s="110"/>
      <c r="P218" s="110"/>
      <c r="Q218" s="110"/>
      <c r="R218" s="110"/>
      <c r="S218" s="110"/>
      <c r="T218" s="110"/>
      <c r="U218" s="110"/>
      <c r="V218" s="110"/>
      <c r="W218" s="110"/>
      <c r="X218" s="110"/>
      <c r="Y218" s="110"/>
      <c r="Z218" s="177"/>
      <c r="AA218" s="177"/>
      <c r="AB218" s="177"/>
      <c r="AC218" s="177"/>
      <c r="AD218" s="177"/>
      <c r="AE218" s="177"/>
      <c r="AF218" s="177"/>
      <c r="AG218" s="110"/>
      <c r="AH218" s="157">
        <f>' B_Populations'!C223</f>
        <v>0</v>
      </c>
      <c r="AI218" s="157">
        <f>IF(AH218=0,0,($C$218/$AH$218)*100000)</f>
        <v>0</v>
      </c>
      <c r="AJ218" s="157">
        <f>' B_Populations'!E223</f>
        <v>0</v>
      </c>
      <c r="AK218" s="157">
        <f>IF(AJ218=0,0,($D$218/$AJ$218)*100000)</f>
        <v>0</v>
      </c>
      <c r="AL218" s="157">
        <f>' B_Populations'!G223</f>
        <v>0</v>
      </c>
      <c r="AM218" s="157">
        <f>IF(AL218=0,0,($E$218/$AL$218)*100000)</f>
        <v>0</v>
      </c>
      <c r="AN218" s="157">
        <f>' B_Populations'!I223</f>
        <v>0</v>
      </c>
      <c r="AO218" s="157">
        <f>IF(AN218=0,0,($F$218/$AN$218)*100000)</f>
        <v>0</v>
      </c>
      <c r="AP218" s="157">
        <f>' B_Populations'!K223</f>
        <v>0</v>
      </c>
      <c r="AQ218" s="157">
        <f>IF(AP218=0,0,($G$218/$AP$218)*100000)</f>
        <v>0</v>
      </c>
      <c r="AR218" s="157">
        <f>' B_Populations'!M223</f>
        <v>0</v>
      </c>
      <c r="AS218" s="157">
        <f>IF(AR218=0,0,($H$218/$AR$218)*100000)</f>
        <v>0</v>
      </c>
      <c r="AT218" s="157">
        <f>' B_Populations'!O223</f>
        <v>0</v>
      </c>
      <c r="AU218" s="157">
        <f>IF(AT218=0,0,($I$218/$AT$218)*100000)</f>
        <v>0</v>
      </c>
      <c r="AV218" s="157">
        <f>' B_Populations'!Q223</f>
        <v>0</v>
      </c>
      <c r="AW218" s="157">
        <f>IF(AV218=0,0,($J$218/$AV$218)*100000)</f>
        <v>0</v>
      </c>
      <c r="AX218" s="157">
        <f>' B_Populations'!S223</f>
        <v>0</v>
      </c>
      <c r="AY218" s="157">
        <f>IF(AX218=0,0,($K$218/$AX$218)*100000)</f>
        <v>0</v>
      </c>
      <c r="AZ218" s="157">
        <f>' B_Populations'!U223</f>
        <v>0</v>
      </c>
      <c r="BA218" s="157">
        <f>IF(AZ218=0,0,($L$218/$AZ$218)*100000)</f>
        <v>0</v>
      </c>
      <c r="CQ218" s="110"/>
      <c r="CR218" s="158"/>
      <c r="CS218" s="159">
        <v>0.16261300000000001</v>
      </c>
      <c r="CT218" s="110"/>
      <c r="CU218" s="108" t="str">
        <f>' B_Populations'!$B$13</f>
        <v>35-44</v>
      </c>
      <c r="CV218" s="160">
        <f t="shared" si="221"/>
        <v>0</v>
      </c>
      <c r="CW218" s="161">
        <f t="shared" si="222"/>
        <v>0</v>
      </c>
      <c r="CX218" s="161">
        <f t="shared" si="223"/>
        <v>0</v>
      </c>
      <c r="CY218" s="162">
        <f t="shared" si="224"/>
        <v>0</v>
      </c>
      <c r="CZ218" s="162">
        <f t="shared" si="225"/>
        <v>0</v>
      </c>
      <c r="DA218" s="162">
        <f t="shared" si="226"/>
        <v>0</v>
      </c>
      <c r="DB218" s="162">
        <f t="shared" si="227"/>
        <v>0</v>
      </c>
      <c r="DC218" s="162">
        <f t="shared" si="228"/>
        <v>0</v>
      </c>
      <c r="DD218" s="162">
        <f t="shared" si="229"/>
        <v>0</v>
      </c>
      <c r="DE218" s="178">
        <f t="shared" si="230"/>
        <v>0</v>
      </c>
    </row>
    <row r="219" spans="1:109">
      <c r="B219" s="108" t="str">
        <f>' B_Populations'!$B$14</f>
        <v>45-54</v>
      </c>
      <c r="C219" s="254"/>
      <c r="D219" s="255"/>
      <c r="E219" s="255"/>
      <c r="F219" s="155"/>
      <c r="G219" s="155"/>
      <c r="H219" s="155"/>
      <c r="I219" s="155"/>
      <c r="J219" s="155"/>
      <c r="K219" s="155"/>
      <c r="L219" s="155"/>
      <c r="M219" s="110"/>
      <c r="N219" s="110"/>
      <c r="O219" s="110"/>
      <c r="P219" s="110"/>
      <c r="Q219" s="110"/>
      <c r="R219" s="110"/>
      <c r="S219" s="110"/>
      <c r="T219" s="110"/>
      <c r="U219" s="110"/>
      <c r="V219" s="110"/>
      <c r="W219" s="110"/>
      <c r="X219" s="110"/>
      <c r="Y219" s="110"/>
      <c r="Z219" s="177"/>
      <c r="AA219" s="177"/>
      <c r="AB219" s="177"/>
      <c r="AC219" s="177"/>
      <c r="AD219" s="177"/>
      <c r="AE219" s="177"/>
      <c r="AF219" s="177"/>
      <c r="AG219" s="110"/>
      <c r="AH219" s="157">
        <f>' B_Populations'!C224</f>
        <v>0</v>
      </c>
      <c r="AI219" s="157">
        <f>IF(AH219=0,0,($C$219/$AH$219)*100000)</f>
        <v>0</v>
      </c>
      <c r="AJ219" s="157">
        <f>' B_Populations'!E224</f>
        <v>0</v>
      </c>
      <c r="AK219" s="157">
        <f>IF(AJ219=0,0,($D$219/$AJ$219)*100000)</f>
        <v>0</v>
      </c>
      <c r="AL219" s="157">
        <f>' B_Populations'!G224</f>
        <v>0</v>
      </c>
      <c r="AM219" s="157">
        <f>IF(AL219=0,0,($E$219/$AL$219)*100000)</f>
        <v>0</v>
      </c>
      <c r="AN219" s="157">
        <f>' B_Populations'!I224</f>
        <v>0</v>
      </c>
      <c r="AO219" s="157">
        <f>IF(AN219=0,0,($F$219/$AN$219)*100000)</f>
        <v>0</v>
      </c>
      <c r="AP219" s="157">
        <f>' B_Populations'!K224</f>
        <v>0</v>
      </c>
      <c r="AQ219" s="157">
        <f>IF(AP219=0,0,($G$219/$AP$219)*100000)</f>
        <v>0</v>
      </c>
      <c r="AR219" s="157">
        <f>' B_Populations'!M224</f>
        <v>0</v>
      </c>
      <c r="AS219" s="157">
        <f>IF(AR219=0,0,($H$219/$AR$219)*100000)</f>
        <v>0</v>
      </c>
      <c r="AT219" s="157">
        <f>' B_Populations'!O224</f>
        <v>0</v>
      </c>
      <c r="AU219" s="157">
        <f>IF(AT219=0,0,($I$219/$AT$219)*100000)</f>
        <v>0</v>
      </c>
      <c r="AV219" s="157">
        <f>' B_Populations'!Q224</f>
        <v>0</v>
      </c>
      <c r="AW219" s="157">
        <f>IF(AV219=0,0,($J$219/$AV$219)*100000)</f>
        <v>0</v>
      </c>
      <c r="AX219" s="157">
        <f>' B_Populations'!S224</f>
        <v>0</v>
      </c>
      <c r="AY219" s="157">
        <f>IF(AX219=0,0,($K$219/$AX$219)*100000)</f>
        <v>0</v>
      </c>
      <c r="AZ219" s="157">
        <f>' B_Populations'!U224</f>
        <v>0</v>
      </c>
      <c r="BA219" s="157">
        <f>IF(AZ219=0,0,($L$219/$AZ$219)*100000)</f>
        <v>0</v>
      </c>
      <c r="CQ219" s="110"/>
      <c r="CR219" s="158"/>
      <c r="CS219" s="159">
        <v>0.13483400000000001</v>
      </c>
      <c r="CT219" s="110"/>
      <c r="CU219" s="108" t="str">
        <f>' B_Populations'!$B$14</f>
        <v>45-54</v>
      </c>
      <c r="CV219" s="160">
        <f t="shared" si="221"/>
        <v>0</v>
      </c>
      <c r="CW219" s="161">
        <f t="shared" si="222"/>
        <v>0</v>
      </c>
      <c r="CX219" s="161">
        <f t="shared" si="223"/>
        <v>0</v>
      </c>
      <c r="CY219" s="162">
        <f t="shared" si="224"/>
        <v>0</v>
      </c>
      <c r="CZ219" s="162">
        <f t="shared" si="225"/>
        <v>0</v>
      </c>
      <c r="DA219" s="162">
        <f t="shared" si="226"/>
        <v>0</v>
      </c>
      <c r="DB219" s="162">
        <f t="shared" si="227"/>
        <v>0</v>
      </c>
      <c r="DC219" s="162">
        <f t="shared" si="228"/>
        <v>0</v>
      </c>
      <c r="DD219" s="162">
        <f t="shared" si="229"/>
        <v>0</v>
      </c>
      <c r="DE219" s="178">
        <f t="shared" si="230"/>
        <v>0</v>
      </c>
    </row>
    <row r="220" spans="1:109">
      <c r="B220" s="108" t="str">
        <f>' B_Populations'!$B$15</f>
        <v>55-64</v>
      </c>
      <c r="C220" s="254"/>
      <c r="D220" s="255"/>
      <c r="E220" s="255"/>
      <c r="F220" s="155"/>
      <c r="G220" s="155"/>
      <c r="H220" s="155"/>
      <c r="I220" s="155"/>
      <c r="J220" s="155"/>
      <c r="K220" s="155"/>
      <c r="L220" s="155"/>
      <c r="M220" s="110"/>
      <c r="N220" s="110"/>
      <c r="O220" s="110"/>
      <c r="P220" s="110"/>
      <c r="Q220" s="110"/>
      <c r="R220" s="110"/>
      <c r="S220" s="110"/>
      <c r="T220" s="110"/>
      <c r="U220" s="110"/>
      <c r="V220" s="110"/>
      <c r="W220" s="110"/>
      <c r="X220" s="110"/>
      <c r="Y220" s="110"/>
      <c r="Z220" s="177"/>
      <c r="AA220" s="177"/>
      <c r="AB220" s="177"/>
      <c r="AC220" s="177"/>
      <c r="AD220" s="177"/>
      <c r="AE220" s="177"/>
      <c r="AF220" s="177"/>
      <c r="AG220" s="110"/>
      <c r="AH220" s="157">
        <f>' B_Populations'!C225</f>
        <v>0</v>
      </c>
      <c r="AI220" s="157">
        <f>IF(AH220=0,0,($C$220/$AH$220)*100000)</f>
        <v>0</v>
      </c>
      <c r="AJ220" s="157">
        <f>' B_Populations'!E225</f>
        <v>0</v>
      </c>
      <c r="AK220" s="157">
        <f>IF(AJ220=0,0,($D$220/$AJ$220)*100000)</f>
        <v>0</v>
      </c>
      <c r="AL220" s="157">
        <f>' B_Populations'!G225</f>
        <v>0</v>
      </c>
      <c r="AM220" s="157">
        <f>IF(AL220=0,0,($E$220/$AL$220)*100000)</f>
        <v>0</v>
      </c>
      <c r="AN220" s="157">
        <f>' B_Populations'!I225</f>
        <v>0</v>
      </c>
      <c r="AO220" s="157">
        <f>IF(AN220=0,0,($F$220/$AN$220)*100000)</f>
        <v>0</v>
      </c>
      <c r="AP220" s="157">
        <f>' B_Populations'!K225</f>
        <v>0</v>
      </c>
      <c r="AQ220" s="157">
        <f>IF(AP220=0,0,($G$220/$AP$220)*100000)</f>
        <v>0</v>
      </c>
      <c r="AR220" s="157">
        <f>' B_Populations'!M225</f>
        <v>0</v>
      </c>
      <c r="AS220" s="157">
        <f>IF(AR220=0,0,($H$220/$AR$220)*100000)</f>
        <v>0</v>
      </c>
      <c r="AT220" s="157">
        <f>' B_Populations'!O225</f>
        <v>0</v>
      </c>
      <c r="AU220" s="157">
        <f>IF(AT220=0,0,($I$220/$AT$220)*100000)</f>
        <v>0</v>
      </c>
      <c r="AV220" s="157">
        <f>' B_Populations'!Q225</f>
        <v>0</v>
      </c>
      <c r="AW220" s="157">
        <f>IF(AV220=0,0,($J$220/$AV$220)*100000)</f>
        <v>0</v>
      </c>
      <c r="AX220" s="157">
        <f>' B_Populations'!S225</f>
        <v>0</v>
      </c>
      <c r="AY220" s="157">
        <f>IF(AX220=0,0,($K$220/$AX$220)*100000)</f>
        <v>0</v>
      </c>
      <c r="AZ220" s="157">
        <f>' B_Populations'!U225</f>
        <v>0</v>
      </c>
      <c r="BA220" s="157">
        <f>IF(AZ220=0,0,($L$220/$AZ$220)*100000)</f>
        <v>0</v>
      </c>
      <c r="CQ220" s="110"/>
      <c r="CR220" s="158"/>
      <c r="CS220" s="159">
        <v>8.7247000000000005E-2</v>
      </c>
      <c r="CT220" s="110"/>
      <c r="CU220" s="108" t="str">
        <f>' B_Populations'!$B$15</f>
        <v>55-64</v>
      </c>
      <c r="CV220" s="160">
        <f t="shared" si="221"/>
        <v>0</v>
      </c>
      <c r="CW220" s="161">
        <f t="shared" si="222"/>
        <v>0</v>
      </c>
      <c r="CX220" s="161">
        <f t="shared" si="223"/>
        <v>0</v>
      </c>
      <c r="CY220" s="162">
        <f t="shared" si="224"/>
        <v>0</v>
      </c>
      <c r="CZ220" s="162">
        <f t="shared" si="225"/>
        <v>0</v>
      </c>
      <c r="DA220" s="162">
        <f t="shared" si="226"/>
        <v>0</v>
      </c>
      <c r="DB220" s="162">
        <f t="shared" si="227"/>
        <v>0</v>
      </c>
      <c r="DC220" s="162">
        <f t="shared" si="228"/>
        <v>0</v>
      </c>
      <c r="DD220" s="162">
        <f t="shared" si="229"/>
        <v>0</v>
      </c>
      <c r="DE220" s="178">
        <f t="shared" si="230"/>
        <v>0</v>
      </c>
    </row>
    <row r="221" spans="1:109">
      <c r="B221" s="108" t="str">
        <f>' B_Populations'!$B$16</f>
        <v>65-74</v>
      </c>
      <c r="C221" s="254"/>
      <c r="D221" s="255"/>
      <c r="E221" s="255"/>
      <c r="F221" s="155"/>
      <c r="G221" s="155"/>
      <c r="H221" s="155"/>
      <c r="I221" s="155"/>
      <c r="J221" s="155"/>
      <c r="K221" s="155"/>
      <c r="L221" s="155"/>
      <c r="M221" s="110"/>
      <c r="N221" s="110"/>
      <c r="O221" s="110"/>
      <c r="P221" s="110"/>
      <c r="Q221" s="110"/>
      <c r="R221" s="110"/>
      <c r="S221" s="110"/>
      <c r="T221" s="110"/>
      <c r="U221" s="110"/>
      <c r="V221" s="110"/>
      <c r="W221" s="110"/>
      <c r="X221" s="110"/>
      <c r="Y221" s="110"/>
      <c r="Z221" s="177"/>
      <c r="AA221" s="177"/>
      <c r="AB221" s="177"/>
      <c r="AC221" s="177"/>
      <c r="AD221" s="177"/>
      <c r="AE221" s="177"/>
      <c r="AF221" s="177"/>
      <c r="AG221" s="110"/>
      <c r="AH221" s="157">
        <f>' B_Populations'!C226</f>
        <v>0</v>
      </c>
      <c r="AI221" s="157">
        <f>IF(AH221=0,0,($C$221/$AH$221)*100000)</f>
        <v>0</v>
      </c>
      <c r="AJ221" s="157">
        <f>' B_Populations'!E226</f>
        <v>0</v>
      </c>
      <c r="AK221" s="157">
        <f>IF(AJ221=0,0,($D$221/$AJ$221)*100000)</f>
        <v>0</v>
      </c>
      <c r="AL221" s="157">
        <f>' B_Populations'!G226</f>
        <v>0</v>
      </c>
      <c r="AM221" s="157">
        <f>IF(AL221=0,0,($E$221/$AL$221)*100000)</f>
        <v>0</v>
      </c>
      <c r="AN221" s="157">
        <f>' B_Populations'!I226</f>
        <v>0</v>
      </c>
      <c r="AO221" s="157">
        <f>IF(AN221=0,0,($F$221/$AN$221)*100000)</f>
        <v>0</v>
      </c>
      <c r="AP221" s="157">
        <f>' B_Populations'!K226</f>
        <v>0</v>
      </c>
      <c r="AQ221" s="157">
        <f>IF(AP221=0,0,($G$221/$AP$221)*100000)</f>
        <v>0</v>
      </c>
      <c r="AR221" s="157">
        <f>' B_Populations'!M226</f>
        <v>0</v>
      </c>
      <c r="AS221" s="157">
        <f>IF(AR221=0,0,($H$221/$AR$221)*100000)</f>
        <v>0</v>
      </c>
      <c r="AT221" s="157">
        <f>' B_Populations'!O226</f>
        <v>0</v>
      </c>
      <c r="AU221" s="157">
        <f>IF(AT221=0,0,($I$221/$AT$221)*100000)</f>
        <v>0</v>
      </c>
      <c r="AV221" s="157">
        <f>' B_Populations'!Q226</f>
        <v>0</v>
      </c>
      <c r="AW221" s="157">
        <f>IF(AV221=0,0,($J$221/$AV$221)*100000)</f>
        <v>0</v>
      </c>
      <c r="AX221" s="157">
        <f>' B_Populations'!S226</f>
        <v>0</v>
      </c>
      <c r="AY221" s="157">
        <f>IF(AX221=0,0,($K$221/$AX$221)*100000)</f>
        <v>0</v>
      </c>
      <c r="AZ221" s="157">
        <f>' B_Populations'!U226</f>
        <v>0</v>
      </c>
      <c r="BA221" s="157">
        <f>IF(AZ221=0,0,($L$221/$AZ$221)*100000)</f>
        <v>0</v>
      </c>
      <c r="CQ221" s="110"/>
      <c r="CR221" s="158"/>
      <c r="CS221" s="159">
        <v>6.6036999999999998E-2</v>
      </c>
      <c r="CT221" s="110"/>
      <c r="CU221" s="108" t="str">
        <f>' B_Populations'!$B$16</f>
        <v>65-74</v>
      </c>
      <c r="CV221" s="160">
        <f t="shared" si="221"/>
        <v>0</v>
      </c>
      <c r="CW221" s="161">
        <f t="shared" si="222"/>
        <v>0</v>
      </c>
      <c r="CX221" s="161">
        <f t="shared" si="223"/>
        <v>0</v>
      </c>
      <c r="CY221" s="162">
        <f t="shared" si="224"/>
        <v>0</v>
      </c>
      <c r="CZ221" s="162">
        <f t="shared" si="225"/>
        <v>0</v>
      </c>
      <c r="DA221" s="162">
        <f t="shared" si="226"/>
        <v>0</v>
      </c>
      <c r="DB221" s="162">
        <f t="shared" si="227"/>
        <v>0</v>
      </c>
      <c r="DC221" s="162">
        <f t="shared" si="228"/>
        <v>0</v>
      </c>
      <c r="DD221" s="162">
        <f t="shared" si="229"/>
        <v>0</v>
      </c>
      <c r="DE221" s="178">
        <f t="shared" si="230"/>
        <v>0</v>
      </c>
    </row>
    <row r="222" spans="1:109">
      <c r="B222" s="108" t="str">
        <f>' B_Populations'!$B$17</f>
        <v>75-84</v>
      </c>
      <c r="C222" s="254"/>
      <c r="D222" s="255"/>
      <c r="E222" s="255"/>
      <c r="F222" s="155"/>
      <c r="G222" s="155"/>
      <c r="H222" s="155"/>
      <c r="I222" s="155"/>
      <c r="J222" s="155"/>
      <c r="K222" s="155"/>
      <c r="L222" s="155"/>
      <c r="M222" s="110"/>
      <c r="N222" s="110"/>
      <c r="O222" s="110"/>
      <c r="P222" s="110"/>
      <c r="Q222" s="110"/>
      <c r="R222" s="110"/>
      <c r="S222" s="110"/>
      <c r="T222" s="110"/>
      <c r="U222" s="110"/>
      <c r="V222" s="110"/>
      <c r="W222" s="110"/>
      <c r="X222" s="110"/>
      <c r="Y222" s="110"/>
      <c r="Z222" s="177"/>
      <c r="AA222" s="177"/>
      <c r="AB222" s="177"/>
      <c r="AC222" s="177"/>
      <c r="AD222" s="177"/>
      <c r="AE222" s="177"/>
      <c r="AF222" s="177"/>
      <c r="AG222" s="110"/>
      <c r="AH222" s="157">
        <f>' B_Populations'!C227</f>
        <v>0</v>
      </c>
      <c r="AI222" s="157">
        <f>IF(AH222=0,0,($C$222/$AH$222)*100000)</f>
        <v>0</v>
      </c>
      <c r="AJ222" s="157">
        <f>' B_Populations'!E227</f>
        <v>0</v>
      </c>
      <c r="AK222" s="157">
        <f>IF(AJ222=0,0,($D$222/$AJ$222)*100000)</f>
        <v>0</v>
      </c>
      <c r="AL222" s="157">
        <f>' B_Populations'!G227</f>
        <v>0</v>
      </c>
      <c r="AM222" s="157">
        <f>IF(AL222=0,0,($E$222/$AL$222)*100000)</f>
        <v>0</v>
      </c>
      <c r="AN222" s="157">
        <f>' B_Populations'!I227</f>
        <v>0</v>
      </c>
      <c r="AO222" s="157">
        <f>IF(AN222=0,0,($F$222/$AN$222)*100000)</f>
        <v>0</v>
      </c>
      <c r="AP222" s="157">
        <f>' B_Populations'!K227</f>
        <v>0</v>
      </c>
      <c r="AQ222" s="157">
        <f>IF(AP222=0,0,($G$222/$AP$222)*100000)</f>
        <v>0</v>
      </c>
      <c r="AR222" s="157">
        <f>' B_Populations'!M227</f>
        <v>0</v>
      </c>
      <c r="AS222" s="157">
        <f>IF(AR222=0,0,($H$222/$AR$222)*100000)</f>
        <v>0</v>
      </c>
      <c r="AT222" s="157">
        <f>' B_Populations'!O227</f>
        <v>0</v>
      </c>
      <c r="AU222" s="157">
        <f>IF(AT222=0,0,($I$222/$AT$222)*100000)</f>
        <v>0</v>
      </c>
      <c r="AV222" s="157">
        <f>' B_Populations'!Q227</f>
        <v>0</v>
      </c>
      <c r="AW222" s="157">
        <f>IF(AV222=0,0,($J$222/$AV$222)*100000)</f>
        <v>0</v>
      </c>
      <c r="AX222" s="157">
        <f>' B_Populations'!S227</f>
        <v>0</v>
      </c>
      <c r="AY222" s="157">
        <f>IF(AX222=0,0,($K$222/$AX$222)*100000)</f>
        <v>0</v>
      </c>
      <c r="AZ222" s="157">
        <f>' B_Populations'!U227</f>
        <v>0</v>
      </c>
      <c r="BA222" s="157">
        <f>IF(AZ222=0,0,($L$222/$AZ$222)*100000)</f>
        <v>0</v>
      </c>
      <c r="CQ222" s="110"/>
      <c r="CR222" s="158"/>
      <c r="CS222" s="159">
        <v>4.4840999999999999E-2</v>
      </c>
      <c r="CT222" s="110"/>
      <c r="CU222" s="108" t="str">
        <f>' B_Populations'!$B$17</f>
        <v>75-84</v>
      </c>
      <c r="CV222" s="160">
        <f t="shared" si="221"/>
        <v>0</v>
      </c>
      <c r="CW222" s="161">
        <f t="shared" si="222"/>
        <v>0</v>
      </c>
      <c r="CX222" s="161">
        <f t="shared" si="223"/>
        <v>0</v>
      </c>
      <c r="CY222" s="162">
        <f t="shared" si="224"/>
        <v>0</v>
      </c>
      <c r="CZ222" s="162">
        <f t="shared" si="225"/>
        <v>0</v>
      </c>
      <c r="DA222" s="162">
        <f t="shared" si="226"/>
        <v>0</v>
      </c>
      <c r="DB222" s="162">
        <f t="shared" si="227"/>
        <v>0</v>
      </c>
      <c r="DC222" s="162">
        <f t="shared" si="228"/>
        <v>0</v>
      </c>
      <c r="DD222" s="162">
        <f t="shared" si="229"/>
        <v>0</v>
      </c>
      <c r="DE222" s="178">
        <f t="shared" si="230"/>
        <v>0</v>
      </c>
    </row>
    <row r="223" spans="1:109">
      <c r="B223" s="108" t="str">
        <f>' B_Populations'!$B$18</f>
        <v>85+</v>
      </c>
      <c r="C223" s="254"/>
      <c r="D223" s="255"/>
      <c r="E223" s="255"/>
      <c r="F223" s="155"/>
      <c r="G223" s="155"/>
      <c r="H223" s="155"/>
      <c r="I223" s="155"/>
      <c r="J223" s="155"/>
      <c r="K223" s="155"/>
      <c r="L223" s="155"/>
      <c r="M223" s="110"/>
      <c r="N223" s="110"/>
      <c r="O223" s="110"/>
      <c r="P223" s="110"/>
      <c r="Q223" s="110"/>
      <c r="R223" s="110"/>
      <c r="S223" s="110"/>
      <c r="T223" s="110"/>
      <c r="U223" s="110"/>
      <c r="V223" s="110"/>
      <c r="W223" s="110"/>
      <c r="X223" s="110"/>
      <c r="Y223" s="110"/>
      <c r="Z223" s="177"/>
      <c r="AA223" s="177"/>
      <c r="AB223" s="177"/>
      <c r="AC223" s="177"/>
      <c r="AD223" s="177"/>
      <c r="AE223" s="177"/>
      <c r="AF223" s="177"/>
      <c r="AG223" s="110"/>
      <c r="AH223" s="157">
        <f>' B_Populations'!C228</f>
        <v>0</v>
      </c>
      <c r="AI223" s="157">
        <f>IF(AH223=0,0,($C$223/$AH$223)*100000)</f>
        <v>0</v>
      </c>
      <c r="AJ223" s="157">
        <f>' B_Populations'!E228</f>
        <v>0</v>
      </c>
      <c r="AK223" s="157">
        <f>IF(AJ223=0,0,($D$223/$AJ$223)*100000)</f>
        <v>0</v>
      </c>
      <c r="AL223" s="157">
        <f>' B_Populations'!G228</f>
        <v>0</v>
      </c>
      <c r="AM223" s="157">
        <f>IF(AL223=0,0,($E$223/$AL$223)*100000)</f>
        <v>0</v>
      </c>
      <c r="AN223" s="157">
        <f>' B_Populations'!I228</f>
        <v>0</v>
      </c>
      <c r="AO223" s="157">
        <f>IF(AN223=0,0,($F$223/$AN$223)*100000)</f>
        <v>0</v>
      </c>
      <c r="AP223" s="157">
        <f>' B_Populations'!K228</f>
        <v>0</v>
      </c>
      <c r="AQ223" s="157">
        <f>IF(AP223=0,0,($G$223/$AP$223)*100000)</f>
        <v>0</v>
      </c>
      <c r="AR223" s="157">
        <f>' B_Populations'!M228</f>
        <v>0</v>
      </c>
      <c r="AS223" s="157">
        <f>IF(AR223=0,0,($H$223/$AR$223)*100000)</f>
        <v>0</v>
      </c>
      <c r="AT223" s="157">
        <f>' B_Populations'!O228</f>
        <v>0</v>
      </c>
      <c r="AU223" s="157">
        <f>IF(AT223=0,0,($I$223/$AT$223)*100000)</f>
        <v>0</v>
      </c>
      <c r="AV223" s="157">
        <f>' B_Populations'!Q228</f>
        <v>0</v>
      </c>
      <c r="AW223" s="157">
        <f>IF(AV223=0,0,($J$223/$AV$223)*100000)</f>
        <v>0</v>
      </c>
      <c r="AX223" s="157">
        <f>' B_Populations'!S228</f>
        <v>0</v>
      </c>
      <c r="AY223" s="157">
        <f>IF(AX223=0,0,($K$223/$AX$223)*100000)</f>
        <v>0</v>
      </c>
      <c r="AZ223" s="157">
        <f>' B_Populations'!U228</f>
        <v>0</v>
      </c>
      <c r="BA223" s="157">
        <f>IF(AZ223=0,0,($L$223/$AZ$223)*100000)</f>
        <v>0</v>
      </c>
      <c r="CQ223" s="110"/>
      <c r="CR223" s="158"/>
      <c r="CS223" s="159">
        <v>1.5507999999999999E-2</v>
      </c>
      <c r="CT223" s="110"/>
      <c r="CU223" s="108" t="str">
        <f>' B_Populations'!$B$18</f>
        <v>85+</v>
      </c>
      <c r="CV223" s="160">
        <f t="shared" si="221"/>
        <v>0</v>
      </c>
      <c r="CW223" s="161">
        <f t="shared" si="222"/>
        <v>0</v>
      </c>
      <c r="CX223" s="161">
        <f t="shared" si="223"/>
        <v>0</v>
      </c>
      <c r="CY223" s="162">
        <f t="shared" si="224"/>
        <v>0</v>
      </c>
      <c r="CZ223" s="162">
        <f t="shared" si="225"/>
        <v>0</v>
      </c>
      <c r="DA223" s="162">
        <f t="shared" si="226"/>
        <v>0</v>
      </c>
      <c r="DB223" s="162">
        <f t="shared" si="227"/>
        <v>0</v>
      </c>
      <c r="DC223" s="162">
        <f t="shared" si="228"/>
        <v>0</v>
      </c>
      <c r="DD223" s="162">
        <f t="shared" si="229"/>
        <v>0</v>
      </c>
      <c r="DE223" s="178">
        <f t="shared" si="230"/>
        <v>0</v>
      </c>
    </row>
    <row r="224" spans="1:109">
      <c r="B224" s="163" t="s">
        <v>115</v>
      </c>
      <c r="C224" s="164">
        <f t="shared" ref="C224:L224" si="231">SUM(C214:C223)</f>
        <v>0</v>
      </c>
      <c r="D224" s="165">
        <f t="shared" si="231"/>
        <v>0</v>
      </c>
      <c r="E224" s="165">
        <f t="shared" si="231"/>
        <v>0</v>
      </c>
      <c r="F224" s="167">
        <f t="shared" si="231"/>
        <v>0</v>
      </c>
      <c r="G224" s="167">
        <f t="shared" si="231"/>
        <v>0</v>
      </c>
      <c r="H224" s="167">
        <f t="shared" si="231"/>
        <v>0</v>
      </c>
      <c r="I224" s="167">
        <f t="shared" si="231"/>
        <v>0</v>
      </c>
      <c r="J224" s="167">
        <f t="shared" si="231"/>
        <v>0</v>
      </c>
      <c r="K224" s="167">
        <f t="shared" si="231"/>
        <v>0</v>
      </c>
      <c r="L224" s="179">
        <f t="shared" si="231"/>
        <v>0</v>
      </c>
      <c r="M224" s="98"/>
      <c r="AH224" s="170">
        <f t="shared" ref="AH224:BA224" si="232">SUM(AH214:AH223)</f>
        <v>0</v>
      </c>
      <c r="AI224" s="157">
        <f>IF(AH224=0,0,($C$224/$AH$224)*100000)</f>
        <v>0</v>
      </c>
      <c r="AJ224" s="157">
        <f t="shared" si="232"/>
        <v>0</v>
      </c>
      <c r="AK224" s="157">
        <f>IF(AJ224=0,0,($D$224/$AJ$224)*100000)</f>
        <v>0</v>
      </c>
      <c r="AL224" s="157">
        <f t="shared" si="232"/>
        <v>0</v>
      </c>
      <c r="AM224" s="157">
        <f>IF(AL224=0,0,($E$224/$AL$224)*100000)</f>
        <v>0</v>
      </c>
      <c r="AN224" s="157">
        <f t="shared" si="232"/>
        <v>0</v>
      </c>
      <c r="AO224" s="157">
        <f>IF(AN224=0,0,($F$224/$AN$224)*100000)</f>
        <v>0</v>
      </c>
      <c r="AP224" s="157">
        <f t="shared" si="232"/>
        <v>0</v>
      </c>
      <c r="AQ224" s="157">
        <f>IF(AP224=0,0,($G$224/$AP$224)*100000)</f>
        <v>0</v>
      </c>
      <c r="AR224" s="157">
        <f t="shared" si="232"/>
        <v>0</v>
      </c>
      <c r="AS224" s="157">
        <f>IF(AR224=0,0,($H$224/$AR$224)*100000)</f>
        <v>0</v>
      </c>
      <c r="AT224" s="157">
        <f t="shared" si="232"/>
        <v>0</v>
      </c>
      <c r="AU224" s="157">
        <f>IF(AT224=0,0,($I$224/$AT$224)*100000)</f>
        <v>0</v>
      </c>
      <c r="AV224" s="157">
        <f t="shared" si="232"/>
        <v>0</v>
      </c>
      <c r="AW224" s="157">
        <f>IF(AV224=0,0,($J$224/$AV$224)*100000)</f>
        <v>0</v>
      </c>
      <c r="AX224" s="157">
        <f t="shared" si="232"/>
        <v>0</v>
      </c>
      <c r="AY224" s="157">
        <f>IF(AX224=0,0,($K$224/$AX$224)*100000)</f>
        <v>0</v>
      </c>
      <c r="AZ224" s="157">
        <f t="shared" si="232"/>
        <v>0</v>
      </c>
      <c r="BA224" s="157">
        <f>IF(AZ224=0,0,($L$224/$AZ$224)*100000)</f>
        <v>0</v>
      </c>
      <c r="CS224" s="171"/>
      <c r="CU224" s="157" t="s">
        <v>115</v>
      </c>
      <c r="CV224" s="160">
        <f t="shared" ref="CV224:DE224" si="233">SUM(CV214:CV223)</f>
        <v>0</v>
      </c>
      <c r="CW224" s="161">
        <f t="shared" si="233"/>
        <v>0</v>
      </c>
      <c r="CX224" s="161">
        <f t="shared" si="233"/>
        <v>0</v>
      </c>
      <c r="CY224" s="172">
        <f t="shared" si="233"/>
        <v>0</v>
      </c>
      <c r="CZ224" s="172">
        <f t="shared" si="233"/>
        <v>0</v>
      </c>
      <c r="DA224" s="172">
        <f t="shared" si="233"/>
        <v>0</v>
      </c>
      <c r="DB224" s="172">
        <f t="shared" si="233"/>
        <v>0</v>
      </c>
      <c r="DC224" s="172">
        <f t="shared" si="233"/>
        <v>0</v>
      </c>
      <c r="DD224" s="172">
        <f t="shared" si="233"/>
        <v>0</v>
      </c>
      <c r="DE224" s="180">
        <f t="shared" si="233"/>
        <v>0</v>
      </c>
    </row>
    <row r="226" spans="1:109" ht="12.95" thickBot="1"/>
    <row r="227" spans="1:109" ht="13.5" thickBot="1">
      <c r="A227" s="136" t="s">
        <v>116</v>
      </c>
      <c r="B227" s="173"/>
      <c r="C227" s="174">
        <f>' B_Populations'!A235</f>
        <v>0</v>
      </c>
      <c r="D227" s="139" t="s">
        <v>103</v>
      </c>
      <c r="E227" s="139"/>
      <c r="F227" s="140" t="s">
        <v>104</v>
      </c>
      <c r="G227" s="141"/>
      <c r="H227" s="141"/>
      <c r="I227" s="141"/>
      <c r="J227" s="141"/>
      <c r="K227" s="141"/>
      <c r="L227" s="141"/>
      <c r="M227" s="98"/>
      <c r="N227" s="98"/>
      <c r="O227" s="98"/>
      <c r="P227" s="98"/>
      <c r="Q227" s="98"/>
      <c r="R227" s="98"/>
      <c r="S227" s="98"/>
      <c r="T227" s="98"/>
      <c r="U227" s="98"/>
      <c r="V227" s="98"/>
      <c r="W227" s="98"/>
      <c r="X227" s="98"/>
      <c r="Y227" s="98"/>
      <c r="CV227" s="98" t="s">
        <v>106</v>
      </c>
      <c r="CW227" s="98"/>
      <c r="CX227" s="98"/>
      <c r="CY227" s="98"/>
    </row>
    <row r="228" spans="1:109" ht="39">
      <c r="B228" s="144" t="s">
        <v>32</v>
      </c>
      <c r="C228" s="145" t="s">
        <v>107</v>
      </c>
      <c r="D228" s="146" t="s">
        <v>108</v>
      </c>
      <c r="E228" s="146" t="s">
        <v>109</v>
      </c>
      <c r="F228" s="148" t="str">
        <f>' B_Populations'!$I$8</f>
        <v>White-Not Hispanic</v>
      </c>
      <c r="G228" s="148" t="str">
        <f>' B_Populations'!$K$8</f>
        <v>Hispanic</v>
      </c>
      <c r="H228" s="148" t="str">
        <f>' B_Populations'!$M$8</f>
        <v>Black-Not Hispanic</v>
      </c>
      <c r="I228" s="148" t="str">
        <f>' B_Populations'!$O$8</f>
        <v>Asian</v>
      </c>
      <c r="J228" s="148" t="str">
        <f>' B_Populations'!$Q$8</f>
        <v>American Indian/Alaska Native</v>
      </c>
      <c r="K228" s="148" t="str">
        <f>' B_Populations'!$S$8</f>
        <v>Other</v>
      </c>
      <c r="L228" s="175" t="str">
        <f>' B_Populations'!$U$8</f>
        <v>Other</v>
      </c>
      <c r="M228" s="102"/>
      <c r="N228" s="102"/>
      <c r="O228" s="102"/>
      <c r="P228" s="102"/>
      <c r="Q228" s="102"/>
      <c r="R228" s="102"/>
      <c r="S228" s="102"/>
      <c r="T228" s="102"/>
      <c r="U228" s="102"/>
      <c r="V228" s="102"/>
      <c r="W228" s="102"/>
      <c r="X228" s="102"/>
      <c r="Y228" s="102"/>
      <c r="Z228" s="102"/>
      <c r="AA228" s="102"/>
      <c r="AB228" s="102"/>
      <c r="AC228" s="102"/>
      <c r="AD228" s="102"/>
      <c r="AE228" s="102"/>
      <c r="AF228" s="102"/>
      <c r="AH228" s="150" t="s">
        <v>110</v>
      </c>
      <c r="AI228" s="150" t="s">
        <v>111</v>
      </c>
      <c r="AJ228" s="150" t="s">
        <v>112</v>
      </c>
      <c r="AK228" s="150" t="s">
        <v>111</v>
      </c>
      <c r="AL228" s="150" t="s">
        <v>113</v>
      </c>
      <c r="AM228" s="150" t="s">
        <v>111</v>
      </c>
      <c r="AN228" s="150" t="str">
        <f>' B_Populations'!$I$8</f>
        <v>White-Not Hispanic</v>
      </c>
      <c r="AO228" s="150" t="s">
        <v>111</v>
      </c>
      <c r="AP228" s="150" t="str">
        <f>' B_Populations'!$K$8</f>
        <v>Hispanic</v>
      </c>
      <c r="AQ228" s="150" t="s">
        <v>111</v>
      </c>
      <c r="AR228" s="150" t="str">
        <f>' B_Populations'!$M$8</f>
        <v>Black-Not Hispanic</v>
      </c>
      <c r="AS228" s="150" t="s">
        <v>111</v>
      </c>
      <c r="AT228" s="150" t="str">
        <f>' B_Populations'!$O$8</f>
        <v>Asian</v>
      </c>
      <c r="AU228" s="150" t="s">
        <v>111</v>
      </c>
      <c r="AV228" s="150" t="str">
        <f>' B_Populations'!$Q$8</f>
        <v>American Indian/Alaska Native</v>
      </c>
      <c r="AW228" s="150" t="s">
        <v>111</v>
      </c>
      <c r="AX228" s="150" t="str">
        <f>' B_Populations'!$S$8</f>
        <v>Other</v>
      </c>
      <c r="AY228" s="150" t="s">
        <v>111</v>
      </c>
      <c r="AZ228" s="150" t="str">
        <f>' B_Populations'!$U$8</f>
        <v>Other</v>
      </c>
      <c r="BA228" s="150" t="s">
        <v>111</v>
      </c>
      <c r="BB228" s="102"/>
      <c r="BC228" s="102"/>
      <c r="BD228" s="102"/>
      <c r="BE228" s="102"/>
      <c r="BF228" s="102"/>
      <c r="BG228" s="102"/>
      <c r="BH228" s="102"/>
      <c r="BI228" s="102"/>
      <c r="BJ228" s="102"/>
      <c r="BK228" s="102"/>
      <c r="BL228" s="102"/>
      <c r="BM228" s="102"/>
      <c r="BN228" s="102"/>
      <c r="BO228" s="102"/>
      <c r="BP228" s="102"/>
      <c r="BQ228" s="102"/>
      <c r="BR228" s="102"/>
      <c r="BS228" s="102"/>
      <c r="BT228" s="102"/>
      <c r="BU228" s="102"/>
      <c r="BV228" s="102"/>
      <c r="BW228" s="102"/>
      <c r="BX228" s="102"/>
      <c r="BY228" s="102"/>
      <c r="BZ228" s="102"/>
      <c r="CA228" s="102"/>
      <c r="CB228" s="102"/>
      <c r="CC228" s="102"/>
      <c r="CD228" s="102"/>
      <c r="CE228" s="102"/>
      <c r="CF228" s="102"/>
      <c r="CG228" s="102"/>
      <c r="CH228" s="102"/>
      <c r="CI228" s="102"/>
      <c r="CJ228" s="102"/>
      <c r="CK228" s="102"/>
      <c r="CL228" s="102"/>
      <c r="CM228" s="102"/>
      <c r="CN228" s="102"/>
      <c r="CO228" s="102"/>
      <c r="CP228" s="102"/>
      <c r="CQ228" s="102"/>
      <c r="CR228" s="102"/>
      <c r="CS228" s="151" t="s">
        <v>114</v>
      </c>
      <c r="CU228" s="150" t="s">
        <v>32</v>
      </c>
      <c r="CV228" s="152" t="s">
        <v>33</v>
      </c>
      <c r="CW228" s="153" t="s">
        <v>34</v>
      </c>
      <c r="CX228" s="153" t="s">
        <v>35</v>
      </c>
      <c r="CY228" s="148" t="str">
        <f>' B_Populations'!$I$8</f>
        <v>White-Not Hispanic</v>
      </c>
      <c r="CZ228" s="148" t="str">
        <f>' B_Populations'!$K$8</f>
        <v>Hispanic</v>
      </c>
      <c r="DA228" s="148" t="str">
        <f>' B_Populations'!$M$8</f>
        <v>Black-Not Hispanic</v>
      </c>
      <c r="DB228" s="148" t="str">
        <f>' B_Populations'!$O$8</f>
        <v>Asian</v>
      </c>
      <c r="DC228" s="148" t="str">
        <f>' B_Populations'!$Q$8</f>
        <v>American Indian/Alaska Native</v>
      </c>
      <c r="DD228" s="148" t="str">
        <f>' B_Populations'!$S$8</f>
        <v>Other</v>
      </c>
      <c r="DE228" s="175" t="str">
        <f>' B_Populations'!$U$8</f>
        <v>Other</v>
      </c>
    </row>
    <row r="229" spans="1:109">
      <c r="B229" s="108" t="str">
        <f>' B_Populations'!$B$9</f>
        <v>10-14</v>
      </c>
      <c r="C229" s="254"/>
      <c r="D229" s="255"/>
      <c r="E229" s="255"/>
      <c r="F229" s="155"/>
      <c r="G229" s="155"/>
      <c r="H229" s="155"/>
      <c r="I229" s="155"/>
      <c r="J229" s="155"/>
      <c r="K229" s="155"/>
      <c r="L229" s="155"/>
      <c r="M229" s="110"/>
      <c r="N229" s="110"/>
      <c r="O229" s="110"/>
      <c r="P229" s="110"/>
      <c r="Q229" s="110"/>
      <c r="R229" s="110"/>
      <c r="S229" s="110"/>
      <c r="T229" s="110"/>
      <c r="U229" s="110"/>
      <c r="V229" s="110"/>
      <c r="W229" s="110"/>
      <c r="X229" s="110"/>
      <c r="Y229" s="110"/>
      <c r="Z229" s="177"/>
      <c r="AA229" s="177"/>
      <c r="AB229" s="177"/>
      <c r="AC229" s="177"/>
      <c r="AD229" s="177"/>
      <c r="AE229" s="177"/>
      <c r="AF229" s="177"/>
      <c r="AG229" s="110"/>
      <c r="AH229" s="157">
        <f>' B_Populations'!C234</f>
        <v>0</v>
      </c>
      <c r="AI229" s="157">
        <f>IF(AH229=0,0,($C$229/$AH$229)*100000)</f>
        <v>0</v>
      </c>
      <c r="AJ229" s="157">
        <f>' B_Populations'!E234</f>
        <v>0</v>
      </c>
      <c r="AK229" s="157">
        <f>IF(AJ229=0,0,($D$229/$AJ$229)*100000)</f>
        <v>0</v>
      </c>
      <c r="AL229" s="157">
        <f>' B_Populations'!G234</f>
        <v>0</v>
      </c>
      <c r="AM229" s="157">
        <f>IF(AL229=0,0,($E$229/$AL$229)*100000)</f>
        <v>0</v>
      </c>
      <c r="AN229" s="157">
        <f>' B_Populations'!I234</f>
        <v>0</v>
      </c>
      <c r="AO229" s="157">
        <f>IF(AN229=0,0,($F$229/$AN$229)*100000)</f>
        <v>0</v>
      </c>
      <c r="AP229" s="157">
        <f>' B_Populations'!K234</f>
        <v>0</v>
      </c>
      <c r="AQ229" s="157">
        <f>IF(AP229=0,0,($G$229/$AP$229)*100000)</f>
        <v>0</v>
      </c>
      <c r="AR229" s="157">
        <f>' B_Populations'!M234</f>
        <v>0</v>
      </c>
      <c r="AS229" s="157">
        <f>IF(AR229=0,0,($H$229/$AR$229)*100000)</f>
        <v>0</v>
      </c>
      <c r="AT229" s="157">
        <f>' B_Populations'!O234</f>
        <v>0</v>
      </c>
      <c r="AU229" s="157">
        <f>IF(AT229=0,0,($I$229/$AT$229)*100000)</f>
        <v>0</v>
      </c>
      <c r="AV229" s="157">
        <f>' B_Populations'!Q234</f>
        <v>0</v>
      </c>
      <c r="AW229" s="157">
        <f>IF(AV229=0,0,($J$229/$AV$229)*100000)</f>
        <v>0</v>
      </c>
      <c r="AX229" s="157">
        <f>' B_Populations'!S234</f>
        <v>0</v>
      </c>
      <c r="AY229" s="157">
        <f>IF(AX229=0,0,($K$229/$AX$229)*100000)</f>
        <v>0</v>
      </c>
      <c r="AZ229" s="157">
        <f>' B_Populations'!U234</f>
        <v>0</v>
      </c>
      <c r="BA229" s="157">
        <f>IF(AZ229=0,0,($L$229/$AZ$229)*100000)</f>
        <v>0</v>
      </c>
      <c r="CQ229" s="110"/>
      <c r="CR229" s="158"/>
      <c r="CS229" s="159">
        <v>7.3032E-2</v>
      </c>
      <c r="CT229" s="110"/>
      <c r="CU229" s="108" t="str">
        <f>' B_Populations'!$B$9</f>
        <v>10-14</v>
      </c>
      <c r="CV229" s="160">
        <f t="shared" ref="CV229:CV238" si="234">AI229*CS229</f>
        <v>0</v>
      </c>
      <c r="CW229" s="161">
        <f t="shared" ref="CW229:CW238" si="235">AK229*CS229</f>
        <v>0</v>
      </c>
      <c r="CX229" s="161">
        <f t="shared" ref="CX229:CX238" si="236">AM229*CS229</f>
        <v>0</v>
      </c>
      <c r="CY229" s="162">
        <f t="shared" ref="CY229:CY238" si="237">AO229*CS229</f>
        <v>0</v>
      </c>
      <c r="CZ229" s="162">
        <f t="shared" ref="CZ229:CZ238" si="238">AQ229*CS229</f>
        <v>0</v>
      </c>
      <c r="DA229" s="162">
        <f t="shared" ref="DA229:DA238" si="239">AS229*CS229</f>
        <v>0</v>
      </c>
      <c r="DB229" s="162">
        <f t="shared" ref="DB229:DB238" si="240">AU229*CS229</f>
        <v>0</v>
      </c>
      <c r="DC229" s="162">
        <f t="shared" ref="DC229:DC238" si="241">AW229*CS229</f>
        <v>0</v>
      </c>
      <c r="DD229" s="162">
        <f t="shared" ref="DD229:DD238" si="242">AY229*CS229</f>
        <v>0</v>
      </c>
      <c r="DE229" s="178">
        <f t="shared" ref="DE229:DE238" si="243">BA229*CS229</f>
        <v>0</v>
      </c>
    </row>
    <row r="230" spans="1:109">
      <c r="B230" s="108" t="str">
        <f>' B_Populations'!$B$10</f>
        <v>15-19</v>
      </c>
      <c r="C230" s="254"/>
      <c r="D230" s="255"/>
      <c r="E230" s="255"/>
      <c r="F230" s="155"/>
      <c r="G230" s="155"/>
      <c r="H230" s="155"/>
      <c r="I230" s="155"/>
      <c r="J230" s="155"/>
      <c r="K230" s="155"/>
      <c r="L230" s="155"/>
      <c r="M230" s="110"/>
      <c r="N230" s="110"/>
      <c r="O230" s="110"/>
      <c r="P230" s="110"/>
      <c r="Q230" s="110"/>
      <c r="R230" s="110"/>
      <c r="S230" s="110"/>
      <c r="T230" s="110"/>
      <c r="U230" s="110"/>
      <c r="V230" s="110"/>
      <c r="W230" s="110"/>
      <c r="X230" s="110"/>
      <c r="Y230" s="110"/>
      <c r="Z230" s="177"/>
      <c r="AA230" s="177"/>
      <c r="AB230" s="177"/>
      <c r="AC230" s="177"/>
      <c r="AD230" s="177"/>
      <c r="AE230" s="177"/>
      <c r="AF230" s="177"/>
      <c r="AG230" s="110"/>
      <c r="AH230" s="157">
        <f>' B_Populations'!C235</f>
        <v>0</v>
      </c>
      <c r="AI230" s="157">
        <f>IF(AH230=0,0,($C$230/$AH$230)*100000)</f>
        <v>0</v>
      </c>
      <c r="AJ230" s="157">
        <f>' B_Populations'!E235</f>
        <v>0</v>
      </c>
      <c r="AK230" s="157">
        <f>IF(AJ230=0,0,($D$230/$AJ$230)*100000)</f>
        <v>0</v>
      </c>
      <c r="AL230" s="157">
        <f>' B_Populations'!G235</f>
        <v>0</v>
      </c>
      <c r="AM230" s="157">
        <f>IF(AL230=0,0,($E$230/$AL$230)*100000)</f>
        <v>0</v>
      </c>
      <c r="AN230" s="157">
        <f>' B_Populations'!I235</f>
        <v>0</v>
      </c>
      <c r="AO230" s="157">
        <f>IF(AN230=0,0,($F$230/$AN$230)*100000)</f>
        <v>0</v>
      </c>
      <c r="AP230" s="157">
        <f>' B_Populations'!K235</f>
        <v>0</v>
      </c>
      <c r="AQ230" s="157">
        <f>IF(AP230=0,0,($G$230/$AP$230)*100000)</f>
        <v>0</v>
      </c>
      <c r="AR230" s="157">
        <f>' B_Populations'!M235</f>
        <v>0</v>
      </c>
      <c r="AS230" s="157">
        <f>IF(AR230=0,0,($H$230/$AR$230)*100000)</f>
        <v>0</v>
      </c>
      <c r="AT230" s="157">
        <f>' B_Populations'!O235</f>
        <v>0</v>
      </c>
      <c r="AU230" s="157">
        <f>IF(AT230=0,0,($I$230/$AT$230)*100000)</f>
        <v>0</v>
      </c>
      <c r="AV230" s="157">
        <f>' B_Populations'!Q235</f>
        <v>0</v>
      </c>
      <c r="AW230" s="157">
        <f>IF(AV230=0,0,($J$230/$AV$230)*100000)</f>
        <v>0</v>
      </c>
      <c r="AX230" s="157">
        <f>' B_Populations'!S235</f>
        <v>0</v>
      </c>
      <c r="AY230" s="157">
        <f>IF(AX230=0,0,($K$230/$AX$230)*100000)</f>
        <v>0</v>
      </c>
      <c r="AZ230" s="157">
        <f>' B_Populations'!U235</f>
        <v>0</v>
      </c>
      <c r="BA230" s="157">
        <f>IF(AZ230=0,0,($L$230/$AZ$230)*100000)</f>
        <v>0</v>
      </c>
      <c r="CQ230" s="110"/>
      <c r="CR230" s="158"/>
      <c r="CS230" s="159">
        <v>7.2168999999999997E-2</v>
      </c>
      <c r="CT230" s="110"/>
      <c r="CU230" s="108" t="str">
        <f>' B_Populations'!$B$10</f>
        <v>15-19</v>
      </c>
      <c r="CV230" s="160">
        <f t="shared" si="234"/>
        <v>0</v>
      </c>
      <c r="CW230" s="161">
        <f t="shared" si="235"/>
        <v>0</v>
      </c>
      <c r="CX230" s="161">
        <f t="shared" si="236"/>
        <v>0</v>
      </c>
      <c r="CY230" s="162">
        <f t="shared" si="237"/>
        <v>0</v>
      </c>
      <c r="CZ230" s="162">
        <f t="shared" si="238"/>
        <v>0</v>
      </c>
      <c r="DA230" s="162">
        <f t="shared" si="239"/>
        <v>0</v>
      </c>
      <c r="DB230" s="162">
        <f t="shared" si="240"/>
        <v>0</v>
      </c>
      <c r="DC230" s="162">
        <f t="shared" si="241"/>
        <v>0</v>
      </c>
      <c r="DD230" s="162">
        <f t="shared" si="242"/>
        <v>0</v>
      </c>
      <c r="DE230" s="178">
        <f t="shared" si="243"/>
        <v>0</v>
      </c>
    </row>
    <row r="231" spans="1:109">
      <c r="B231" s="108" t="str">
        <f>' B_Populations'!$B$11</f>
        <v>20-24</v>
      </c>
      <c r="C231" s="254"/>
      <c r="D231" s="255"/>
      <c r="E231" s="255"/>
      <c r="F231" s="155"/>
      <c r="G231" s="155"/>
      <c r="H231" s="155"/>
      <c r="I231" s="155"/>
      <c r="J231" s="155"/>
      <c r="K231" s="155"/>
      <c r="L231" s="155"/>
      <c r="M231" s="110"/>
      <c r="N231" s="110"/>
      <c r="O231" s="110"/>
      <c r="P231" s="110"/>
      <c r="Q231" s="110"/>
      <c r="R231" s="110"/>
      <c r="S231" s="110"/>
      <c r="T231" s="110"/>
      <c r="U231" s="110"/>
      <c r="V231" s="110"/>
      <c r="W231" s="110"/>
      <c r="X231" s="110"/>
      <c r="Y231" s="110"/>
      <c r="Z231" s="177"/>
      <c r="AA231" s="177"/>
      <c r="AB231" s="177"/>
      <c r="AC231" s="177"/>
      <c r="AD231" s="177"/>
      <c r="AE231" s="177"/>
      <c r="AF231" s="177"/>
      <c r="AG231" s="110"/>
      <c r="AH231" s="157">
        <f>' B_Populations'!C236</f>
        <v>0</v>
      </c>
      <c r="AI231" s="157">
        <f>IF(AH231=0,0,($C$231/$AH$231)*100000)</f>
        <v>0</v>
      </c>
      <c r="AJ231" s="157">
        <f>' B_Populations'!E236</f>
        <v>0</v>
      </c>
      <c r="AK231" s="157">
        <f>IF(AJ231=0,0,($D$231/$AJ$231)*100000)</f>
        <v>0</v>
      </c>
      <c r="AL231" s="157">
        <f>' B_Populations'!G236</f>
        <v>0</v>
      </c>
      <c r="AM231" s="157">
        <f>IF(AL231=0,0,($E$231/$AL$231)*100000)</f>
        <v>0</v>
      </c>
      <c r="AN231" s="157">
        <f>' B_Populations'!I236</f>
        <v>0</v>
      </c>
      <c r="AO231" s="157">
        <f>IF(AN231=0,0,($F$231/$AN$231)*100000)</f>
        <v>0</v>
      </c>
      <c r="AP231" s="157">
        <f>' B_Populations'!K236</f>
        <v>0</v>
      </c>
      <c r="AQ231" s="157">
        <f>IF(AP231=0,0,($G$231/$AP$231)*100000)</f>
        <v>0</v>
      </c>
      <c r="AR231" s="157">
        <f>' B_Populations'!M236</f>
        <v>0</v>
      </c>
      <c r="AS231" s="157">
        <f>IF(AR231=0,0,($H$231/$AR$231)*100000)</f>
        <v>0</v>
      </c>
      <c r="AT231" s="157">
        <f>' B_Populations'!O236</f>
        <v>0</v>
      </c>
      <c r="AU231" s="157">
        <f>IF(AT231=0,0,($I$231/$AT$231)*100000)</f>
        <v>0</v>
      </c>
      <c r="AV231" s="157">
        <f>' B_Populations'!Q236</f>
        <v>0</v>
      </c>
      <c r="AW231" s="157">
        <f>IF(AV231=0,0,($J$231/$AV$231)*100000)</f>
        <v>0</v>
      </c>
      <c r="AX231" s="157">
        <f>' B_Populations'!S236</f>
        <v>0</v>
      </c>
      <c r="AY231" s="157">
        <f>IF(AX231=0,0,($K$231/$AX$231)*100000)</f>
        <v>0</v>
      </c>
      <c r="AZ231" s="157">
        <f>' B_Populations'!U236</f>
        <v>0</v>
      </c>
      <c r="BA231" s="157">
        <f>IF(AZ231=0,0,($L$231/$AZ$231)*100000)</f>
        <v>0</v>
      </c>
      <c r="CQ231" s="110"/>
      <c r="CR231" s="158"/>
      <c r="CS231" s="159">
        <v>6.6477999999999995E-2</v>
      </c>
      <c r="CT231" s="110"/>
      <c r="CU231" s="108" t="str">
        <f>' B_Populations'!$B$11</f>
        <v>20-24</v>
      </c>
      <c r="CV231" s="160">
        <f t="shared" si="234"/>
        <v>0</v>
      </c>
      <c r="CW231" s="161">
        <f t="shared" si="235"/>
        <v>0</v>
      </c>
      <c r="CX231" s="161">
        <f t="shared" si="236"/>
        <v>0</v>
      </c>
      <c r="CY231" s="162">
        <f t="shared" si="237"/>
        <v>0</v>
      </c>
      <c r="CZ231" s="162">
        <f t="shared" si="238"/>
        <v>0</v>
      </c>
      <c r="DA231" s="162">
        <f t="shared" si="239"/>
        <v>0</v>
      </c>
      <c r="DB231" s="162">
        <f t="shared" si="240"/>
        <v>0</v>
      </c>
      <c r="DC231" s="162">
        <f t="shared" si="241"/>
        <v>0</v>
      </c>
      <c r="DD231" s="162">
        <f t="shared" si="242"/>
        <v>0</v>
      </c>
      <c r="DE231" s="178">
        <f t="shared" si="243"/>
        <v>0</v>
      </c>
    </row>
    <row r="232" spans="1:109">
      <c r="B232" s="108" t="str">
        <f>' B_Populations'!$B$12</f>
        <v>25-34</v>
      </c>
      <c r="C232" s="254"/>
      <c r="D232" s="255"/>
      <c r="E232" s="255"/>
      <c r="F232" s="155"/>
      <c r="G232" s="155"/>
      <c r="H232" s="155"/>
      <c r="I232" s="155"/>
      <c r="J232" s="155"/>
      <c r="K232" s="155"/>
      <c r="L232" s="155"/>
      <c r="M232" s="110"/>
      <c r="N232" s="110"/>
      <c r="O232" s="110"/>
      <c r="P232" s="110"/>
      <c r="Q232" s="110"/>
      <c r="R232" s="110"/>
      <c r="S232" s="110"/>
      <c r="T232" s="110"/>
      <c r="U232" s="110"/>
      <c r="V232" s="110"/>
      <c r="W232" s="110"/>
      <c r="X232" s="110"/>
      <c r="Y232" s="110"/>
      <c r="Z232" s="177"/>
      <c r="AA232" s="177"/>
      <c r="AB232" s="177"/>
      <c r="AC232" s="177"/>
      <c r="AD232" s="177"/>
      <c r="AE232" s="177"/>
      <c r="AF232" s="177"/>
      <c r="AG232" s="110"/>
      <c r="AH232" s="157">
        <f>' B_Populations'!C237</f>
        <v>0</v>
      </c>
      <c r="AI232" s="157">
        <f>IF(AH232=0,0,($C$232/$AH$232)*100000)</f>
        <v>0</v>
      </c>
      <c r="AJ232" s="157">
        <f>' B_Populations'!E237</f>
        <v>0</v>
      </c>
      <c r="AK232" s="157">
        <f>IF(AJ232=0,0,($D$232/$AJ$232)*100000)</f>
        <v>0</v>
      </c>
      <c r="AL232" s="157">
        <f>' B_Populations'!G237</f>
        <v>0</v>
      </c>
      <c r="AM232" s="157">
        <f>IF(AL232=0,0,($E$232/$AL$232)*100000)</f>
        <v>0</v>
      </c>
      <c r="AN232" s="157">
        <f>' B_Populations'!I237</f>
        <v>0</v>
      </c>
      <c r="AO232" s="157">
        <f>IF(AN232=0,0,($F$232/$AN$232)*100000)</f>
        <v>0</v>
      </c>
      <c r="AP232" s="157">
        <f>' B_Populations'!K237</f>
        <v>0</v>
      </c>
      <c r="AQ232" s="157">
        <f>IF(AP232=0,0,($G$232/$AP$232)*100000)</f>
        <v>0</v>
      </c>
      <c r="AR232" s="157">
        <f>' B_Populations'!M237</f>
        <v>0</v>
      </c>
      <c r="AS232" s="157">
        <f>IF(AR232=0,0,($H$232/$AR$232)*100000)</f>
        <v>0</v>
      </c>
      <c r="AT232" s="157">
        <f>' B_Populations'!O237</f>
        <v>0</v>
      </c>
      <c r="AU232" s="157">
        <f>IF(AT232=0,0,($I$232/$AT$232)*100000)</f>
        <v>0</v>
      </c>
      <c r="AV232" s="157">
        <f>' B_Populations'!Q237</f>
        <v>0</v>
      </c>
      <c r="AW232" s="157">
        <f>IF(AV232=0,0,($J$232/$AV$232)*100000)</f>
        <v>0</v>
      </c>
      <c r="AX232" s="157">
        <f>' B_Populations'!S237</f>
        <v>0</v>
      </c>
      <c r="AY232" s="157">
        <f>IF(AX232=0,0,($K$232/$AX$232)*100000)</f>
        <v>0</v>
      </c>
      <c r="AZ232" s="157">
        <f>' B_Populations'!U237</f>
        <v>0</v>
      </c>
      <c r="BA232" s="157">
        <f>IF(AZ232=0,0,($L$232/$AZ$232)*100000)</f>
        <v>0</v>
      </c>
      <c r="CQ232" s="110"/>
      <c r="CR232" s="158"/>
      <c r="CS232" s="159">
        <v>0.135573</v>
      </c>
      <c r="CT232" s="110"/>
      <c r="CU232" s="108" t="str">
        <f>' B_Populations'!$B$12</f>
        <v>25-34</v>
      </c>
      <c r="CV232" s="160">
        <f t="shared" si="234"/>
        <v>0</v>
      </c>
      <c r="CW232" s="161">
        <f t="shared" si="235"/>
        <v>0</v>
      </c>
      <c r="CX232" s="161">
        <f t="shared" si="236"/>
        <v>0</v>
      </c>
      <c r="CY232" s="162">
        <f t="shared" si="237"/>
        <v>0</v>
      </c>
      <c r="CZ232" s="162">
        <f t="shared" si="238"/>
        <v>0</v>
      </c>
      <c r="DA232" s="162">
        <f t="shared" si="239"/>
        <v>0</v>
      </c>
      <c r="DB232" s="162">
        <f t="shared" si="240"/>
        <v>0</v>
      </c>
      <c r="DC232" s="162">
        <f t="shared" si="241"/>
        <v>0</v>
      </c>
      <c r="DD232" s="162">
        <f t="shared" si="242"/>
        <v>0</v>
      </c>
      <c r="DE232" s="178">
        <f t="shared" si="243"/>
        <v>0</v>
      </c>
    </row>
    <row r="233" spans="1:109">
      <c r="B233" s="108" t="str">
        <f>' B_Populations'!$B$13</f>
        <v>35-44</v>
      </c>
      <c r="C233" s="254"/>
      <c r="D233" s="255"/>
      <c r="E233" s="255"/>
      <c r="F233" s="155"/>
      <c r="G233" s="155"/>
      <c r="H233" s="155"/>
      <c r="I233" s="155"/>
      <c r="J233" s="155"/>
      <c r="K233" s="155"/>
      <c r="L233" s="155"/>
      <c r="M233" s="110"/>
      <c r="N233" s="110"/>
      <c r="O233" s="110"/>
      <c r="P233" s="110"/>
      <c r="Q233" s="110"/>
      <c r="R233" s="110"/>
      <c r="S233" s="110"/>
      <c r="T233" s="110"/>
      <c r="U233" s="110"/>
      <c r="V233" s="110"/>
      <c r="W233" s="110"/>
      <c r="X233" s="110"/>
      <c r="Y233" s="110"/>
      <c r="Z233" s="177"/>
      <c r="AA233" s="177"/>
      <c r="AB233" s="177"/>
      <c r="AC233" s="177"/>
      <c r="AD233" s="177"/>
      <c r="AE233" s="177"/>
      <c r="AF233" s="177"/>
      <c r="AG233" s="110"/>
      <c r="AH233" s="157">
        <f>' B_Populations'!C238</f>
        <v>0</v>
      </c>
      <c r="AI233" s="157">
        <f>IF(AH233=0,0,($C$233/$AH$233)*100000)</f>
        <v>0</v>
      </c>
      <c r="AJ233" s="157">
        <f>' B_Populations'!E238</f>
        <v>0</v>
      </c>
      <c r="AK233" s="157">
        <f>IF(AJ233=0,0,($D$233/$AJ$233)*100000)</f>
        <v>0</v>
      </c>
      <c r="AL233" s="157">
        <f>' B_Populations'!G238</f>
        <v>0</v>
      </c>
      <c r="AM233" s="157">
        <f>IF(AL233=0,0,($E$233/$AL$233)*100000)</f>
        <v>0</v>
      </c>
      <c r="AN233" s="157">
        <f>' B_Populations'!I238</f>
        <v>0</v>
      </c>
      <c r="AO233" s="157">
        <f>IF(AN233=0,0,($F$233/$AN$233)*100000)</f>
        <v>0</v>
      </c>
      <c r="AP233" s="157">
        <f>' B_Populations'!K238</f>
        <v>0</v>
      </c>
      <c r="AQ233" s="157">
        <f>IF(AP233=0,0,($G$233/$AP$233)*100000)</f>
        <v>0</v>
      </c>
      <c r="AR233" s="157">
        <f>' B_Populations'!M238</f>
        <v>0</v>
      </c>
      <c r="AS233" s="157">
        <f>IF(AR233=0,0,($H$233/$AR$233)*100000)</f>
        <v>0</v>
      </c>
      <c r="AT233" s="157">
        <f>' B_Populations'!O238</f>
        <v>0</v>
      </c>
      <c r="AU233" s="157">
        <f>IF(AT233=0,0,($I$233/$AT$233)*100000)</f>
        <v>0</v>
      </c>
      <c r="AV233" s="157">
        <f>' B_Populations'!Q238</f>
        <v>0</v>
      </c>
      <c r="AW233" s="157">
        <f>IF(AV233=0,0,($J$233/$AV$233)*100000)</f>
        <v>0</v>
      </c>
      <c r="AX233" s="157">
        <f>' B_Populations'!S238</f>
        <v>0</v>
      </c>
      <c r="AY233" s="157">
        <f>IF(AX233=0,0,($K$233/$AX$233)*100000)</f>
        <v>0</v>
      </c>
      <c r="AZ233" s="157">
        <f>' B_Populations'!U238</f>
        <v>0</v>
      </c>
      <c r="BA233" s="157">
        <f>IF(AZ233=0,0,($L$233/$AZ$233)*100000)</f>
        <v>0</v>
      </c>
      <c r="CQ233" s="110"/>
      <c r="CR233" s="158"/>
      <c r="CS233" s="159">
        <v>0.16261300000000001</v>
      </c>
      <c r="CT233" s="110"/>
      <c r="CU233" s="108" t="str">
        <f>' B_Populations'!$B$13</f>
        <v>35-44</v>
      </c>
      <c r="CV233" s="160">
        <f t="shared" si="234"/>
        <v>0</v>
      </c>
      <c r="CW233" s="161">
        <f t="shared" si="235"/>
        <v>0</v>
      </c>
      <c r="CX233" s="161">
        <f t="shared" si="236"/>
        <v>0</v>
      </c>
      <c r="CY233" s="162">
        <f t="shared" si="237"/>
        <v>0</v>
      </c>
      <c r="CZ233" s="162">
        <f t="shared" si="238"/>
        <v>0</v>
      </c>
      <c r="DA233" s="162">
        <f t="shared" si="239"/>
        <v>0</v>
      </c>
      <c r="DB233" s="162">
        <f t="shared" si="240"/>
        <v>0</v>
      </c>
      <c r="DC233" s="162">
        <f t="shared" si="241"/>
        <v>0</v>
      </c>
      <c r="DD233" s="162">
        <f t="shared" si="242"/>
        <v>0</v>
      </c>
      <c r="DE233" s="178">
        <f t="shared" si="243"/>
        <v>0</v>
      </c>
    </row>
    <row r="234" spans="1:109">
      <c r="B234" s="108" t="str">
        <f>' B_Populations'!$B$14</f>
        <v>45-54</v>
      </c>
      <c r="C234" s="254"/>
      <c r="D234" s="255"/>
      <c r="E234" s="255"/>
      <c r="F234" s="155"/>
      <c r="G234" s="155"/>
      <c r="H234" s="155"/>
      <c r="I234" s="155"/>
      <c r="J234" s="155"/>
      <c r="K234" s="155"/>
      <c r="L234" s="155"/>
      <c r="M234" s="110"/>
      <c r="N234" s="110"/>
      <c r="O234" s="110"/>
      <c r="P234" s="110"/>
      <c r="Q234" s="110"/>
      <c r="R234" s="110"/>
      <c r="S234" s="110"/>
      <c r="T234" s="110"/>
      <c r="U234" s="110"/>
      <c r="V234" s="110"/>
      <c r="W234" s="110"/>
      <c r="X234" s="110"/>
      <c r="Y234" s="110"/>
      <c r="Z234" s="177"/>
      <c r="AA234" s="177"/>
      <c r="AB234" s="177"/>
      <c r="AC234" s="177"/>
      <c r="AD234" s="177"/>
      <c r="AE234" s="177"/>
      <c r="AF234" s="177"/>
      <c r="AG234" s="110"/>
      <c r="AH234" s="157">
        <f>' B_Populations'!C239</f>
        <v>0</v>
      </c>
      <c r="AI234" s="157">
        <f>IF(AH234=0,0,($C$234/$AH$234)*100000)</f>
        <v>0</v>
      </c>
      <c r="AJ234" s="157">
        <f>' B_Populations'!E239</f>
        <v>0</v>
      </c>
      <c r="AK234" s="157">
        <f>IF(AJ234=0,0,($D$234/$AJ$234)*100000)</f>
        <v>0</v>
      </c>
      <c r="AL234" s="157">
        <f>' B_Populations'!G239</f>
        <v>0</v>
      </c>
      <c r="AM234" s="157">
        <f>IF(AL234=0,0,($E$234/$AL$234)*100000)</f>
        <v>0</v>
      </c>
      <c r="AN234" s="157">
        <f>' B_Populations'!I239</f>
        <v>0</v>
      </c>
      <c r="AO234" s="157">
        <f>IF(AN234=0,0,($F$234/$AN$234)*100000)</f>
        <v>0</v>
      </c>
      <c r="AP234" s="157">
        <f>' B_Populations'!K239</f>
        <v>0</v>
      </c>
      <c r="AQ234" s="157">
        <f>IF(AP234=0,0,($G$234/$AP$234)*100000)</f>
        <v>0</v>
      </c>
      <c r="AR234" s="157">
        <f>' B_Populations'!M239</f>
        <v>0</v>
      </c>
      <c r="AS234" s="157">
        <f>IF(AR234=0,0,($H$234/$AR$234)*100000)</f>
        <v>0</v>
      </c>
      <c r="AT234" s="157">
        <f>' B_Populations'!O239</f>
        <v>0</v>
      </c>
      <c r="AU234" s="157">
        <f>IF(AT234=0,0,($I$234/$AT$234)*100000)</f>
        <v>0</v>
      </c>
      <c r="AV234" s="157">
        <f>' B_Populations'!Q239</f>
        <v>0</v>
      </c>
      <c r="AW234" s="157">
        <f>IF(AV234=0,0,($J$234/$AV$234)*100000)</f>
        <v>0</v>
      </c>
      <c r="AX234" s="157">
        <f>' B_Populations'!S239</f>
        <v>0</v>
      </c>
      <c r="AY234" s="157">
        <f>IF(AX234=0,0,($K$234/$AX$234)*100000)</f>
        <v>0</v>
      </c>
      <c r="AZ234" s="157">
        <f>' B_Populations'!U239</f>
        <v>0</v>
      </c>
      <c r="BA234" s="157">
        <f>IF(AZ234=0,0,($L$234/$AZ$234)*100000)</f>
        <v>0</v>
      </c>
      <c r="CQ234" s="110"/>
      <c r="CR234" s="158"/>
      <c r="CS234" s="159">
        <v>0.13483400000000001</v>
      </c>
      <c r="CT234" s="110"/>
      <c r="CU234" s="108" t="str">
        <f>' B_Populations'!$B$14</f>
        <v>45-54</v>
      </c>
      <c r="CV234" s="160">
        <f t="shared" si="234"/>
        <v>0</v>
      </c>
      <c r="CW234" s="161">
        <f t="shared" si="235"/>
        <v>0</v>
      </c>
      <c r="CX234" s="161">
        <f t="shared" si="236"/>
        <v>0</v>
      </c>
      <c r="CY234" s="162">
        <f t="shared" si="237"/>
        <v>0</v>
      </c>
      <c r="CZ234" s="162">
        <f t="shared" si="238"/>
        <v>0</v>
      </c>
      <c r="DA234" s="162">
        <f t="shared" si="239"/>
        <v>0</v>
      </c>
      <c r="DB234" s="162">
        <f t="shared" si="240"/>
        <v>0</v>
      </c>
      <c r="DC234" s="162">
        <f t="shared" si="241"/>
        <v>0</v>
      </c>
      <c r="DD234" s="162">
        <f t="shared" si="242"/>
        <v>0</v>
      </c>
      <c r="DE234" s="178">
        <f t="shared" si="243"/>
        <v>0</v>
      </c>
    </row>
    <row r="235" spans="1:109">
      <c r="B235" s="108" t="str">
        <f>' B_Populations'!$B$15</f>
        <v>55-64</v>
      </c>
      <c r="C235" s="254"/>
      <c r="D235" s="255"/>
      <c r="E235" s="255"/>
      <c r="F235" s="155"/>
      <c r="G235" s="155"/>
      <c r="H235" s="155"/>
      <c r="I235" s="155"/>
      <c r="J235" s="155"/>
      <c r="K235" s="155"/>
      <c r="L235" s="155"/>
      <c r="M235" s="110"/>
      <c r="N235" s="110"/>
      <c r="O235" s="110"/>
      <c r="P235" s="110"/>
      <c r="Q235" s="110"/>
      <c r="R235" s="110"/>
      <c r="S235" s="110"/>
      <c r="T235" s="110"/>
      <c r="U235" s="110"/>
      <c r="V235" s="110"/>
      <c r="W235" s="110"/>
      <c r="X235" s="110"/>
      <c r="Y235" s="110"/>
      <c r="Z235" s="177"/>
      <c r="AA235" s="177"/>
      <c r="AB235" s="177"/>
      <c r="AC235" s="177"/>
      <c r="AD235" s="177"/>
      <c r="AE235" s="177"/>
      <c r="AF235" s="177"/>
      <c r="AG235" s="110"/>
      <c r="AH235" s="157">
        <f>' B_Populations'!C240</f>
        <v>0</v>
      </c>
      <c r="AI235" s="157">
        <f>IF(AH235=0,0,($C$235/$AH$235)*100000)</f>
        <v>0</v>
      </c>
      <c r="AJ235" s="157">
        <f>' B_Populations'!E240</f>
        <v>0</v>
      </c>
      <c r="AK235" s="157">
        <f>IF(AJ235=0,0,($D$235/$AJ$235)*100000)</f>
        <v>0</v>
      </c>
      <c r="AL235" s="157">
        <f>' B_Populations'!G240</f>
        <v>0</v>
      </c>
      <c r="AM235" s="157">
        <f>IF(AL235=0,0,($E$235/$AL$235)*100000)</f>
        <v>0</v>
      </c>
      <c r="AN235" s="157">
        <f>' B_Populations'!I240</f>
        <v>0</v>
      </c>
      <c r="AO235" s="157">
        <f>IF(AN235=0,0,($F$235/$AN$235)*100000)</f>
        <v>0</v>
      </c>
      <c r="AP235" s="157">
        <f>' B_Populations'!K240</f>
        <v>0</v>
      </c>
      <c r="AQ235" s="157">
        <f>IF(AP235=0,0,($G$235/$AP$235)*100000)</f>
        <v>0</v>
      </c>
      <c r="AR235" s="157">
        <f>' B_Populations'!M240</f>
        <v>0</v>
      </c>
      <c r="AS235" s="157">
        <f>IF(AR235=0,0,($H$235/$AR$235)*100000)</f>
        <v>0</v>
      </c>
      <c r="AT235" s="157">
        <f>' B_Populations'!O240</f>
        <v>0</v>
      </c>
      <c r="AU235" s="157">
        <f>IF(AT235=0,0,($I$235/$AT$235)*100000)</f>
        <v>0</v>
      </c>
      <c r="AV235" s="157">
        <f>' B_Populations'!Q240</f>
        <v>0</v>
      </c>
      <c r="AW235" s="157">
        <f>IF(AV235=0,0,($J$235/$AV$235)*100000)</f>
        <v>0</v>
      </c>
      <c r="AX235" s="157">
        <f>' B_Populations'!S240</f>
        <v>0</v>
      </c>
      <c r="AY235" s="157">
        <f>IF(AX235=0,0,($K$235/$AX$235)*100000)</f>
        <v>0</v>
      </c>
      <c r="AZ235" s="157">
        <f>' B_Populations'!U240</f>
        <v>0</v>
      </c>
      <c r="BA235" s="157">
        <f>IF(AZ235=0,0,($L$235/$AZ$235)*100000)</f>
        <v>0</v>
      </c>
      <c r="CQ235" s="110"/>
      <c r="CR235" s="158"/>
      <c r="CS235" s="159">
        <v>8.7247000000000005E-2</v>
      </c>
      <c r="CT235" s="110"/>
      <c r="CU235" s="108" t="str">
        <f>' B_Populations'!$B$15</f>
        <v>55-64</v>
      </c>
      <c r="CV235" s="160">
        <f t="shared" si="234"/>
        <v>0</v>
      </c>
      <c r="CW235" s="161">
        <f t="shared" si="235"/>
        <v>0</v>
      </c>
      <c r="CX235" s="161">
        <f t="shared" si="236"/>
        <v>0</v>
      </c>
      <c r="CY235" s="162">
        <f t="shared" si="237"/>
        <v>0</v>
      </c>
      <c r="CZ235" s="162">
        <f t="shared" si="238"/>
        <v>0</v>
      </c>
      <c r="DA235" s="162">
        <f t="shared" si="239"/>
        <v>0</v>
      </c>
      <c r="DB235" s="162">
        <f t="shared" si="240"/>
        <v>0</v>
      </c>
      <c r="DC235" s="162">
        <f t="shared" si="241"/>
        <v>0</v>
      </c>
      <c r="DD235" s="162">
        <f t="shared" si="242"/>
        <v>0</v>
      </c>
      <c r="DE235" s="178">
        <f t="shared" si="243"/>
        <v>0</v>
      </c>
    </row>
    <row r="236" spans="1:109">
      <c r="B236" s="108" t="str">
        <f>' B_Populations'!$B$16</f>
        <v>65-74</v>
      </c>
      <c r="C236" s="254"/>
      <c r="D236" s="255"/>
      <c r="E236" s="255"/>
      <c r="F236" s="155"/>
      <c r="G236" s="155"/>
      <c r="H236" s="155"/>
      <c r="I236" s="155"/>
      <c r="J236" s="155"/>
      <c r="K236" s="155"/>
      <c r="L236" s="155"/>
      <c r="M236" s="110"/>
      <c r="N236" s="110"/>
      <c r="O236" s="110"/>
      <c r="P236" s="110"/>
      <c r="Q236" s="110"/>
      <c r="R236" s="110"/>
      <c r="S236" s="110"/>
      <c r="T236" s="110"/>
      <c r="U236" s="110"/>
      <c r="V236" s="110"/>
      <c r="W236" s="110"/>
      <c r="X236" s="110"/>
      <c r="Y236" s="110"/>
      <c r="Z236" s="177"/>
      <c r="AA236" s="177"/>
      <c r="AB236" s="177"/>
      <c r="AC236" s="177"/>
      <c r="AD236" s="177"/>
      <c r="AE236" s="177"/>
      <c r="AF236" s="177"/>
      <c r="AG236" s="110"/>
      <c r="AH236" s="157">
        <f>' B_Populations'!C241</f>
        <v>0</v>
      </c>
      <c r="AI236" s="157">
        <f>IF(AH236=0,0,($C$236/$AH$236)*100000)</f>
        <v>0</v>
      </c>
      <c r="AJ236" s="157">
        <f>' B_Populations'!E241</f>
        <v>0</v>
      </c>
      <c r="AK236" s="157">
        <f>IF(AJ236=0,0,($D$236/$AJ$236)*100000)</f>
        <v>0</v>
      </c>
      <c r="AL236" s="157">
        <f>' B_Populations'!G241</f>
        <v>0</v>
      </c>
      <c r="AM236" s="157">
        <f>IF(AL236=0,0,($E$236/$AL$236)*100000)</f>
        <v>0</v>
      </c>
      <c r="AN236" s="157">
        <f>' B_Populations'!I241</f>
        <v>0</v>
      </c>
      <c r="AO236" s="157">
        <f>IF(AN236=0,0,($F$236/$AN$236)*100000)</f>
        <v>0</v>
      </c>
      <c r="AP236" s="157">
        <f>' B_Populations'!K241</f>
        <v>0</v>
      </c>
      <c r="AQ236" s="157">
        <f>IF(AP236=0,0,($G$236/$AP$236)*100000)</f>
        <v>0</v>
      </c>
      <c r="AR236" s="157">
        <f>' B_Populations'!M241</f>
        <v>0</v>
      </c>
      <c r="AS236" s="157">
        <f>IF(AR236=0,0,($H$236/$AR$236)*100000)</f>
        <v>0</v>
      </c>
      <c r="AT236" s="157">
        <f>' B_Populations'!O241</f>
        <v>0</v>
      </c>
      <c r="AU236" s="157">
        <f>IF(AT236=0,0,($I$236/$AT$236)*100000)</f>
        <v>0</v>
      </c>
      <c r="AV236" s="157">
        <f>' B_Populations'!Q241</f>
        <v>0</v>
      </c>
      <c r="AW236" s="157">
        <f>IF(AV236=0,0,($J$236/$AV$236)*100000)</f>
        <v>0</v>
      </c>
      <c r="AX236" s="157">
        <f>' B_Populations'!S241</f>
        <v>0</v>
      </c>
      <c r="AY236" s="157">
        <f>IF(AX236=0,0,($K$236/$AX$236)*100000)</f>
        <v>0</v>
      </c>
      <c r="AZ236" s="157">
        <f>' B_Populations'!U241</f>
        <v>0</v>
      </c>
      <c r="BA236" s="157">
        <f>IF(AZ236=0,0,($L$236/$AZ$236)*100000)</f>
        <v>0</v>
      </c>
      <c r="CQ236" s="110"/>
      <c r="CR236" s="158"/>
      <c r="CS236" s="159">
        <v>6.6036999999999998E-2</v>
      </c>
      <c r="CT236" s="110"/>
      <c r="CU236" s="108" t="str">
        <f>' B_Populations'!$B$16</f>
        <v>65-74</v>
      </c>
      <c r="CV236" s="160">
        <f t="shared" si="234"/>
        <v>0</v>
      </c>
      <c r="CW236" s="161">
        <f t="shared" si="235"/>
        <v>0</v>
      </c>
      <c r="CX236" s="161">
        <f t="shared" si="236"/>
        <v>0</v>
      </c>
      <c r="CY236" s="162">
        <f t="shared" si="237"/>
        <v>0</v>
      </c>
      <c r="CZ236" s="162">
        <f t="shared" si="238"/>
        <v>0</v>
      </c>
      <c r="DA236" s="162">
        <f t="shared" si="239"/>
        <v>0</v>
      </c>
      <c r="DB236" s="162">
        <f t="shared" si="240"/>
        <v>0</v>
      </c>
      <c r="DC236" s="162">
        <f t="shared" si="241"/>
        <v>0</v>
      </c>
      <c r="DD236" s="162">
        <f t="shared" si="242"/>
        <v>0</v>
      </c>
      <c r="DE236" s="178">
        <f t="shared" si="243"/>
        <v>0</v>
      </c>
    </row>
    <row r="237" spans="1:109">
      <c r="B237" s="108" t="str">
        <f>' B_Populations'!$B$17</f>
        <v>75-84</v>
      </c>
      <c r="C237" s="254"/>
      <c r="D237" s="255"/>
      <c r="E237" s="255"/>
      <c r="F237" s="155"/>
      <c r="G237" s="155"/>
      <c r="H237" s="155"/>
      <c r="I237" s="155"/>
      <c r="J237" s="155"/>
      <c r="K237" s="155"/>
      <c r="L237" s="155"/>
      <c r="M237" s="110"/>
      <c r="N237" s="110"/>
      <c r="O237" s="110"/>
      <c r="P237" s="110"/>
      <c r="Q237" s="110"/>
      <c r="R237" s="110"/>
      <c r="S237" s="110"/>
      <c r="T237" s="110"/>
      <c r="U237" s="110"/>
      <c r="V237" s="110"/>
      <c r="W237" s="110"/>
      <c r="X237" s="110"/>
      <c r="Y237" s="110"/>
      <c r="Z237" s="177"/>
      <c r="AA237" s="177"/>
      <c r="AB237" s="177"/>
      <c r="AC237" s="177"/>
      <c r="AD237" s="177"/>
      <c r="AE237" s="177"/>
      <c r="AF237" s="177"/>
      <c r="AG237" s="110"/>
      <c r="AH237" s="157">
        <f>' B_Populations'!C242</f>
        <v>0</v>
      </c>
      <c r="AI237" s="157">
        <f>IF(AH237=0,0,($C$237/$AH$237)*100000)</f>
        <v>0</v>
      </c>
      <c r="AJ237" s="157">
        <f>' B_Populations'!E242</f>
        <v>0</v>
      </c>
      <c r="AK237" s="157">
        <f>IF(AJ237=0,0,($D$237/$AJ$237)*100000)</f>
        <v>0</v>
      </c>
      <c r="AL237" s="157">
        <f>' B_Populations'!G242</f>
        <v>0</v>
      </c>
      <c r="AM237" s="157">
        <f>IF(AL237=0,0,($E$237/$AL$237)*100000)</f>
        <v>0</v>
      </c>
      <c r="AN237" s="157">
        <f>' B_Populations'!I242</f>
        <v>0</v>
      </c>
      <c r="AO237" s="157">
        <f>IF(AN237=0,0,($F$237/$AN$237)*100000)</f>
        <v>0</v>
      </c>
      <c r="AP237" s="157">
        <f>' B_Populations'!K242</f>
        <v>0</v>
      </c>
      <c r="AQ237" s="157">
        <f>IF(AP237=0,0,($G$237/$AP$237)*100000)</f>
        <v>0</v>
      </c>
      <c r="AR237" s="157">
        <f>' B_Populations'!M242</f>
        <v>0</v>
      </c>
      <c r="AS237" s="157">
        <f>IF(AR237=0,0,($H$237/$AR$237)*100000)</f>
        <v>0</v>
      </c>
      <c r="AT237" s="157">
        <f>' B_Populations'!O242</f>
        <v>0</v>
      </c>
      <c r="AU237" s="157">
        <f>IF(AT237=0,0,($I$237/$AT$237)*100000)</f>
        <v>0</v>
      </c>
      <c r="AV237" s="157">
        <f>' B_Populations'!Q242</f>
        <v>0</v>
      </c>
      <c r="AW237" s="157">
        <f>IF(AV237=0,0,($J$237/$AV$237)*100000)</f>
        <v>0</v>
      </c>
      <c r="AX237" s="157">
        <f>' B_Populations'!S242</f>
        <v>0</v>
      </c>
      <c r="AY237" s="157">
        <f>IF(AX237=0,0,($K$237/$AX$237)*100000)</f>
        <v>0</v>
      </c>
      <c r="AZ237" s="157">
        <f>' B_Populations'!U242</f>
        <v>0</v>
      </c>
      <c r="BA237" s="157">
        <f>IF(AZ237=0,0,($L$237/$AZ$237)*100000)</f>
        <v>0</v>
      </c>
      <c r="CQ237" s="110"/>
      <c r="CR237" s="158"/>
      <c r="CS237" s="159">
        <v>4.4840999999999999E-2</v>
      </c>
      <c r="CT237" s="110"/>
      <c r="CU237" s="108" t="str">
        <f>' B_Populations'!$B$17</f>
        <v>75-84</v>
      </c>
      <c r="CV237" s="160">
        <f t="shared" si="234"/>
        <v>0</v>
      </c>
      <c r="CW237" s="161">
        <f t="shared" si="235"/>
        <v>0</v>
      </c>
      <c r="CX237" s="161">
        <f t="shared" si="236"/>
        <v>0</v>
      </c>
      <c r="CY237" s="162">
        <f t="shared" si="237"/>
        <v>0</v>
      </c>
      <c r="CZ237" s="162">
        <f t="shared" si="238"/>
        <v>0</v>
      </c>
      <c r="DA237" s="162">
        <f t="shared" si="239"/>
        <v>0</v>
      </c>
      <c r="DB237" s="162">
        <f t="shared" si="240"/>
        <v>0</v>
      </c>
      <c r="DC237" s="162">
        <f t="shared" si="241"/>
        <v>0</v>
      </c>
      <c r="DD237" s="162">
        <f t="shared" si="242"/>
        <v>0</v>
      </c>
      <c r="DE237" s="178">
        <f t="shared" si="243"/>
        <v>0</v>
      </c>
    </row>
    <row r="238" spans="1:109">
      <c r="B238" s="108" t="str">
        <f>' B_Populations'!$B$18</f>
        <v>85+</v>
      </c>
      <c r="C238" s="254"/>
      <c r="D238" s="255"/>
      <c r="E238" s="255"/>
      <c r="F238" s="155"/>
      <c r="G238" s="155"/>
      <c r="H238" s="155"/>
      <c r="I238" s="155"/>
      <c r="J238" s="155"/>
      <c r="K238" s="155"/>
      <c r="L238" s="155"/>
      <c r="M238" s="110"/>
      <c r="N238" s="110"/>
      <c r="O238" s="110"/>
      <c r="P238" s="110"/>
      <c r="Q238" s="110"/>
      <c r="R238" s="110"/>
      <c r="S238" s="110"/>
      <c r="T238" s="110"/>
      <c r="U238" s="110"/>
      <c r="V238" s="110"/>
      <c r="W238" s="110"/>
      <c r="X238" s="110"/>
      <c r="Y238" s="110"/>
      <c r="Z238" s="177"/>
      <c r="AA238" s="177"/>
      <c r="AB238" s="177"/>
      <c r="AC238" s="177"/>
      <c r="AD238" s="177"/>
      <c r="AE238" s="177"/>
      <c r="AF238" s="177"/>
      <c r="AG238" s="110"/>
      <c r="AH238" s="157">
        <f>' B_Populations'!C243</f>
        <v>0</v>
      </c>
      <c r="AI238" s="157">
        <f>IF(AH238=0,0,($C$238/$AH$238)*100000)</f>
        <v>0</v>
      </c>
      <c r="AJ238" s="157">
        <f>' B_Populations'!E243</f>
        <v>0</v>
      </c>
      <c r="AK238" s="157">
        <f>IF(AJ238=0,0,($D$238/$AJ$238)*100000)</f>
        <v>0</v>
      </c>
      <c r="AL238" s="157">
        <f>' B_Populations'!G243</f>
        <v>0</v>
      </c>
      <c r="AM238" s="157">
        <f>IF(AL238=0,0,($E$238/$AL$238)*100000)</f>
        <v>0</v>
      </c>
      <c r="AN238" s="157">
        <f>' B_Populations'!I243</f>
        <v>0</v>
      </c>
      <c r="AO238" s="157">
        <f>IF(AN238=0,0,($F$238/$AN$238)*100000)</f>
        <v>0</v>
      </c>
      <c r="AP238" s="157">
        <f>' B_Populations'!K243</f>
        <v>0</v>
      </c>
      <c r="AQ238" s="157">
        <f>IF(AP238=0,0,($G$238/$AP$238)*100000)</f>
        <v>0</v>
      </c>
      <c r="AR238" s="157">
        <f>' B_Populations'!M243</f>
        <v>0</v>
      </c>
      <c r="AS238" s="157">
        <f>IF(AR238=0,0,($H$238/$AR$238)*100000)</f>
        <v>0</v>
      </c>
      <c r="AT238" s="157">
        <f>' B_Populations'!O243</f>
        <v>0</v>
      </c>
      <c r="AU238" s="157">
        <f>IF(AT238=0,0,($I$238/$AT$238)*100000)</f>
        <v>0</v>
      </c>
      <c r="AV238" s="157">
        <f>' B_Populations'!Q243</f>
        <v>0</v>
      </c>
      <c r="AW238" s="157">
        <f>IF(AV238=0,0,($J$238/$AV$238)*100000)</f>
        <v>0</v>
      </c>
      <c r="AX238" s="157">
        <f>' B_Populations'!S243</f>
        <v>0</v>
      </c>
      <c r="AY238" s="157">
        <f>IF(AX238=0,0,($K$238/$AX$238)*100000)</f>
        <v>0</v>
      </c>
      <c r="AZ238" s="157">
        <f>' B_Populations'!U243</f>
        <v>0</v>
      </c>
      <c r="BA238" s="157">
        <f>IF(AZ238=0,0,($L$238/$AZ$238)*100000)</f>
        <v>0</v>
      </c>
      <c r="CQ238" s="110"/>
      <c r="CR238" s="158"/>
      <c r="CS238" s="159">
        <v>1.5507999999999999E-2</v>
      </c>
      <c r="CT238" s="110"/>
      <c r="CU238" s="108" t="str">
        <f>' B_Populations'!$B$18</f>
        <v>85+</v>
      </c>
      <c r="CV238" s="160">
        <f t="shared" si="234"/>
        <v>0</v>
      </c>
      <c r="CW238" s="161">
        <f t="shared" si="235"/>
        <v>0</v>
      </c>
      <c r="CX238" s="161">
        <f t="shared" si="236"/>
        <v>0</v>
      </c>
      <c r="CY238" s="162">
        <f t="shared" si="237"/>
        <v>0</v>
      </c>
      <c r="CZ238" s="162">
        <f t="shared" si="238"/>
        <v>0</v>
      </c>
      <c r="DA238" s="162">
        <f t="shared" si="239"/>
        <v>0</v>
      </c>
      <c r="DB238" s="162">
        <f t="shared" si="240"/>
        <v>0</v>
      </c>
      <c r="DC238" s="162">
        <f t="shared" si="241"/>
        <v>0</v>
      </c>
      <c r="DD238" s="162">
        <f t="shared" si="242"/>
        <v>0</v>
      </c>
      <c r="DE238" s="178">
        <f t="shared" si="243"/>
        <v>0</v>
      </c>
    </row>
    <row r="239" spans="1:109">
      <c r="B239" s="163" t="s">
        <v>115</v>
      </c>
      <c r="C239" s="164">
        <f t="shared" ref="C239:L239" si="244">SUM(C229:C238)</f>
        <v>0</v>
      </c>
      <c r="D239" s="165">
        <f t="shared" si="244"/>
        <v>0</v>
      </c>
      <c r="E239" s="165">
        <f t="shared" si="244"/>
        <v>0</v>
      </c>
      <c r="F239" s="167">
        <f t="shared" si="244"/>
        <v>0</v>
      </c>
      <c r="G239" s="167">
        <f t="shared" si="244"/>
        <v>0</v>
      </c>
      <c r="H239" s="167">
        <f t="shared" si="244"/>
        <v>0</v>
      </c>
      <c r="I239" s="167">
        <f t="shared" si="244"/>
        <v>0</v>
      </c>
      <c r="J239" s="167">
        <f t="shared" si="244"/>
        <v>0</v>
      </c>
      <c r="K239" s="167">
        <f t="shared" si="244"/>
        <v>0</v>
      </c>
      <c r="L239" s="179">
        <f t="shared" si="244"/>
        <v>0</v>
      </c>
      <c r="M239" s="98"/>
      <c r="AH239" s="170">
        <f t="shared" ref="AH239:BA239" si="245">SUM(AH229:AH238)</f>
        <v>0</v>
      </c>
      <c r="AI239" s="157">
        <f>IF(AH239=0,0,($C$239/$AH$239)*100000)</f>
        <v>0</v>
      </c>
      <c r="AJ239" s="157">
        <f t="shared" si="245"/>
        <v>0</v>
      </c>
      <c r="AK239" s="157">
        <f>IF(AJ239=0,0,($D$239/$AJ$239)*100000)</f>
        <v>0</v>
      </c>
      <c r="AL239" s="157">
        <f t="shared" si="245"/>
        <v>0</v>
      </c>
      <c r="AM239" s="157">
        <f>IF(AL239=0,0,($E$239/$AL$239)*100000)</f>
        <v>0</v>
      </c>
      <c r="AN239" s="157">
        <f t="shared" si="245"/>
        <v>0</v>
      </c>
      <c r="AO239" s="157">
        <f>IF(AN239=0,0,($F$239/$AN$239)*100000)</f>
        <v>0</v>
      </c>
      <c r="AP239" s="157">
        <f t="shared" si="245"/>
        <v>0</v>
      </c>
      <c r="AQ239" s="157">
        <f>IF(AP239=0,0,($G$239/$AP$239)*100000)</f>
        <v>0</v>
      </c>
      <c r="AR239" s="157">
        <f t="shared" si="245"/>
        <v>0</v>
      </c>
      <c r="AS239" s="157">
        <f>IF(AR239=0,0,($H$239/$AR$239)*100000)</f>
        <v>0</v>
      </c>
      <c r="AT239" s="157">
        <f t="shared" si="245"/>
        <v>0</v>
      </c>
      <c r="AU239" s="157">
        <f>IF(AT239=0,0,($I$239/$AT$239)*100000)</f>
        <v>0</v>
      </c>
      <c r="AV239" s="157">
        <f t="shared" si="245"/>
        <v>0</v>
      </c>
      <c r="AW239" s="157">
        <f>IF(AV239=0,0,($J$239/$AV$239)*100000)</f>
        <v>0</v>
      </c>
      <c r="AX239" s="157">
        <f t="shared" si="245"/>
        <v>0</v>
      </c>
      <c r="AY239" s="157">
        <f>IF(AX239=0,0,($K$239/$AX$239)*100000)</f>
        <v>0</v>
      </c>
      <c r="AZ239" s="157">
        <f t="shared" si="245"/>
        <v>0</v>
      </c>
      <c r="BA239" s="157">
        <f>IF(AZ239=0,0,($L$239/$AZ$239)*100000)</f>
        <v>0</v>
      </c>
      <c r="CS239" s="171"/>
      <c r="CU239" s="157" t="s">
        <v>115</v>
      </c>
      <c r="CV239" s="160">
        <f t="shared" ref="CV239:DE239" si="246">SUM(CV229:CV238)</f>
        <v>0</v>
      </c>
      <c r="CW239" s="161">
        <f t="shared" si="246"/>
        <v>0</v>
      </c>
      <c r="CX239" s="161">
        <f t="shared" si="246"/>
        <v>0</v>
      </c>
      <c r="CY239" s="172">
        <f t="shared" si="246"/>
        <v>0</v>
      </c>
      <c r="CZ239" s="172">
        <f t="shared" si="246"/>
        <v>0</v>
      </c>
      <c r="DA239" s="172">
        <f t="shared" si="246"/>
        <v>0</v>
      </c>
      <c r="DB239" s="172">
        <f t="shared" si="246"/>
        <v>0</v>
      </c>
      <c r="DC239" s="172">
        <f t="shared" si="246"/>
        <v>0</v>
      </c>
      <c r="DD239" s="172">
        <f t="shared" si="246"/>
        <v>0</v>
      </c>
      <c r="DE239" s="180">
        <f t="shared" si="246"/>
        <v>0</v>
      </c>
    </row>
    <row r="241" spans="1:109" ht="12.95" thickBot="1"/>
    <row r="242" spans="1:109" ht="13.5" thickBot="1">
      <c r="A242" s="136" t="s">
        <v>116</v>
      </c>
      <c r="B242" s="173"/>
      <c r="C242" s="174">
        <f>' B_Populations'!A250</f>
        <v>0</v>
      </c>
      <c r="D242" s="139" t="s">
        <v>103</v>
      </c>
      <c r="E242" s="139"/>
      <c r="F242" s="140" t="s">
        <v>104</v>
      </c>
      <c r="G242" s="141"/>
      <c r="H242" s="141"/>
      <c r="I242" s="141"/>
      <c r="J242" s="141"/>
      <c r="K242" s="141"/>
      <c r="L242" s="141"/>
      <c r="M242" s="98"/>
      <c r="N242" s="98"/>
      <c r="O242" s="98"/>
      <c r="P242" s="98"/>
      <c r="Q242" s="98"/>
      <c r="R242" s="98"/>
      <c r="S242" s="98"/>
      <c r="T242" s="98"/>
      <c r="U242" s="98"/>
      <c r="V242" s="98"/>
      <c r="W242" s="98"/>
      <c r="X242" s="98"/>
      <c r="Y242" s="98"/>
      <c r="CV242" s="98" t="s">
        <v>106</v>
      </c>
      <c r="CW242" s="98"/>
      <c r="CX242" s="98"/>
      <c r="CY242" s="98"/>
    </row>
    <row r="243" spans="1:109" ht="39">
      <c r="B243" s="144" t="s">
        <v>32</v>
      </c>
      <c r="C243" s="145" t="s">
        <v>107</v>
      </c>
      <c r="D243" s="146" t="s">
        <v>108</v>
      </c>
      <c r="E243" s="146" t="s">
        <v>109</v>
      </c>
      <c r="F243" s="148" t="str">
        <f>' B_Populations'!$I$8</f>
        <v>White-Not Hispanic</v>
      </c>
      <c r="G243" s="148" t="str">
        <f>' B_Populations'!$K$8</f>
        <v>Hispanic</v>
      </c>
      <c r="H243" s="148" t="str">
        <f>' B_Populations'!$M$8</f>
        <v>Black-Not Hispanic</v>
      </c>
      <c r="I243" s="148" t="str">
        <f>' B_Populations'!$O$8</f>
        <v>Asian</v>
      </c>
      <c r="J243" s="148" t="str">
        <f>' B_Populations'!$Q$8</f>
        <v>American Indian/Alaska Native</v>
      </c>
      <c r="K243" s="148" t="str">
        <f>' B_Populations'!$S$8</f>
        <v>Other</v>
      </c>
      <c r="L243" s="175" t="str">
        <f>' B_Populations'!$U$8</f>
        <v>Other</v>
      </c>
      <c r="M243" s="102"/>
      <c r="N243" s="102"/>
      <c r="O243" s="102"/>
      <c r="P243" s="102"/>
      <c r="Q243" s="102"/>
      <c r="R243" s="102"/>
      <c r="S243" s="102"/>
      <c r="T243" s="102"/>
      <c r="U243" s="102"/>
      <c r="V243" s="102"/>
      <c r="W243" s="102"/>
      <c r="X243" s="102"/>
      <c r="Y243" s="102"/>
      <c r="Z243" s="102"/>
      <c r="AA243" s="102"/>
      <c r="AB243" s="102"/>
      <c r="AC243" s="102"/>
      <c r="AD243" s="102"/>
      <c r="AE243" s="102"/>
      <c r="AF243" s="102"/>
      <c r="AH243" s="150" t="s">
        <v>110</v>
      </c>
      <c r="AI243" s="150" t="s">
        <v>111</v>
      </c>
      <c r="AJ243" s="150" t="s">
        <v>112</v>
      </c>
      <c r="AK243" s="150" t="s">
        <v>111</v>
      </c>
      <c r="AL243" s="150" t="s">
        <v>113</v>
      </c>
      <c r="AM243" s="150" t="s">
        <v>111</v>
      </c>
      <c r="AN243" s="150" t="str">
        <f>' B_Populations'!$I$8</f>
        <v>White-Not Hispanic</v>
      </c>
      <c r="AO243" s="150" t="s">
        <v>111</v>
      </c>
      <c r="AP243" s="150" t="str">
        <f>' B_Populations'!$K$8</f>
        <v>Hispanic</v>
      </c>
      <c r="AQ243" s="150" t="s">
        <v>111</v>
      </c>
      <c r="AR243" s="150" t="str">
        <f>' B_Populations'!$M$8</f>
        <v>Black-Not Hispanic</v>
      </c>
      <c r="AS243" s="150" t="s">
        <v>111</v>
      </c>
      <c r="AT243" s="150" t="str">
        <f>' B_Populations'!$O$8</f>
        <v>Asian</v>
      </c>
      <c r="AU243" s="150" t="s">
        <v>111</v>
      </c>
      <c r="AV243" s="150" t="str">
        <f>' B_Populations'!$Q$8</f>
        <v>American Indian/Alaska Native</v>
      </c>
      <c r="AW243" s="150" t="s">
        <v>111</v>
      </c>
      <c r="AX243" s="150" t="str">
        <f>' B_Populations'!$S$8</f>
        <v>Other</v>
      </c>
      <c r="AY243" s="150" t="s">
        <v>111</v>
      </c>
      <c r="AZ243" s="150" t="str">
        <f>' B_Populations'!$U$8</f>
        <v>Other</v>
      </c>
      <c r="BA243" s="150" t="s">
        <v>111</v>
      </c>
      <c r="BB243" s="102"/>
      <c r="BC243" s="102"/>
      <c r="BD243" s="102"/>
      <c r="BE243" s="102"/>
      <c r="BF243" s="102"/>
      <c r="BG243" s="102"/>
      <c r="BH243" s="102"/>
      <c r="BI243" s="102"/>
      <c r="BJ243" s="102"/>
      <c r="BK243" s="102"/>
      <c r="BL243" s="102"/>
      <c r="BM243" s="102"/>
      <c r="BN243" s="102"/>
      <c r="BO243" s="102"/>
      <c r="BP243" s="102"/>
      <c r="BQ243" s="102"/>
      <c r="BR243" s="102"/>
      <c r="BS243" s="102"/>
      <c r="BT243" s="102"/>
      <c r="BU243" s="102"/>
      <c r="BV243" s="102"/>
      <c r="BW243" s="102"/>
      <c r="BX243" s="102"/>
      <c r="BY243" s="102"/>
      <c r="BZ243" s="102"/>
      <c r="CA243" s="102"/>
      <c r="CB243" s="102"/>
      <c r="CC243" s="102"/>
      <c r="CD243" s="102"/>
      <c r="CE243" s="102"/>
      <c r="CF243" s="102"/>
      <c r="CG243" s="102"/>
      <c r="CH243" s="102"/>
      <c r="CI243" s="102"/>
      <c r="CJ243" s="102"/>
      <c r="CK243" s="102"/>
      <c r="CL243" s="102"/>
      <c r="CM243" s="102"/>
      <c r="CN243" s="102"/>
      <c r="CO243" s="102"/>
      <c r="CP243" s="102"/>
      <c r="CQ243" s="102"/>
      <c r="CR243" s="102"/>
      <c r="CS243" s="151" t="s">
        <v>114</v>
      </c>
      <c r="CU243" s="150" t="s">
        <v>32</v>
      </c>
      <c r="CV243" s="152" t="s">
        <v>33</v>
      </c>
      <c r="CW243" s="153" t="s">
        <v>34</v>
      </c>
      <c r="CX243" s="153" t="s">
        <v>35</v>
      </c>
      <c r="CY243" s="148" t="str">
        <f>' B_Populations'!$I$8</f>
        <v>White-Not Hispanic</v>
      </c>
      <c r="CZ243" s="148" t="str">
        <f>' B_Populations'!$K$8</f>
        <v>Hispanic</v>
      </c>
      <c r="DA243" s="148" t="str">
        <f>' B_Populations'!$M$8</f>
        <v>Black-Not Hispanic</v>
      </c>
      <c r="DB243" s="148" t="str">
        <f>' B_Populations'!$O$8</f>
        <v>Asian</v>
      </c>
      <c r="DC243" s="148" t="str">
        <f>' B_Populations'!$Q$8</f>
        <v>American Indian/Alaska Native</v>
      </c>
      <c r="DD243" s="148" t="str">
        <f>' B_Populations'!$S$8</f>
        <v>Other</v>
      </c>
      <c r="DE243" s="175" t="str">
        <f>' B_Populations'!$U$8</f>
        <v>Other</v>
      </c>
    </row>
    <row r="244" spans="1:109">
      <c r="B244" s="108" t="str">
        <f>' B_Populations'!$B$9</f>
        <v>10-14</v>
      </c>
      <c r="C244" s="254"/>
      <c r="D244" s="255"/>
      <c r="E244" s="255"/>
      <c r="F244" s="155"/>
      <c r="G244" s="155"/>
      <c r="H244" s="155"/>
      <c r="I244" s="155"/>
      <c r="J244" s="155"/>
      <c r="K244" s="155"/>
      <c r="L244" s="155"/>
      <c r="M244" s="110"/>
      <c r="N244" s="110"/>
      <c r="O244" s="110"/>
      <c r="P244" s="110"/>
      <c r="Q244" s="110"/>
      <c r="R244" s="110"/>
      <c r="S244" s="110"/>
      <c r="T244" s="110"/>
      <c r="U244" s="110"/>
      <c r="V244" s="110"/>
      <c r="W244" s="110"/>
      <c r="X244" s="110"/>
      <c r="Y244" s="110"/>
      <c r="Z244" s="177"/>
      <c r="AA244" s="177"/>
      <c r="AB244" s="177"/>
      <c r="AC244" s="177"/>
      <c r="AD244" s="177"/>
      <c r="AE244" s="177"/>
      <c r="AF244" s="177"/>
      <c r="AG244" s="110"/>
      <c r="AH244" s="157">
        <f>' B_Populations'!C249</f>
        <v>0</v>
      </c>
      <c r="AI244" s="157">
        <f>IF(AH244=0,0,($C$244/$AH$244)*100000)</f>
        <v>0</v>
      </c>
      <c r="AJ244" s="157">
        <f>' B_Populations'!E249</f>
        <v>0</v>
      </c>
      <c r="AK244" s="157">
        <f>IF(AJ244=0,0,($D$244/$AJ$244)*100000)</f>
        <v>0</v>
      </c>
      <c r="AL244" s="157">
        <f>' B_Populations'!G249</f>
        <v>0</v>
      </c>
      <c r="AM244" s="157">
        <f>IF(AL244=0,0,($E$244/$AL$244)*100000)</f>
        <v>0</v>
      </c>
      <c r="AN244" s="157">
        <f>' B_Populations'!I249</f>
        <v>0</v>
      </c>
      <c r="AO244" s="157">
        <f>IF(AN244=0,0,($F$244/$AN$244)*100000)</f>
        <v>0</v>
      </c>
      <c r="AP244" s="157">
        <f>' B_Populations'!K249</f>
        <v>0</v>
      </c>
      <c r="AQ244" s="157">
        <f>IF(AP244=0,0,($G$244/$AP$244)*100000)</f>
        <v>0</v>
      </c>
      <c r="AR244" s="157">
        <f>' B_Populations'!M249</f>
        <v>0</v>
      </c>
      <c r="AS244" s="157">
        <f>IF(AR244=0,0,($H$244/$AR$244)*100000)</f>
        <v>0</v>
      </c>
      <c r="AT244" s="157">
        <f>' B_Populations'!O249</f>
        <v>0</v>
      </c>
      <c r="AU244" s="157">
        <f>IF(AT244=0,0,($I$244/$AT$244)*100000)</f>
        <v>0</v>
      </c>
      <c r="AV244" s="157">
        <f>' B_Populations'!Q249</f>
        <v>0</v>
      </c>
      <c r="AW244" s="157">
        <f>IF(AV244=0,0,($J$244/$AV$244)*100000)</f>
        <v>0</v>
      </c>
      <c r="AX244" s="157">
        <f>' B_Populations'!S249</f>
        <v>0</v>
      </c>
      <c r="AY244" s="157">
        <f>IF(AX244=0,0,($K$244/$AX$244)*100000)</f>
        <v>0</v>
      </c>
      <c r="AZ244" s="157">
        <f>' B_Populations'!U249</f>
        <v>0</v>
      </c>
      <c r="BA244" s="157">
        <f>IF(AZ244=0,0,($L$244/$AZ$244)*100000)</f>
        <v>0</v>
      </c>
      <c r="CQ244" s="110"/>
      <c r="CR244" s="158"/>
      <c r="CS244" s="159">
        <v>7.3032E-2</v>
      </c>
      <c r="CT244" s="110"/>
      <c r="CU244" s="108" t="str">
        <f>' B_Populations'!$B$9</f>
        <v>10-14</v>
      </c>
      <c r="CV244" s="160">
        <f t="shared" ref="CV244:CV253" si="247">AI244*CS244</f>
        <v>0</v>
      </c>
      <c r="CW244" s="161">
        <f t="shared" ref="CW244:CW253" si="248">AK244*CS244</f>
        <v>0</v>
      </c>
      <c r="CX244" s="161">
        <f t="shared" ref="CX244:CX253" si="249">AM244*CS244</f>
        <v>0</v>
      </c>
      <c r="CY244" s="162">
        <f t="shared" ref="CY244:CY253" si="250">AO244*CS244</f>
        <v>0</v>
      </c>
      <c r="CZ244" s="162">
        <f t="shared" ref="CZ244:CZ253" si="251">AQ244*CS244</f>
        <v>0</v>
      </c>
      <c r="DA244" s="162">
        <f t="shared" ref="DA244:DA253" si="252">AS244*CS244</f>
        <v>0</v>
      </c>
      <c r="DB244" s="162">
        <f t="shared" ref="DB244:DB253" si="253">AU244*CS244</f>
        <v>0</v>
      </c>
      <c r="DC244" s="162">
        <f t="shared" ref="DC244:DC253" si="254">AW244*CS244</f>
        <v>0</v>
      </c>
      <c r="DD244" s="162">
        <f t="shared" ref="DD244:DD253" si="255">AY244*CS244</f>
        <v>0</v>
      </c>
      <c r="DE244" s="178">
        <f t="shared" ref="DE244:DE253" si="256">BA244*CS244</f>
        <v>0</v>
      </c>
    </row>
    <row r="245" spans="1:109">
      <c r="B245" s="108" t="str">
        <f>' B_Populations'!$B$10</f>
        <v>15-19</v>
      </c>
      <c r="C245" s="254"/>
      <c r="D245" s="255"/>
      <c r="E245" s="255"/>
      <c r="F245" s="155"/>
      <c r="G245" s="155"/>
      <c r="H245" s="155"/>
      <c r="I245" s="155"/>
      <c r="J245" s="155"/>
      <c r="K245" s="155"/>
      <c r="L245" s="155"/>
      <c r="M245" s="110"/>
      <c r="N245" s="110"/>
      <c r="O245" s="110"/>
      <c r="P245" s="110"/>
      <c r="Q245" s="110"/>
      <c r="R245" s="110"/>
      <c r="S245" s="110"/>
      <c r="T245" s="110"/>
      <c r="U245" s="110"/>
      <c r="V245" s="110"/>
      <c r="W245" s="110"/>
      <c r="X245" s="110"/>
      <c r="Y245" s="110"/>
      <c r="Z245" s="177"/>
      <c r="AA245" s="177"/>
      <c r="AB245" s="177"/>
      <c r="AC245" s="177"/>
      <c r="AD245" s="177"/>
      <c r="AE245" s="177"/>
      <c r="AF245" s="177"/>
      <c r="AG245" s="110"/>
      <c r="AH245" s="157">
        <f>' B_Populations'!C250</f>
        <v>0</v>
      </c>
      <c r="AI245" s="157">
        <f>IF(AH245=0,0,($C$245/$AH$245)*100000)</f>
        <v>0</v>
      </c>
      <c r="AJ245" s="157">
        <f>' B_Populations'!E250</f>
        <v>0</v>
      </c>
      <c r="AK245" s="157">
        <f>IF(AJ245=0,0,($D$245/$AJ$245)*100000)</f>
        <v>0</v>
      </c>
      <c r="AL245" s="157">
        <f>' B_Populations'!G250</f>
        <v>0</v>
      </c>
      <c r="AM245" s="157">
        <f>IF(AL245=0,0,($E$245/$AL$245)*100000)</f>
        <v>0</v>
      </c>
      <c r="AN245" s="157">
        <f>' B_Populations'!I250</f>
        <v>0</v>
      </c>
      <c r="AO245" s="157">
        <f>IF(AN245=0,0,($F$245/$AN$245)*100000)</f>
        <v>0</v>
      </c>
      <c r="AP245" s="157">
        <f>' B_Populations'!K250</f>
        <v>0</v>
      </c>
      <c r="AQ245" s="157">
        <f>IF(AP245=0,0,($G$245/$AP$245)*100000)</f>
        <v>0</v>
      </c>
      <c r="AR245" s="157">
        <f>' B_Populations'!M250</f>
        <v>0</v>
      </c>
      <c r="AS245" s="157">
        <f>IF(AR245=0,0,($H$245/$AR$245)*100000)</f>
        <v>0</v>
      </c>
      <c r="AT245" s="157">
        <f>' B_Populations'!O250</f>
        <v>0</v>
      </c>
      <c r="AU245" s="157">
        <f>IF(AT245=0,0,($I$245/$AT$245)*100000)</f>
        <v>0</v>
      </c>
      <c r="AV245" s="157">
        <f>' B_Populations'!Q250</f>
        <v>0</v>
      </c>
      <c r="AW245" s="157">
        <f>IF(AV245=0,0,($J$245/$AV$245)*100000)</f>
        <v>0</v>
      </c>
      <c r="AX245" s="157">
        <f>' B_Populations'!S250</f>
        <v>0</v>
      </c>
      <c r="AY245" s="157">
        <f>IF(AX245=0,0,($K$245/$AX$245)*100000)</f>
        <v>0</v>
      </c>
      <c r="AZ245" s="157">
        <f>' B_Populations'!U250</f>
        <v>0</v>
      </c>
      <c r="BA245" s="157">
        <f>IF(AZ245=0,0,($L$245/$AZ$245)*100000)</f>
        <v>0</v>
      </c>
      <c r="CQ245" s="110"/>
      <c r="CR245" s="158"/>
      <c r="CS245" s="159">
        <v>7.2168999999999997E-2</v>
      </c>
      <c r="CT245" s="110"/>
      <c r="CU245" s="108" t="str">
        <f>' B_Populations'!$B$10</f>
        <v>15-19</v>
      </c>
      <c r="CV245" s="160">
        <f t="shared" si="247"/>
        <v>0</v>
      </c>
      <c r="CW245" s="161">
        <f t="shared" si="248"/>
        <v>0</v>
      </c>
      <c r="CX245" s="161">
        <f t="shared" si="249"/>
        <v>0</v>
      </c>
      <c r="CY245" s="162">
        <f t="shared" si="250"/>
        <v>0</v>
      </c>
      <c r="CZ245" s="162">
        <f t="shared" si="251"/>
        <v>0</v>
      </c>
      <c r="DA245" s="162">
        <f t="shared" si="252"/>
        <v>0</v>
      </c>
      <c r="DB245" s="162">
        <f t="shared" si="253"/>
        <v>0</v>
      </c>
      <c r="DC245" s="162">
        <f t="shared" si="254"/>
        <v>0</v>
      </c>
      <c r="DD245" s="162">
        <f t="shared" si="255"/>
        <v>0</v>
      </c>
      <c r="DE245" s="178">
        <f t="shared" si="256"/>
        <v>0</v>
      </c>
    </row>
    <row r="246" spans="1:109">
      <c r="B246" s="108" t="str">
        <f>' B_Populations'!$B$11</f>
        <v>20-24</v>
      </c>
      <c r="C246" s="254"/>
      <c r="D246" s="255"/>
      <c r="E246" s="255"/>
      <c r="F246" s="155"/>
      <c r="G246" s="155"/>
      <c r="H246" s="155"/>
      <c r="I246" s="155"/>
      <c r="J246" s="155"/>
      <c r="K246" s="155"/>
      <c r="L246" s="155"/>
      <c r="M246" s="110"/>
      <c r="N246" s="110"/>
      <c r="O246" s="110"/>
      <c r="P246" s="110"/>
      <c r="Q246" s="110"/>
      <c r="R246" s="110"/>
      <c r="S246" s="110"/>
      <c r="T246" s="110"/>
      <c r="U246" s="110"/>
      <c r="V246" s="110"/>
      <c r="W246" s="110"/>
      <c r="X246" s="110"/>
      <c r="Y246" s="110"/>
      <c r="Z246" s="177"/>
      <c r="AA246" s="177"/>
      <c r="AB246" s="177"/>
      <c r="AC246" s="177"/>
      <c r="AD246" s="177"/>
      <c r="AE246" s="177"/>
      <c r="AF246" s="177"/>
      <c r="AG246" s="110"/>
      <c r="AH246" s="157">
        <f>' B_Populations'!C251</f>
        <v>0</v>
      </c>
      <c r="AI246" s="157">
        <f>IF(AH246=0,0,($C$246/$AH$246)*100000)</f>
        <v>0</v>
      </c>
      <c r="AJ246" s="157">
        <f>' B_Populations'!E251</f>
        <v>0</v>
      </c>
      <c r="AK246" s="157">
        <f>IF(AJ246=0,0,($D$246/$AJ$246)*100000)</f>
        <v>0</v>
      </c>
      <c r="AL246" s="157">
        <f>' B_Populations'!G251</f>
        <v>0</v>
      </c>
      <c r="AM246" s="157">
        <f>IF(AL246=0,0,($E$246/$AL$246)*100000)</f>
        <v>0</v>
      </c>
      <c r="AN246" s="157">
        <f>' B_Populations'!I251</f>
        <v>0</v>
      </c>
      <c r="AO246" s="157">
        <f>IF(AN246=0,0,($F$246/$AN$246)*100000)</f>
        <v>0</v>
      </c>
      <c r="AP246" s="157">
        <f>' B_Populations'!K251</f>
        <v>0</v>
      </c>
      <c r="AQ246" s="157">
        <f>IF(AP246=0,0,($G$246/$AP$246)*100000)</f>
        <v>0</v>
      </c>
      <c r="AR246" s="157">
        <f>' B_Populations'!M251</f>
        <v>0</v>
      </c>
      <c r="AS246" s="157">
        <f>IF(AR246=0,0,($H$246/$AR$246)*100000)</f>
        <v>0</v>
      </c>
      <c r="AT246" s="157">
        <f>' B_Populations'!O251</f>
        <v>0</v>
      </c>
      <c r="AU246" s="157">
        <f>IF(AT246=0,0,($I$246/$AT$246)*100000)</f>
        <v>0</v>
      </c>
      <c r="AV246" s="157">
        <f>' B_Populations'!Q251</f>
        <v>0</v>
      </c>
      <c r="AW246" s="157">
        <f>IF(AV246=0,0,($J$246/$AV$246)*100000)</f>
        <v>0</v>
      </c>
      <c r="AX246" s="157">
        <f>' B_Populations'!S251</f>
        <v>0</v>
      </c>
      <c r="AY246" s="157">
        <f>IF(AX246=0,0,($K$246/$AX$246)*100000)</f>
        <v>0</v>
      </c>
      <c r="AZ246" s="157">
        <f>' B_Populations'!U251</f>
        <v>0</v>
      </c>
      <c r="BA246" s="157">
        <f>IF(AZ246=0,0,($L$246/$AZ$246)*100000)</f>
        <v>0</v>
      </c>
      <c r="CQ246" s="110"/>
      <c r="CR246" s="158"/>
      <c r="CS246" s="159">
        <v>6.6477999999999995E-2</v>
      </c>
      <c r="CT246" s="110"/>
      <c r="CU246" s="108" t="str">
        <f>' B_Populations'!$B$11</f>
        <v>20-24</v>
      </c>
      <c r="CV246" s="160">
        <f t="shared" si="247"/>
        <v>0</v>
      </c>
      <c r="CW246" s="161">
        <f t="shared" si="248"/>
        <v>0</v>
      </c>
      <c r="CX246" s="161">
        <f t="shared" si="249"/>
        <v>0</v>
      </c>
      <c r="CY246" s="162">
        <f t="shared" si="250"/>
        <v>0</v>
      </c>
      <c r="CZ246" s="162">
        <f t="shared" si="251"/>
        <v>0</v>
      </c>
      <c r="DA246" s="162">
        <f t="shared" si="252"/>
        <v>0</v>
      </c>
      <c r="DB246" s="162">
        <f t="shared" si="253"/>
        <v>0</v>
      </c>
      <c r="DC246" s="162">
        <f t="shared" si="254"/>
        <v>0</v>
      </c>
      <c r="DD246" s="162">
        <f t="shared" si="255"/>
        <v>0</v>
      </c>
      <c r="DE246" s="178">
        <f t="shared" si="256"/>
        <v>0</v>
      </c>
    </row>
    <row r="247" spans="1:109">
      <c r="B247" s="108" t="str">
        <f>' B_Populations'!$B$12</f>
        <v>25-34</v>
      </c>
      <c r="C247" s="254"/>
      <c r="D247" s="255"/>
      <c r="E247" s="255"/>
      <c r="F247" s="155"/>
      <c r="G247" s="155"/>
      <c r="H247" s="155"/>
      <c r="I247" s="155"/>
      <c r="J247" s="155"/>
      <c r="K247" s="155"/>
      <c r="L247" s="155"/>
      <c r="M247" s="110"/>
      <c r="N247" s="110"/>
      <c r="O247" s="110"/>
      <c r="P247" s="110"/>
      <c r="Q247" s="110"/>
      <c r="R247" s="110"/>
      <c r="S247" s="110"/>
      <c r="T247" s="110"/>
      <c r="U247" s="110"/>
      <c r="V247" s="110"/>
      <c r="W247" s="110"/>
      <c r="X247" s="110"/>
      <c r="Y247" s="110"/>
      <c r="Z247" s="177"/>
      <c r="AA247" s="177"/>
      <c r="AB247" s="177"/>
      <c r="AC247" s="177"/>
      <c r="AD247" s="177"/>
      <c r="AE247" s="177"/>
      <c r="AF247" s="177"/>
      <c r="AG247" s="110"/>
      <c r="AH247" s="157">
        <f>' B_Populations'!C252</f>
        <v>0</v>
      </c>
      <c r="AI247" s="157">
        <f>IF(AH247=0,0,($C$247/$AH$247)*100000)</f>
        <v>0</v>
      </c>
      <c r="AJ247" s="157">
        <f>' B_Populations'!E252</f>
        <v>0</v>
      </c>
      <c r="AK247" s="157">
        <f>IF(AJ247=0,0,($D$247/$AJ$247)*100000)</f>
        <v>0</v>
      </c>
      <c r="AL247" s="157">
        <f>' B_Populations'!G252</f>
        <v>0</v>
      </c>
      <c r="AM247" s="157">
        <f>IF(AL247=0,0,($E$247/$AL$247)*100000)</f>
        <v>0</v>
      </c>
      <c r="AN247" s="157">
        <f>' B_Populations'!I252</f>
        <v>0</v>
      </c>
      <c r="AO247" s="157">
        <f>IF(AN247=0,0,($F$247/$AN$247)*100000)</f>
        <v>0</v>
      </c>
      <c r="AP247" s="157">
        <f>' B_Populations'!K252</f>
        <v>0</v>
      </c>
      <c r="AQ247" s="157">
        <f>IF(AP247=0,0,($G$247/$AP$247)*100000)</f>
        <v>0</v>
      </c>
      <c r="AR247" s="157">
        <f>' B_Populations'!M252</f>
        <v>0</v>
      </c>
      <c r="AS247" s="157">
        <f>IF(AR247=0,0,($H$247/$AR$247)*100000)</f>
        <v>0</v>
      </c>
      <c r="AT247" s="157">
        <f>' B_Populations'!O252</f>
        <v>0</v>
      </c>
      <c r="AU247" s="157">
        <f>IF(AT247=0,0,($I$247/$AT$247)*100000)</f>
        <v>0</v>
      </c>
      <c r="AV247" s="157">
        <f>' B_Populations'!Q252</f>
        <v>0</v>
      </c>
      <c r="AW247" s="157">
        <f>IF(AV247=0,0,($J$247/$AV$247)*100000)</f>
        <v>0</v>
      </c>
      <c r="AX247" s="157">
        <f>' B_Populations'!S252</f>
        <v>0</v>
      </c>
      <c r="AY247" s="157">
        <f>IF(AX247=0,0,($K$247/$AX$247)*100000)</f>
        <v>0</v>
      </c>
      <c r="AZ247" s="157">
        <f>' B_Populations'!U252</f>
        <v>0</v>
      </c>
      <c r="BA247" s="157">
        <f>IF(AZ247=0,0,($L$247/$AZ$247)*100000)</f>
        <v>0</v>
      </c>
      <c r="CQ247" s="110"/>
      <c r="CR247" s="158"/>
      <c r="CS247" s="159">
        <v>0.135573</v>
      </c>
      <c r="CT247" s="110"/>
      <c r="CU247" s="108" t="str">
        <f>' B_Populations'!$B$12</f>
        <v>25-34</v>
      </c>
      <c r="CV247" s="160">
        <f t="shared" si="247"/>
        <v>0</v>
      </c>
      <c r="CW247" s="161">
        <f t="shared" si="248"/>
        <v>0</v>
      </c>
      <c r="CX247" s="161">
        <f t="shared" si="249"/>
        <v>0</v>
      </c>
      <c r="CY247" s="162">
        <f t="shared" si="250"/>
        <v>0</v>
      </c>
      <c r="CZ247" s="162">
        <f t="shared" si="251"/>
        <v>0</v>
      </c>
      <c r="DA247" s="162">
        <f t="shared" si="252"/>
        <v>0</v>
      </c>
      <c r="DB247" s="162">
        <f t="shared" si="253"/>
        <v>0</v>
      </c>
      <c r="DC247" s="162">
        <f t="shared" si="254"/>
        <v>0</v>
      </c>
      <c r="DD247" s="162">
        <f t="shared" si="255"/>
        <v>0</v>
      </c>
      <c r="DE247" s="178">
        <f t="shared" si="256"/>
        <v>0</v>
      </c>
    </row>
    <row r="248" spans="1:109">
      <c r="B248" s="108" t="str">
        <f>' B_Populations'!$B$13</f>
        <v>35-44</v>
      </c>
      <c r="C248" s="254"/>
      <c r="D248" s="255"/>
      <c r="E248" s="255"/>
      <c r="F248" s="155"/>
      <c r="G248" s="155"/>
      <c r="H248" s="155"/>
      <c r="I248" s="155"/>
      <c r="J248" s="155"/>
      <c r="K248" s="155"/>
      <c r="L248" s="155"/>
      <c r="M248" s="110"/>
      <c r="N248" s="110"/>
      <c r="O248" s="110"/>
      <c r="P248" s="110"/>
      <c r="Q248" s="110"/>
      <c r="R248" s="110"/>
      <c r="S248" s="110"/>
      <c r="T248" s="110"/>
      <c r="U248" s="110"/>
      <c r="V248" s="110"/>
      <c r="W248" s="110"/>
      <c r="X248" s="110"/>
      <c r="Y248" s="110"/>
      <c r="Z248" s="177"/>
      <c r="AA248" s="177"/>
      <c r="AB248" s="177"/>
      <c r="AC248" s="177"/>
      <c r="AD248" s="177"/>
      <c r="AE248" s="177"/>
      <c r="AF248" s="177"/>
      <c r="AG248" s="110"/>
      <c r="AH248" s="157">
        <f>' B_Populations'!C253</f>
        <v>0</v>
      </c>
      <c r="AI248" s="157">
        <f>IF(AH248=0,0,($C$248/$AH$248)*100000)</f>
        <v>0</v>
      </c>
      <c r="AJ248" s="157">
        <f>' B_Populations'!E253</f>
        <v>0</v>
      </c>
      <c r="AK248" s="157">
        <f>IF(AJ248=0,0,($D$248/$AJ$248)*100000)</f>
        <v>0</v>
      </c>
      <c r="AL248" s="157">
        <f>' B_Populations'!G253</f>
        <v>0</v>
      </c>
      <c r="AM248" s="157">
        <f>IF(AL248=0,0,($E$248/$AL$248)*100000)</f>
        <v>0</v>
      </c>
      <c r="AN248" s="157">
        <f>' B_Populations'!I253</f>
        <v>0</v>
      </c>
      <c r="AO248" s="157">
        <f>IF(AN248=0,0,($F$248/$AN$248)*100000)</f>
        <v>0</v>
      </c>
      <c r="AP248" s="157">
        <f>' B_Populations'!K253</f>
        <v>0</v>
      </c>
      <c r="AQ248" s="157">
        <f>IF(AP248=0,0,($G$248/$AP$248)*100000)</f>
        <v>0</v>
      </c>
      <c r="AR248" s="157">
        <f>' B_Populations'!M253</f>
        <v>0</v>
      </c>
      <c r="AS248" s="157">
        <f>IF(AR248=0,0,($H$248/$AR$248)*100000)</f>
        <v>0</v>
      </c>
      <c r="AT248" s="157">
        <f>' B_Populations'!O253</f>
        <v>0</v>
      </c>
      <c r="AU248" s="157">
        <f>IF(AT248=0,0,($I$248/$AT$248)*100000)</f>
        <v>0</v>
      </c>
      <c r="AV248" s="157">
        <f>' B_Populations'!Q253</f>
        <v>0</v>
      </c>
      <c r="AW248" s="157">
        <f>IF(AV248=0,0,($J$248/$AV$248)*100000)</f>
        <v>0</v>
      </c>
      <c r="AX248" s="157">
        <f>' B_Populations'!S253</f>
        <v>0</v>
      </c>
      <c r="AY248" s="157">
        <f>IF(AX248=0,0,($K$248/$AX$248)*100000)</f>
        <v>0</v>
      </c>
      <c r="AZ248" s="157">
        <f>' B_Populations'!U253</f>
        <v>0</v>
      </c>
      <c r="BA248" s="157">
        <f>IF(AZ248=0,0,($L$248/$AZ$248)*100000)</f>
        <v>0</v>
      </c>
      <c r="CQ248" s="110"/>
      <c r="CR248" s="158"/>
      <c r="CS248" s="159">
        <v>0.16261300000000001</v>
      </c>
      <c r="CT248" s="110"/>
      <c r="CU248" s="108" t="str">
        <f>' B_Populations'!$B$13</f>
        <v>35-44</v>
      </c>
      <c r="CV248" s="160">
        <f t="shared" si="247"/>
        <v>0</v>
      </c>
      <c r="CW248" s="161">
        <f t="shared" si="248"/>
        <v>0</v>
      </c>
      <c r="CX248" s="161">
        <f t="shared" si="249"/>
        <v>0</v>
      </c>
      <c r="CY248" s="162">
        <f t="shared" si="250"/>
        <v>0</v>
      </c>
      <c r="CZ248" s="162">
        <f t="shared" si="251"/>
        <v>0</v>
      </c>
      <c r="DA248" s="162">
        <f t="shared" si="252"/>
        <v>0</v>
      </c>
      <c r="DB248" s="162">
        <f t="shared" si="253"/>
        <v>0</v>
      </c>
      <c r="DC248" s="162">
        <f t="shared" si="254"/>
        <v>0</v>
      </c>
      <c r="DD248" s="162">
        <f t="shared" si="255"/>
        <v>0</v>
      </c>
      <c r="DE248" s="178">
        <f t="shared" si="256"/>
        <v>0</v>
      </c>
    </row>
    <row r="249" spans="1:109">
      <c r="B249" s="108" t="str">
        <f>' B_Populations'!$B$14</f>
        <v>45-54</v>
      </c>
      <c r="C249" s="254"/>
      <c r="D249" s="255"/>
      <c r="E249" s="255"/>
      <c r="F249" s="155"/>
      <c r="G249" s="155"/>
      <c r="H249" s="155"/>
      <c r="I249" s="155"/>
      <c r="J249" s="155"/>
      <c r="K249" s="155"/>
      <c r="L249" s="155"/>
      <c r="M249" s="110"/>
      <c r="N249" s="110"/>
      <c r="O249" s="110"/>
      <c r="P249" s="110"/>
      <c r="Q249" s="110"/>
      <c r="R249" s="110"/>
      <c r="S249" s="110"/>
      <c r="T249" s="110"/>
      <c r="U249" s="110"/>
      <c r="V249" s="110"/>
      <c r="W249" s="110"/>
      <c r="X249" s="110"/>
      <c r="Y249" s="110"/>
      <c r="Z249" s="177"/>
      <c r="AA249" s="177"/>
      <c r="AB249" s="177"/>
      <c r="AC249" s="177"/>
      <c r="AD249" s="177"/>
      <c r="AE249" s="177"/>
      <c r="AF249" s="177"/>
      <c r="AG249" s="110"/>
      <c r="AH249" s="157">
        <f>' B_Populations'!C254</f>
        <v>0</v>
      </c>
      <c r="AI249" s="157">
        <f>IF(AH249=0,0,($C$249/$AH$249)*100000)</f>
        <v>0</v>
      </c>
      <c r="AJ249" s="157">
        <f>' B_Populations'!E254</f>
        <v>0</v>
      </c>
      <c r="AK249" s="157">
        <f>IF(AJ249=0,0,($D$249/$AJ$249)*100000)</f>
        <v>0</v>
      </c>
      <c r="AL249" s="157">
        <f>' B_Populations'!G254</f>
        <v>0</v>
      </c>
      <c r="AM249" s="157">
        <f>IF(AL249=0,0,($E$249/$AL$249)*100000)</f>
        <v>0</v>
      </c>
      <c r="AN249" s="157">
        <f>' B_Populations'!I254</f>
        <v>0</v>
      </c>
      <c r="AO249" s="157">
        <f>IF(AN249=0,0,($F$249/$AN$249)*100000)</f>
        <v>0</v>
      </c>
      <c r="AP249" s="157">
        <f>' B_Populations'!K254</f>
        <v>0</v>
      </c>
      <c r="AQ249" s="157">
        <f>IF(AP249=0,0,($G$249/$AP$249)*100000)</f>
        <v>0</v>
      </c>
      <c r="AR249" s="157">
        <f>' B_Populations'!M254</f>
        <v>0</v>
      </c>
      <c r="AS249" s="157">
        <f>IF(AR249=0,0,($H$249/$AR$249)*100000)</f>
        <v>0</v>
      </c>
      <c r="AT249" s="157">
        <f>' B_Populations'!O254</f>
        <v>0</v>
      </c>
      <c r="AU249" s="157">
        <f>IF(AT249=0,0,($I$249/$AT$249)*100000)</f>
        <v>0</v>
      </c>
      <c r="AV249" s="157">
        <f>' B_Populations'!Q254</f>
        <v>0</v>
      </c>
      <c r="AW249" s="157">
        <f>IF(AV249=0,0,($J$249/$AV$249)*100000)</f>
        <v>0</v>
      </c>
      <c r="AX249" s="157">
        <f>' B_Populations'!S254</f>
        <v>0</v>
      </c>
      <c r="AY249" s="157">
        <f>IF(AX249=0,0,($K$249/$AX$249)*100000)</f>
        <v>0</v>
      </c>
      <c r="AZ249" s="157">
        <f>' B_Populations'!U254</f>
        <v>0</v>
      </c>
      <c r="BA249" s="157">
        <f>IF(AZ249=0,0,($L$249/$AZ$249)*100000)</f>
        <v>0</v>
      </c>
      <c r="CQ249" s="110"/>
      <c r="CR249" s="158"/>
      <c r="CS249" s="159">
        <v>0.13483400000000001</v>
      </c>
      <c r="CT249" s="110"/>
      <c r="CU249" s="108" t="str">
        <f>' B_Populations'!$B$14</f>
        <v>45-54</v>
      </c>
      <c r="CV249" s="160">
        <f t="shared" si="247"/>
        <v>0</v>
      </c>
      <c r="CW249" s="161">
        <f t="shared" si="248"/>
        <v>0</v>
      </c>
      <c r="CX249" s="161">
        <f t="shared" si="249"/>
        <v>0</v>
      </c>
      <c r="CY249" s="162">
        <f t="shared" si="250"/>
        <v>0</v>
      </c>
      <c r="CZ249" s="162">
        <f t="shared" si="251"/>
        <v>0</v>
      </c>
      <c r="DA249" s="162">
        <f t="shared" si="252"/>
        <v>0</v>
      </c>
      <c r="DB249" s="162">
        <f t="shared" si="253"/>
        <v>0</v>
      </c>
      <c r="DC249" s="162">
        <f t="shared" si="254"/>
        <v>0</v>
      </c>
      <c r="DD249" s="162">
        <f t="shared" si="255"/>
        <v>0</v>
      </c>
      <c r="DE249" s="178">
        <f t="shared" si="256"/>
        <v>0</v>
      </c>
    </row>
    <row r="250" spans="1:109">
      <c r="B250" s="108" t="str">
        <f>' B_Populations'!$B$15</f>
        <v>55-64</v>
      </c>
      <c r="C250" s="254"/>
      <c r="D250" s="255"/>
      <c r="E250" s="255"/>
      <c r="F250" s="155"/>
      <c r="G250" s="155"/>
      <c r="H250" s="155"/>
      <c r="I250" s="155"/>
      <c r="J250" s="155"/>
      <c r="K250" s="155"/>
      <c r="L250" s="155"/>
      <c r="M250" s="110"/>
      <c r="N250" s="110"/>
      <c r="O250" s="110"/>
      <c r="P250" s="110"/>
      <c r="Q250" s="110"/>
      <c r="R250" s="110"/>
      <c r="S250" s="110"/>
      <c r="T250" s="110"/>
      <c r="U250" s="110"/>
      <c r="V250" s="110"/>
      <c r="W250" s="110"/>
      <c r="X250" s="110"/>
      <c r="Y250" s="110"/>
      <c r="Z250" s="177"/>
      <c r="AA250" s="177"/>
      <c r="AB250" s="177"/>
      <c r="AC250" s="177"/>
      <c r="AD250" s="177"/>
      <c r="AE250" s="177"/>
      <c r="AF250" s="177"/>
      <c r="AG250" s="110"/>
      <c r="AH250" s="157">
        <f>' B_Populations'!C255</f>
        <v>0</v>
      </c>
      <c r="AI250" s="157">
        <f>IF(AH250=0,0,($C$250/$AH$250)*100000)</f>
        <v>0</v>
      </c>
      <c r="AJ250" s="157">
        <f>' B_Populations'!E255</f>
        <v>0</v>
      </c>
      <c r="AK250" s="157">
        <f>IF(AJ250=0,0,($D$250/$AJ$250)*100000)</f>
        <v>0</v>
      </c>
      <c r="AL250" s="157">
        <f>' B_Populations'!G255</f>
        <v>0</v>
      </c>
      <c r="AM250" s="157">
        <f>IF(AL250=0,0,($E$250/$AL$250)*100000)</f>
        <v>0</v>
      </c>
      <c r="AN250" s="157">
        <f>' B_Populations'!I255</f>
        <v>0</v>
      </c>
      <c r="AO250" s="157">
        <f>IF(AN250=0,0,($F$250/$AN$250)*100000)</f>
        <v>0</v>
      </c>
      <c r="AP250" s="157">
        <f>' B_Populations'!K255</f>
        <v>0</v>
      </c>
      <c r="AQ250" s="157">
        <f>IF(AP250=0,0,($G$250/$AP$250)*100000)</f>
        <v>0</v>
      </c>
      <c r="AR250" s="157">
        <f>' B_Populations'!M255</f>
        <v>0</v>
      </c>
      <c r="AS250" s="157">
        <f>IF(AR250=0,0,($H$250/$AR$250)*100000)</f>
        <v>0</v>
      </c>
      <c r="AT250" s="157">
        <f>' B_Populations'!O255</f>
        <v>0</v>
      </c>
      <c r="AU250" s="157">
        <f>IF(AT250=0,0,($I$250/$AT$250)*100000)</f>
        <v>0</v>
      </c>
      <c r="AV250" s="157">
        <f>' B_Populations'!Q255</f>
        <v>0</v>
      </c>
      <c r="AW250" s="157">
        <f>IF(AV250=0,0,($J$250/$AV$250)*100000)</f>
        <v>0</v>
      </c>
      <c r="AX250" s="157">
        <f>' B_Populations'!S255</f>
        <v>0</v>
      </c>
      <c r="AY250" s="157">
        <f>IF(AX250=0,0,($K$250/$AX$250)*100000)</f>
        <v>0</v>
      </c>
      <c r="AZ250" s="157">
        <f>' B_Populations'!U255</f>
        <v>0</v>
      </c>
      <c r="BA250" s="157">
        <f>IF(AZ250=0,0,($L$250/$AZ$250)*100000)</f>
        <v>0</v>
      </c>
      <c r="CQ250" s="110"/>
      <c r="CR250" s="158"/>
      <c r="CS250" s="159">
        <v>8.7247000000000005E-2</v>
      </c>
      <c r="CT250" s="110"/>
      <c r="CU250" s="108" t="str">
        <f>' B_Populations'!$B$15</f>
        <v>55-64</v>
      </c>
      <c r="CV250" s="160">
        <f t="shared" si="247"/>
        <v>0</v>
      </c>
      <c r="CW250" s="161">
        <f t="shared" si="248"/>
        <v>0</v>
      </c>
      <c r="CX250" s="161">
        <f t="shared" si="249"/>
        <v>0</v>
      </c>
      <c r="CY250" s="162">
        <f t="shared" si="250"/>
        <v>0</v>
      </c>
      <c r="CZ250" s="162">
        <f t="shared" si="251"/>
        <v>0</v>
      </c>
      <c r="DA250" s="162">
        <f t="shared" si="252"/>
        <v>0</v>
      </c>
      <c r="DB250" s="162">
        <f t="shared" si="253"/>
        <v>0</v>
      </c>
      <c r="DC250" s="162">
        <f t="shared" si="254"/>
        <v>0</v>
      </c>
      <c r="DD250" s="162">
        <f t="shared" si="255"/>
        <v>0</v>
      </c>
      <c r="DE250" s="178">
        <f t="shared" si="256"/>
        <v>0</v>
      </c>
    </row>
    <row r="251" spans="1:109">
      <c r="B251" s="108" t="str">
        <f>' B_Populations'!$B$16</f>
        <v>65-74</v>
      </c>
      <c r="C251" s="254"/>
      <c r="D251" s="255"/>
      <c r="E251" s="255"/>
      <c r="F251" s="155"/>
      <c r="G251" s="155"/>
      <c r="H251" s="155"/>
      <c r="I251" s="155"/>
      <c r="J251" s="155"/>
      <c r="K251" s="155"/>
      <c r="L251" s="155"/>
      <c r="M251" s="110"/>
      <c r="N251" s="110"/>
      <c r="O251" s="110"/>
      <c r="P251" s="110"/>
      <c r="Q251" s="110"/>
      <c r="R251" s="110"/>
      <c r="S251" s="110"/>
      <c r="T251" s="110"/>
      <c r="U251" s="110"/>
      <c r="V251" s="110"/>
      <c r="W251" s="110"/>
      <c r="X251" s="110"/>
      <c r="Y251" s="110"/>
      <c r="Z251" s="177"/>
      <c r="AA251" s="177"/>
      <c r="AB251" s="177"/>
      <c r="AC251" s="177"/>
      <c r="AD251" s="177"/>
      <c r="AE251" s="177"/>
      <c r="AF251" s="177"/>
      <c r="AG251" s="110"/>
      <c r="AH251" s="157">
        <f>' B_Populations'!C256</f>
        <v>0</v>
      </c>
      <c r="AI251" s="157">
        <f>IF(AH251=0,0,($C$251/$AH$251)*100000)</f>
        <v>0</v>
      </c>
      <c r="AJ251" s="157">
        <f>' B_Populations'!E256</f>
        <v>0</v>
      </c>
      <c r="AK251" s="157">
        <f>IF(AJ251=0,0,($D$251/$AJ$251)*100000)</f>
        <v>0</v>
      </c>
      <c r="AL251" s="157">
        <f>' B_Populations'!G256</f>
        <v>0</v>
      </c>
      <c r="AM251" s="157">
        <f>IF(AL251=0,0,($E$251/$AL$251)*100000)</f>
        <v>0</v>
      </c>
      <c r="AN251" s="157">
        <f>' B_Populations'!I256</f>
        <v>0</v>
      </c>
      <c r="AO251" s="157">
        <f>IF(AN251=0,0,($F$251/$AN$251)*100000)</f>
        <v>0</v>
      </c>
      <c r="AP251" s="157">
        <f>' B_Populations'!K256</f>
        <v>0</v>
      </c>
      <c r="AQ251" s="157">
        <f>IF(AP251=0,0,($G$251/$AP$251)*100000)</f>
        <v>0</v>
      </c>
      <c r="AR251" s="157">
        <f>' B_Populations'!M256</f>
        <v>0</v>
      </c>
      <c r="AS251" s="157">
        <f>IF(AR251=0,0,($H$251/$AR$251)*100000)</f>
        <v>0</v>
      </c>
      <c r="AT251" s="157">
        <f>' B_Populations'!O256</f>
        <v>0</v>
      </c>
      <c r="AU251" s="157">
        <f>IF(AT251=0,0,($I$251/$AT$251)*100000)</f>
        <v>0</v>
      </c>
      <c r="AV251" s="157">
        <f>' B_Populations'!Q256</f>
        <v>0</v>
      </c>
      <c r="AW251" s="157">
        <f>IF(AV251=0,0,($J$251/$AV$251)*100000)</f>
        <v>0</v>
      </c>
      <c r="AX251" s="157">
        <f>' B_Populations'!S256</f>
        <v>0</v>
      </c>
      <c r="AY251" s="157">
        <f>IF(AX251=0,0,($K$251/$AX$251)*100000)</f>
        <v>0</v>
      </c>
      <c r="AZ251" s="157">
        <f>' B_Populations'!U256</f>
        <v>0</v>
      </c>
      <c r="BA251" s="157">
        <f>IF(AZ251=0,0,($L$251/$AZ$251)*100000)</f>
        <v>0</v>
      </c>
      <c r="CQ251" s="110"/>
      <c r="CR251" s="158"/>
      <c r="CS251" s="159">
        <v>6.6036999999999998E-2</v>
      </c>
      <c r="CT251" s="110"/>
      <c r="CU251" s="108" t="str">
        <f>' B_Populations'!$B$16</f>
        <v>65-74</v>
      </c>
      <c r="CV251" s="160">
        <f t="shared" si="247"/>
        <v>0</v>
      </c>
      <c r="CW251" s="161">
        <f t="shared" si="248"/>
        <v>0</v>
      </c>
      <c r="CX251" s="161">
        <f t="shared" si="249"/>
        <v>0</v>
      </c>
      <c r="CY251" s="162">
        <f t="shared" si="250"/>
        <v>0</v>
      </c>
      <c r="CZ251" s="162">
        <f t="shared" si="251"/>
        <v>0</v>
      </c>
      <c r="DA251" s="162">
        <f t="shared" si="252"/>
        <v>0</v>
      </c>
      <c r="DB251" s="162">
        <f t="shared" si="253"/>
        <v>0</v>
      </c>
      <c r="DC251" s="162">
        <f t="shared" si="254"/>
        <v>0</v>
      </c>
      <c r="DD251" s="162">
        <f t="shared" si="255"/>
        <v>0</v>
      </c>
      <c r="DE251" s="178">
        <f t="shared" si="256"/>
        <v>0</v>
      </c>
    </row>
    <row r="252" spans="1:109">
      <c r="B252" s="108" t="str">
        <f>' B_Populations'!$B$17</f>
        <v>75-84</v>
      </c>
      <c r="C252" s="254"/>
      <c r="D252" s="255"/>
      <c r="E252" s="255"/>
      <c r="F252" s="155"/>
      <c r="G252" s="155"/>
      <c r="H252" s="155"/>
      <c r="I252" s="155"/>
      <c r="J252" s="155"/>
      <c r="K252" s="155"/>
      <c r="L252" s="155"/>
      <c r="M252" s="110"/>
      <c r="N252" s="110"/>
      <c r="O252" s="110"/>
      <c r="P252" s="110"/>
      <c r="Q252" s="110"/>
      <c r="R252" s="110"/>
      <c r="S252" s="110"/>
      <c r="T252" s="110"/>
      <c r="U252" s="110"/>
      <c r="V252" s="110"/>
      <c r="W252" s="110"/>
      <c r="X252" s="110"/>
      <c r="Y252" s="110"/>
      <c r="Z252" s="177"/>
      <c r="AA252" s="177"/>
      <c r="AB252" s="177"/>
      <c r="AC252" s="177"/>
      <c r="AD252" s="177"/>
      <c r="AE252" s="177"/>
      <c r="AF252" s="177"/>
      <c r="AG252" s="110"/>
      <c r="AH252" s="157">
        <f>' B_Populations'!C257</f>
        <v>0</v>
      </c>
      <c r="AI252" s="157">
        <f>IF(AH252=0,0,($C$252/$AH$252)*100000)</f>
        <v>0</v>
      </c>
      <c r="AJ252" s="157">
        <f>' B_Populations'!E257</f>
        <v>0</v>
      </c>
      <c r="AK252" s="157">
        <f>IF(AJ252=0,0,($D$252/$AJ$252)*100000)</f>
        <v>0</v>
      </c>
      <c r="AL252" s="157">
        <f>' B_Populations'!G257</f>
        <v>0</v>
      </c>
      <c r="AM252" s="157">
        <f>IF(AL252=0,0,($E$252/$AL$252)*100000)</f>
        <v>0</v>
      </c>
      <c r="AN252" s="157">
        <f>' B_Populations'!I257</f>
        <v>0</v>
      </c>
      <c r="AO252" s="157">
        <f>IF(AN252=0,0,($F$252/$AN$252)*100000)</f>
        <v>0</v>
      </c>
      <c r="AP252" s="157">
        <f>' B_Populations'!K257</f>
        <v>0</v>
      </c>
      <c r="AQ252" s="157">
        <f>IF(AP252=0,0,($G$252/$AP$252)*100000)</f>
        <v>0</v>
      </c>
      <c r="AR252" s="157">
        <f>' B_Populations'!M257</f>
        <v>0</v>
      </c>
      <c r="AS252" s="157">
        <f>IF(AR252=0,0,($H$252/$AR$252)*100000)</f>
        <v>0</v>
      </c>
      <c r="AT252" s="157">
        <f>' B_Populations'!O257</f>
        <v>0</v>
      </c>
      <c r="AU252" s="157">
        <f>IF(AT252=0,0,($I$252/$AT$252)*100000)</f>
        <v>0</v>
      </c>
      <c r="AV252" s="157">
        <f>' B_Populations'!Q257</f>
        <v>0</v>
      </c>
      <c r="AW252" s="157">
        <f>IF(AV252=0,0,($J$252/$AV$252)*100000)</f>
        <v>0</v>
      </c>
      <c r="AX252" s="157">
        <f>' B_Populations'!S257</f>
        <v>0</v>
      </c>
      <c r="AY252" s="157">
        <f>IF(AX252=0,0,($K$252/$AX$252)*100000)</f>
        <v>0</v>
      </c>
      <c r="AZ252" s="157">
        <f>' B_Populations'!U257</f>
        <v>0</v>
      </c>
      <c r="BA252" s="157">
        <f>IF(AZ252=0,0,($L$252/$AZ$252)*100000)</f>
        <v>0</v>
      </c>
      <c r="CQ252" s="110"/>
      <c r="CR252" s="158"/>
      <c r="CS252" s="159">
        <v>4.4840999999999999E-2</v>
      </c>
      <c r="CT252" s="110"/>
      <c r="CU252" s="108" t="str">
        <f>' B_Populations'!$B$17</f>
        <v>75-84</v>
      </c>
      <c r="CV252" s="160">
        <f t="shared" si="247"/>
        <v>0</v>
      </c>
      <c r="CW252" s="161">
        <f t="shared" si="248"/>
        <v>0</v>
      </c>
      <c r="CX252" s="161">
        <f t="shared" si="249"/>
        <v>0</v>
      </c>
      <c r="CY252" s="162">
        <f t="shared" si="250"/>
        <v>0</v>
      </c>
      <c r="CZ252" s="162">
        <f t="shared" si="251"/>
        <v>0</v>
      </c>
      <c r="DA252" s="162">
        <f t="shared" si="252"/>
        <v>0</v>
      </c>
      <c r="DB252" s="162">
        <f t="shared" si="253"/>
        <v>0</v>
      </c>
      <c r="DC252" s="162">
        <f t="shared" si="254"/>
        <v>0</v>
      </c>
      <c r="DD252" s="162">
        <f t="shared" si="255"/>
        <v>0</v>
      </c>
      <c r="DE252" s="178">
        <f t="shared" si="256"/>
        <v>0</v>
      </c>
    </row>
    <row r="253" spans="1:109">
      <c r="B253" s="108" t="str">
        <f>' B_Populations'!$B$18</f>
        <v>85+</v>
      </c>
      <c r="C253" s="254"/>
      <c r="D253" s="255"/>
      <c r="E253" s="255"/>
      <c r="F253" s="155"/>
      <c r="G253" s="155"/>
      <c r="H253" s="155"/>
      <c r="I253" s="155"/>
      <c r="J253" s="155"/>
      <c r="K253" s="155"/>
      <c r="L253" s="155"/>
      <c r="M253" s="110"/>
      <c r="N253" s="110"/>
      <c r="O253" s="110"/>
      <c r="P253" s="110"/>
      <c r="Q253" s="110"/>
      <c r="R253" s="110"/>
      <c r="S253" s="110"/>
      <c r="T253" s="110"/>
      <c r="U253" s="110"/>
      <c r="V253" s="110"/>
      <c r="W253" s="110"/>
      <c r="X253" s="110"/>
      <c r="Y253" s="110"/>
      <c r="Z253" s="177"/>
      <c r="AA253" s="177"/>
      <c r="AB253" s="177"/>
      <c r="AC253" s="177"/>
      <c r="AD253" s="177"/>
      <c r="AE253" s="177"/>
      <c r="AF253" s="177"/>
      <c r="AG253" s="110"/>
      <c r="AH253" s="157">
        <f>' B_Populations'!C258</f>
        <v>0</v>
      </c>
      <c r="AI253" s="157">
        <f>IF(AH253=0,0,($C$253/$AH$253)*100000)</f>
        <v>0</v>
      </c>
      <c r="AJ253" s="157">
        <f>' B_Populations'!E258</f>
        <v>0</v>
      </c>
      <c r="AK253" s="157">
        <f>IF(AJ253=0,0,($D$253/$AJ$253)*100000)</f>
        <v>0</v>
      </c>
      <c r="AL253" s="157">
        <f>' B_Populations'!G258</f>
        <v>0</v>
      </c>
      <c r="AM253" s="157">
        <f>IF(AL253=0,0,($E$253/$AL$253)*100000)</f>
        <v>0</v>
      </c>
      <c r="AN253" s="157">
        <f>' B_Populations'!I258</f>
        <v>0</v>
      </c>
      <c r="AO253" s="157">
        <f>IF(AN253=0,0,($F$253/$AN$253)*100000)</f>
        <v>0</v>
      </c>
      <c r="AP253" s="157">
        <f>' B_Populations'!K258</f>
        <v>0</v>
      </c>
      <c r="AQ253" s="157">
        <f>IF(AP253=0,0,($G$253/$AP$253)*100000)</f>
        <v>0</v>
      </c>
      <c r="AR253" s="157">
        <f>' B_Populations'!M258</f>
        <v>0</v>
      </c>
      <c r="AS253" s="157">
        <f>IF(AR253=0,0,($H$253/$AR$253)*100000)</f>
        <v>0</v>
      </c>
      <c r="AT253" s="157">
        <f>' B_Populations'!O258</f>
        <v>0</v>
      </c>
      <c r="AU253" s="157">
        <f>IF(AT253=0,0,($I$253/$AT$253)*100000)</f>
        <v>0</v>
      </c>
      <c r="AV253" s="157">
        <f>' B_Populations'!Q258</f>
        <v>0</v>
      </c>
      <c r="AW253" s="157">
        <f>IF(AV253=0,0,($J$253/$AV$253)*100000)</f>
        <v>0</v>
      </c>
      <c r="AX253" s="157">
        <f>' B_Populations'!S258</f>
        <v>0</v>
      </c>
      <c r="AY253" s="157">
        <f>IF(AX253=0,0,($K$253/$AX$253)*100000)</f>
        <v>0</v>
      </c>
      <c r="AZ253" s="157">
        <f>' B_Populations'!U258</f>
        <v>0</v>
      </c>
      <c r="BA253" s="157">
        <f>IF(AZ253=0,0,($L$253/$AZ$253)*100000)</f>
        <v>0</v>
      </c>
      <c r="CQ253" s="110"/>
      <c r="CR253" s="158"/>
      <c r="CS253" s="159">
        <v>1.5507999999999999E-2</v>
      </c>
      <c r="CT253" s="110"/>
      <c r="CU253" s="108" t="str">
        <f>' B_Populations'!$B$18</f>
        <v>85+</v>
      </c>
      <c r="CV253" s="160">
        <f t="shared" si="247"/>
        <v>0</v>
      </c>
      <c r="CW253" s="161">
        <f t="shared" si="248"/>
        <v>0</v>
      </c>
      <c r="CX253" s="161">
        <f t="shared" si="249"/>
        <v>0</v>
      </c>
      <c r="CY253" s="162">
        <f t="shared" si="250"/>
        <v>0</v>
      </c>
      <c r="CZ253" s="162">
        <f t="shared" si="251"/>
        <v>0</v>
      </c>
      <c r="DA253" s="162">
        <f t="shared" si="252"/>
        <v>0</v>
      </c>
      <c r="DB253" s="162">
        <f t="shared" si="253"/>
        <v>0</v>
      </c>
      <c r="DC253" s="162">
        <f t="shared" si="254"/>
        <v>0</v>
      </c>
      <c r="DD253" s="162">
        <f t="shared" si="255"/>
        <v>0</v>
      </c>
      <c r="DE253" s="178">
        <f t="shared" si="256"/>
        <v>0</v>
      </c>
    </row>
    <row r="254" spans="1:109">
      <c r="B254" s="163" t="s">
        <v>115</v>
      </c>
      <c r="C254" s="164">
        <f t="shared" ref="C254:L254" si="257">SUM(C244:C253)</f>
        <v>0</v>
      </c>
      <c r="D254" s="165">
        <f t="shared" si="257"/>
        <v>0</v>
      </c>
      <c r="E254" s="165">
        <f t="shared" si="257"/>
        <v>0</v>
      </c>
      <c r="F254" s="167">
        <f t="shared" si="257"/>
        <v>0</v>
      </c>
      <c r="G254" s="167">
        <f t="shared" si="257"/>
        <v>0</v>
      </c>
      <c r="H254" s="167">
        <f t="shared" si="257"/>
        <v>0</v>
      </c>
      <c r="I254" s="167">
        <f t="shared" si="257"/>
        <v>0</v>
      </c>
      <c r="J254" s="167">
        <f t="shared" si="257"/>
        <v>0</v>
      </c>
      <c r="K254" s="167">
        <f t="shared" si="257"/>
        <v>0</v>
      </c>
      <c r="L254" s="179">
        <f t="shared" si="257"/>
        <v>0</v>
      </c>
      <c r="M254" s="98"/>
      <c r="AH254" s="170">
        <f t="shared" ref="AH254:BA254" si="258">SUM(AH244:AH253)</f>
        <v>0</v>
      </c>
      <c r="AI254" s="157">
        <f>IF(AH254=0,0,($C$254/$AH$254)*100000)</f>
        <v>0</v>
      </c>
      <c r="AJ254" s="157">
        <f t="shared" si="258"/>
        <v>0</v>
      </c>
      <c r="AK254" s="157">
        <f>IF(AJ254=0,0,($D$254/$AJ$254)*100000)</f>
        <v>0</v>
      </c>
      <c r="AL254" s="157">
        <f t="shared" si="258"/>
        <v>0</v>
      </c>
      <c r="AM254" s="157">
        <f>IF(AL254=0,0,($E$254/$AL$254)*100000)</f>
        <v>0</v>
      </c>
      <c r="AN254" s="157">
        <f t="shared" si="258"/>
        <v>0</v>
      </c>
      <c r="AO254" s="157">
        <f>IF(AN254=0,0,($F$254/$AN$254)*100000)</f>
        <v>0</v>
      </c>
      <c r="AP254" s="157">
        <f t="shared" si="258"/>
        <v>0</v>
      </c>
      <c r="AQ254" s="157">
        <f>IF(AP254=0,0,($G$254/$AP$254)*100000)</f>
        <v>0</v>
      </c>
      <c r="AR254" s="157">
        <f t="shared" si="258"/>
        <v>0</v>
      </c>
      <c r="AS254" s="157">
        <f>IF(AR254=0,0,($H$254/$AR$254)*100000)</f>
        <v>0</v>
      </c>
      <c r="AT254" s="157">
        <f t="shared" si="258"/>
        <v>0</v>
      </c>
      <c r="AU254" s="157">
        <f>IF(AT254=0,0,($I$254/$AT$254)*100000)</f>
        <v>0</v>
      </c>
      <c r="AV254" s="157">
        <f t="shared" si="258"/>
        <v>0</v>
      </c>
      <c r="AW254" s="157">
        <f>IF(AV254=0,0,($J$254/$AV$254)*100000)</f>
        <v>0</v>
      </c>
      <c r="AX254" s="157">
        <f t="shared" si="258"/>
        <v>0</v>
      </c>
      <c r="AY254" s="157">
        <f>IF(AX254=0,0,($K$254/$AX$254)*100000)</f>
        <v>0</v>
      </c>
      <c r="AZ254" s="157">
        <f t="shared" si="258"/>
        <v>0</v>
      </c>
      <c r="BA254" s="157">
        <f>IF(AZ254=0,0,($L$254/$AZ$254)*100000)</f>
        <v>0</v>
      </c>
      <c r="CS254" s="171"/>
      <c r="CU254" s="157" t="s">
        <v>115</v>
      </c>
      <c r="CV254" s="160">
        <f t="shared" ref="CV254:DE254" si="259">SUM(CV244:CV253)</f>
        <v>0</v>
      </c>
      <c r="CW254" s="161">
        <f t="shared" si="259"/>
        <v>0</v>
      </c>
      <c r="CX254" s="161">
        <f t="shared" si="259"/>
        <v>0</v>
      </c>
      <c r="CY254" s="172">
        <f t="shared" si="259"/>
        <v>0</v>
      </c>
      <c r="CZ254" s="172">
        <f t="shared" si="259"/>
        <v>0</v>
      </c>
      <c r="DA254" s="172">
        <f t="shared" si="259"/>
        <v>0</v>
      </c>
      <c r="DB254" s="172">
        <f t="shared" si="259"/>
        <v>0</v>
      </c>
      <c r="DC254" s="172">
        <f t="shared" si="259"/>
        <v>0</v>
      </c>
      <c r="DD254" s="172">
        <f t="shared" si="259"/>
        <v>0</v>
      </c>
      <c r="DE254" s="180">
        <f t="shared" si="259"/>
        <v>0</v>
      </c>
    </row>
    <row r="256" spans="1:109" ht="12.95" thickBot="1"/>
    <row r="257" spans="1:109" ht="13.5" thickBot="1">
      <c r="A257" s="136" t="s">
        <v>116</v>
      </c>
      <c r="B257" s="173"/>
      <c r="C257" s="174">
        <f>' B_Populations'!A265</f>
        <v>0</v>
      </c>
      <c r="D257" s="139" t="s">
        <v>103</v>
      </c>
      <c r="E257" s="139"/>
      <c r="F257" s="140" t="s">
        <v>104</v>
      </c>
      <c r="G257" s="141"/>
      <c r="H257" s="141"/>
      <c r="I257" s="141"/>
      <c r="J257" s="141"/>
      <c r="K257" s="141"/>
      <c r="L257" s="141"/>
      <c r="M257" s="98"/>
      <c r="N257" s="98"/>
      <c r="O257" s="98"/>
      <c r="P257" s="98"/>
      <c r="Q257" s="98"/>
      <c r="R257" s="98"/>
      <c r="S257" s="98"/>
      <c r="T257" s="98"/>
      <c r="U257" s="98"/>
      <c r="V257" s="98"/>
      <c r="W257" s="98"/>
      <c r="X257" s="98"/>
      <c r="Y257" s="98"/>
      <c r="CV257" s="98" t="s">
        <v>106</v>
      </c>
      <c r="CW257" s="98"/>
      <c r="CX257" s="98"/>
      <c r="CY257" s="98"/>
    </row>
    <row r="258" spans="1:109" ht="39">
      <c r="B258" s="144" t="s">
        <v>32</v>
      </c>
      <c r="C258" s="145" t="s">
        <v>107</v>
      </c>
      <c r="D258" s="146" t="s">
        <v>108</v>
      </c>
      <c r="E258" s="146" t="s">
        <v>109</v>
      </c>
      <c r="F258" s="148" t="str">
        <f>' B_Populations'!$I$8</f>
        <v>White-Not Hispanic</v>
      </c>
      <c r="G258" s="148" t="str">
        <f>' B_Populations'!$K$8</f>
        <v>Hispanic</v>
      </c>
      <c r="H258" s="148" t="str">
        <f>' B_Populations'!$M$8</f>
        <v>Black-Not Hispanic</v>
      </c>
      <c r="I258" s="148" t="str">
        <f>' B_Populations'!$O$8</f>
        <v>Asian</v>
      </c>
      <c r="J258" s="148" t="str">
        <f>' B_Populations'!$Q$8</f>
        <v>American Indian/Alaska Native</v>
      </c>
      <c r="K258" s="148" t="str">
        <f>' B_Populations'!$S$8</f>
        <v>Other</v>
      </c>
      <c r="L258" s="175" t="str">
        <f>' B_Populations'!$U$8</f>
        <v>Other</v>
      </c>
      <c r="M258" s="102"/>
      <c r="N258" s="102"/>
      <c r="O258" s="102"/>
      <c r="P258" s="102"/>
      <c r="Q258" s="102"/>
      <c r="R258" s="102"/>
      <c r="S258" s="102"/>
      <c r="T258" s="102"/>
      <c r="U258" s="102"/>
      <c r="V258" s="102"/>
      <c r="W258" s="102"/>
      <c r="X258" s="102"/>
      <c r="Y258" s="102"/>
      <c r="Z258" s="102"/>
      <c r="AA258" s="102"/>
      <c r="AB258" s="102"/>
      <c r="AC258" s="102"/>
      <c r="AD258" s="102"/>
      <c r="AE258" s="102"/>
      <c r="AF258" s="102"/>
      <c r="AH258" s="150" t="s">
        <v>110</v>
      </c>
      <c r="AI258" s="150" t="s">
        <v>111</v>
      </c>
      <c r="AJ258" s="150" t="s">
        <v>112</v>
      </c>
      <c r="AK258" s="150" t="s">
        <v>111</v>
      </c>
      <c r="AL258" s="150" t="s">
        <v>113</v>
      </c>
      <c r="AM258" s="150" t="s">
        <v>111</v>
      </c>
      <c r="AN258" s="150" t="str">
        <f>' B_Populations'!$I$8</f>
        <v>White-Not Hispanic</v>
      </c>
      <c r="AO258" s="150" t="s">
        <v>111</v>
      </c>
      <c r="AP258" s="150" t="str">
        <f>' B_Populations'!$K$8</f>
        <v>Hispanic</v>
      </c>
      <c r="AQ258" s="150" t="s">
        <v>111</v>
      </c>
      <c r="AR258" s="150" t="str">
        <f>' B_Populations'!$M$8</f>
        <v>Black-Not Hispanic</v>
      </c>
      <c r="AS258" s="150" t="s">
        <v>111</v>
      </c>
      <c r="AT258" s="150" t="str">
        <f>' B_Populations'!$O$8</f>
        <v>Asian</v>
      </c>
      <c r="AU258" s="150" t="s">
        <v>111</v>
      </c>
      <c r="AV258" s="150" t="str">
        <f>' B_Populations'!$Q$8</f>
        <v>American Indian/Alaska Native</v>
      </c>
      <c r="AW258" s="150" t="s">
        <v>111</v>
      </c>
      <c r="AX258" s="150" t="str">
        <f>' B_Populations'!$S$8</f>
        <v>Other</v>
      </c>
      <c r="AY258" s="150" t="s">
        <v>111</v>
      </c>
      <c r="AZ258" s="150" t="str">
        <f>' B_Populations'!$U$8</f>
        <v>Other</v>
      </c>
      <c r="BA258" s="150" t="s">
        <v>111</v>
      </c>
      <c r="BB258" s="102"/>
      <c r="BC258" s="102"/>
      <c r="BD258" s="102"/>
      <c r="BE258" s="102"/>
      <c r="BF258" s="102"/>
      <c r="BG258" s="102"/>
      <c r="BH258" s="102"/>
      <c r="BI258" s="102"/>
      <c r="BJ258" s="102"/>
      <c r="BK258" s="102"/>
      <c r="BL258" s="102"/>
      <c r="BM258" s="102"/>
      <c r="BN258" s="102"/>
      <c r="BO258" s="102"/>
      <c r="BP258" s="102"/>
      <c r="BQ258" s="102"/>
      <c r="BR258" s="102"/>
      <c r="BS258" s="102"/>
      <c r="BT258" s="102"/>
      <c r="BU258" s="102"/>
      <c r="BV258" s="102"/>
      <c r="BW258" s="102"/>
      <c r="BX258" s="102"/>
      <c r="BY258" s="102"/>
      <c r="BZ258" s="102"/>
      <c r="CA258" s="102"/>
      <c r="CB258" s="102"/>
      <c r="CC258" s="102"/>
      <c r="CD258" s="102"/>
      <c r="CE258" s="102"/>
      <c r="CF258" s="102"/>
      <c r="CG258" s="102"/>
      <c r="CH258" s="102"/>
      <c r="CI258" s="102"/>
      <c r="CJ258" s="102"/>
      <c r="CK258" s="102"/>
      <c r="CL258" s="102"/>
      <c r="CM258" s="102"/>
      <c r="CN258" s="102"/>
      <c r="CO258" s="102"/>
      <c r="CP258" s="102"/>
      <c r="CQ258" s="102"/>
      <c r="CR258" s="102"/>
      <c r="CS258" s="151" t="s">
        <v>114</v>
      </c>
      <c r="CU258" s="150" t="s">
        <v>32</v>
      </c>
      <c r="CV258" s="152" t="s">
        <v>33</v>
      </c>
      <c r="CW258" s="153" t="s">
        <v>34</v>
      </c>
      <c r="CX258" s="153" t="s">
        <v>35</v>
      </c>
      <c r="CY258" s="148" t="str">
        <f>' B_Populations'!$I$8</f>
        <v>White-Not Hispanic</v>
      </c>
      <c r="CZ258" s="148" t="str">
        <f>' B_Populations'!$K$8</f>
        <v>Hispanic</v>
      </c>
      <c r="DA258" s="148" t="str">
        <f>' B_Populations'!$M$8</f>
        <v>Black-Not Hispanic</v>
      </c>
      <c r="DB258" s="148" t="str">
        <f>' B_Populations'!$O$8</f>
        <v>Asian</v>
      </c>
      <c r="DC258" s="148" t="str">
        <f>' B_Populations'!$Q$8</f>
        <v>American Indian/Alaska Native</v>
      </c>
      <c r="DD258" s="148" t="str">
        <f>' B_Populations'!$S$8</f>
        <v>Other</v>
      </c>
      <c r="DE258" s="175" t="str">
        <f>' B_Populations'!$U$8</f>
        <v>Other</v>
      </c>
    </row>
    <row r="259" spans="1:109">
      <c r="B259" s="108" t="str">
        <f>' B_Populations'!$B$9</f>
        <v>10-14</v>
      </c>
      <c r="C259" s="254"/>
      <c r="D259" s="255"/>
      <c r="E259" s="255"/>
      <c r="F259" s="155"/>
      <c r="G259" s="155"/>
      <c r="H259" s="155"/>
      <c r="I259" s="155"/>
      <c r="J259" s="155"/>
      <c r="K259" s="155"/>
      <c r="L259" s="155"/>
      <c r="M259" s="110"/>
      <c r="N259" s="110"/>
      <c r="O259" s="110"/>
      <c r="P259" s="110"/>
      <c r="Q259" s="110"/>
      <c r="R259" s="110"/>
      <c r="S259" s="110"/>
      <c r="T259" s="110"/>
      <c r="U259" s="110"/>
      <c r="V259" s="110"/>
      <c r="W259" s="110"/>
      <c r="X259" s="110"/>
      <c r="Y259" s="110"/>
      <c r="Z259" s="177"/>
      <c r="AA259" s="177"/>
      <c r="AB259" s="177"/>
      <c r="AC259" s="177"/>
      <c r="AD259" s="177"/>
      <c r="AE259" s="177"/>
      <c r="AF259" s="177"/>
      <c r="AG259" s="110"/>
      <c r="AH259" s="157">
        <f>' B_Populations'!C264</f>
        <v>0</v>
      </c>
      <c r="AI259" s="157">
        <f>IF(AH259=0,0,($C$259/$AH$259)*100000)</f>
        <v>0</v>
      </c>
      <c r="AJ259" s="157">
        <f>' B_Populations'!E264</f>
        <v>0</v>
      </c>
      <c r="AK259" s="157">
        <f>IF(AJ259=0,0,($D$259/$AJ$259)*100000)</f>
        <v>0</v>
      </c>
      <c r="AL259" s="157">
        <f>' B_Populations'!G264</f>
        <v>0</v>
      </c>
      <c r="AM259" s="157">
        <f>IF(AL259=0,0,($E$259/$AL$259)*100000)</f>
        <v>0</v>
      </c>
      <c r="AN259" s="157">
        <f>' B_Populations'!I264</f>
        <v>0</v>
      </c>
      <c r="AO259" s="157">
        <f>IF(AN259=0,0,($F$259/$AN$259)*100000)</f>
        <v>0</v>
      </c>
      <c r="AP259" s="157">
        <f>' B_Populations'!K264</f>
        <v>0</v>
      </c>
      <c r="AQ259" s="157">
        <f>IF(AP259=0,0,($G$259/$AP$259)*100000)</f>
        <v>0</v>
      </c>
      <c r="AR259" s="157">
        <f>' B_Populations'!M264</f>
        <v>0</v>
      </c>
      <c r="AS259" s="157">
        <f>IF(AR259=0,0,($H$259/$AR$259)*100000)</f>
        <v>0</v>
      </c>
      <c r="AT259" s="157">
        <f>' B_Populations'!O264</f>
        <v>0</v>
      </c>
      <c r="AU259" s="157">
        <f>IF(AT259=0,0,($I$259/$AT$259)*100000)</f>
        <v>0</v>
      </c>
      <c r="AV259" s="157">
        <f>' B_Populations'!Q264</f>
        <v>0</v>
      </c>
      <c r="AW259" s="157">
        <f>IF(AV259=0,0,($J$259/$AV$259)*100000)</f>
        <v>0</v>
      </c>
      <c r="AX259" s="157">
        <f>' B_Populations'!S264</f>
        <v>0</v>
      </c>
      <c r="AY259" s="157">
        <f>IF(AX259=0,0,($K$259/$AX$259)*100000)</f>
        <v>0</v>
      </c>
      <c r="AZ259" s="157">
        <f>' B_Populations'!U264</f>
        <v>0</v>
      </c>
      <c r="BA259" s="157">
        <f>IF(AZ259=0,0,($L$259/$AZ$259)*100000)</f>
        <v>0</v>
      </c>
      <c r="CQ259" s="110"/>
      <c r="CR259" s="158"/>
      <c r="CS259" s="159">
        <v>7.3032E-2</v>
      </c>
      <c r="CT259" s="110"/>
      <c r="CU259" s="108" t="str">
        <f>' B_Populations'!$B$9</f>
        <v>10-14</v>
      </c>
      <c r="CV259" s="160">
        <f t="shared" ref="CV259:CV268" si="260">AI259*CS259</f>
        <v>0</v>
      </c>
      <c r="CW259" s="161">
        <f t="shared" ref="CW259:CW268" si="261">AK259*CS259</f>
        <v>0</v>
      </c>
      <c r="CX259" s="161">
        <f t="shared" ref="CX259:CX268" si="262">AM259*CS259</f>
        <v>0</v>
      </c>
      <c r="CY259" s="162">
        <f t="shared" ref="CY259:CY268" si="263">AO259*CS259</f>
        <v>0</v>
      </c>
      <c r="CZ259" s="162">
        <f t="shared" ref="CZ259:CZ268" si="264">AQ259*CS259</f>
        <v>0</v>
      </c>
      <c r="DA259" s="162">
        <f t="shared" ref="DA259:DA268" si="265">AS259*CS259</f>
        <v>0</v>
      </c>
      <c r="DB259" s="162">
        <f t="shared" ref="DB259:DB268" si="266">AU259*CS259</f>
        <v>0</v>
      </c>
      <c r="DC259" s="162">
        <f t="shared" ref="DC259:DC268" si="267">AW259*CS259</f>
        <v>0</v>
      </c>
      <c r="DD259" s="162">
        <f t="shared" ref="DD259:DD268" si="268">AY259*CS259</f>
        <v>0</v>
      </c>
      <c r="DE259" s="178">
        <f t="shared" ref="DE259:DE268" si="269">BA259*CS259</f>
        <v>0</v>
      </c>
    </row>
    <row r="260" spans="1:109">
      <c r="B260" s="108" t="str">
        <f>' B_Populations'!$B$10</f>
        <v>15-19</v>
      </c>
      <c r="C260" s="254"/>
      <c r="D260" s="255"/>
      <c r="E260" s="255"/>
      <c r="F260" s="155"/>
      <c r="G260" s="155"/>
      <c r="H260" s="155"/>
      <c r="I260" s="155"/>
      <c r="J260" s="155"/>
      <c r="K260" s="155"/>
      <c r="L260" s="155"/>
      <c r="M260" s="110"/>
      <c r="N260" s="110"/>
      <c r="O260" s="110"/>
      <c r="P260" s="110"/>
      <c r="Q260" s="110"/>
      <c r="R260" s="110"/>
      <c r="S260" s="110"/>
      <c r="T260" s="110"/>
      <c r="U260" s="110"/>
      <c r="V260" s="110"/>
      <c r="W260" s="110"/>
      <c r="X260" s="110"/>
      <c r="Y260" s="110"/>
      <c r="Z260" s="177"/>
      <c r="AA260" s="177"/>
      <c r="AB260" s="177"/>
      <c r="AC260" s="177"/>
      <c r="AD260" s="177"/>
      <c r="AE260" s="177"/>
      <c r="AF260" s="177"/>
      <c r="AG260" s="110"/>
      <c r="AH260" s="157">
        <f>' B_Populations'!C265</f>
        <v>0</v>
      </c>
      <c r="AI260" s="157">
        <f>IF(AH260=0,0,($C$260/$AH$260)*100000)</f>
        <v>0</v>
      </c>
      <c r="AJ260" s="157">
        <f>' B_Populations'!E265</f>
        <v>0</v>
      </c>
      <c r="AK260" s="157">
        <f>IF(AJ260=0,0,($D$260/$AJ$260)*100000)</f>
        <v>0</v>
      </c>
      <c r="AL260" s="157">
        <f>' B_Populations'!G265</f>
        <v>0</v>
      </c>
      <c r="AM260" s="157">
        <f>IF(AL260=0,0,($E$260/$AL$260)*100000)</f>
        <v>0</v>
      </c>
      <c r="AN260" s="157">
        <f>' B_Populations'!I265</f>
        <v>0</v>
      </c>
      <c r="AO260" s="157">
        <f>IF(AN260=0,0,($F$260/$AN$260)*100000)</f>
        <v>0</v>
      </c>
      <c r="AP260" s="157">
        <f>' B_Populations'!K265</f>
        <v>0</v>
      </c>
      <c r="AQ260" s="157">
        <f>IF(AP260=0,0,($G$260/$AP$260)*100000)</f>
        <v>0</v>
      </c>
      <c r="AR260" s="157">
        <f>' B_Populations'!M265</f>
        <v>0</v>
      </c>
      <c r="AS260" s="157">
        <f>IF(AR260=0,0,($H$260/$AR$260)*100000)</f>
        <v>0</v>
      </c>
      <c r="AT260" s="157">
        <f>' B_Populations'!O265</f>
        <v>0</v>
      </c>
      <c r="AU260" s="157">
        <f>IF(AT260=0,0,($I$260/$AT$260)*100000)</f>
        <v>0</v>
      </c>
      <c r="AV260" s="157">
        <f>' B_Populations'!Q265</f>
        <v>0</v>
      </c>
      <c r="AW260" s="157">
        <f>IF(AV260=0,0,($J$260/$AV$260)*100000)</f>
        <v>0</v>
      </c>
      <c r="AX260" s="157">
        <f>' B_Populations'!S265</f>
        <v>0</v>
      </c>
      <c r="AY260" s="157">
        <f>IF(AX260=0,0,($K$260/$AX$260)*100000)</f>
        <v>0</v>
      </c>
      <c r="AZ260" s="157">
        <f>' B_Populations'!U265</f>
        <v>0</v>
      </c>
      <c r="BA260" s="157">
        <f>IF(AZ260=0,0,($L$260/$AZ$260)*100000)</f>
        <v>0</v>
      </c>
      <c r="CQ260" s="110"/>
      <c r="CR260" s="158"/>
      <c r="CS260" s="159">
        <v>7.2168999999999997E-2</v>
      </c>
      <c r="CT260" s="110"/>
      <c r="CU260" s="108" t="str">
        <f>' B_Populations'!$B$10</f>
        <v>15-19</v>
      </c>
      <c r="CV260" s="160">
        <f t="shared" si="260"/>
        <v>0</v>
      </c>
      <c r="CW260" s="161">
        <f t="shared" si="261"/>
        <v>0</v>
      </c>
      <c r="CX260" s="161">
        <f t="shared" si="262"/>
        <v>0</v>
      </c>
      <c r="CY260" s="162">
        <f t="shared" si="263"/>
        <v>0</v>
      </c>
      <c r="CZ260" s="162">
        <f t="shared" si="264"/>
        <v>0</v>
      </c>
      <c r="DA260" s="162">
        <f t="shared" si="265"/>
        <v>0</v>
      </c>
      <c r="DB260" s="162">
        <f t="shared" si="266"/>
        <v>0</v>
      </c>
      <c r="DC260" s="162">
        <f t="shared" si="267"/>
        <v>0</v>
      </c>
      <c r="DD260" s="162">
        <f t="shared" si="268"/>
        <v>0</v>
      </c>
      <c r="DE260" s="178">
        <f t="shared" si="269"/>
        <v>0</v>
      </c>
    </row>
    <row r="261" spans="1:109">
      <c r="B261" s="108" t="str">
        <f>' B_Populations'!$B$11</f>
        <v>20-24</v>
      </c>
      <c r="C261" s="254"/>
      <c r="D261" s="255"/>
      <c r="E261" s="255"/>
      <c r="F261" s="155"/>
      <c r="G261" s="155"/>
      <c r="H261" s="155"/>
      <c r="I261" s="155"/>
      <c r="J261" s="155"/>
      <c r="K261" s="155"/>
      <c r="L261" s="155"/>
      <c r="M261" s="110"/>
      <c r="N261" s="110"/>
      <c r="O261" s="110"/>
      <c r="P261" s="110"/>
      <c r="Q261" s="110"/>
      <c r="R261" s="110"/>
      <c r="S261" s="110"/>
      <c r="T261" s="110"/>
      <c r="U261" s="110"/>
      <c r="V261" s="110"/>
      <c r="W261" s="110"/>
      <c r="X261" s="110"/>
      <c r="Y261" s="110"/>
      <c r="Z261" s="177"/>
      <c r="AA261" s="177"/>
      <c r="AB261" s="177"/>
      <c r="AC261" s="177"/>
      <c r="AD261" s="177"/>
      <c r="AE261" s="177"/>
      <c r="AF261" s="177"/>
      <c r="AG261" s="110"/>
      <c r="AH261" s="157">
        <f>' B_Populations'!C266</f>
        <v>0</v>
      </c>
      <c r="AI261" s="157">
        <f>IF(AH261=0,0,($C$261/$AH$261)*100000)</f>
        <v>0</v>
      </c>
      <c r="AJ261" s="157">
        <f>' B_Populations'!E266</f>
        <v>0</v>
      </c>
      <c r="AK261" s="157">
        <f>IF(AJ261=0,0,($D$261/$AJ$261)*100000)</f>
        <v>0</v>
      </c>
      <c r="AL261" s="157">
        <f>' B_Populations'!G266</f>
        <v>0</v>
      </c>
      <c r="AM261" s="157">
        <f>IF(AL261=0,0,($E$261/$AL$261)*100000)</f>
        <v>0</v>
      </c>
      <c r="AN261" s="157">
        <f>' B_Populations'!I266</f>
        <v>0</v>
      </c>
      <c r="AO261" s="157">
        <f>IF(AN261=0,0,($F$261/$AN$261)*100000)</f>
        <v>0</v>
      </c>
      <c r="AP261" s="157">
        <f>' B_Populations'!K266</f>
        <v>0</v>
      </c>
      <c r="AQ261" s="157">
        <f>IF(AP261=0,0,($G$261/$AP$261)*100000)</f>
        <v>0</v>
      </c>
      <c r="AR261" s="157">
        <f>' B_Populations'!M266</f>
        <v>0</v>
      </c>
      <c r="AS261" s="157">
        <f>IF(AR261=0,0,($H$261/$AR$261)*100000)</f>
        <v>0</v>
      </c>
      <c r="AT261" s="157">
        <f>' B_Populations'!O266</f>
        <v>0</v>
      </c>
      <c r="AU261" s="157">
        <f>IF(AT261=0,0,($I$261/$AT$261)*100000)</f>
        <v>0</v>
      </c>
      <c r="AV261" s="157">
        <f>' B_Populations'!Q266</f>
        <v>0</v>
      </c>
      <c r="AW261" s="157">
        <f>IF(AV261=0,0,($J$261/$AV$261)*100000)</f>
        <v>0</v>
      </c>
      <c r="AX261" s="157">
        <f>' B_Populations'!S266</f>
        <v>0</v>
      </c>
      <c r="AY261" s="157">
        <f>IF(AX261=0,0,($K$261/$AX$261)*100000)</f>
        <v>0</v>
      </c>
      <c r="AZ261" s="157">
        <f>' B_Populations'!U266</f>
        <v>0</v>
      </c>
      <c r="BA261" s="157">
        <f>IF(AZ261=0,0,($L$261/$AZ$261)*100000)</f>
        <v>0</v>
      </c>
      <c r="CQ261" s="110"/>
      <c r="CR261" s="158"/>
      <c r="CS261" s="159">
        <v>6.6477999999999995E-2</v>
      </c>
      <c r="CT261" s="110"/>
      <c r="CU261" s="108" t="str">
        <f>' B_Populations'!$B$11</f>
        <v>20-24</v>
      </c>
      <c r="CV261" s="160">
        <f t="shared" si="260"/>
        <v>0</v>
      </c>
      <c r="CW261" s="161">
        <f t="shared" si="261"/>
        <v>0</v>
      </c>
      <c r="CX261" s="161">
        <f t="shared" si="262"/>
        <v>0</v>
      </c>
      <c r="CY261" s="162">
        <f t="shared" si="263"/>
        <v>0</v>
      </c>
      <c r="CZ261" s="162">
        <f t="shared" si="264"/>
        <v>0</v>
      </c>
      <c r="DA261" s="162">
        <f t="shared" si="265"/>
        <v>0</v>
      </c>
      <c r="DB261" s="162">
        <f t="shared" si="266"/>
        <v>0</v>
      </c>
      <c r="DC261" s="162">
        <f t="shared" si="267"/>
        <v>0</v>
      </c>
      <c r="DD261" s="162">
        <f t="shared" si="268"/>
        <v>0</v>
      </c>
      <c r="DE261" s="178">
        <f t="shared" si="269"/>
        <v>0</v>
      </c>
    </row>
    <row r="262" spans="1:109">
      <c r="B262" s="108" t="str">
        <f>' B_Populations'!$B$12</f>
        <v>25-34</v>
      </c>
      <c r="C262" s="254"/>
      <c r="D262" s="255"/>
      <c r="E262" s="255"/>
      <c r="F262" s="155"/>
      <c r="G262" s="155"/>
      <c r="H262" s="155"/>
      <c r="I262" s="155"/>
      <c r="J262" s="155"/>
      <c r="K262" s="155"/>
      <c r="L262" s="155"/>
      <c r="M262" s="110"/>
      <c r="N262" s="110"/>
      <c r="O262" s="110"/>
      <c r="P262" s="110"/>
      <c r="Q262" s="110"/>
      <c r="R262" s="110"/>
      <c r="S262" s="110"/>
      <c r="T262" s="110"/>
      <c r="U262" s="110"/>
      <c r="V262" s="110"/>
      <c r="W262" s="110"/>
      <c r="X262" s="110"/>
      <c r="Y262" s="110"/>
      <c r="Z262" s="177"/>
      <c r="AA262" s="177"/>
      <c r="AB262" s="177"/>
      <c r="AC262" s="177"/>
      <c r="AD262" s="177"/>
      <c r="AE262" s="177"/>
      <c r="AF262" s="177"/>
      <c r="AG262" s="110"/>
      <c r="AH262" s="157">
        <f>' B_Populations'!C267</f>
        <v>0</v>
      </c>
      <c r="AI262" s="157">
        <f>IF(AH262=0,0,($C$262/$AH$262)*100000)</f>
        <v>0</v>
      </c>
      <c r="AJ262" s="157">
        <f>' B_Populations'!E267</f>
        <v>0</v>
      </c>
      <c r="AK262" s="157">
        <f>IF(AJ262=0,0,($D$262/$AJ$262)*100000)</f>
        <v>0</v>
      </c>
      <c r="AL262" s="157">
        <f>' B_Populations'!G267</f>
        <v>0</v>
      </c>
      <c r="AM262" s="157">
        <f>IF(AL262=0,0,($E$262/$AL$262)*100000)</f>
        <v>0</v>
      </c>
      <c r="AN262" s="157">
        <f>' B_Populations'!I267</f>
        <v>0</v>
      </c>
      <c r="AO262" s="157">
        <f>IF(AN262=0,0,($F$262/$AN$262)*100000)</f>
        <v>0</v>
      </c>
      <c r="AP262" s="157">
        <f>' B_Populations'!K267</f>
        <v>0</v>
      </c>
      <c r="AQ262" s="157">
        <f>IF(AP262=0,0,($G$262/$AP$262)*100000)</f>
        <v>0</v>
      </c>
      <c r="AR262" s="157">
        <f>' B_Populations'!M267</f>
        <v>0</v>
      </c>
      <c r="AS262" s="157">
        <f>IF(AR262=0,0,($H$262/$AR$262)*100000)</f>
        <v>0</v>
      </c>
      <c r="AT262" s="157">
        <f>' B_Populations'!O267</f>
        <v>0</v>
      </c>
      <c r="AU262" s="157">
        <f>IF(AT262=0,0,($I$262/$AT$262)*100000)</f>
        <v>0</v>
      </c>
      <c r="AV262" s="157">
        <f>' B_Populations'!Q267</f>
        <v>0</v>
      </c>
      <c r="AW262" s="157">
        <f>IF(AV262=0,0,($J$262/$AV$262)*100000)</f>
        <v>0</v>
      </c>
      <c r="AX262" s="157">
        <f>' B_Populations'!S267</f>
        <v>0</v>
      </c>
      <c r="AY262" s="157">
        <f>IF(AX262=0,0,($K$262/$AX$262)*100000)</f>
        <v>0</v>
      </c>
      <c r="AZ262" s="157">
        <f>' B_Populations'!U267</f>
        <v>0</v>
      </c>
      <c r="BA262" s="157">
        <f>IF(AZ262=0,0,($L$262/$AZ$262)*100000)</f>
        <v>0</v>
      </c>
      <c r="CQ262" s="110"/>
      <c r="CR262" s="158"/>
      <c r="CS262" s="159">
        <v>0.135573</v>
      </c>
      <c r="CT262" s="110"/>
      <c r="CU262" s="108" t="str">
        <f>' B_Populations'!$B$12</f>
        <v>25-34</v>
      </c>
      <c r="CV262" s="160">
        <f t="shared" si="260"/>
        <v>0</v>
      </c>
      <c r="CW262" s="161">
        <f t="shared" si="261"/>
        <v>0</v>
      </c>
      <c r="CX262" s="161">
        <f t="shared" si="262"/>
        <v>0</v>
      </c>
      <c r="CY262" s="162">
        <f t="shared" si="263"/>
        <v>0</v>
      </c>
      <c r="CZ262" s="162">
        <f t="shared" si="264"/>
        <v>0</v>
      </c>
      <c r="DA262" s="162">
        <f t="shared" si="265"/>
        <v>0</v>
      </c>
      <c r="DB262" s="162">
        <f t="shared" si="266"/>
        <v>0</v>
      </c>
      <c r="DC262" s="162">
        <f t="shared" si="267"/>
        <v>0</v>
      </c>
      <c r="DD262" s="162">
        <f t="shared" si="268"/>
        <v>0</v>
      </c>
      <c r="DE262" s="178">
        <f t="shared" si="269"/>
        <v>0</v>
      </c>
    </row>
    <row r="263" spans="1:109">
      <c r="B263" s="108" t="str">
        <f>' B_Populations'!$B$13</f>
        <v>35-44</v>
      </c>
      <c r="C263" s="254"/>
      <c r="D263" s="255"/>
      <c r="E263" s="255"/>
      <c r="F263" s="155"/>
      <c r="G263" s="155"/>
      <c r="H263" s="155"/>
      <c r="I263" s="155"/>
      <c r="J263" s="155"/>
      <c r="K263" s="155"/>
      <c r="L263" s="155"/>
      <c r="M263" s="110"/>
      <c r="N263" s="110"/>
      <c r="O263" s="110"/>
      <c r="P263" s="110"/>
      <c r="Q263" s="110"/>
      <c r="R263" s="110"/>
      <c r="S263" s="110"/>
      <c r="T263" s="110"/>
      <c r="U263" s="110"/>
      <c r="V263" s="110"/>
      <c r="W263" s="110"/>
      <c r="X263" s="110"/>
      <c r="Y263" s="110"/>
      <c r="Z263" s="177"/>
      <c r="AA263" s="177"/>
      <c r="AB263" s="177"/>
      <c r="AC263" s="177"/>
      <c r="AD263" s="177"/>
      <c r="AE263" s="177"/>
      <c r="AF263" s="177"/>
      <c r="AG263" s="110"/>
      <c r="AH263" s="157">
        <f>' B_Populations'!C268</f>
        <v>0</v>
      </c>
      <c r="AI263" s="157">
        <f>IF(AH263=0,0,($C$263/$AH$263)*100000)</f>
        <v>0</v>
      </c>
      <c r="AJ263" s="157">
        <f>' B_Populations'!E268</f>
        <v>0</v>
      </c>
      <c r="AK263" s="157">
        <f>IF(AJ263=0,0,($D$263/$AJ$263)*100000)</f>
        <v>0</v>
      </c>
      <c r="AL263" s="157">
        <f>' B_Populations'!G268</f>
        <v>0</v>
      </c>
      <c r="AM263" s="157">
        <f>IF(AL263=0,0,($E$263/$AL$263)*100000)</f>
        <v>0</v>
      </c>
      <c r="AN263" s="157">
        <f>' B_Populations'!I268</f>
        <v>0</v>
      </c>
      <c r="AO263" s="157">
        <f>IF(AN263=0,0,($F$263/$AN$263)*100000)</f>
        <v>0</v>
      </c>
      <c r="AP263" s="157">
        <f>' B_Populations'!K268</f>
        <v>0</v>
      </c>
      <c r="AQ263" s="157">
        <f>IF(AP263=0,0,($G$263/$AP$263)*100000)</f>
        <v>0</v>
      </c>
      <c r="AR263" s="157">
        <f>' B_Populations'!M268</f>
        <v>0</v>
      </c>
      <c r="AS263" s="157">
        <f>IF(AR263=0,0,($H$263/$AR$263)*100000)</f>
        <v>0</v>
      </c>
      <c r="AT263" s="157">
        <f>' B_Populations'!O268</f>
        <v>0</v>
      </c>
      <c r="AU263" s="157">
        <f>IF(AT263=0,0,($I$263/$AT$263)*100000)</f>
        <v>0</v>
      </c>
      <c r="AV263" s="157">
        <f>' B_Populations'!Q268</f>
        <v>0</v>
      </c>
      <c r="AW263" s="157">
        <f>IF(AV263=0,0,($J$263/$AV$263)*100000)</f>
        <v>0</v>
      </c>
      <c r="AX263" s="157">
        <f>' B_Populations'!S268</f>
        <v>0</v>
      </c>
      <c r="AY263" s="157">
        <f>IF(AX263=0,0,($K$263/$AX$263)*100000)</f>
        <v>0</v>
      </c>
      <c r="AZ263" s="157">
        <f>' B_Populations'!U268</f>
        <v>0</v>
      </c>
      <c r="BA263" s="157">
        <f>IF(AZ263=0,0,($L$263/$AZ$263)*100000)</f>
        <v>0</v>
      </c>
      <c r="CQ263" s="110"/>
      <c r="CR263" s="158"/>
      <c r="CS263" s="159">
        <v>0.16261300000000001</v>
      </c>
      <c r="CT263" s="110"/>
      <c r="CU263" s="108" t="str">
        <f>' B_Populations'!$B$13</f>
        <v>35-44</v>
      </c>
      <c r="CV263" s="160">
        <f t="shared" si="260"/>
        <v>0</v>
      </c>
      <c r="CW263" s="161">
        <f t="shared" si="261"/>
        <v>0</v>
      </c>
      <c r="CX263" s="161">
        <f t="shared" si="262"/>
        <v>0</v>
      </c>
      <c r="CY263" s="162">
        <f t="shared" si="263"/>
        <v>0</v>
      </c>
      <c r="CZ263" s="162">
        <f t="shared" si="264"/>
        <v>0</v>
      </c>
      <c r="DA263" s="162">
        <f t="shared" si="265"/>
        <v>0</v>
      </c>
      <c r="DB263" s="162">
        <f t="shared" si="266"/>
        <v>0</v>
      </c>
      <c r="DC263" s="162">
        <f t="shared" si="267"/>
        <v>0</v>
      </c>
      <c r="DD263" s="162">
        <f t="shared" si="268"/>
        <v>0</v>
      </c>
      <c r="DE263" s="178">
        <f t="shared" si="269"/>
        <v>0</v>
      </c>
    </row>
    <row r="264" spans="1:109">
      <c r="B264" s="108" t="str">
        <f>' B_Populations'!$B$14</f>
        <v>45-54</v>
      </c>
      <c r="C264" s="254"/>
      <c r="D264" s="255"/>
      <c r="E264" s="255"/>
      <c r="F264" s="155"/>
      <c r="G264" s="155"/>
      <c r="H264" s="155"/>
      <c r="I264" s="155"/>
      <c r="J264" s="155"/>
      <c r="K264" s="155"/>
      <c r="L264" s="155"/>
      <c r="M264" s="110"/>
      <c r="N264" s="110"/>
      <c r="O264" s="110"/>
      <c r="P264" s="110"/>
      <c r="Q264" s="110"/>
      <c r="R264" s="110"/>
      <c r="S264" s="110"/>
      <c r="T264" s="110"/>
      <c r="U264" s="110"/>
      <c r="V264" s="110"/>
      <c r="W264" s="110"/>
      <c r="X264" s="110"/>
      <c r="Y264" s="110"/>
      <c r="Z264" s="177"/>
      <c r="AA264" s="177"/>
      <c r="AB264" s="177"/>
      <c r="AC264" s="177"/>
      <c r="AD264" s="177"/>
      <c r="AE264" s="177"/>
      <c r="AF264" s="177"/>
      <c r="AG264" s="110"/>
      <c r="AH264" s="157">
        <f>' B_Populations'!C269</f>
        <v>0</v>
      </c>
      <c r="AI264" s="157">
        <f>IF(AH264=0,0,($C$264/$AH$264)*100000)</f>
        <v>0</v>
      </c>
      <c r="AJ264" s="157">
        <f>' B_Populations'!E269</f>
        <v>0</v>
      </c>
      <c r="AK264" s="157">
        <f>IF(AJ264=0,0,($D$264/$AJ$264)*100000)</f>
        <v>0</v>
      </c>
      <c r="AL264" s="157">
        <f>' B_Populations'!G269</f>
        <v>0</v>
      </c>
      <c r="AM264" s="157">
        <f>IF(AL264=0,0,($E$264/$AL$264)*100000)</f>
        <v>0</v>
      </c>
      <c r="AN264" s="157">
        <f>' B_Populations'!I269</f>
        <v>0</v>
      </c>
      <c r="AO264" s="157">
        <f>IF(AN264=0,0,($F$264/$AN$264)*100000)</f>
        <v>0</v>
      </c>
      <c r="AP264" s="157">
        <f>' B_Populations'!K269</f>
        <v>0</v>
      </c>
      <c r="AQ264" s="157">
        <f>IF(AP264=0,0,($G$264/$AP$264)*100000)</f>
        <v>0</v>
      </c>
      <c r="AR264" s="157">
        <f>' B_Populations'!M269</f>
        <v>0</v>
      </c>
      <c r="AS264" s="157">
        <f>IF(AR264=0,0,($H$264/$AR$264)*100000)</f>
        <v>0</v>
      </c>
      <c r="AT264" s="157">
        <f>' B_Populations'!O269</f>
        <v>0</v>
      </c>
      <c r="AU264" s="157">
        <f>IF(AT264=0,0,($I$264/$AT$264)*100000)</f>
        <v>0</v>
      </c>
      <c r="AV264" s="157">
        <f>' B_Populations'!Q269</f>
        <v>0</v>
      </c>
      <c r="AW264" s="157">
        <f>IF(AV264=0,0,($J$264/$AV$264)*100000)</f>
        <v>0</v>
      </c>
      <c r="AX264" s="157">
        <f>' B_Populations'!S269</f>
        <v>0</v>
      </c>
      <c r="AY264" s="157">
        <f>IF(AX264=0,0,($K$264/$AX$264)*100000)</f>
        <v>0</v>
      </c>
      <c r="AZ264" s="157">
        <f>' B_Populations'!U269</f>
        <v>0</v>
      </c>
      <c r="BA264" s="157">
        <f>IF(AZ264=0,0,($L$264/$AZ$264)*100000)</f>
        <v>0</v>
      </c>
      <c r="CQ264" s="110"/>
      <c r="CR264" s="158"/>
      <c r="CS264" s="159">
        <v>0.13483400000000001</v>
      </c>
      <c r="CT264" s="110"/>
      <c r="CU264" s="108" t="str">
        <f>' B_Populations'!$B$14</f>
        <v>45-54</v>
      </c>
      <c r="CV264" s="160">
        <f t="shared" si="260"/>
        <v>0</v>
      </c>
      <c r="CW264" s="161">
        <f t="shared" si="261"/>
        <v>0</v>
      </c>
      <c r="CX264" s="161">
        <f t="shared" si="262"/>
        <v>0</v>
      </c>
      <c r="CY264" s="162">
        <f t="shared" si="263"/>
        <v>0</v>
      </c>
      <c r="CZ264" s="162">
        <f t="shared" si="264"/>
        <v>0</v>
      </c>
      <c r="DA264" s="162">
        <f t="shared" si="265"/>
        <v>0</v>
      </c>
      <c r="DB264" s="162">
        <f t="shared" si="266"/>
        <v>0</v>
      </c>
      <c r="DC264" s="162">
        <f t="shared" si="267"/>
        <v>0</v>
      </c>
      <c r="DD264" s="162">
        <f t="shared" si="268"/>
        <v>0</v>
      </c>
      <c r="DE264" s="178">
        <f t="shared" si="269"/>
        <v>0</v>
      </c>
    </row>
    <row r="265" spans="1:109">
      <c r="B265" s="108" t="str">
        <f>' B_Populations'!$B$15</f>
        <v>55-64</v>
      </c>
      <c r="C265" s="254"/>
      <c r="D265" s="255"/>
      <c r="E265" s="255"/>
      <c r="F265" s="155"/>
      <c r="G265" s="155"/>
      <c r="H265" s="155"/>
      <c r="I265" s="155"/>
      <c r="J265" s="155"/>
      <c r="K265" s="155"/>
      <c r="L265" s="155"/>
      <c r="M265" s="110"/>
      <c r="N265" s="110"/>
      <c r="O265" s="110"/>
      <c r="P265" s="110"/>
      <c r="Q265" s="110"/>
      <c r="R265" s="110"/>
      <c r="S265" s="110"/>
      <c r="T265" s="110"/>
      <c r="U265" s="110"/>
      <c r="V265" s="110"/>
      <c r="W265" s="110"/>
      <c r="X265" s="110"/>
      <c r="Y265" s="110"/>
      <c r="Z265" s="177"/>
      <c r="AA265" s="177"/>
      <c r="AB265" s="177"/>
      <c r="AC265" s="177"/>
      <c r="AD265" s="177"/>
      <c r="AE265" s="177"/>
      <c r="AF265" s="177"/>
      <c r="AG265" s="110"/>
      <c r="AH265" s="157">
        <f>' B_Populations'!C270</f>
        <v>0</v>
      </c>
      <c r="AI265" s="157">
        <f>IF(AH265=0,0,($C$265/$AH$265)*100000)</f>
        <v>0</v>
      </c>
      <c r="AJ265" s="157">
        <f>' B_Populations'!E270</f>
        <v>0</v>
      </c>
      <c r="AK265" s="157">
        <f>IF(AJ265=0,0,($D$265/$AJ$265)*100000)</f>
        <v>0</v>
      </c>
      <c r="AL265" s="157">
        <f>' B_Populations'!G270</f>
        <v>0</v>
      </c>
      <c r="AM265" s="157">
        <f>IF(AL265=0,0,($E$265/$AL$265)*100000)</f>
        <v>0</v>
      </c>
      <c r="AN265" s="157">
        <f>' B_Populations'!I270</f>
        <v>0</v>
      </c>
      <c r="AO265" s="157">
        <f>IF(AN265=0,0,($F$265/$AN$265)*100000)</f>
        <v>0</v>
      </c>
      <c r="AP265" s="157">
        <f>' B_Populations'!K270</f>
        <v>0</v>
      </c>
      <c r="AQ265" s="157">
        <f>IF(AP265=0,0,($G$265/$AP$265)*100000)</f>
        <v>0</v>
      </c>
      <c r="AR265" s="157">
        <f>' B_Populations'!M270</f>
        <v>0</v>
      </c>
      <c r="AS265" s="157">
        <f>IF(AR265=0,0,($H$265/$AR$265)*100000)</f>
        <v>0</v>
      </c>
      <c r="AT265" s="157">
        <f>' B_Populations'!O270</f>
        <v>0</v>
      </c>
      <c r="AU265" s="157">
        <f>IF(AT265=0,0,($I$265/$AT$265)*100000)</f>
        <v>0</v>
      </c>
      <c r="AV265" s="157">
        <f>' B_Populations'!Q270</f>
        <v>0</v>
      </c>
      <c r="AW265" s="157">
        <f>IF(AV265=0,0,($J$265/$AV$265)*100000)</f>
        <v>0</v>
      </c>
      <c r="AX265" s="157">
        <f>' B_Populations'!S270</f>
        <v>0</v>
      </c>
      <c r="AY265" s="157">
        <f>IF(AX265=0,0,($K$265/$AX$265)*100000)</f>
        <v>0</v>
      </c>
      <c r="AZ265" s="157">
        <f>' B_Populations'!U270</f>
        <v>0</v>
      </c>
      <c r="BA265" s="157">
        <f>IF(AZ265=0,0,($L$265/$AZ$265)*100000)</f>
        <v>0</v>
      </c>
      <c r="CQ265" s="110"/>
      <c r="CR265" s="158"/>
      <c r="CS265" s="159">
        <v>8.7247000000000005E-2</v>
      </c>
      <c r="CT265" s="110"/>
      <c r="CU265" s="108" t="str">
        <f>' B_Populations'!$B$15</f>
        <v>55-64</v>
      </c>
      <c r="CV265" s="160">
        <f t="shared" si="260"/>
        <v>0</v>
      </c>
      <c r="CW265" s="161">
        <f t="shared" si="261"/>
        <v>0</v>
      </c>
      <c r="CX265" s="161">
        <f t="shared" si="262"/>
        <v>0</v>
      </c>
      <c r="CY265" s="162">
        <f t="shared" si="263"/>
        <v>0</v>
      </c>
      <c r="CZ265" s="162">
        <f t="shared" si="264"/>
        <v>0</v>
      </c>
      <c r="DA265" s="162">
        <f t="shared" si="265"/>
        <v>0</v>
      </c>
      <c r="DB265" s="162">
        <f t="shared" si="266"/>
        <v>0</v>
      </c>
      <c r="DC265" s="162">
        <f t="shared" si="267"/>
        <v>0</v>
      </c>
      <c r="DD265" s="162">
        <f t="shared" si="268"/>
        <v>0</v>
      </c>
      <c r="DE265" s="178">
        <f t="shared" si="269"/>
        <v>0</v>
      </c>
    </row>
    <row r="266" spans="1:109">
      <c r="B266" s="108" t="str">
        <f>' B_Populations'!$B$16</f>
        <v>65-74</v>
      </c>
      <c r="C266" s="254"/>
      <c r="D266" s="255"/>
      <c r="E266" s="255"/>
      <c r="F266" s="155"/>
      <c r="G266" s="155"/>
      <c r="H266" s="155"/>
      <c r="I266" s="155"/>
      <c r="J266" s="155"/>
      <c r="K266" s="155"/>
      <c r="L266" s="155"/>
      <c r="M266" s="110"/>
      <c r="N266" s="110"/>
      <c r="O266" s="110"/>
      <c r="P266" s="110"/>
      <c r="Q266" s="110"/>
      <c r="R266" s="110"/>
      <c r="S266" s="110"/>
      <c r="T266" s="110"/>
      <c r="U266" s="110"/>
      <c r="V266" s="110"/>
      <c r="W266" s="110"/>
      <c r="X266" s="110"/>
      <c r="Y266" s="110"/>
      <c r="Z266" s="177"/>
      <c r="AA266" s="177"/>
      <c r="AB266" s="177"/>
      <c r="AC266" s="177"/>
      <c r="AD266" s="177"/>
      <c r="AE266" s="177"/>
      <c r="AF266" s="177"/>
      <c r="AG266" s="110"/>
      <c r="AH266" s="157">
        <f>' B_Populations'!C271</f>
        <v>0</v>
      </c>
      <c r="AI266" s="157">
        <f>IF(AH266=0,0,($C$266/$AH$266)*100000)</f>
        <v>0</v>
      </c>
      <c r="AJ266" s="157">
        <f>' B_Populations'!E271</f>
        <v>0</v>
      </c>
      <c r="AK266" s="157">
        <f>IF(AJ266=0,0,($D$266/$AJ$266)*100000)</f>
        <v>0</v>
      </c>
      <c r="AL266" s="157">
        <f>' B_Populations'!G271</f>
        <v>0</v>
      </c>
      <c r="AM266" s="157">
        <f>IF(AL266=0,0,($E$266/$AL$266)*100000)</f>
        <v>0</v>
      </c>
      <c r="AN266" s="157">
        <f>' B_Populations'!I271</f>
        <v>0</v>
      </c>
      <c r="AO266" s="157">
        <f>IF(AN266=0,0,($F$266/$AN$266)*100000)</f>
        <v>0</v>
      </c>
      <c r="AP266" s="157">
        <f>' B_Populations'!K271</f>
        <v>0</v>
      </c>
      <c r="AQ266" s="157">
        <f>IF(AP266=0,0,($G$266/$AP$266)*100000)</f>
        <v>0</v>
      </c>
      <c r="AR266" s="157">
        <f>' B_Populations'!M271</f>
        <v>0</v>
      </c>
      <c r="AS266" s="157">
        <f>IF(AR266=0,0,($H$266/$AR$266)*100000)</f>
        <v>0</v>
      </c>
      <c r="AT266" s="157">
        <f>' B_Populations'!O271</f>
        <v>0</v>
      </c>
      <c r="AU266" s="157">
        <f>IF(AT266=0,0,($I$266/$AT$266)*100000)</f>
        <v>0</v>
      </c>
      <c r="AV266" s="157">
        <f>' B_Populations'!Q271</f>
        <v>0</v>
      </c>
      <c r="AW266" s="157">
        <f>IF(AV266=0,0,($J$266/$AV$266)*100000)</f>
        <v>0</v>
      </c>
      <c r="AX266" s="157">
        <f>' B_Populations'!S271</f>
        <v>0</v>
      </c>
      <c r="AY266" s="157">
        <f>IF(AX266=0,0,($K$266/$AX$266)*100000)</f>
        <v>0</v>
      </c>
      <c r="AZ266" s="157">
        <f>' B_Populations'!U271</f>
        <v>0</v>
      </c>
      <c r="BA266" s="157">
        <f>IF(AZ266=0,0,($L$266/$AZ$266)*100000)</f>
        <v>0</v>
      </c>
      <c r="CQ266" s="110"/>
      <c r="CR266" s="158"/>
      <c r="CS266" s="159">
        <v>6.6036999999999998E-2</v>
      </c>
      <c r="CT266" s="110"/>
      <c r="CU266" s="108" t="str">
        <f>' B_Populations'!$B$16</f>
        <v>65-74</v>
      </c>
      <c r="CV266" s="160">
        <f t="shared" si="260"/>
        <v>0</v>
      </c>
      <c r="CW266" s="161">
        <f t="shared" si="261"/>
        <v>0</v>
      </c>
      <c r="CX266" s="161">
        <f t="shared" si="262"/>
        <v>0</v>
      </c>
      <c r="CY266" s="162">
        <f t="shared" si="263"/>
        <v>0</v>
      </c>
      <c r="CZ266" s="162">
        <f t="shared" si="264"/>
        <v>0</v>
      </c>
      <c r="DA266" s="162">
        <f t="shared" si="265"/>
        <v>0</v>
      </c>
      <c r="DB266" s="162">
        <f t="shared" si="266"/>
        <v>0</v>
      </c>
      <c r="DC266" s="162">
        <f t="shared" si="267"/>
        <v>0</v>
      </c>
      <c r="DD266" s="162">
        <f t="shared" si="268"/>
        <v>0</v>
      </c>
      <c r="DE266" s="178">
        <f t="shared" si="269"/>
        <v>0</v>
      </c>
    </row>
    <row r="267" spans="1:109">
      <c r="B267" s="108" t="str">
        <f>' B_Populations'!$B$17</f>
        <v>75-84</v>
      </c>
      <c r="C267" s="254"/>
      <c r="D267" s="255"/>
      <c r="E267" s="255"/>
      <c r="F267" s="155"/>
      <c r="G267" s="155"/>
      <c r="H267" s="155"/>
      <c r="I267" s="155"/>
      <c r="J267" s="155"/>
      <c r="K267" s="155"/>
      <c r="L267" s="155"/>
      <c r="M267" s="110"/>
      <c r="N267" s="110"/>
      <c r="O267" s="110"/>
      <c r="P267" s="110"/>
      <c r="Q267" s="110"/>
      <c r="R267" s="110"/>
      <c r="S267" s="110"/>
      <c r="T267" s="110"/>
      <c r="U267" s="110"/>
      <c r="V267" s="110"/>
      <c r="W267" s="110"/>
      <c r="X267" s="110"/>
      <c r="Y267" s="110"/>
      <c r="Z267" s="177"/>
      <c r="AA267" s="177"/>
      <c r="AB267" s="177"/>
      <c r="AC267" s="177"/>
      <c r="AD267" s="177"/>
      <c r="AE267" s="177"/>
      <c r="AF267" s="177"/>
      <c r="AG267" s="110"/>
      <c r="AH267" s="157">
        <f>' B_Populations'!C272</f>
        <v>0</v>
      </c>
      <c r="AI267" s="157">
        <f>IF(AH267=0,0,($C$267/$AH$267)*100000)</f>
        <v>0</v>
      </c>
      <c r="AJ267" s="157">
        <f>' B_Populations'!E272</f>
        <v>0</v>
      </c>
      <c r="AK267" s="157">
        <f>IF(AJ267=0,0,($D$267/$AJ$267)*100000)</f>
        <v>0</v>
      </c>
      <c r="AL267" s="157">
        <f>' B_Populations'!G272</f>
        <v>0</v>
      </c>
      <c r="AM267" s="157">
        <f>IF(AL267=0,0,($E$267/$AL$267)*100000)</f>
        <v>0</v>
      </c>
      <c r="AN267" s="157">
        <f>' B_Populations'!I272</f>
        <v>0</v>
      </c>
      <c r="AO267" s="157">
        <f>IF(AN267=0,0,($F$267/$AN$267)*100000)</f>
        <v>0</v>
      </c>
      <c r="AP267" s="157">
        <f>' B_Populations'!K272</f>
        <v>0</v>
      </c>
      <c r="AQ267" s="157">
        <f>IF(AP267=0,0,($G$267/$AP$267)*100000)</f>
        <v>0</v>
      </c>
      <c r="AR267" s="157">
        <f>' B_Populations'!M272</f>
        <v>0</v>
      </c>
      <c r="AS267" s="157">
        <f>IF(AR267=0,0,($H$267/$AR$267)*100000)</f>
        <v>0</v>
      </c>
      <c r="AT267" s="157">
        <f>' B_Populations'!O272</f>
        <v>0</v>
      </c>
      <c r="AU267" s="157">
        <f>IF(AT267=0,0,($I$267/$AT$267)*100000)</f>
        <v>0</v>
      </c>
      <c r="AV267" s="157">
        <f>' B_Populations'!Q272</f>
        <v>0</v>
      </c>
      <c r="AW267" s="157">
        <f>IF(AV267=0,0,($J$267/$AV$267)*100000)</f>
        <v>0</v>
      </c>
      <c r="AX267" s="157">
        <f>' B_Populations'!S272</f>
        <v>0</v>
      </c>
      <c r="AY267" s="157">
        <f>IF(AX267=0,0,($K$267/$AX$267)*100000)</f>
        <v>0</v>
      </c>
      <c r="AZ267" s="157">
        <f>' B_Populations'!U272</f>
        <v>0</v>
      </c>
      <c r="BA267" s="157">
        <f>IF(AZ267=0,0,($L$267/$AZ$267)*100000)</f>
        <v>0</v>
      </c>
      <c r="CQ267" s="110"/>
      <c r="CR267" s="158"/>
      <c r="CS267" s="159">
        <v>4.4840999999999999E-2</v>
      </c>
      <c r="CT267" s="110"/>
      <c r="CU267" s="108" t="str">
        <f>' B_Populations'!$B$17</f>
        <v>75-84</v>
      </c>
      <c r="CV267" s="160">
        <f t="shared" si="260"/>
        <v>0</v>
      </c>
      <c r="CW267" s="161">
        <f t="shared" si="261"/>
        <v>0</v>
      </c>
      <c r="CX267" s="161">
        <f t="shared" si="262"/>
        <v>0</v>
      </c>
      <c r="CY267" s="162">
        <f t="shared" si="263"/>
        <v>0</v>
      </c>
      <c r="CZ267" s="162">
        <f t="shared" si="264"/>
        <v>0</v>
      </c>
      <c r="DA267" s="162">
        <f t="shared" si="265"/>
        <v>0</v>
      </c>
      <c r="DB267" s="162">
        <f t="shared" si="266"/>
        <v>0</v>
      </c>
      <c r="DC267" s="162">
        <f t="shared" si="267"/>
        <v>0</v>
      </c>
      <c r="DD267" s="162">
        <f t="shared" si="268"/>
        <v>0</v>
      </c>
      <c r="DE267" s="178">
        <f t="shared" si="269"/>
        <v>0</v>
      </c>
    </row>
    <row r="268" spans="1:109">
      <c r="B268" s="108" t="str">
        <f>' B_Populations'!$B$18</f>
        <v>85+</v>
      </c>
      <c r="C268" s="254"/>
      <c r="D268" s="255"/>
      <c r="E268" s="255"/>
      <c r="F268" s="155"/>
      <c r="G268" s="155"/>
      <c r="H268" s="155"/>
      <c r="I268" s="155"/>
      <c r="J268" s="155"/>
      <c r="K268" s="155"/>
      <c r="L268" s="155"/>
      <c r="M268" s="110"/>
      <c r="N268" s="110"/>
      <c r="O268" s="110"/>
      <c r="P268" s="110"/>
      <c r="Q268" s="110"/>
      <c r="R268" s="110"/>
      <c r="S268" s="110"/>
      <c r="T268" s="110"/>
      <c r="U268" s="110"/>
      <c r="V268" s="110"/>
      <c r="W268" s="110"/>
      <c r="X268" s="110"/>
      <c r="Y268" s="110"/>
      <c r="Z268" s="177"/>
      <c r="AA268" s="177"/>
      <c r="AB268" s="177"/>
      <c r="AC268" s="177"/>
      <c r="AD268" s="177"/>
      <c r="AE268" s="177"/>
      <c r="AF268" s="177"/>
      <c r="AG268" s="110"/>
      <c r="AH268" s="157">
        <f>' B_Populations'!C273</f>
        <v>0</v>
      </c>
      <c r="AI268" s="157">
        <f>IF(AH268=0,0,($C$268/$AH$268)*100000)</f>
        <v>0</v>
      </c>
      <c r="AJ268" s="157">
        <f>' B_Populations'!E273</f>
        <v>0</v>
      </c>
      <c r="AK268" s="157">
        <f>IF(AJ268=0,0,($D$268/$AJ$268)*100000)</f>
        <v>0</v>
      </c>
      <c r="AL268" s="157">
        <f>' B_Populations'!G273</f>
        <v>0</v>
      </c>
      <c r="AM268" s="157">
        <f>IF(AL268=0,0,($E$268/$AL$268)*100000)</f>
        <v>0</v>
      </c>
      <c r="AN268" s="157">
        <f>' B_Populations'!I273</f>
        <v>0</v>
      </c>
      <c r="AO268" s="157">
        <f>IF(AN268=0,0,($F$268/$AN$268)*100000)</f>
        <v>0</v>
      </c>
      <c r="AP268" s="157">
        <f>' B_Populations'!K273</f>
        <v>0</v>
      </c>
      <c r="AQ268" s="157">
        <f>IF(AP268=0,0,($G$268/$AP$268)*100000)</f>
        <v>0</v>
      </c>
      <c r="AR268" s="157">
        <f>' B_Populations'!M273</f>
        <v>0</v>
      </c>
      <c r="AS268" s="157">
        <f>IF(AR268=0,0,($H$268/$AR$268)*100000)</f>
        <v>0</v>
      </c>
      <c r="AT268" s="157">
        <f>' B_Populations'!O273</f>
        <v>0</v>
      </c>
      <c r="AU268" s="157">
        <f>IF(AT268=0,0,($I$268/$AT$268)*100000)</f>
        <v>0</v>
      </c>
      <c r="AV268" s="157">
        <f>' B_Populations'!Q273</f>
        <v>0</v>
      </c>
      <c r="AW268" s="157">
        <f>IF(AV268=0,0,($J$268/$AV$268)*100000)</f>
        <v>0</v>
      </c>
      <c r="AX268" s="157">
        <f>' B_Populations'!S273</f>
        <v>0</v>
      </c>
      <c r="AY268" s="157">
        <f>IF(AX268=0,0,($K$268/$AX$268)*100000)</f>
        <v>0</v>
      </c>
      <c r="AZ268" s="157">
        <f>' B_Populations'!U273</f>
        <v>0</v>
      </c>
      <c r="BA268" s="157">
        <f>IF(AZ268=0,0,($L$268/$AZ$268)*100000)</f>
        <v>0</v>
      </c>
      <c r="CQ268" s="110"/>
      <c r="CR268" s="158"/>
      <c r="CS268" s="159">
        <v>1.5507999999999999E-2</v>
      </c>
      <c r="CT268" s="110"/>
      <c r="CU268" s="108" t="str">
        <f>' B_Populations'!$B$18</f>
        <v>85+</v>
      </c>
      <c r="CV268" s="160">
        <f t="shared" si="260"/>
        <v>0</v>
      </c>
      <c r="CW268" s="161">
        <f t="shared" si="261"/>
        <v>0</v>
      </c>
      <c r="CX268" s="161">
        <f t="shared" si="262"/>
        <v>0</v>
      </c>
      <c r="CY268" s="162">
        <f t="shared" si="263"/>
        <v>0</v>
      </c>
      <c r="CZ268" s="162">
        <f t="shared" si="264"/>
        <v>0</v>
      </c>
      <c r="DA268" s="162">
        <f t="shared" si="265"/>
        <v>0</v>
      </c>
      <c r="DB268" s="162">
        <f t="shared" si="266"/>
        <v>0</v>
      </c>
      <c r="DC268" s="162">
        <f t="shared" si="267"/>
        <v>0</v>
      </c>
      <c r="DD268" s="162">
        <f t="shared" si="268"/>
        <v>0</v>
      </c>
      <c r="DE268" s="178">
        <f t="shared" si="269"/>
        <v>0</v>
      </c>
    </row>
    <row r="269" spans="1:109">
      <c r="B269" s="163" t="s">
        <v>115</v>
      </c>
      <c r="C269" s="164">
        <f t="shared" ref="C269:L269" si="270">SUM(C259:C268)</f>
        <v>0</v>
      </c>
      <c r="D269" s="165">
        <f t="shared" si="270"/>
        <v>0</v>
      </c>
      <c r="E269" s="165">
        <f t="shared" si="270"/>
        <v>0</v>
      </c>
      <c r="F269" s="167">
        <f t="shared" si="270"/>
        <v>0</v>
      </c>
      <c r="G269" s="167">
        <f t="shared" si="270"/>
        <v>0</v>
      </c>
      <c r="H269" s="167">
        <f t="shared" si="270"/>
        <v>0</v>
      </c>
      <c r="I269" s="167">
        <f t="shared" si="270"/>
        <v>0</v>
      </c>
      <c r="J269" s="167">
        <f t="shared" si="270"/>
        <v>0</v>
      </c>
      <c r="K269" s="167">
        <f t="shared" si="270"/>
        <v>0</v>
      </c>
      <c r="L269" s="179">
        <f t="shared" si="270"/>
        <v>0</v>
      </c>
      <c r="M269" s="98"/>
      <c r="AH269" s="170">
        <f t="shared" ref="AH269:BA269" si="271">SUM(AH259:AH268)</f>
        <v>0</v>
      </c>
      <c r="AI269" s="157">
        <f>IF(AH269=0,0,($C$269/$AH$269)*100000)</f>
        <v>0</v>
      </c>
      <c r="AJ269" s="157">
        <f t="shared" si="271"/>
        <v>0</v>
      </c>
      <c r="AK269" s="157">
        <f>IF(AJ269=0,0,($D$269/$AJ$269)*100000)</f>
        <v>0</v>
      </c>
      <c r="AL269" s="157">
        <f t="shared" si="271"/>
        <v>0</v>
      </c>
      <c r="AM269" s="157">
        <f>IF(AL269=0,0,($E$269/$AL$269)*100000)</f>
        <v>0</v>
      </c>
      <c r="AN269" s="157">
        <f t="shared" si="271"/>
        <v>0</v>
      </c>
      <c r="AO269" s="157">
        <f>IF(AN269=0,0,($F$269/$AN$269)*100000)</f>
        <v>0</v>
      </c>
      <c r="AP269" s="157">
        <f t="shared" si="271"/>
        <v>0</v>
      </c>
      <c r="AQ269" s="157">
        <f>IF(AP269=0,0,($G$269/$AP$269)*100000)</f>
        <v>0</v>
      </c>
      <c r="AR269" s="157">
        <f t="shared" si="271"/>
        <v>0</v>
      </c>
      <c r="AS269" s="157">
        <f>IF(AR269=0,0,($H$269/$AR$269)*100000)</f>
        <v>0</v>
      </c>
      <c r="AT269" s="157">
        <f t="shared" si="271"/>
        <v>0</v>
      </c>
      <c r="AU269" s="157">
        <f>IF(AT269=0,0,($I$269/$AT$269)*100000)</f>
        <v>0</v>
      </c>
      <c r="AV269" s="157">
        <f t="shared" si="271"/>
        <v>0</v>
      </c>
      <c r="AW269" s="157">
        <f>IF(AV269=0,0,($J$269/$AV$269)*100000)</f>
        <v>0</v>
      </c>
      <c r="AX269" s="157">
        <f t="shared" si="271"/>
        <v>0</v>
      </c>
      <c r="AY269" s="157">
        <f>IF(AX269=0,0,($K$269/$AX$269)*100000)</f>
        <v>0</v>
      </c>
      <c r="AZ269" s="157">
        <f t="shared" si="271"/>
        <v>0</v>
      </c>
      <c r="BA269" s="157">
        <f>IF(AZ269=0,0,($L$269/$AZ$269)*100000)</f>
        <v>0</v>
      </c>
      <c r="CS269" s="171"/>
      <c r="CU269" s="157" t="s">
        <v>115</v>
      </c>
      <c r="CV269" s="160">
        <f t="shared" ref="CV269:DE269" si="272">SUM(CV259:CV268)</f>
        <v>0</v>
      </c>
      <c r="CW269" s="161">
        <f t="shared" si="272"/>
        <v>0</v>
      </c>
      <c r="CX269" s="161">
        <f t="shared" si="272"/>
        <v>0</v>
      </c>
      <c r="CY269" s="172">
        <f t="shared" si="272"/>
        <v>0</v>
      </c>
      <c r="CZ269" s="172">
        <f t="shared" si="272"/>
        <v>0</v>
      </c>
      <c r="DA269" s="172">
        <f t="shared" si="272"/>
        <v>0</v>
      </c>
      <c r="DB269" s="172">
        <f t="shared" si="272"/>
        <v>0</v>
      </c>
      <c r="DC269" s="172">
        <f t="shared" si="272"/>
        <v>0</v>
      </c>
      <c r="DD269" s="172">
        <f t="shared" si="272"/>
        <v>0</v>
      </c>
      <c r="DE269" s="180">
        <f t="shared" si="272"/>
        <v>0</v>
      </c>
    </row>
    <row r="271" spans="1:109" ht="12.95" thickBot="1"/>
    <row r="272" spans="1:109" ht="13.5" thickBot="1">
      <c r="A272" s="136" t="s">
        <v>116</v>
      </c>
      <c r="B272" s="173"/>
      <c r="C272" s="174">
        <f>' B_Populations'!A280</f>
        <v>0</v>
      </c>
      <c r="D272" s="139" t="s">
        <v>103</v>
      </c>
      <c r="E272" s="139"/>
      <c r="F272" s="140" t="s">
        <v>104</v>
      </c>
      <c r="G272" s="141"/>
      <c r="H272" s="141"/>
      <c r="I272" s="141"/>
      <c r="J272" s="141"/>
      <c r="K272" s="141"/>
      <c r="L272" s="141"/>
      <c r="M272" s="98"/>
      <c r="N272" s="98"/>
      <c r="O272" s="98"/>
      <c r="P272" s="98"/>
      <c r="Q272" s="98"/>
      <c r="R272" s="98"/>
      <c r="S272" s="98"/>
      <c r="T272" s="98"/>
      <c r="U272" s="98"/>
      <c r="V272" s="98"/>
      <c r="W272" s="98"/>
      <c r="X272" s="98"/>
      <c r="Y272" s="98"/>
      <c r="CV272" s="98" t="s">
        <v>106</v>
      </c>
      <c r="CW272" s="98"/>
      <c r="CX272" s="98"/>
      <c r="CY272" s="98"/>
    </row>
    <row r="273" spans="1:109" ht="39">
      <c r="B273" s="144" t="s">
        <v>32</v>
      </c>
      <c r="C273" s="145" t="s">
        <v>107</v>
      </c>
      <c r="D273" s="146" t="s">
        <v>108</v>
      </c>
      <c r="E273" s="146" t="s">
        <v>109</v>
      </c>
      <c r="F273" s="148" t="str">
        <f>' B_Populations'!$I$8</f>
        <v>White-Not Hispanic</v>
      </c>
      <c r="G273" s="148" t="str">
        <f>' B_Populations'!$K$8</f>
        <v>Hispanic</v>
      </c>
      <c r="H273" s="148" t="str">
        <f>' B_Populations'!$M$8</f>
        <v>Black-Not Hispanic</v>
      </c>
      <c r="I273" s="148" t="str">
        <f>' B_Populations'!$O$8</f>
        <v>Asian</v>
      </c>
      <c r="J273" s="148" t="str">
        <f>' B_Populations'!$Q$8</f>
        <v>American Indian/Alaska Native</v>
      </c>
      <c r="K273" s="148" t="str">
        <f>' B_Populations'!$S$8</f>
        <v>Other</v>
      </c>
      <c r="L273" s="175" t="str">
        <f>' B_Populations'!$U$8</f>
        <v>Other</v>
      </c>
      <c r="M273" s="102"/>
      <c r="N273" s="102"/>
      <c r="O273" s="102"/>
      <c r="P273" s="102"/>
      <c r="Q273" s="102"/>
      <c r="R273" s="102"/>
      <c r="S273" s="102"/>
      <c r="T273" s="102"/>
      <c r="U273" s="102"/>
      <c r="V273" s="102"/>
      <c r="W273" s="102"/>
      <c r="X273" s="102"/>
      <c r="Y273" s="102"/>
      <c r="Z273" s="102"/>
      <c r="AA273" s="102"/>
      <c r="AB273" s="102"/>
      <c r="AC273" s="102"/>
      <c r="AD273" s="102"/>
      <c r="AE273" s="102"/>
      <c r="AF273" s="102"/>
      <c r="AH273" s="150" t="s">
        <v>110</v>
      </c>
      <c r="AI273" s="150" t="s">
        <v>111</v>
      </c>
      <c r="AJ273" s="150" t="s">
        <v>112</v>
      </c>
      <c r="AK273" s="150" t="s">
        <v>111</v>
      </c>
      <c r="AL273" s="150" t="s">
        <v>113</v>
      </c>
      <c r="AM273" s="150" t="s">
        <v>111</v>
      </c>
      <c r="AN273" s="150" t="str">
        <f>' B_Populations'!$I$8</f>
        <v>White-Not Hispanic</v>
      </c>
      <c r="AO273" s="150" t="s">
        <v>111</v>
      </c>
      <c r="AP273" s="150" t="str">
        <f>' B_Populations'!$K$8</f>
        <v>Hispanic</v>
      </c>
      <c r="AQ273" s="150" t="s">
        <v>111</v>
      </c>
      <c r="AR273" s="150" t="str">
        <f>' B_Populations'!$M$8</f>
        <v>Black-Not Hispanic</v>
      </c>
      <c r="AS273" s="150" t="s">
        <v>111</v>
      </c>
      <c r="AT273" s="150" t="str">
        <f>' B_Populations'!$O$8</f>
        <v>Asian</v>
      </c>
      <c r="AU273" s="150" t="s">
        <v>111</v>
      </c>
      <c r="AV273" s="150" t="str">
        <f>' B_Populations'!$Q$8</f>
        <v>American Indian/Alaska Native</v>
      </c>
      <c r="AW273" s="150" t="s">
        <v>111</v>
      </c>
      <c r="AX273" s="150" t="str">
        <f>' B_Populations'!$S$8</f>
        <v>Other</v>
      </c>
      <c r="AY273" s="150" t="s">
        <v>111</v>
      </c>
      <c r="AZ273" s="150" t="str">
        <f>' B_Populations'!$U$8</f>
        <v>Other</v>
      </c>
      <c r="BA273" s="150" t="s">
        <v>111</v>
      </c>
      <c r="BB273" s="102"/>
      <c r="BC273" s="102"/>
      <c r="BD273" s="102"/>
      <c r="BE273" s="102"/>
      <c r="BF273" s="102"/>
      <c r="BG273" s="102"/>
      <c r="BH273" s="102"/>
      <c r="BI273" s="102"/>
      <c r="BJ273" s="102"/>
      <c r="BK273" s="102"/>
      <c r="BL273" s="102"/>
      <c r="BM273" s="102"/>
      <c r="BN273" s="102"/>
      <c r="BO273" s="102"/>
      <c r="BP273" s="102"/>
      <c r="BQ273" s="102"/>
      <c r="BR273" s="102"/>
      <c r="BS273" s="102"/>
      <c r="BT273" s="102"/>
      <c r="BU273" s="102"/>
      <c r="BV273" s="102"/>
      <c r="BW273" s="102"/>
      <c r="BX273" s="102"/>
      <c r="BY273" s="102"/>
      <c r="BZ273" s="102"/>
      <c r="CA273" s="102"/>
      <c r="CB273" s="102"/>
      <c r="CC273" s="102"/>
      <c r="CD273" s="102"/>
      <c r="CE273" s="102"/>
      <c r="CF273" s="102"/>
      <c r="CG273" s="102"/>
      <c r="CH273" s="102"/>
      <c r="CI273" s="102"/>
      <c r="CJ273" s="102"/>
      <c r="CK273" s="102"/>
      <c r="CL273" s="102"/>
      <c r="CM273" s="102"/>
      <c r="CN273" s="102"/>
      <c r="CO273" s="102"/>
      <c r="CP273" s="102"/>
      <c r="CQ273" s="102"/>
      <c r="CR273" s="102"/>
      <c r="CS273" s="151" t="s">
        <v>114</v>
      </c>
      <c r="CU273" s="150" t="s">
        <v>32</v>
      </c>
      <c r="CV273" s="152" t="s">
        <v>33</v>
      </c>
      <c r="CW273" s="153" t="s">
        <v>34</v>
      </c>
      <c r="CX273" s="153" t="s">
        <v>35</v>
      </c>
      <c r="CY273" s="148" t="str">
        <f>' B_Populations'!$I$8</f>
        <v>White-Not Hispanic</v>
      </c>
      <c r="CZ273" s="148" t="str">
        <f>' B_Populations'!$K$8</f>
        <v>Hispanic</v>
      </c>
      <c r="DA273" s="148" t="str">
        <f>' B_Populations'!$M$8</f>
        <v>Black-Not Hispanic</v>
      </c>
      <c r="DB273" s="148" t="str">
        <f>' B_Populations'!$O$8</f>
        <v>Asian</v>
      </c>
      <c r="DC273" s="148" t="str">
        <f>' B_Populations'!$Q$8</f>
        <v>American Indian/Alaska Native</v>
      </c>
      <c r="DD273" s="148" t="str">
        <f>' B_Populations'!$S$8</f>
        <v>Other</v>
      </c>
      <c r="DE273" s="175" t="str">
        <f>' B_Populations'!$U$8</f>
        <v>Other</v>
      </c>
    </row>
    <row r="274" spans="1:109">
      <c r="B274" s="108" t="str">
        <f>' B_Populations'!$B$9</f>
        <v>10-14</v>
      </c>
      <c r="C274" s="254"/>
      <c r="D274" s="255"/>
      <c r="E274" s="255"/>
      <c r="F274" s="155"/>
      <c r="G274" s="155"/>
      <c r="H274" s="155"/>
      <c r="I274" s="155"/>
      <c r="J274" s="155"/>
      <c r="K274" s="155"/>
      <c r="L274" s="155"/>
      <c r="M274" s="110"/>
      <c r="N274" s="110"/>
      <c r="O274" s="110"/>
      <c r="P274" s="110"/>
      <c r="Q274" s="110"/>
      <c r="R274" s="110"/>
      <c r="S274" s="110"/>
      <c r="T274" s="110"/>
      <c r="U274" s="110"/>
      <c r="V274" s="110"/>
      <c r="W274" s="110"/>
      <c r="X274" s="110"/>
      <c r="Y274" s="110"/>
      <c r="Z274" s="177"/>
      <c r="AA274" s="177"/>
      <c r="AB274" s="177"/>
      <c r="AC274" s="177"/>
      <c r="AD274" s="177"/>
      <c r="AE274" s="177"/>
      <c r="AF274" s="177"/>
      <c r="AG274" s="110"/>
      <c r="AH274" s="157">
        <f>' B_Populations'!C279</f>
        <v>0</v>
      </c>
      <c r="AI274" s="157">
        <f>IF(AH274=0,0,($C$274/$AH$274)*100000)</f>
        <v>0</v>
      </c>
      <c r="AJ274" s="157">
        <f>' B_Populations'!E279</f>
        <v>0</v>
      </c>
      <c r="AK274" s="157">
        <f>IF(AJ274=0,0,($D$274/$AJ$274)*100000)</f>
        <v>0</v>
      </c>
      <c r="AL274" s="157">
        <f>' B_Populations'!G279</f>
        <v>0</v>
      </c>
      <c r="AM274" s="157">
        <f>IF(AL274=0,0,($E$274/$AL$274)*100000)</f>
        <v>0</v>
      </c>
      <c r="AN274" s="157">
        <f>' B_Populations'!I279</f>
        <v>0</v>
      </c>
      <c r="AO274" s="157">
        <f>IF(AN274=0,0,($F$274/$AN$274)*100000)</f>
        <v>0</v>
      </c>
      <c r="AP274" s="157">
        <f>' B_Populations'!K279</f>
        <v>0</v>
      </c>
      <c r="AQ274" s="157">
        <f>IF(AP274=0,0,($G$274/$AP$274)*100000)</f>
        <v>0</v>
      </c>
      <c r="AR274" s="157">
        <f>' B_Populations'!M279</f>
        <v>0</v>
      </c>
      <c r="AS274" s="157">
        <f>IF(AR274=0,0,($H$274/$AR$274)*100000)</f>
        <v>0</v>
      </c>
      <c r="AT274" s="157">
        <f>' B_Populations'!O279</f>
        <v>0</v>
      </c>
      <c r="AU274" s="157">
        <f>IF(AT274=0,0,($I$274/$AT$274)*100000)</f>
        <v>0</v>
      </c>
      <c r="AV274" s="157">
        <f>' B_Populations'!Q279</f>
        <v>0</v>
      </c>
      <c r="AW274" s="157">
        <f>IF(AV274=0,0,($J$274/$AV$274)*100000)</f>
        <v>0</v>
      </c>
      <c r="AX274" s="157">
        <f>' B_Populations'!S279</f>
        <v>0</v>
      </c>
      <c r="AY274" s="157">
        <f>IF(AX274=0,0,($K$274/$AX$274)*100000)</f>
        <v>0</v>
      </c>
      <c r="AZ274" s="157">
        <f>' B_Populations'!U279</f>
        <v>0</v>
      </c>
      <c r="BA274" s="157">
        <f>IF(AZ274=0,0,($L$274/$AZ$274)*100000)</f>
        <v>0</v>
      </c>
      <c r="CQ274" s="110"/>
      <c r="CR274" s="158"/>
      <c r="CS274" s="159">
        <v>7.3032E-2</v>
      </c>
      <c r="CT274" s="110"/>
      <c r="CU274" s="108" t="str">
        <f>' B_Populations'!$B$9</f>
        <v>10-14</v>
      </c>
      <c r="CV274" s="160">
        <f t="shared" ref="CV274:CV283" si="273">AI274*CS274</f>
        <v>0</v>
      </c>
      <c r="CW274" s="161">
        <f t="shared" ref="CW274:CW283" si="274">AK274*CS274</f>
        <v>0</v>
      </c>
      <c r="CX274" s="161">
        <f t="shared" ref="CX274:CX283" si="275">AM274*CS274</f>
        <v>0</v>
      </c>
      <c r="CY274" s="162">
        <f t="shared" ref="CY274:CY283" si="276">AO274*CS274</f>
        <v>0</v>
      </c>
      <c r="CZ274" s="162">
        <f t="shared" ref="CZ274:CZ283" si="277">AQ274*CS274</f>
        <v>0</v>
      </c>
      <c r="DA274" s="162">
        <f t="shared" ref="DA274:DA283" si="278">AS274*CS274</f>
        <v>0</v>
      </c>
      <c r="DB274" s="162">
        <f t="shared" ref="DB274:DB283" si="279">AU274*CS274</f>
        <v>0</v>
      </c>
      <c r="DC274" s="162">
        <f t="shared" ref="DC274:DC283" si="280">AW274*CS274</f>
        <v>0</v>
      </c>
      <c r="DD274" s="162">
        <f t="shared" ref="DD274:DD283" si="281">AY274*CS274</f>
        <v>0</v>
      </c>
      <c r="DE274" s="178">
        <f t="shared" ref="DE274:DE283" si="282">BA274*CS274</f>
        <v>0</v>
      </c>
    </row>
    <row r="275" spans="1:109">
      <c r="B275" s="108" t="str">
        <f>' B_Populations'!$B$10</f>
        <v>15-19</v>
      </c>
      <c r="C275" s="254"/>
      <c r="D275" s="255"/>
      <c r="E275" s="255"/>
      <c r="F275" s="155"/>
      <c r="G275" s="155"/>
      <c r="H275" s="155"/>
      <c r="I275" s="155"/>
      <c r="J275" s="155"/>
      <c r="K275" s="155"/>
      <c r="L275" s="155"/>
      <c r="M275" s="110"/>
      <c r="N275" s="110"/>
      <c r="O275" s="110"/>
      <c r="P275" s="110"/>
      <c r="Q275" s="110"/>
      <c r="R275" s="110"/>
      <c r="S275" s="110"/>
      <c r="T275" s="110"/>
      <c r="U275" s="110"/>
      <c r="V275" s="110"/>
      <c r="W275" s="110"/>
      <c r="X275" s="110"/>
      <c r="Y275" s="110"/>
      <c r="Z275" s="177"/>
      <c r="AA275" s="177"/>
      <c r="AB275" s="177"/>
      <c r="AC275" s="177"/>
      <c r="AD275" s="177"/>
      <c r="AE275" s="177"/>
      <c r="AF275" s="177"/>
      <c r="AG275" s="110"/>
      <c r="AH275" s="157">
        <f>' B_Populations'!C280</f>
        <v>0</v>
      </c>
      <c r="AI275" s="157">
        <f>IF(AH275=0,0,($C$275/$AH$275)*100000)</f>
        <v>0</v>
      </c>
      <c r="AJ275" s="157">
        <f>' B_Populations'!E280</f>
        <v>0</v>
      </c>
      <c r="AK275" s="157">
        <f>IF(AJ275=0,0,($D$275/$AJ$275)*100000)</f>
        <v>0</v>
      </c>
      <c r="AL275" s="157">
        <f>' B_Populations'!G280</f>
        <v>0</v>
      </c>
      <c r="AM275" s="157">
        <f>IF(AL275=0,0,($E$275/$AL$275)*100000)</f>
        <v>0</v>
      </c>
      <c r="AN275" s="157">
        <f>' B_Populations'!I280</f>
        <v>0</v>
      </c>
      <c r="AO275" s="157">
        <f>IF(AN275=0,0,($F$275/$AN$275)*100000)</f>
        <v>0</v>
      </c>
      <c r="AP275" s="157">
        <f>' B_Populations'!K280</f>
        <v>0</v>
      </c>
      <c r="AQ275" s="157">
        <f>IF(AP275=0,0,($G$275/$AP$275)*100000)</f>
        <v>0</v>
      </c>
      <c r="AR275" s="157">
        <f>' B_Populations'!M280</f>
        <v>0</v>
      </c>
      <c r="AS275" s="157">
        <f>IF(AR275=0,0,($H$275/$AR$275)*100000)</f>
        <v>0</v>
      </c>
      <c r="AT275" s="157">
        <f>' B_Populations'!O280</f>
        <v>0</v>
      </c>
      <c r="AU275" s="157">
        <f>IF(AT275=0,0,($I$275/$AT$275)*100000)</f>
        <v>0</v>
      </c>
      <c r="AV275" s="157">
        <f>' B_Populations'!Q280</f>
        <v>0</v>
      </c>
      <c r="AW275" s="157">
        <f>IF(AV275=0,0,($J$275/$AV$275)*100000)</f>
        <v>0</v>
      </c>
      <c r="AX275" s="157">
        <f>' B_Populations'!S280</f>
        <v>0</v>
      </c>
      <c r="AY275" s="157">
        <f>IF(AX275=0,0,($K$275/$AX$275)*100000)</f>
        <v>0</v>
      </c>
      <c r="AZ275" s="157">
        <f>' B_Populations'!U280</f>
        <v>0</v>
      </c>
      <c r="BA275" s="157">
        <f>IF(AZ275=0,0,($L$275/$AZ$275)*100000)</f>
        <v>0</v>
      </c>
      <c r="CQ275" s="110"/>
      <c r="CR275" s="158"/>
      <c r="CS275" s="159">
        <v>7.2168999999999997E-2</v>
      </c>
      <c r="CT275" s="110"/>
      <c r="CU275" s="108" t="str">
        <f>' B_Populations'!$B$10</f>
        <v>15-19</v>
      </c>
      <c r="CV275" s="160">
        <f t="shared" si="273"/>
        <v>0</v>
      </c>
      <c r="CW275" s="161">
        <f t="shared" si="274"/>
        <v>0</v>
      </c>
      <c r="CX275" s="161">
        <f t="shared" si="275"/>
        <v>0</v>
      </c>
      <c r="CY275" s="162">
        <f t="shared" si="276"/>
        <v>0</v>
      </c>
      <c r="CZ275" s="162">
        <f t="shared" si="277"/>
        <v>0</v>
      </c>
      <c r="DA275" s="162">
        <f t="shared" si="278"/>
        <v>0</v>
      </c>
      <c r="DB275" s="162">
        <f t="shared" si="279"/>
        <v>0</v>
      </c>
      <c r="DC275" s="162">
        <f t="shared" si="280"/>
        <v>0</v>
      </c>
      <c r="DD275" s="162">
        <f t="shared" si="281"/>
        <v>0</v>
      </c>
      <c r="DE275" s="178">
        <f t="shared" si="282"/>
        <v>0</v>
      </c>
    </row>
    <row r="276" spans="1:109">
      <c r="B276" s="108" t="str">
        <f>' B_Populations'!$B$11</f>
        <v>20-24</v>
      </c>
      <c r="C276" s="254"/>
      <c r="D276" s="255"/>
      <c r="E276" s="255"/>
      <c r="F276" s="155"/>
      <c r="G276" s="155"/>
      <c r="H276" s="155"/>
      <c r="I276" s="155"/>
      <c r="J276" s="155"/>
      <c r="K276" s="155"/>
      <c r="L276" s="155"/>
      <c r="M276" s="110"/>
      <c r="N276" s="110"/>
      <c r="O276" s="110"/>
      <c r="P276" s="110"/>
      <c r="Q276" s="110"/>
      <c r="R276" s="110"/>
      <c r="S276" s="110"/>
      <c r="T276" s="110"/>
      <c r="U276" s="110"/>
      <c r="V276" s="110"/>
      <c r="W276" s="110"/>
      <c r="X276" s="110"/>
      <c r="Y276" s="110"/>
      <c r="Z276" s="177"/>
      <c r="AA276" s="177"/>
      <c r="AB276" s="177"/>
      <c r="AC276" s="177"/>
      <c r="AD276" s="177"/>
      <c r="AE276" s="177"/>
      <c r="AF276" s="177"/>
      <c r="AG276" s="110"/>
      <c r="AH276" s="157">
        <f>' B_Populations'!C281</f>
        <v>0</v>
      </c>
      <c r="AI276" s="157">
        <f>IF(AH276=0,0,($C$276/$AH$276)*100000)</f>
        <v>0</v>
      </c>
      <c r="AJ276" s="157">
        <f>' B_Populations'!E281</f>
        <v>0</v>
      </c>
      <c r="AK276" s="157">
        <f>IF(AJ276=0,0,($D$276/$AJ$276)*100000)</f>
        <v>0</v>
      </c>
      <c r="AL276" s="157">
        <f>' B_Populations'!G281</f>
        <v>0</v>
      </c>
      <c r="AM276" s="157">
        <f>IF(AL276=0,0,($E$276/$AL$276)*100000)</f>
        <v>0</v>
      </c>
      <c r="AN276" s="157">
        <f>' B_Populations'!I281</f>
        <v>0</v>
      </c>
      <c r="AO276" s="157">
        <f>IF(AN276=0,0,($F$276/$AN$276)*100000)</f>
        <v>0</v>
      </c>
      <c r="AP276" s="157">
        <f>' B_Populations'!K281</f>
        <v>0</v>
      </c>
      <c r="AQ276" s="157">
        <f>IF(AP276=0,0,($G$276/$AP$276)*100000)</f>
        <v>0</v>
      </c>
      <c r="AR276" s="157">
        <f>' B_Populations'!M281</f>
        <v>0</v>
      </c>
      <c r="AS276" s="157">
        <f>IF(AR276=0,0,($H$276/$AR$276)*100000)</f>
        <v>0</v>
      </c>
      <c r="AT276" s="157">
        <f>' B_Populations'!O281</f>
        <v>0</v>
      </c>
      <c r="AU276" s="157">
        <f>IF(AT276=0,0,($I$276/$AT$276)*100000)</f>
        <v>0</v>
      </c>
      <c r="AV276" s="157">
        <f>' B_Populations'!Q281</f>
        <v>0</v>
      </c>
      <c r="AW276" s="157">
        <f>IF(AV276=0,0,($J$276/$AV$276)*100000)</f>
        <v>0</v>
      </c>
      <c r="AX276" s="157">
        <f>' B_Populations'!S281</f>
        <v>0</v>
      </c>
      <c r="AY276" s="157">
        <f>IF(AX276=0,0,($K$276/$AX$276)*100000)</f>
        <v>0</v>
      </c>
      <c r="AZ276" s="157">
        <f>' B_Populations'!U281</f>
        <v>0</v>
      </c>
      <c r="BA276" s="157">
        <f>IF(AZ276=0,0,($L$276/$AZ$276)*100000)</f>
        <v>0</v>
      </c>
      <c r="CQ276" s="110"/>
      <c r="CR276" s="158"/>
      <c r="CS276" s="159">
        <v>6.6477999999999995E-2</v>
      </c>
      <c r="CT276" s="110"/>
      <c r="CU276" s="108" t="str">
        <f>' B_Populations'!$B$11</f>
        <v>20-24</v>
      </c>
      <c r="CV276" s="160">
        <f t="shared" si="273"/>
        <v>0</v>
      </c>
      <c r="CW276" s="161">
        <f t="shared" si="274"/>
        <v>0</v>
      </c>
      <c r="CX276" s="161">
        <f t="shared" si="275"/>
        <v>0</v>
      </c>
      <c r="CY276" s="162">
        <f t="shared" si="276"/>
        <v>0</v>
      </c>
      <c r="CZ276" s="162">
        <f t="shared" si="277"/>
        <v>0</v>
      </c>
      <c r="DA276" s="162">
        <f t="shared" si="278"/>
        <v>0</v>
      </c>
      <c r="DB276" s="162">
        <f t="shared" si="279"/>
        <v>0</v>
      </c>
      <c r="DC276" s="162">
        <f t="shared" si="280"/>
        <v>0</v>
      </c>
      <c r="DD276" s="162">
        <f t="shared" si="281"/>
        <v>0</v>
      </c>
      <c r="DE276" s="178">
        <f t="shared" si="282"/>
        <v>0</v>
      </c>
    </row>
    <row r="277" spans="1:109">
      <c r="B277" s="108" t="str">
        <f>' B_Populations'!$B$12</f>
        <v>25-34</v>
      </c>
      <c r="C277" s="254"/>
      <c r="D277" s="255"/>
      <c r="E277" s="255"/>
      <c r="F277" s="155"/>
      <c r="G277" s="155"/>
      <c r="H277" s="155"/>
      <c r="I277" s="155"/>
      <c r="J277" s="155"/>
      <c r="K277" s="155"/>
      <c r="L277" s="155"/>
      <c r="M277" s="110"/>
      <c r="N277" s="110"/>
      <c r="O277" s="110"/>
      <c r="P277" s="110"/>
      <c r="Q277" s="110"/>
      <c r="R277" s="110"/>
      <c r="S277" s="110"/>
      <c r="T277" s="110"/>
      <c r="U277" s="110"/>
      <c r="V277" s="110"/>
      <c r="W277" s="110"/>
      <c r="X277" s="110"/>
      <c r="Y277" s="110"/>
      <c r="Z277" s="177"/>
      <c r="AA277" s="177"/>
      <c r="AB277" s="177"/>
      <c r="AC277" s="177"/>
      <c r="AD277" s="177"/>
      <c r="AE277" s="177"/>
      <c r="AF277" s="177"/>
      <c r="AG277" s="110"/>
      <c r="AH277" s="157">
        <f>' B_Populations'!C282</f>
        <v>0</v>
      </c>
      <c r="AI277" s="157">
        <f>IF(AH277=0,0,($C$277/$AH$277)*100000)</f>
        <v>0</v>
      </c>
      <c r="AJ277" s="157">
        <f>' B_Populations'!E282</f>
        <v>0</v>
      </c>
      <c r="AK277" s="157">
        <f>IF(AJ277=0,0,($D$277/$AJ$277)*100000)</f>
        <v>0</v>
      </c>
      <c r="AL277" s="157">
        <f>' B_Populations'!G282</f>
        <v>0</v>
      </c>
      <c r="AM277" s="157">
        <f>IF(AL277=0,0,($E$277/$AL$277)*100000)</f>
        <v>0</v>
      </c>
      <c r="AN277" s="157">
        <f>' B_Populations'!I282</f>
        <v>0</v>
      </c>
      <c r="AO277" s="157">
        <f>IF(AN277=0,0,($F$277/$AN$277)*100000)</f>
        <v>0</v>
      </c>
      <c r="AP277" s="157">
        <f>' B_Populations'!K282</f>
        <v>0</v>
      </c>
      <c r="AQ277" s="157">
        <f>IF(AP277=0,0,($G$277/$AP$277)*100000)</f>
        <v>0</v>
      </c>
      <c r="AR277" s="157">
        <f>' B_Populations'!M282</f>
        <v>0</v>
      </c>
      <c r="AS277" s="157">
        <f>IF(AR277=0,0,($H$277/$AR$277)*100000)</f>
        <v>0</v>
      </c>
      <c r="AT277" s="157">
        <f>' B_Populations'!O282</f>
        <v>0</v>
      </c>
      <c r="AU277" s="157">
        <f>IF(AT277=0,0,($I$277/$AT$277)*100000)</f>
        <v>0</v>
      </c>
      <c r="AV277" s="157">
        <f>' B_Populations'!Q282</f>
        <v>0</v>
      </c>
      <c r="AW277" s="157">
        <f>IF(AV277=0,0,($J$277/$AV$277)*100000)</f>
        <v>0</v>
      </c>
      <c r="AX277" s="157">
        <f>' B_Populations'!S282</f>
        <v>0</v>
      </c>
      <c r="AY277" s="157">
        <f>IF(AX277=0,0,($K$277/$AX$277)*100000)</f>
        <v>0</v>
      </c>
      <c r="AZ277" s="157">
        <f>' B_Populations'!U282</f>
        <v>0</v>
      </c>
      <c r="BA277" s="157">
        <f>IF(AZ277=0,0,($L$277/$AZ$277)*100000)</f>
        <v>0</v>
      </c>
      <c r="CQ277" s="110"/>
      <c r="CR277" s="158"/>
      <c r="CS277" s="159">
        <v>0.135573</v>
      </c>
      <c r="CT277" s="110"/>
      <c r="CU277" s="108" t="str">
        <f>' B_Populations'!$B$12</f>
        <v>25-34</v>
      </c>
      <c r="CV277" s="160">
        <f t="shared" si="273"/>
        <v>0</v>
      </c>
      <c r="CW277" s="161">
        <f t="shared" si="274"/>
        <v>0</v>
      </c>
      <c r="CX277" s="161">
        <f t="shared" si="275"/>
        <v>0</v>
      </c>
      <c r="CY277" s="162">
        <f t="shared" si="276"/>
        <v>0</v>
      </c>
      <c r="CZ277" s="162">
        <f t="shared" si="277"/>
        <v>0</v>
      </c>
      <c r="DA277" s="162">
        <f t="shared" si="278"/>
        <v>0</v>
      </c>
      <c r="DB277" s="162">
        <f t="shared" si="279"/>
        <v>0</v>
      </c>
      <c r="DC277" s="162">
        <f t="shared" si="280"/>
        <v>0</v>
      </c>
      <c r="DD277" s="162">
        <f t="shared" si="281"/>
        <v>0</v>
      </c>
      <c r="DE277" s="178">
        <f t="shared" si="282"/>
        <v>0</v>
      </c>
    </row>
    <row r="278" spans="1:109">
      <c r="B278" s="108" t="str">
        <f>' B_Populations'!$B$13</f>
        <v>35-44</v>
      </c>
      <c r="C278" s="254"/>
      <c r="D278" s="255"/>
      <c r="E278" s="255"/>
      <c r="F278" s="155"/>
      <c r="G278" s="155"/>
      <c r="H278" s="155"/>
      <c r="I278" s="155"/>
      <c r="J278" s="155"/>
      <c r="K278" s="155"/>
      <c r="L278" s="155"/>
      <c r="M278" s="110"/>
      <c r="N278" s="110"/>
      <c r="O278" s="110"/>
      <c r="P278" s="110"/>
      <c r="Q278" s="110"/>
      <c r="R278" s="110"/>
      <c r="S278" s="110"/>
      <c r="T278" s="110"/>
      <c r="U278" s="110"/>
      <c r="V278" s="110"/>
      <c r="W278" s="110"/>
      <c r="X278" s="110"/>
      <c r="Y278" s="110"/>
      <c r="Z278" s="177"/>
      <c r="AA278" s="177"/>
      <c r="AB278" s="177"/>
      <c r="AC278" s="177"/>
      <c r="AD278" s="177"/>
      <c r="AE278" s="177"/>
      <c r="AF278" s="177"/>
      <c r="AG278" s="110"/>
      <c r="AH278" s="157">
        <f>' B_Populations'!C283</f>
        <v>0</v>
      </c>
      <c r="AI278" s="157">
        <f>IF(AH278=0,0,($C$278/$AH$278)*100000)</f>
        <v>0</v>
      </c>
      <c r="AJ278" s="157">
        <f>' B_Populations'!E283</f>
        <v>0</v>
      </c>
      <c r="AK278" s="157">
        <f>IF(AJ278=0,0,($D$278/$AJ$278)*100000)</f>
        <v>0</v>
      </c>
      <c r="AL278" s="157">
        <f>' B_Populations'!G283</f>
        <v>0</v>
      </c>
      <c r="AM278" s="157">
        <f>IF(AL278=0,0,($E$278/$AL$278)*100000)</f>
        <v>0</v>
      </c>
      <c r="AN278" s="157">
        <f>' B_Populations'!I283</f>
        <v>0</v>
      </c>
      <c r="AO278" s="157">
        <f>IF(AN278=0,0,($F$278/$AN$278)*100000)</f>
        <v>0</v>
      </c>
      <c r="AP278" s="157">
        <f>' B_Populations'!K283</f>
        <v>0</v>
      </c>
      <c r="AQ278" s="157">
        <f>IF(AP278=0,0,($G$278/$AP$278)*100000)</f>
        <v>0</v>
      </c>
      <c r="AR278" s="157">
        <f>' B_Populations'!M283</f>
        <v>0</v>
      </c>
      <c r="AS278" s="157">
        <f>IF(AR278=0,0,($H$278/$AR$278)*100000)</f>
        <v>0</v>
      </c>
      <c r="AT278" s="157">
        <f>' B_Populations'!O283</f>
        <v>0</v>
      </c>
      <c r="AU278" s="157">
        <f>IF(AT278=0,0,($I$278/$AT$278)*100000)</f>
        <v>0</v>
      </c>
      <c r="AV278" s="157">
        <f>' B_Populations'!Q283</f>
        <v>0</v>
      </c>
      <c r="AW278" s="157">
        <f>IF(AV278=0,0,($J$278/$AV$278)*100000)</f>
        <v>0</v>
      </c>
      <c r="AX278" s="157">
        <f>' B_Populations'!S283</f>
        <v>0</v>
      </c>
      <c r="AY278" s="157">
        <f>IF(AX278=0,0,($K$278/$AX$278)*100000)</f>
        <v>0</v>
      </c>
      <c r="AZ278" s="157">
        <f>' B_Populations'!U283</f>
        <v>0</v>
      </c>
      <c r="BA278" s="157">
        <f>IF(AZ278=0,0,($L$278/$AZ$278)*100000)</f>
        <v>0</v>
      </c>
      <c r="CQ278" s="110"/>
      <c r="CR278" s="158"/>
      <c r="CS278" s="159">
        <v>0.16261300000000001</v>
      </c>
      <c r="CT278" s="110"/>
      <c r="CU278" s="108" t="str">
        <f>' B_Populations'!$B$13</f>
        <v>35-44</v>
      </c>
      <c r="CV278" s="160">
        <f t="shared" si="273"/>
        <v>0</v>
      </c>
      <c r="CW278" s="161">
        <f t="shared" si="274"/>
        <v>0</v>
      </c>
      <c r="CX278" s="161">
        <f t="shared" si="275"/>
        <v>0</v>
      </c>
      <c r="CY278" s="162">
        <f t="shared" si="276"/>
        <v>0</v>
      </c>
      <c r="CZ278" s="162">
        <f t="shared" si="277"/>
        <v>0</v>
      </c>
      <c r="DA278" s="162">
        <f t="shared" si="278"/>
        <v>0</v>
      </c>
      <c r="DB278" s="162">
        <f t="shared" si="279"/>
        <v>0</v>
      </c>
      <c r="DC278" s="162">
        <f t="shared" si="280"/>
        <v>0</v>
      </c>
      <c r="DD278" s="162">
        <f t="shared" si="281"/>
        <v>0</v>
      </c>
      <c r="DE278" s="178">
        <f t="shared" si="282"/>
        <v>0</v>
      </c>
    </row>
    <row r="279" spans="1:109">
      <c r="B279" s="108" t="str">
        <f>' B_Populations'!$B$14</f>
        <v>45-54</v>
      </c>
      <c r="C279" s="254"/>
      <c r="D279" s="255"/>
      <c r="E279" s="255"/>
      <c r="F279" s="155"/>
      <c r="G279" s="155"/>
      <c r="H279" s="155"/>
      <c r="I279" s="155"/>
      <c r="J279" s="155"/>
      <c r="K279" s="155"/>
      <c r="L279" s="155"/>
      <c r="M279" s="110"/>
      <c r="N279" s="110"/>
      <c r="O279" s="110"/>
      <c r="P279" s="110"/>
      <c r="Q279" s="110"/>
      <c r="R279" s="110"/>
      <c r="S279" s="110"/>
      <c r="T279" s="110"/>
      <c r="U279" s="110"/>
      <c r="V279" s="110"/>
      <c r="W279" s="110"/>
      <c r="X279" s="110"/>
      <c r="Y279" s="110"/>
      <c r="Z279" s="177"/>
      <c r="AA279" s="177"/>
      <c r="AB279" s="177"/>
      <c r="AC279" s="177"/>
      <c r="AD279" s="177"/>
      <c r="AE279" s="177"/>
      <c r="AF279" s="177"/>
      <c r="AG279" s="110"/>
      <c r="AH279" s="157">
        <f>' B_Populations'!C284</f>
        <v>0</v>
      </c>
      <c r="AI279" s="157">
        <f>IF(AH279=0,0,($C$279/$AH$279)*100000)</f>
        <v>0</v>
      </c>
      <c r="AJ279" s="157">
        <f>' B_Populations'!E284</f>
        <v>0</v>
      </c>
      <c r="AK279" s="157">
        <f>IF(AJ279=0,0,($D$279/$AJ$279)*100000)</f>
        <v>0</v>
      </c>
      <c r="AL279" s="157">
        <f>' B_Populations'!G284</f>
        <v>0</v>
      </c>
      <c r="AM279" s="157">
        <f>IF(AL279=0,0,($E$279/$AL$279)*100000)</f>
        <v>0</v>
      </c>
      <c r="AN279" s="157">
        <f>' B_Populations'!I284</f>
        <v>0</v>
      </c>
      <c r="AO279" s="157">
        <f>IF(AN279=0,0,($F$279/$AN$279)*100000)</f>
        <v>0</v>
      </c>
      <c r="AP279" s="157">
        <f>' B_Populations'!K284</f>
        <v>0</v>
      </c>
      <c r="AQ279" s="157">
        <f>IF(AP279=0,0,($G$279/$AP$279)*100000)</f>
        <v>0</v>
      </c>
      <c r="AR279" s="157">
        <f>' B_Populations'!M284</f>
        <v>0</v>
      </c>
      <c r="AS279" s="157">
        <f>IF(AR279=0,0,($H$279/$AR$279)*100000)</f>
        <v>0</v>
      </c>
      <c r="AT279" s="157">
        <f>' B_Populations'!O284</f>
        <v>0</v>
      </c>
      <c r="AU279" s="157">
        <f>IF(AT279=0,0,($I$279/$AT$279)*100000)</f>
        <v>0</v>
      </c>
      <c r="AV279" s="157">
        <f>' B_Populations'!Q284</f>
        <v>0</v>
      </c>
      <c r="AW279" s="157">
        <f>IF(AV279=0,0,($J$279/$AV$279)*100000)</f>
        <v>0</v>
      </c>
      <c r="AX279" s="157">
        <f>' B_Populations'!S284</f>
        <v>0</v>
      </c>
      <c r="AY279" s="157">
        <f>IF(AX279=0,0,($K$279/$AX$279)*100000)</f>
        <v>0</v>
      </c>
      <c r="AZ279" s="157">
        <f>' B_Populations'!U284</f>
        <v>0</v>
      </c>
      <c r="BA279" s="157">
        <f>IF(AZ279=0,0,($L$279/$AZ$279)*100000)</f>
        <v>0</v>
      </c>
      <c r="CQ279" s="110"/>
      <c r="CR279" s="158"/>
      <c r="CS279" s="159">
        <v>0.13483400000000001</v>
      </c>
      <c r="CT279" s="110"/>
      <c r="CU279" s="108" t="str">
        <f>' B_Populations'!$B$14</f>
        <v>45-54</v>
      </c>
      <c r="CV279" s="160">
        <f t="shared" si="273"/>
        <v>0</v>
      </c>
      <c r="CW279" s="161">
        <f t="shared" si="274"/>
        <v>0</v>
      </c>
      <c r="CX279" s="161">
        <f t="shared" si="275"/>
        <v>0</v>
      </c>
      <c r="CY279" s="162">
        <f t="shared" si="276"/>
        <v>0</v>
      </c>
      <c r="CZ279" s="162">
        <f t="shared" si="277"/>
        <v>0</v>
      </c>
      <c r="DA279" s="162">
        <f t="shared" si="278"/>
        <v>0</v>
      </c>
      <c r="DB279" s="162">
        <f t="shared" si="279"/>
        <v>0</v>
      </c>
      <c r="DC279" s="162">
        <f t="shared" si="280"/>
        <v>0</v>
      </c>
      <c r="DD279" s="162">
        <f t="shared" si="281"/>
        <v>0</v>
      </c>
      <c r="DE279" s="178">
        <f t="shared" si="282"/>
        <v>0</v>
      </c>
    </row>
    <row r="280" spans="1:109">
      <c r="B280" s="108" t="str">
        <f>' B_Populations'!$B$15</f>
        <v>55-64</v>
      </c>
      <c r="C280" s="254"/>
      <c r="D280" s="255"/>
      <c r="E280" s="255"/>
      <c r="F280" s="155"/>
      <c r="G280" s="155"/>
      <c r="H280" s="155"/>
      <c r="I280" s="155"/>
      <c r="J280" s="155"/>
      <c r="K280" s="155"/>
      <c r="L280" s="155"/>
      <c r="M280" s="110"/>
      <c r="N280" s="110"/>
      <c r="O280" s="110"/>
      <c r="P280" s="110"/>
      <c r="Q280" s="110"/>
      <c r="R280" s="110"/>
      <c r="S280" s="110"/>
      <c r="T280" s="110"/>
      <c r="U280" s="110"/>
      <c r="V280" s="110"/>
      <c r="W280" s="110"/>
      <c r="X280" s="110"/>
      <c r="Y280" s="110"/>
      <c r="Z280" s="177"/>
      <c r="AA280" s="177"/>
      <c r="AB280" s="177"/>
      <c r="AC280" s="177"/>
      <c r="AD280" s="177"/>
      <c r="AE280" s="177"/>
      <c r="AF280" s="177"/>
      <c r="AG280" s="110"/>
      <c r="AH280" s="157">
        <f>' B_Populations'!C285</f>
        <v>0</v>
      </c>
      <c r="AI280" s="157">
        <f>IF(AH280=0,0,($C$280/$AH$280)*100000)</f>
        <v>0</v>
      </c>
      <c r="AJ280" s="157">
        <f>' B_Populations'!E285</f>
        <v>0</v>
      </c>
      <c r="AK280" s="157">
        <f>IF(AJ280=0,0,($D$280/$AJ$280)*100000)</f>
        <v>0</v>
      </c>
      <c r="AL280" s="157">
        <f>' B_Populations'!G285</f>
        <v>0</v>
      </c>
      <c r="AM280" s="157">
        <f>IF(AL280=0,0,($E$280/$AL$280)*100000)</f>
        <v>0</v>
      </c>
      <c r="AN280" s="157">
        <f>' B_Populations'!I285</f>
        <v>0</v>
      </c>
      <c r="AO280" s="157">
        <f>IF(AN280=0,0,($F$280/$AN$280)*100000)</f>
        <v>0</v>
      </c>
      <c r="AP280" s="157">
        <f>' B_Populations'!K285</f>
        <v>0</v>
      </c>
      <c r="AQ280" s="157">
        <f>IF(AP280=0,0,($G$280/$AP$280)*100000)</f>
        <v>0</v>
      </c>
      <c r="AR280" s="157">
        <f>' B_Populations'!M285</f>
        <v>0</v>
      </c>
      <c r="AS280" s="157">
        <f>IF(AR280=0,0,($H$280/$AR$280)*100000)</f>
        <v>0</v>
      </c>
      <c r="AT280" s="157">
        <f>' B_Populations'!O285</f>
        <v>0</v>
      </c>
      <c r="AU280" s="157">
        <f>IF(AT280=0,0,($I$280/$AT$280)*100000)</f>
        <v>0</v>
      </c>
      <c r="AV280" s="157">
        <f>' B_Populations'!Q285</f>
        <v>0</v>
      </c>
      <c r="AW280" s="157">
        <f>IF(AV280=0,0,($J$280/$AV$280)*100000)</f>
        <v>0</v>
      </c>
      <c r="AX280" s="157">
        <f>' B_Populations'!S285</f>
        <v>0</v>
      </c>
      <c r="AY280" s="157">
        <f>IF(AX280=0,0,($K$280/$AX$280)*100000)</f>
        <v>0</v>
      </c>
      <c r="AZ280" s="157">
        <f>' B_Populations'!U285</f>
        <v>0</v>
      </c>
      <c r="BA280" s="157">
        <f>IF(AZ280=0,0,($L$280/$AZ$280)*100000)</f>
        <v>0</v>
      </c>
      <c r="CQ280" s="110"/>
      <c r="CR280" s="158"/>
      <c r="CS280" s="159">
        <v>8.7247000000000005E-2</v>
      </c>
      <c r="CT280" s="110"/>
      <c r="CU280" s="108" t="str">
        <f>' B_Populations'!$B$15</f>
        <v>55-64</v>
      </c>
      <c r="CV280" s="160">
        <f t="shared" si="273"/>
        <v>0</v>
      </c>
      <c r="CW280" s="161">
        <f t="shared" si="274"/>
        <v>0</v>
      </c>
      <c r="CX280" s="161">
        <f t="shared" si="275"/>
        <v>0</v>
      </c>
      <c r="CY280" s="162">
        <f t="shared" si="276"/>
        <v>0</v>
      </c>
      <c r="CZ280" s="162">
        <f t="shared" si="277"/>
        <v>0</v>
      </c>
      <c r="DA280" s="162">
        <f t="shared" si="278"/>
        <v>0</v>
      </c>
      <c r="DB280" s="162">
        <f t="shared" si="279"/>
        <v>0</v>
      </c>
      <c r="DC280" s="162">
        <f t="shared" si="280"/>
        <v>0</v>
      </c>
      <c r="DD280" s="162">
        <f t="shared" si="281"/>
        <v>0</v>
      </c>
      <c r="DE280" s="178">
        <f t="shared" si="282"/>
        <v>0</v>
      </c>
    </row>
    <row r="281" spans="1:109">
      <c r="B281" s="108" t="str">
        <f>' B_Populations'!$B$16</f>
        <v>65-74</v>
      </c>
      <c r="C281" s="254"/>
      <c r="D281" s="255"/>
      <c r="E281" s="255"/>
      <c r="F281" s="155"/>
      <c r="G281" s="155"/>
      <c r="H281" s="155"/>
      <c r="I281" s="155"/>
      <c r="J281" s="155"/>
      <c r="K281" s="155"/>
      <c r="L281" s="155"/>
      <c r="M281" s="110"/>
      <c r="N281" s="110"/>
      <c r="O281" s="110"/>
      <c r="P281" s="110"/>
      <c r="Q281" s="110"/>
      <c r="R281" s="110"/>
      <c r="S281" s="110"/>
      <c r="T281" s="110"/>
      <c r="U281" s="110"/>
      <c r="V281" s="110"/>
      <c r="W281" s="110"/>
      <c r="X281" s="110"/>
      <c r="Y281" s="110"/>
      <c r="Z281" s="177"/>
      <c r="AA281" s="177"/>
      <c r="AB281" s="177"/>
      <c r="AC281" s="177"/>
      <c r="AD281" s="177"/>
      <c r="AE281" s="177"/>
      <c r="AF281" s="177"/>
      <c r="AG281" s="110"/>
      <c r="AH281" s="157">
        <f>' B_Populations'!C286</f>
        <v>0</v>
      </c>
      <c r="AI281" s="157">
        <f>IF(AH281=0,0,($C$281/$AH$281)*100000)</f>
        <v>0</v>
      </c>
      <c r="AJ281" s="157">
        <f>' B_Populations'!E286</f>
        <v>0</v>
      </c>
      <c r="AK281" s="157">
        <f>IF(AJ281=0,0,($D$281/$AJ$281)*100000)</f>
        <v>0</v>
      </c>
      <c r="AL281" s="157">
        <f>' B_Populations'!G286</f>
        <v>0</v>
      </c>
      <c r="AM281" s="157">
        <f>IF(AL281=0,0,($E$281/$AL$281)*100000)</f>
        <v>0</v>
      </c>
      <c r="AN281" s="157">
        <f>' B_Populations'!I286</f>
        <v>0</v>
      </c>
      <c r="AO281" s="157">
        <f>IF(AN281=0,0,($F$281/$AN$281)*100000)</f>
        <v>0</v>
      </c>
      <c r="AP281" s="157">
        <f>' B_Populations'!K286</f>
        <v>0</v>
      </c>
      <c r="AQ281" s="157">
        <f>IF(AP281=0,0,($G$281/$AP$281)*100000)</f>
        <v>0</v>
      </c>
      <c r="AR281" s="157">
        <f>' B_Populations'!M286</f>
        <v>0</v>
      </c>
      <c r="AS281" s="157">
        <f>IF(AR281=0,0,($H$281/$AR$281)*100000)</f>
        <v>0</v>
      </c>
      <c r="AT281" s="157">
        <f>' B_Populations'!O286</f>
        <v>0</v>
      </c>
      <c r="AU281" s="157">
        <f>IF(AT281=0,0,($I$281/$AT$281)*100000)</f>
        <v>0</v>
      </c>
      <c r="AV281" s="157">
        <f>' B_Populations'!Q286</f>
        <v>0</v>
      </c>
      <c r="AW281" s="157">
        <f>IF(AV281=0,0,($J$281/$AV$281)*100000)</f>
        <v>0</v>
      </c>
      <c r="AX281" s="157">
        <f>' B_Populations'!S286</f>
        <v>0</v>
      </c>
      <c r="AY281" s="157">
        <f>IF(AX281=0,0,($K$281/$AX$281)*100000)</f>
        <v>0</v>
      </c>
      <c r="AZ281" s="157">
        <f>' B_Populations'!U286</f>
        <v>0</v>
      </c>
      <c r="BA281" s="157">
        <f>IF(AZ281=0,0,($L$281/$AZ$281)*100000)</f>
        <v>0</v>
      </c>
      <c r="CQ281" s="110"/>
      <c r="CR281" s="158"/>
      <c r="CS281" s="159">
        <v>6.6036999999999998E-2</v>
      </c>
      <c r="CT281" s="110"/>
      <c r="CU281" s="108" t="str">
        <f>' B_Populations'!$B$16</f>
        <v>65-74</v>
      </c>
      <c r="CV281" s="160">
        <f t="shared" si="273"/>
        <v>0</v>
      </c>
      <c r="CW281" s="161">
        <f t="shared" si="274"/>
        <v>0</v>
      </c>
      <c r="CX281" s="161">
        <f t="shared" si="275"/>
        <v>0</v>
      </c>
      <c r="CY281" s="162">
        <f t="shared" si="276"/>
        <v>0</v>
      </c>
      <c r="CZ281" s="162">
        <f t="shared" si="277"/>
        <v>0</v>
      </c>
      <c r="DA281" s="162">
        <f t="shared" si="278"/>
        <v>0</v>
      </c>
      <c r="DB281" s="162">
        <f t="shared" si="279"/>
        <v>0</v>
      </c>
      <c r="DC281" s="162">
        <f t="shared" si="280"/>
        <v>0</v>
      </c>
      <c r="DD281" s="162">
        <f t="shared" si="281"/>
        <v>0</v>
      </c>
      <c r="DE281" s="178">
        <f t="shared" si="282"/>
        <v>0</v>
      </c>
    </row>
    <row r="282" spans="1:109">
      <c r="B282" s="108" t="str">
        <f>' B_Populations'!$B$17</f>
        <v>75-84</v>
      </c>
      <c r="C282" s="254"/>
      <c r="D282" s="255"/>
      <c r="E282" s="255"/>
      <c r="F282" s="155"/>
      <c r="G282" s="155"/>
      <c r="H282" s="155"/>
      <c r="I282" s="155"/>
      <c r="J282" s="155"/>
      <c r="K282" s="155"/>
      <c r="L282" s="155"/>
      <c r="M282" s="110"/>
      <c r="N282" s="110"/>
      <c r="O282" s="110"/>
      <c r="P282" s="110"/>
      <c r="Q282" s="110"/>
      <c r="R282" s="110"/>
      <c r="S282" s="110"/>
      <c r="T282" s="110"/>
      <c r="U282" s="110"/>
      <c r="V282" s="110"/>
      <c r="W282" s="110"/>
      <c r="X282" s="110"/>
      <c r="Y282" s="110"/>
      <c r="Z282" s="177"/>
      <c r="AA282" s="177"/>
      <c r="AB282" s="177"/>
      <c r="AC282" s="177"/>
      <c r="AD282" s="177"/>
      <c r="AE282" s="177"/>
      <c r="AF282" s="177"/>
      <c r="AG282" s="110"/>
      <c r="AH282" s="157">
        <f>' B_Populations'!C287</f>
        <v>0</v>
      </c>
      <c r="AI282" s="157">
        <f>IF(AH282=0,0,($C$282/$AH$282)*100000)</f>
        <v>0</v>
      </c>
      <c r="AJ282" s="157">
        <f>' B_Populations'!E287</f>
        <v>0</v>
      </c>
      <c r="AK282" s="157">
        <f>IF(AJ282=0,0,($D$282/$AJ$282)*100000)</f>
        <v>0</v>
      </c>
      <c r="AL282" s="157">
        <f>' B_Populations'!G287</f>
        <v>0</v>
      </c>
      <c r="AM282" s="157">
        <f>IF(AL282=0,0,($E$282/$AL$282)*100000)</f>
        <v>0</v>
      </c>
      <c r="AN282" s="157">
        <f>' B_Populations'!I287</f>
        <v>0</v>
      </c>
      <c r="AO282" s="157">
        <f>IF(AN282=0,0,($F$282/$AN$282)*100000)</f>
        <v>0</v>
      </c>
      <c r="AP282" s="157">
        <f>' B_Populations'!K287</f>
        <v>0</v>
      </c>
      <c r="AQ282" s="157">
        <f>IF(AP282=0,0,($G$282/$AP$282)*100000)</f>
        <v>0</v>
      </c>
      <c r="AR282" s="157">
        <f>' B_Populations'!M287</f>
        <v>0</v>
      </c>
      <c r="AS282" s="157">
        <f>IF(AR282=0,0,($H$282/$AR$282)*100000)</f>
        <v>0</v>
      </c>
      <c r="AT282" s="157">
        <f>' B_Populations'!O287</f>
        <v>0</v>
      </c>
      <c r="AU282" s="157">
        <f>IF(AT282=0,0,($I$282/$AT$282)*100000)</f>
        <v>0</v>
      </c>
      <c r="AV282" s="157">
        <f>' B_Populations'!Q287</f>
        <v>0</v>
      </c>
      <c r="AW282" s="157">
        <f>IF(AV282=0,0,($J$282/$AV$282)*100000)</f>
        <v>0</v>
      </c>
      <c r="AX282" s="157">
        <f>' B_Populations'!S287</f>
        <v>0</v>
      </c>
      <c r="AY282" s="157">
        <f>IF(AX282=0,0,($K$282/$AX$282)*100000)</f>
        <v>0</v>
      </c>
      <c r="AZ282" s="157">
        <f>' B_Populations'!U287</f>
        <v>0</v>
      </c>
      <c r="BA282" s="157">
        <f>IF(AZ282=0,0,($L$282/$AZ$282)*100000)</f>
        <v>0</v>
      </c>
      <c r="CQ282" s="110"/>
      <c r="CR282" s="158"/>
      <c r="CS282" s="159">
        <v>4.4840999999999999E-2</v>
      </c>
      <c r="CT282" s="110"/>
      <c r="CU282" s="108" t="str">
        <f>' B_Populations'!$B$17</f>
        <v>75-84</v>
      </c>
      <c r="CV282" s="160">
        <f t="shared" si="273"/>
        <v>0</v>
      </c>
      <c r="CW282" s="161">
        <f t="shared" si="274"/>
        <v>0</v>
      </c>
      <c r="CX282" s="161">
        <f t="shared" si="275"/>
        <v>0</v>
      </c>
      <c r="CY282" s="162">
        <f t="shared" si="276"/>
        <v>0</v>
      </c>
      <c r="CZ282" s="162">
        <f t="shared" si="277"/>
        <v>0</v>
      </c>
      <c r="DA282" s="162">
        <f t="shared" si="278"/>
        <v>0</v>
      </c>
      <c r="DB282" s="162">
        <f t="shared" si="279"/>
        <v>0</v>
      </c>
      <c r="DC282" s="162">
        <f t="shared" si="280"/>
        <v>0</v>
      </c>
      <c r="DD282" s="162">
        <f t="shared" si="281"/>
        <v>0</v>
      </c>
      <c r="DE282" s="178">
        <f t="shared" si="282"/>
        <v>0</v>
      </c>
    </row>
    <row r="283" spans="1:109">
      <c r="B283" s="108" t="str">
        <f>' B_Populations'!$B$18</f>
        <v>85+</v>
      </c>
      <c r="C283" s="254"/>
      <c r="D283" s="255"/>
      <c r="E283" s="255"/>
      <c r="F283" s="155"/>
      <c r="G283" s="155"/>
      <c r="H283" s="155"/>
      <c r="I283" s="155"/>
      <c r="J283" s="155"/>
      <c r="K283" s="155"/>
      <c r="L283" s="155"/>
      <c r="M283" s="110"/>
      <c r="N283" s="110"/>
      <c r="O283" s="110"/>
      <c r="P283" s="110"/>
      <c r="Q283" s="110"/>
      <c r="R283" s="110"/>
      <c r="S283" s="110"/>
      <c r="T283" s="110"/>
      <c r="U283" s="110"/>
      <c r="V283" s="110"/>
      <c r="W283" s="110"/>
      <c r="X283" s="110"/>
      <c r="Y283" s="110"/>
      <c r="Z283" s="177"/>
      <c r="AA283" s="177"/>
      <c r="AB283" s="177"/>
      <c r="AC283" s="177"/>
      <c r="AD283" s="177"/>
      <c r="AE283" s="177"/>
      <c r="AF283" s="177"/>
      <c r="AG283" s="110"/>
      <c r="AH283" s="157">
        <f>' B_Populations'!C288</f>
        <v>0</v>
      </c>
      <c r="AI283" s="157">
        <f>IF(AH283=0,0,($C$283/$AH$283)*100000)</f>
        <v>0</v>
      </c>
      <c r="AJ283" s="157">
        <f>' B_Populations'!E288</f>
        <v>0</v>
      </c>
      <c r="AK283" s="157">
        <f>IF(AJ283=0,0,($D$283/$AJ$283)*100000)</f>
        <v>0</v>
      </c>
      <c r="AL283" s="157">
        <f>' B_Populations'!G288</f>
        <v>0</v>
      </c>
      <c r="AM283" s="157">
        <f>IF(AL283=0,0,($E$283/$AL$283)*100000)</f>
        <v>0</v>
      </c>
      <c r="AN283" s="157">
        <f>' B_Populations'!I288</f>
        <v>0</v>
      </c>
      <c r="AO283" s="157">
        <f>IF(AN283=0,0,($F$283/$AN$283)*100000)</f>
        <v>0</v>
      </c>
      <c r="AP283" s="157">
        <f>' B_Populations'!K288</f>
        <v>0</v>
      </c>
      <c r="AQ283" s="157">
        <f>IF(AP283=0,0,($G$283/$AP$283)*100000)</f>
        <v>0</v>
      </c>
      <c r="AR283" s="157">
        <f>' B_Populations'!M288</f>
        <v>0</v>
      </c>
      <c r="AS283" s="157">
        <f>IF(AR283=0,0,($H$283/$AR$283)*100000)</f>
        <v>0</v>
      </c>
      <c r="AT283" s="157">
        <f>' B_Populations'!O288</f>
        <v>0</v>
      </c>
      <c r="AU283" s="157">
        <f>IF(AT283=0,0,($I$283/$AT$283)*100000)</f>
        <v>0</v>
      </c>
      <c r="AV283" s="157">
        <f>' B_Populations'!Q288</f>
        <v>0</v>
      </c>
      <c r="AW283" s="157">
        <f>IF(AV283=0,0,($J$283/$AV$283)*100000)</f>
        <v>0</v>
      </c>
      <c r="AX283" s="157">
        <f>' B_Populations'!S288</f>
        <v>0</v>
      </c>
      <c r="AY283" s="157">
        <f>IF(AX283=0,0,($K$283/$AX$283)*100000)</f>
        <v>0</v>
      </c>
      <c r="AZ283" s="157">
        <f>' B_Populations'!U288</f>
        <v>0</v>
      </c>
      <c r="BA283" s="157">
        <f>IF(AZ283=0,0,($L$283/$AZ$283)*100000)</f>
        <v>0</v>
      </c>
      <c r="CQ283" s="110"/>
      <c r="CR283" s="158"/>
      <c r="CS283" s="159">
        <v>1.5507999999999999E-2</v>
      </c>
      <c r="CT283" s="110"/>
      <c r="CU283" s="108" t="str">
        <f>' B_Populations'!$B$18</f>
        <v>85+</v>
      </c>
      <c r="CV283" s="160">
        <f t="shared" si="273"/>
        <v>0</v>
      </c>
      <c r="CW283" s="161">
        <f t="shared" si="274"/>
        <v>0</v>
      </c>
      <c r="CX283" s="161">
        <f t="shared" si="275"/>
        <v>0</v>
      </c>
      <c r="CY283" s="162">
        <f t="shared" si="276"/>
        <v>0</v>
      </c>
      <c r="CZ283" s="162">
        <f t="shared" si="277"/>
        <v>0</v>
      </c>
      <c r="DA283" s="162">
        <f t="shared" si="278"/>
        <v>0</v>
      </c>
      <c r="DB283" s="162">
        <f t="shared" si="279"/>
        <v>0</v>
      </c>
      <c r="DC283" s="162">
        <f t="shared" si="280"/>
        <v>0</v>
      </c>
      <c r="DD283" s="162">
        <f t="shared" si="281"/>
        <v>0</v>
      </c>
      <c r="DE283" s="178">
        <f t="shared" si="282"/>
        <v>0</v>
      </c>
    </row>
    <row r="284" spans="1:109">
      <c r="B284" s="163" t="s">
        <v>115</v>
      </c>
      <c r="C284" s="164">
        <f t="shared" ref="C284:L284" si="283">SUM(C274:C283)</f>
        <v>0</v>
      </c>
      <c r="D284" s="165">
        <f t="shared" si="283"/>
        <v>0</v>
      </c>
      <c r="E284" s="165">
        <f t="shared" si="283"/>
        <v>0</v>
      </c>
      <c r="F284" s="167">
        <f t="shared" si="283"/>
        <v>0</v>
      </c>
      <c r="G284" s="167">
        <f t="shared" si="283"/>
        <v>0</v>
      </c>
      <c r="H284" s="167">
        <f t="shared" si="283"/>
        <v>0</v>
      </c>
      <c r="I284" s="167">
        <f t="shared" si="283"/>
        <v>0</v>
      </c>
      <c r="J284" s="167">
        <f t="shared" si="283"/>
        <v>0</v>
      </c>
      <c r="K284" s="167">
        <f t="shared" si="283"/>
        <v>0</v>
      </c>
      <c r="L284" s="179">
        <f t="shared" si="283"/>
        <v>0</v>
      </c>
      <c r="M284" s="98"/>
      <c r="AH284" s="170">
        <f t="shared" ref="AH284:BA284" si="284">SUM(AH274:AH283)</f>
        <v>0</v>
      </c>
      <c r="AI284" s="157">
        <f>IF(AH284=0,0,($C$284/$AH$284)*100000)</f>
        <v>0</v>
      </c>
      <c r="AJ284" s="157">
        <f t="shared" si="284"/>
        <v>0</v>
      </c>
      <c r="AK284" s="157">
        <f>IF(AJ284=0,0,($D$284/$AJ$284)*100000)</f>
        <v>0</v>
      </c>
      <c r="AL284" s="157">
        <f t="shared" si="284"/>
        <v>0</v>
      </c>
      <c r="AM284" s="157">
        <f>IF(AL284=0,0,($E$284/$AL$284)*100000)</f>
        <v>0</v>
      </c>
      <c r="AN284" s="157">
        <f t="shared" si="284"/>
        <v>0</v>
      </c>
      <c r="AO284" s="157">
        <f>IF(AN284=0,0,($F$284/$AN$284)*100000)</f>
        <v>0</v>
      </c>
      <c r="AP284" s="157">
        <f t="shared" si="284"/>
        <v>0</v>
      </c>
      <c r="AQ284" s="157">
        <f>IF(AP284=0,0,($G$284/$AP$284)*100000)</f>
        <v>0</v>
      </c>
      <c r="AR284" s="157">
        <f t="shared" si="284"/>
        <v>0</v>
      </c>
      <c r="AS284" s="157">
        <f>IF(AR284=0,0,($H$284/$AR$284)*100000)</f>
        <v>0</v>
      </c>
      <c r="AT284" s="157">
        <f t="shared" si="284"/>
        <v>0</v>
      </c>
      <c r="AU284" s="157">
        <f>IF(AT284=0,0,($I$284/$AT$284)*100000)</f>
        <v>0</v>
      </c>
      <c r="AV284" s="157">
        <f t="shared" si="284"/>
        <v>0</v>
      </c>
      <c r="AW284" s="157">
        <f>IF(AV284=0,0,($J$284/$AV$284)*100000)</f>
        <v>0</v>
      </c>
      <c r="AX284" s="157">
        <f t="shared" si="284"/>
        <v>0</v>
      </c>
      <c r="AY284" s="157">
        <f>IF(AX284=0,0,($K$284/$AX$284)*100000)</f>
        <v>0</v>
      </c>
      <c r="AZ284" s="157">
        <f t="shared" si="284"/>
        <v>0</v>
      </c>
      <c r="BA284" s="157">
        <f>IF(AZ284=0,0,($L$284/$AZ$284)*100000)</f>
        <v>0</v>
      </c>
      <c r="CS284" s="171"/>
      <c r="CU284" s="157" t="s">
        <v>115</v>
      </c>
      <c r="CV284" s="160">
        <f t="shared" ref="CV284:DE284" si="285">SUM(CV274:CV283)</f>
        <v>0</v>
      </c>
      <c r="CW284" s="161">
        <f t="shared" si="285"/>
        <v>0</v>
      </c>
      <c r="CX284" s="161">
        <f t="shared" si="285"/>
        <v>0</v>
      </c>
      <c r="CY284" s="172">
        <f t="shared" si="285"/>
        <v>0</v>
      </c>
      <c r="CZ284" s="172">
        <f t="shared" si="285"/>
        <v>0</v>
      </c>
      <c r="DA284" s="172">
        <f t="shared" si="285"/>
        <v>0</v>
      </c>
      <c r="DB284" s="172">
        <f t="shared" si="285"/>
        <v>0</v>
      </c>
      <c r="DC284" s="172">
        <f t="shared" si="285"/>
        <v>0</v>
      </c>
      <c r="DD284" s="172">
        <f t="shared" si="285"/>
        <v>0</v>
      </c>
      <c r="DE284" s="180">
        <f t="shared" si="285"/>
        <v>0</v>
      </c>
    </row>
    <row r="286" spans="1:109" ht="12.95" thickBot="1"/>
    <row r="287" spans="1:109" ht="13.5" thickBot="1">
      <c r="A287" s="136" t="s">
        <v>116</v>
      </c>
      <c r="B287" s="173"/>
      <c r="C287" s="174">
        <f>' B_Populations'!A295</f>
        <v>0</v>
      </c>
      <c r="D287" s="139" t="s">
        <v>103</v>
      </c>
      <c r="E287" s="139"/>
      <c r="F287" s="140" t="s">
        <v>104</v>
      </c>
      <c r="G287" s="141"/>
      <c r="H287" s="141"/>
      <c r="I287" s="141"/>
      <c r="J287" s="141"/>
      <c r="K287" s="141"/>
      <c r="L287" s="141"/>
      <c r="M287" s="98"/>
      <c r="N287" s="98"/>
      <c r="O287" s="98"/>
      <c r="P287" s="98"/>
      <c r="Q287" s="98"/>
      <c r="R287" s="98"/>
      <c r="S287" s="98"/>
      <c r="T287" s="98"/>
      <c r="U287" s="98"/>
      <c r="V287" s="98"/>
      <c r="W287" s="98"/>
      <c r="X287" s="98"/>
      <c r="Y287" s="98"/>
      <c r="CV287" s="98" t="s">
        <v>106</v>
      </c>
      <c r="CW287" s="98"/>
      <c r="CX287" s="98"/>
      <c r="CY287" s="98"/>
    </row>
    <row r="288" spans="1:109" ht="39">
      <c r="B288" s="144" t="s">
        <v>32</v>
      </c>
      <c r="C288" s="145" t="s">
        <v>107</v>
      </c>
      <c r="D288" s="146" t="s">
        <v>108</v>
      </c>
      <c r="E288" s="146" t="s">
        <v>109</v>
      </c>
      <c r="F288" s="148" t="str">
        <f>' B_Populations'!$I$8</f>
        <v>White-Not Hispanic</v>
      </c>
      <c r="G288" s="148" t="str">
        <f>' B_Populations'!$K$8</f>
        <v>Hispanic</v>
      </c>
      <c r="H288" s="148" t="str">
        <f>' B_Populations'!$M$8</f>
        <v>Black-Not Hispanic</v>
      </c>
      <c r="I288" s="148" t="str">
        <f>' B_Populations'!$O$8</f>
        <v>Asian</v>
      </c>
      <c r="J288" s="148" t="str">
        <f>' B_Populations'!$Q$8</f>
        <v>American Indian/Alaska Native</v>
      </c>
      <c r="K288" s="148" t="str">
        <f>' B_Populations'!$S$8</f>
        <v>Other</v>
      </c>
      <c r="L288" s="175" t="str">
        <f>' B_Populations'!$U$8</f>
        <v>Other</v>
      </c>
      <c r="M288" s="102"/>
      <c r="N288" s="102"/>
      <c r="O288" s="102"/>
      <c r="P288" s="102"/>
      <c r="Q288" s="102"/>
      <c r="R288" s="102"/>
      <c r="S288" s="102"/>
      <c r="T288" s="102"/>
      <c r="U288" s="102"/>
      <c r="V288" s="102"/>
      <c r="W288" s="102"/>
      <c r="X288" s="102"/>
      <c r="Y288" s="102"/>
      <c r="Z288" s="102"/>
      <c r="AA288" s="102"/>
      <c r="AB288" s="102"/>
      <c r="AC288" s="102"/>
      <c r="AD288" s="102"/>
      <c r="AE288" s="102"/>
      <c r="AF288" s="102"/>
      <c r="AH288" s="150" t="s">
        <v>110</v>
      </c>
      <c r="AI288" s="150" t="s">
        <v>111</v>
      </c>
      <c r="AJ288" s="150" t="s">
        <v>112</v>
      </c>
      <c r="AK288" s="150" t="s">
        <v>111</v>
      </c>
      <c r="AL288" s="150" t="s">
        <v>113</v>
      </c>
      <c r="AM288" s="150" t="s">
        <v>111</v>
      </c>
      <c r="AN288" s="150" t="str">
        <f>' B_Populations'!$I$8</f>
        <v>White-Not Hispanic</v>
      </c>
      <c r="AO288" s="150" t="s">
        <v>111</v>
      </c>
      <c r="AP288" s="150" t="str">
        <f>' B_Populations'!$K$8</f>
        <v>Hispanic</v>
      </c>
      <c r="AQ288" s="150" t="s">
        <v>111</v>
      </c>
      <c r="AR288" s="150" t="str">
        <f>' B_Populations'!$M$8</f>
        <v>Black-Not Hispanic</v>
      </c>
      <c r="AS288" s="150" t="s">
        <v>111</v>
      </c>
      <c r="AT288" s="150" t="str">
        <f>' B_Populations'!$O$8</f>
        <v>Asian</v>
      </c>
      <c r="AU288" s="150" t="s">
        <v>111</v>
      </c>
      <c r="AV288" s="150" t="str">
        <f>' B_Populations'!$Q$8</f>
        <v>American Indian/Alaska Native</v>
      </c>
      <c r="AW288" s="150" t="s">
        <v>111</v>
      </c>
      <c r="AX288" s="150" t="str">
        <f>' B_Populations'!$S$8</f>
        <v>Other</v>
      </c>
      <c r="AY288" s="150" t="s">
        <v>111</v>
      </c>
      <c r="AZ288" s="150" t="str">
        <f>' B_Populations'!$U$8</f>
        <v>Other</v>
      </c>
      <c r="BA288" s="150" t="s">
        <v>111</v>
      </c>
      <c r="BB288" s="102"/>
      <c r="BC288" s="102"/>
      <c r="BD288" s="102"/>
      <c r="BE288" s="102"/>
      <c r="BF288" s="102"/>
      <c r="BG288" s="102"/>
      <c r="BH288" s="102"/>
      <c r="BI288" s="102"/>
      <c r="BJ288" s="102"/>
      <c r="BK288" s="102"/>
      <c r="BL288" s="102"/>
      <c r="BM288" s="102"/>
      <c r="BN288" s="102"/>
      <c r="BO288" s="102"/>
      <c r="BP288" s="102"/>
      <c r="BQ288" s="102"/>
      <c r="BR288" s="102"/>
      <c r="BS288" s="102"/>
      <c r="BT288" s="102"/>
      <c r="BU288" s="102"/>
      <c r="BV288" s="102"/>
      <c r="BW288" s="102"/>
      <c r="BX288" s="102"/>
      <c r="BY288" s="102"/>
      <c r="BZ288" s="102"/>
      <c r="CA288" s="102"/>
      <c r="CB288" s="102"/>
      <c r="CC288" s="102"/>
      <c r="CD288" s="102"/>
      <c r="CE288" s="102"/>
      <c r="CF288" s="102"/>
      <c r="CG288" s="102"/>
      <c r="CH288" s="102"/>
      <c r="CI288" s="102"/>
      <c r="CJ288" s="102"/>
      <c r="CK288" s="102"/>
      <c r="CL288" s="102"/>
      <c r="CM288" s="102"/>
      <c r="CN288" s="102"/>
      <c r="CO288" s="102"/>
      <c r="CP288" s="102"/>
      <c r="CQ288" s="102"/>
      <c r="CR288" s="102"/>
      <c r="CS288" s="151" t="s">
        <v>114</v>
      </c>
      <c r="CU288" s="150" t="s">
        <v>32</v>
      </c>
      <c r="CV288" s="152" t="s">
        <v>33</v>
      </c>
      <c r="CW288" s="153" t="s">
        <v>34</v>
      </c>
      <c r="CX288" s="153" t="s">
        <v>35</v>
      </c>
      <c r="CY288" s="148" t="str">
        <f>' B_Populations'!$I$8</f>
        <v>White-Not Hispanic</v>
      </c>
      <c r="CZ288" s="148" t="str">
        <f>' B_Populations'!$K$8</f>
        <v>Hispanic</v>
      </c>
      <c r="DA288" s="148" t="str">
        <f>' B_Populations'!$M$8</f>
        <v>Black-Not Hispanic</v>
      </c>
      <c r="DB288" s="148" t="str">
        <f>' B_Populations'!$O$8</f>
        <v>Asian</v>
      </c>
      <c r="DC288" s="148" t="str">
        <f>' B_Populations'!$Q$8</f>
        <v>American Indian/Alaska Native</v>
      </c>
      <c r="DD288" s="148" t="str">
        <f>' B_Populations'!$S$8</f>
        <v>Other</v>
      </c>
      <c r="DE288" s="175" t="str">
        <f>' B_Populations'!$U$8</f>
        <v>Other</v>
      </c>
    </row>
    <row r="289" spans="1:129">
      <c r="B289" s="108" t="str">
        <f>' B_Populations'!$B$9</f>
        <v>10-14</v>
      </c>
      <c r="C289" s="254"/>
      <c r="D289" s="255"/>
      <c r="E289" s="255"/>
      <c r="F289" s="155"/>
      <c r="G289" s="155"/>
      <c r="H289" s="155"/>
      <c r="I289" s="155"/>
      <c r="J289" s="155"/>
      <c r="K289" s="155"/>
      <c r="L289" s="155"/>
      <c r="M289" s="110"/>
      <c r="N289" s="110"/>
      <c r="O289" s="110"/>
      <c r="P289" s="110"/>
      <c r="Q289" s="110"/>
      <c r="R289" s="110"/>
      <c r="S289" s="110"/>
      <c r="T289" s="110"/>
      <c r="U289" s="110"/>
      <c r="V289" s="110"/>
      <c r="W289" s="110"/>
      <c r="X289" s="110"/>
      <c r="Y289" s="110"/>
      <c r="Z289" s="177"/>
      <c r="AA289" s="177"/>
      <c r="AB289" s="177"/>
      <c r="AC289" s="177"/>
      <c r="AD289" s="177"/>
      <c r="AE289" s="177"/>
      <c r="AF289" s="177"/>
      <c r="AG289" s="110"/>
      <c r="AH289" s="157">
        <f>' B_Populations'!C293</f>
        <v>0</v>
      </c>
      <c r="AI289" s="157">
        <f>IF(AH289=0,0,($C$289/$AH$289)*100000)</f>
        <v>0</v>
      </c>
      <c r="AJ289" s="157">
        <f>' B_Populations'!E293</f>
        <v>0</v>
      </c>
      <c r="AK289" s="157">
        <f>IF(AJ289=0,0,($D$289/$AJ$289)*100000)</f>
        <v>0</v>
      </c>
      <c r="AL289" s="157">
        <f>' B_Populations'!G293</f>
        <v>0</v>
      </c>
      <c r="AM289" s="157">
        <f>IF(AL289=0,0,($E$289/$AL$289)*100000)</f>
        <v>0</v>
      </c>
      <c r="AN289" s="157">
        <f>' B_Populations'!I293</f>
        <v>0</v>
      </c>
      <c r="AO289" s="157">
        <f>IF(AN289=0,0,($F$289/$AN$289)*100000)</f>
        <v>0</v>
      </c>
      <c r="AP289" s="157">
        <f>' B_Populations'!K293</f>
        <v>0</v>
      </c>
      <c r="AQ289" s="157">
        <f>IF(AP289=0,0,($G$289/$AP$289)*100000)</f>
        <v>0</v>
      </c>
      <c r="AR289" s="157">
        <f>' B_Populations'!M293</f>
        <v>0</v>
      </c>
      <c r="AS289" s="157">
        <f>IF(AR289=0,0,($H$289/$AR$289)*100000)</f>
        <v>0</v>
      </c>
      <c r="AT289" s="157">
        <f>' B_Populations'!O293</f>
        <v>0</v>
      </c>
      <c r="AU289" s="157">
        <f>IF(AT289=0,0,($I$289/$AT$289)*100000)</f>
        <v>0</v>
      </c>
      <c r="AV289" s="157">
        <f>' B_Populations'!Q293</f>
        <v>0</v>
      </c>
      <c r="AW289" s="157">
        <f>IF(AV289=0,0,($J$289/$AV$289)*100000)</f>
        <v>0</v>
      </c>
      <c r="AX289" s="157">
        <f>' B_Populations'!S293</f>
        <v>0</v>
      </c>
      <c r="AY289" s="157">
        <f>IF(AX289=0,0,($K$289/$AX$289)*100000)</f>
        <v>0</v>
      </c>
      <c r="AZ289" s="157">
        <f>' B_Populations'!U293</f>
        <v>0</v>
      </c>
      <c r="BA289" s="157">
        <f>IF(AZ289=0,0,($L$289/$AZ$289)*100000)</f>
        <v>0</v>
      </c>
      <c r="CQ289" s="110"/>
      <c r="CR289" s="158"/>
      <c r="CS289" s="159">
        <v>7.3032E-2</v>
      </c>
      <c r="CT289" s="110"/>
      <c r="CU289" s="108" t="str">
        <f>' B_Populations'!$B$9</f>
        <v>10-14</v>
      </c>
      <c r="CV289" s="160">
        <f t="shared" ref="CV289:CV298" si="286">AI289*CS289</f>
        <v>0</v>
      </c>
      <c r="CW289" s="161">
        <f t="shared" ref="CW289:CW298" si="287">AK289*CS289</f>
        <v>0</v>
      </c>
      <c r="CX289" s="161">
        <f t="shared" ref="CX289:CX298" si="288">AM289*CS289</f>
        <v>0</v>
      </c>
      <c r="CY289" s="162">
        <f t="shared" ref="CY289:CY298" si="289">AO289*CS289</f>
        <v>0</v>
      </c>
      <c r="CZ289" s="162">
        <f t="shared" ref="CZ289:CZ298" si="290">AQ289*CS289</f>
        <v>0</v>
      </c>
      <c r="DA289" s="162">
        <f t="shared" ref="DA289:DA298" si="291">AS289*CS289</f>
        <v>0</v>
      </c>
      <c r="DB289" s="162">
        <f t="shared" ref="DB289:DB298" si="292">AU289*CS289</f>
        <v>0</v>
      </c>
      <c r="DC289" s="162">
        <f t="shared" ref="DC289:DC298" si="293">AW289*CS289</f>
        <v>0</v>
      </c>
      <c r="DD289" s="162">
        <f t="shared" ref="DD289:DD298" si="294">AY289*CS289</f>
        <v>0</v>
      </c>
      <c r="DE289" s="178">
        <f t="shared" ref="DE289:DE298" si="295">BA289*CS289</f>
        <v>0</v>
      </c>
    </row>
    <row r="290" spans="1:129">
      <c r="B290" s="108" t="str">
        <f>' B_Populations'!$B$10</f>
        <v>15-19</v>
      </c>
      <c r="C290" s="254"/>
      <c r="D290" s="255"/>
      <c r="E290" s="255"/>
      <c r="F290" s="155"/>
      <c r="G290" s="155"/>
      <c r="H290" s="155"/>
      <c r="I290" s="155"/>
      <c r="J290" s="155"/>
      <c r="K290" s="155"/>
      <c r="L290" s="155"/>
      <c r="M290" s="110"/>
      <c r="N290" s="110"/>
      <c r="O290" s="110"/>
      <c r="P290" s="110"/>
      <c r="Q290" s="110"/>
      <c r="R290" s="110"/>
      <c r="S290" s="110"/>
      <c r="T290" s="110"/>
      <c r="U290" s="110"/>
      <c r="V290" s="110"/>
      <c r="W290" s="110"/>
      <c r="X290" s="110"/>
      <c r="Y290" s="110"/>
      <c r="Z290" s="177"/>
      <c r="AA290" s="177"/>
      <c r="AB290" s="177"/>
      <c r="AC290" s="177"/>
      <c r="AD290" s="177"/>
      <c r="AE290" s="177"/>
      <c r="AF290" s="177"/>
      <c r="AG290" s="110"/>
      <c r="AH290" s="157">
        <f>' B_Populations'!C294</f>
        <v>0</v>
      </c>
      <c r="AI290" s="157">
        <f>IF(AH290=0,0,($C$290/$AH$290)*100000)</f>
        <v>0</v>
      </c>
      <c r="AJ290" s="157">
        <f>' B_Populations'!E294</f>
        <v>0</v>
      </c>
      <c r="AK290" s="157">
        <f>IF(AJ290=0,0,($D$290/$AJ$290)*100000)</f>
        <v>0</v>
      </c>
      <c r="AL290" s="157">
        <f>' B_Populations'!G294</f>
        <v>0</v>
      </c>
      <c r="AM290" s="157">
        <f>IF(AL290=0,0,($E$290/$AL$290)*100000)</f>
        <v>0</v>
      </c>
      <c r="AN290" s="157">
        <f>' B_Populations'!I294</f>
        <v>0</v>
      </c>
      <c r="AO290" s="157">
        <f>IF(AN290=0,0,($F$290/$AN$290)*100000)</f>
        <v>0</v>
      </c>
      <c r="AP290" s="157">
        <f>' B_Populations'!K294</f>
        <v>0</v>
      </c>
      <c r="AQ290" s="157">
        <f>IF(AP290=0,0,($G$290/$AP$290)*100000)</f>
        <v>0</v>
      </c>
      <c r="AR290" s="157">
        <f>' B_Populations'!M294</f>
        <v>0</v>
      </c>
      <c r="AS290" s="157">
        <f>IF(AR290=0,0,($H$290/$AR$290)*100000)</f>
        <v>0</v>
      </c>
      <c r="AT290" s="157">
        <f>' B_Populations'!O294</f>
        <v>0</v>
      </c>
      <c r="AU290" s="157">
        <f>IF(AT290=0,0,($I$290/$AT$290)*100000)</f>
        <v>0</v>
      </c>
      <c r="AV290" s="157">
        <f>' B_Populations'!Q294</f>
        <v>0</v>
      </c>
      <c r="AW290" s="157">
        <f>IF(AV290=0,0,($J$290/$AV$290)*100000)</f>
        <v>0</v>
      </c>
      <c r="AX290" s="157">
        <f>' B_Populations'!S294</f>
        <v>0</v>
      </c>
      <c r="AY290" s="157">
        <f>IF(AX290=0,0,($K$290/$AX$290)*100000)</f>
        <v>0</v>
      </c>
      <c r="AZ290" s="157">
        <f>' B_Populations'!U294</f>
        <v>0</v>
      </c>
      <c r="BA290" s="157">
        <f>IF(AZ290=0,0,($L$290/$AZ$290)*100000)</f>
        <v>0</v>
      </c>
      <c r="CQ290" s="110"/>
      <c r="CR290" s="158"/>
      <c r="CS290" s="159">
        <v>7.2168999999999997E-2</v>
      </c>
      <c r="CT290" s="110"/>
      <c r="CU290" s="108" t="str">
        <f>' B_Populations'!$B$10</f>
        <v>15-19</v>
      </c>
      <c r="CV290" s="160">
        <f t="shared" si="286"/>
        <v>0</v>
      </c>
      <c r="CW290" s="161">
        <f t="shared" si="287"/>
        <v>0</v>
      </c>
      <c r="CX290" s="161">
        <f t="shared" si="288"/>
        <v>0</v>
      </c>
      <c r="CY290" s="162">
        <f t="shared" si="289"/>
        <v>0</v>
      </c>
      <c r="CZ290" s="162">
        <f t="shared" si="290"/>
        <v>0</v>
      </c>
      <c r="DA290" s="162">
        <f t="shared" si="291"/>
        <v>0</v>
      </c>
      <c r="DB290" s="162">
        <f t="shared" si="292"/>
        <v>0</v>
      </c>
      <c r="DC290" s="162">
        <f t="shared" si="293"/>
        <v>0</v>
      </c>
      <c r="DD290" s="162">
        <f t="shared" si="294"/>
        <v>0</v>
      </c>
      <c r="DE290" s="178">
        <f t="shared" si="295"/>
        <v>0</v>
      </c>
    </row>
    <row r="291" spans="1:129">
      <c r="B291" s="108" t="str">
        <f>' B_Populations'!$B$11</f>
        <v>20-24</v>
      </c>
      <c r="C291" s="254"/>
      <c r="D291" s="255"/>
      <c r="E291" s="255"/>
      <c r="F291" s="155"/>
      <c r="G291" s="155"/>
      <c r="H291" s="155"/>
      <c r="I291" s="155"/>
      <c r="J291" s="155"/>
      <c r="K291" s="155"/>
      <c r="L291" s="155"/>
      <c r="M291" s="110"/>
      <c r="N291" s="110"/>
      <c r="O291" s="110"/>
      <c r="P291" s="110"/>
      <c r="Q291" s="110"/>
      <c r="R291" s="110"/>
      <c r="S291" s="110"/>
      <c r="T291" s="110"/>
      <c r="U291" s="110"/>
      <c r="V291" s="110"/>
      <c r="W291" s="110"/>
      <c r="X291" s="110"/>
      <c r="Y291" s="110"/>
      <c r="Z291" s="177"/>
      <c r="AA291" s="177"/>
      <c r="AB291" s="177"/>
      <c r="AC291" s="177"/>
      <c r="AD291" s="177"/>
      <c r="AE291" s="177"/>
      <c r="AF291" s="177"/>
      <c r="AG291" s="110"/>
      <c r="AH291" s="157">
        <f>' B_Populations'!C295</f>
        <v>0</v>
      </c>
      <c r="AI291" s="157">
        <f>IF(AH291=0,0,($C$291/$AH$291)*100000)</f>
        <v>0</v>
      </c>
      <c r="AJ291" s="157">
        <f>' B_Populations'!E295</f>
        <v>0</v>
      </c>
      <c r="AK291" s="157">
        <f>IF(AJ291=0,0,($D$291/$AJ$291)*100000)</f>
        <v>0</v>
      </c>
      <c r="AL291" s="157">
        <f>' B_Populations'!G295</f>
        <v>0</v>
      </c>
      <c r="AM291" s="157">
        <f>IF(AL291=0,0,($E$291/$AL$291)*100000)</f>
        <v>0</v>
      </c>
      <c r="AN291" s="157">
        <f>' B_Populations'!I295</f>
        <v>0</v>
      </c>
      <c r="AO291" s="157">
        <f>IF(AN291=0,0,($F$291/$AN$291)*100000)</f>
        <v>0</v>
      </c>
      <c r="AP291" s="157">
        <f>' B_Populations'!K295</f>
        <v>0</v>
      </c>
      <c r="AQ291" s="157">
        <f>IF(AP291=0,0,($G$291/$AP$291)*100000)</f>
        <v>0</v>
      </c>
      <c r="AR291" s="157">
        <f>' B_Populations'!M295</f>
        <v>0</v>
      </c>
      <c r="AS291" s="157">
        <f>IF(AR291=0,0,($H$291/$AR$291)*100000)</f>
        <v>0</v>
      </c>
      <c r="AT291" s="157">
        <f>' B_Populations'!O295</f>
        <v>0</v>
      </c>
      <c r="AU291" s="157">
        <f>IF(AT291=0,0,($I$291/$AT$291)*100000)</f>
        <v>0</v>
      </c>
      <c r="AV291" s="157">
        <f>' B_Populations'!Q295</f>
        <v>0</v>
      </c>
      <c r="AW291" s="157">
        <f>IF(AV291=0,0,($J$291/$AV$291)*100000)</f>
        <v>0</v>
      </c>
      <c r="AX291" s="157">
        <f>' B_Populations'!S295</f>
        <v>0</v>
      </c>
      <c r="AY291" s="157">
        <f>IF(AX291=0,0,($K$291/$AX$291)*100000)</f>
        <v>0</v>
      </c>
      <c r="AZ291" s="157">
        <f>' B_Populations'!U295</f>
        <v>0</v>
      </c>
      <c r="BA291" s="157">
        <f>IF(AZ291=0,0,($L$291/$AZ$291)*100000)</f>
        <v>0</v>
      </c>
      <c r="CQ291" s="110"/>
      <c r="CR291" s="158"/>
      <c r="CS291" s="159">
        <v>6.6477999999999995E-2</v>
      </c>
      <c r="CT291" s="110"/>
      <c r="CU291" s="108" t="str">
        <f>' B_Populations'!$B$11</f>
        <v>20-24</v>
      </c>
      <c r="CV291" s="160">
        <f t="shared" si="286"/>
        <v>0</v>
      </c>
      <c r="CW291" s="161">
        <f t="shared" si="287"/>
        <v>0</v>
      </c>
      <c r="CX291" s="161">
        <f t="shared" si="288"/>
        <v>0</v>
      </c>
      <c r="CY291" s="162">
        <f t="shared" si="289"/>
        <v>0</v>
      </c>
      <c r="CZ291" s="162">
        <f t="shared" si="290"/>
        <v>0</v>
      </c>
      <c r="DA291" s="162">
        <f t="shared" si="291"/>
        <v>0</v>
      </c>
      <c r="DB291" s="162">
        <f t="shared" si="292"/>
        <v>0</v>
      </c>
      <c r="DC291" s="162">
        <f t="shared" si="293"/>
        <v>0</v>
      </c>
      <c r="DD291" s="162">
        <f t="shared" si="294"/>
        <v>0</v>
      </c>
      <c r="DE291" s="178">
        <f t="shared" si="295"/>
        <v>0</v>
      </c>
    </row>
    <row r="292" spans="1:129">
      <c r="B292" s="108" t="str">
        <f>' B_Populations'!$B$12</f>
        <v>25-34</v>
      </c>
      <c r="C292" s="254"/>
      <c r="D292" s="255"/>
      <c r="E292" s="255"/>
      <c r="F292" s="155"/>
      <c r="G292" s="155"/>
      <c r="H292" s="155"/>
      <c r="I292" s="155"/>
      <c r="J292" s="155"/>
      <c r="K292" s="155"/>
      <c r="L292" s="155"/>
      <c r="M292" s="110"/>
      <c r="N292" s="110"/>
      <c r="O292" s="110"/>
      <c r="P292" s="110"/>
      <c r="Q292" s="110"/>
      <c r="R292" s="110"/>
      <c r="S292" s="110"/>
      <c r="T292" s="110"/>
      <c r="U292" s="110"/>
      <c r="V292" s="110"/>
      <c r="W292" s="110"/>
      <c r="X292" s="110"/>
      <c r="Y292" s="110"/>
      <c r="Z292" s="177"/>
      <c r="AA292" s="177"/>
      <c r="AB292" s="177"/>
      <c r="AC292" s="177"/>
      <c r="AD292" s="177"/>
      <c r="AE292" s="177"/>
      <c r="AF292" s="177"/>
      <c r="AG292" s="110"/>
      <c r="AH292" s="157">
        <f>' B_Populations'!C296</f>
        <v>0</v>
      </c>
      <c r="AI292" s="157">
        <f>IF(AH292=0,0,($C$292/$AH$292)*100000)</f>
        <v>0</v>
      </c>
      <c r="AJ292" s="157">
        <f>' B_Populations'!E296</f>
        <v>0</v>
      </c>
      <c r="AK292" s="157">
        <f>IF(AJ292=0,0,($D$292/$AJ$292)*100000)</f>
        <v>0</v>
      </c>
      <c r="AL292" s="157">
        <f>' B_Populations'!G296</f>
        <v>0</v>
      </c>
      <c r="AM292" s="157">
        <f>IF(AL292=0,0,($E$292/$AL$292)*100000)</f>
        <v>0</v>
      </c>
      <c r="AN292" s="157">
        <f>' B_Populations'!I296</f>
        <v>0</v>
      </c>
      <c r="AO292" s="157">
        <f>IF(AN292=0,0,($F$292/$AN$292)*100000)</f>
        <v>0</v>
      </c>
      <c r="AP292" s="157">
        <f>' B_Populations'!K296</f>
        <v>0</v>
      </c>
      <c r="AQ292" s="157">
        <f>IF(AP292=0,0,($G$292/$AP$292)*100000)</f>
        <v>0</v>
      </c>
      <c r="AR292" s="157">
        <f>' B_Populations'!M296</f>
        <v>0</v>
      </c>
      <c r="AS292" s="157">
        <f>IF(AR292=0,0,($H$292/$AR$292)*100000)</f>
        <v>0</v>
      </c>
      <c r="AT292" s="157">
        <f>' B_Populations'!O296</f>
        <v>0</v>
      </c>
      <c r="AU292" s="157">
        <f>IF(AT292=0,0,($I$292/$AT$292)*100000)</f>
        <v>0</v>
      </c>
      <c r="AV292" s="157">
        <f>' B_Populations'!Q296</f>
        <v>0</v>
      </c>
      <c r="AW292" s="157">
        <f>IF(AV292=0,0,($J$292/$AV$292)*100000)</f>
        <v>0</v>
      </c>
      <c r="AX292" s="157">
        <f>' B_Populations'!S296</f>
        <v>0</v>
      </c>
      <c r="AY292" s="157">
        <f>IF(AX292=0,0,($K$292/$AX$292)*100000)</f>
        <v>0</v>
      </c>
      <c r="AZ292" s="157">
        <f>' B_Populations'!U296</f>
        <v>0</v>
      </c>
      <c r="BA292" s="157">
        <f>IF(AZ292=0,0,($L$292/$AZ$292)*100000)</f>
        <v>0</v>
      </c>
      <c r="CQ292" s="110"/>
      <c r="CR292" s="158"/>
      <c r="CS292" s="159">
        <v>0.135573</v>
      </c>
      <c r="CT292" s="110"/>
      <c r="CU292" s="108" t="str">
        <f>' B_Populations'!$B$12</f>
        <v>25-34</v>
      </c>
      <c r="CV292" s="160">
        <f t="shared" si="286"/>
        <v>0</v>
      </c>
      <c r="CW292" s="161">
        <f t="shared" si="287"/>
        <v>0</v>
      </c>
      <c r="CX292" s="161">
        <f t="shared" si="288"/>
        <v>0</v>
      </c>
      <c r="CY292" s="162">
        <f t="shared" si="289"/>
        <v>0</v>
      </c>
      <c r="CZ292" s="162">
        <f t="shared" si="290"/>
        <v>0</v>
      </c>
      <c r="DA292" s="162">
        <f t="shared" si="291"/>
        <v>0</v>
      </c>
      <c r="DB292" s="162">
        <f t="shared" si="292"/>
        <v>0</v>
      </c>
      <c r="DC292" s="162">
        <f t="shared" si="293"/>
        <v>0</v>
      </c>
      <c r="DD292" s="162">
        <f t="shared" si="294"/>
        <v>0</v>
      </c>
      <c r="DE292" s="178">
        <f t="shared" si="295"/>
        <v>0</v>
      </c>
    </row>
    <row r="293" spans="1:129">
      <c r="B293" s="108" t="str">
        <f>' B_Populations'!$B$13</f>
        <v>35-44</v>
      </c>
      <c r="C293" s="254"/>
      <c r="D293" s="255"/>
      <c r="E293" s="255"/>
      <c r="F293" s="155"/>
      <c r="G293" s="155"/>
      <c r="H293" s="155"/>
      <c r="I293" s="155"/>
      <c r="J293" s="155"/>
      <c r="K293" s="155"/>
      <c r="L293" s="155"/>
      <c r="M293" s="110"/>
      <c r="N293" s="110"/>
      <c r="O293" s="110"/>
      <c r="P293" s="110"/>
      <c r="Q293" s="110"/>
      <c r="R293" s="110"/>
      <c r="S293" s="110"/>
      <c r="T293" s="110"/>
      <c r="U293" s="110"/>
      <c r="V293" s="110"/>
      <c r="W293" s="110"/>
      <c r="X293" s="110"/>
      <c r="Y293" s="110"/>
      <c r="Z293" s="177"/>
      <c r="AA293" s="177"/>
      <c r="AB293" s="177"/>
      <c r="AC293" s="177"/>
      <c r="AD293" s="177"/>
      <c r="AE293" s="177"/>
      <c r="AF293" s="177"/>
      <c r="AG293" s="110"/>
      <c r="AH293" s="157">
        <f>' B_Populations'!C297</f>
        <v>0</v>
      </c>
      <c r="AI293" s="157">
        <f>IF(AH293=0,0,($C$293/$AH$293)*100000)</f>
        <v>0</v>
      </c>
      <c r="AJ293" s="157">
        <f>' B_Populations'!E297</f>
        <v>0</v>
      </c>
      <c r="AK293" s="157">
        <f>IF(AJ293=0,0,($D$293/$AJ$293)*100000)</f>
        <v>0</v>
      </c>
      <c r="AL293" s="157">
        <f>' B_Populations'!G297</f>
        <v>0</v>
      </c>
      <c r="AM293" s="157">
        <f>IF(AL293=0,0,($E$293/$AL$293)*100000)</f>
        <v>0</v>
      </c>
      <c r="AN293" s="157">
        <f>' B_Populations'!I297</f>
        <v>0</v>
      </c>
      <c r="AO293" s="157">
        <f>IF(AN293=0,0,($F$293/$AN$293)*100000)</f>
        <v>0</v>
      </c>
      <c r="AP293" s="157">
        <f>' B_Populations'!K297</f>
        <v>0</v>
      </c>
      <c r="AQ293" s="157">
        <f>IF(AP293=0,0,($G$293/$AP$293)*100000)</f>
        <v>0</v>
      </c>
      <c r="AR293" s="157">
        <f>' B_Populations'!M297</f>
        <v>0</v>
      </c>
      <c r="AS293" s="157">
        <f>IF(AR293=0,0,($H$293/$AR$293)*100000)</f>
        <v>0</v>
      </c>
      <c r="AT293" s="157">
        <f>' B_Populations'!O297</f>
        <v>0</v>
      </c>
      <c r="AU293" s="157">
        <f>IF(AT293=0,0,($I$293/$AT$293)*100000)</f>
        <v>0</v>
      </c>
      <c r="AV293" s="157">
        <f>' B_Populations'!Q297</f>
        <v>0</v>
      </c>
      <c r="AW293" s="157">
        <f>IF(AV293=0,0,($J$293/$AV$293)*100000)</f>
        <v>0</v>
      </c>
      <c r="AX293" s="157">
        <f>' B_Populations'!S297</f>
        <v>0</v>
      </c>
      <c r="AY293" s="157">
        <f>IF(AX293=0,0,($K$293/$AX$293)*100000)</f>
        <v>0</v>
      </c>
      <c r="AZ293" s="157">
        <f>' B_Populations'!U297</f>
        <v>0</v>
      </c>
      <c r="BA293" s="157">
        <f>IF(AZ293=0,0,($L$293/$AZ$293)*100000)</f>
        <v>0</v>
      </c>
      <c r="CQ293" s="110"/>
      <c r="CR293" s="158"/>
      <c r="CS293" s="159">
        <v>0.16261300000000001</v>
      </c>
      <c r="CT293" s="110"/>
      <c r="CU293" s="108" t="str">
        <f>' B_Populations'!$B$13</f>
        <v>35-44</v>
      </c>
      <c r="CV293" s="160">
        <f t="shared" si="286"/>
        <v>0</v>
      </c>
      <c r="CW293" s="161">
        <f t="shared" si="287"/>
        <v>0</v>
      </c>
      <c r="CX293" s="161">
        <f t="shared" si="288"/>
        <v>0</v>
      </c>
      <c r="CY293" s="162">
        <f t="shared" si="289"/>
        <v>0</v>
      </c>
      <c r="CZ293" s="162">
        <f t="shared" si="290"/>
        <v>0</v>
      </c>
      <c r="DA293" s="162">
        <f t="shared" si="291"/>
        <v>0</v>
      </c>
      <c r="DB293" s="162">
        <f t="shared" si="292"/>
        <v>0</v>
      </c>
      <c r="DC293" s="162">
        <f t="shared" si="293"/>
        <v>0</v>
      </c>
      <c r="DD293" s="162">
        <f t="shared" si="294"/>
        <v>0</v>
      </c>
      <c r="DE293" s="178">
        <f t="shared" si="295"/>
        <v>0</v>
      </c>
    </row>
    <row r="294" spans="1:129">
      <c r="B294" s="108" t="str">
        <f>' B_Populations'!$B$14</f>
        <v>45-54</v>
      </c>
      <c r="C294" s="254"/>
      <c r="D294" s="255"/>
      <c r="E294" s="255"/>
      <c r="F294" s="155"/>
      <c r="G294" s="155"/>
      <c r="H294" s="155"/>
      <c r="I294" s="155"/>
      <c r="J294" s="155"/>
      <c r="K294" s="155"/>
      <c r="L294" s="155"/>
      <c r="M294" s="110"/>
      <c r="N294" s="110"/>
      <c r="O294" s="110"/>
      <c r="P294" s="110"/>
      <c r="Q294" s="110"/>
      <c r="R294" s="110"/>
      <c r="S294" s="110"/>
      <c r="T294" s="110"/>
      <c r="U294" s="110"/>
      <c r="V294" s="110"/>
      <c r="W294" s="110"/>
      <c r="X294" s="110"/>
      <c r="Y294" s="110"/>
      <c r="Z294" s="177"/>
      <c r="AA294" s="177"/>
      <c r="AB294" s="177"/>
      <c r="AC294" s="177"/>
      <c r="AD294" s="177"/>
      <c r="AE294" s="177"/>
      <c r="AF294" s="177"/>
      <c r="AG294" s="110"/>
      <c r="AH294" s="157">
        <f>' B_Populations'!C298</f>
        <v>0</v>
      </c>
      <c r="AI294" s="157">
        <f>IF(AH294=0,0,($C$294/$AH$294)*100000)</f>
        <v>0</v>
      </c>
      <c r="AJ294" s="157">
        <f>' B_Populations'!E298</f>
        <v>0</v>
      </c>
      <c r="AK294" s="157">
        <f>IF(AJ294=0,0,($D$294/$AJ$294)*100000)</f>
        <v>0</v>
      </c>
      <c r="AL294" s="157">
        <f>' B_Populations'!G298</f>
        <v>0</v>
      </c>
      <c r="AM294" s="157">
        <f>IF(AL294=0,0,($E$294/$AL$294)*100000)</f>
        <v>0</v>
      </c>
      <c r="AN294" s="157">
        <f>' B_Populations'!I298</f>
        <v>0</v>
      </c>
      <c r="AO294" s="157">
        <f>IF(AN294=0,0,($F$294/$AN$294)*100000)</f>
        <v>0</v>
      </c>
      <c r="AP294" s="157">
        <f>' B_Populations'!K298</f>
        <v>0</v>
      </c>
      <c r="AQ294" s="157">
        <f>IF(AP294=0,0,($G$294/$AP$294)*100000)</f>
        <v>0</v>
      </c>
      <c r="AR294" s="157">
        <f>' B_Populations'!M298</f>
        <v>0</v>
      </c>
      <c r="AS294" s="157">
        <f>IF(AR294=0,0,($H$294/$AR$294)*100000)</f>
        <v>0</v>
      </c>
      <c r="AT294" s="157">
        <f>' B_Populations'!O298</f>
        <v>0</v>
      </c>
      <c r="AU294" s="157">
        <f>IF(AT294=0,0,($I$294/$AT$294)*100000)</f>
        <v>0</v>
      </c>
      <c r="AV294" s="157">
        <f>' B_Populations'!Q298</f>
        <v>0</v>
      </c>
      <c r="AW294" s="157">
        <f>IF(AV294=0,0,($J$294/$AV$294)*100000)</f>
        <v>0</v>
      </c>
      <c r="AX294" s="157">
        <f>' B_Populations'!S298</f>
        <v>0</v>
      </c>
      <c r="AY294" s="157">
        <f>IF(AX294=0,0,($K$294/$AX$294)*100000)</f>
        <v>0</v>
      </c>
      <c r="AZ294" s="157">
        <f>' B_Populations'!U298</f>
        <v>0</v>
      </c>
      <c r="BA294" s="157">
        <f>IF(AZ294=0,0,($L$294/$AZ$294)*100000)</f>
        <v>0</v>
      </c>
      <c r="CQ294" s="110"/>
      <c r="CR294" s="158"/>
      <c r="CS294" s="159">
        <v>0.13483400000000001</v>
      </c>
      <c r="CT294" s="110"/>
      <c r="CU294" s="108" t="str">
        <f>' B_Populations'!$B$14</f>
        <v>45-54</v>
      </c>
      <c r="CV294" s="160">
        <f t="shared" si="286"/>
        <v>0</v>
      </c>
      <c r="CW294" s="161">
        <f t="shared" si="287"/>
        <v>0</v>
      </c>
      <c r="CX294" s="161">
        <f t="shared" si="288"/>
        <v>0</v>
      </c>
      <c r="CY294" s="162">
        <f t="shared" si="289"/>
        <v>0</v>
      </c>
      <c r="CZ294" s="162">
        <f t="shared" si="290"/>
        <v>0</v>
      </c>
      <c r="DA294" s="162">
        <f t="shared" si="291"/>
        <v>0</v>
      </c>
      <c r="DB294" s="162">
        <f t="shared" si="292"/>
        <v>0</v>
      </c>
      <c r="DC294" s="162">
        <f t="shared" si="293"/>
        <v>0</v>
      </c>
      <c r="DD294" s="162">
        <f t="shared" si="294"/>
        <v>0</v>
      </c>
      <c r="DE294" s="178">
        <f t="shared" si="295"/>
        <v>0</v>
      </c>
    </row>
    <row r="295" spans="1:129">
      <c r="B295" s="108" t="str">
        <f>' B_Populations'!$B$15</f>
        <v>55-64</v>
      </c>
      <c r="C295" s="254"/>
      <c r="D295" s="255"/>
      <c r="E295" s="255"/>
      <c r="F295" s="155"/>
      <c r="G295" s="155"/>
      <c r="H295" s="155"/>
      <c r="I295" s="155"/>
      <c r="J295" s="155"/>
      <c r="K295" s="155"/>
      <c r="L295" s="155"/>
      <c r="M295" s="110"/>
      <c r="N295" s="110"/>
      <c r="O295" s="110"/>
      <c r="P295" s="110"/>
      <c r="Q295" s="110"/>
      <c r="R295" s="110"/>
      <c r="S295" s="110"/>
      <c r="T295" s="110"/>
      <c r="U295" s="110"/>
      <c r="V295" s="110"/>
      <c r="W295" s="110"/>
      <c r="X295" s="110"/>
      <c r="Y295" s="110"/>
      <c r="Z295" s="177"/>
      <c r="AA295" s="177"/>
      <c r="AB295" s="177"/>
      <c r="AC295" s="177"/>
      <c r="AD295" s="177"/>
      <c r="AE295" s="177"/>
      <c r="AF295" s="177"/>
      <c r="AG295" s="110"/>
      <c r="AH295" s="157">
        <f>' B_Populations'!C299</f>
        <v>0</v>
      </c>
      <c r="AI295" s="157">
        <f>IF(AH295=0,0,($C$295/$AH$295)*100000)</f>
        <v>0</v>
      </c>
      <c r="AJ295" s="157">
        <f>' B_Populations'!E299</f>
        <v>0</v>
      </c>
      <c r="AK295" s="157">
        <f>IF(AJ295=0,0,($D$295/$AJ$295)*100000)</f>
        <v>0</v>
      </c>
      <c r="AL295" s="157">
        <f>' B_Populations'!G299</f>
        <v>0</v>
      </c>
      <c r="AM295" s="157">
        <f>IF(AL295=0,0,($E$295/$AL$295)*100000)</f>
        <v>0</v>
      </c>
      <c r="AN295" s="157">
        <f>' B_Populations'!I299</f>
        <v>0</v>
      </c>
      <c r="AO295" s="157">
        <f>IF(AN295=0,0,($F$295/$AN$295)*100000)</f>
        <v>0</v>
      </c>
      <c r="AP295" s="157">
        <f>' B_Populations'!K299</f>
        <v>0</v>
      </c>
      <c r="AQ295" s="157">
        <f>IF(AP295=0,0,($G$295/$AP$295)*100000)</f>
        <v>0</v>
      </c>
      <c r="AR295" s="157">
        <f>' B_Populations'!M299</f>
        <v>0</v>
      </c>
      <c r="AS295" s="157">
        <f>IF(AR295=0,0,($H$295/$AR$295)*100000)</f>
        <v>0</v>
      </c>
      <c r="AT295" s="157">
        <f>' B_Populations'!O299</f>
        <v>0</v>
      </c>
      <c r="AU295" s="157">
        <f>IF(AT295=0,0,($I$295/$AT$295)*100000)</f>
        <v>0</v>
      </c>
      <c r="AV295" s="157">
        <f>' B_Populations'!Q299</f>
        <v>0</v>
      </c>
      <c r="AW295" s="157">
        <f>IF(AV295=0,0,($J$295/$AV$295)*100000)</f>
        <v>0</v>
      </c>
      <c r="AX295" s="157">
        <f>' B_Populations'!S299</f>
        <v>0</v>
      </c>
      <c r="AY295" s="157">
        <f>IF(AX295=0,0,($K$295/$AX$295)*100000)</f>
        <v>0</v>
      </c>
      <c r="AZ295" s="157">
        <f>' B_Populations'!U299</f>
        <v>0</v>
      </c>
      <c r="BA295" s="157">
        <f>IF(AZ295=0,0,($L$295/$AZ$295)*100000)</f>
        <v>0</v>
      </c>
      <c r="CQ295" s="110"/>
      <c r="CR295" s="158"/>
      <c r="CS295" s="159">
        <v>8.7247000000000005E-2</v>
      </c>
      <c r="CT295" s="110"/>
      <c r="CU295" s="108" t="str">
        <f>' B_Populations'!$B$15</f>
        <v>55-64</v>
      </c>
      <c r="CV295" s="160">
        <f t="shared" si="286"/>
        <v>0</v>
      </c>
      <c r="CW295" s="161">
        <f t="shared" si="287"/>
        <v>0</v>
      </c>
      <c r="CX295" s="161">
        <f t="shared" si="288"/>
        <v>0</v>
      </c>
      <c r="CY295" s="162">
        <f t="shared" si="289"/>
        <v>0</v>
      </c>
      <c r="CZ295" s="162">
        <f t="shared" si="290"/>
        <v>0</v>
      </c>
      <c r="DA295" s="162">
        <f t="shared" si="291"/>
        <v>0</v>
      </c>
      <c r="DB295" s="162">
        <f t="shared" si="292"/>
        <v>0</v>
      </c>
      <c r="DC295" s="162">
        <f t="shared" si="293"/>
        <v>0</v>
      </c>
      <c r="DD295" s="162">
        <f t="shared" si="294"/>
        <v>0</v>
      </c>
      <c r="DE295" s="178">
        <f t="shared" si="295"/>
        <v>0</v>
      </c>
    </row>
    <row r="296" spans="1:129">
      <c r="B296" s="108" t="str">
        <f>' B_Populations'!$B$16</f>
        <v>65-74</v>
      </c>
      <c r="C296" s="254"/>
      <c r="D296" s="255"/>
      <c r="E296" s="255"/>
      <c r="F296" s="155"/>
      <c r="G296" s="155"/>
      <c r="H296" s="155"/>
      <c r="I296" s="155"/>
      <c r="J296" s="155"/>
      <c r="K296" s="155"/>
      <c r="L296" s="155"/>
      <c r="M296" s="110"/>
      <c r="N296" s="110"/>
      <c r="O296" s="110"/>
      <c r="P296" s="110"/>
      <c r="Q296" s="110"/>
      <c r="R296" s="110"/>
      <c r="S296" s="110"/>
      <c r="T296" s="110"/>
      <c r="U296" s="110"/>
      <c r="V296" s="110"/>
      <c r="W296" s="110"/>
      <c r="X296" s="110"/>
      <c r="Y296" s="110"/>
      <c r="Z296" s="177"/>
      <c r="AA296" s="177"/>
      <c r="AB296" s="177"/>
      <c r="AC296" s="177"/>
      <c r="AD296" s="177"/>
      <c r="AE296" s="177"/>
      <c r="AF296" s="177"/>
      <c r="AG296" s="110"/>
      <c r="AH296" s="157">
        <f>' B_Populations'!C300</f>
        <v>0</v>
      </c>
      <c r="AI296" s="157">
        <f>IF(AH296=0,0,($C$296/$AH$296)*100000)</f>
        <v>0</v>
      </c>
      <c r="AJ296" s="157">
        <f>' B_Populations'!E300</f>
        <v>0</v>
      </c>
      <c r="AK296" s="157">
        <f>IF(AJ296=0,0,($D$296/$AJ$296)*100000)</f>
        <v>0</v>
      </c>
      <c r="AL296" s="157">
        <f>' B_Populations'!G300</f>
        <v>0</v>
      </c>
      <c r="AM296" s="157">
        <f>IF(AL296=0,0,($E$296/$AL$296)*100000)</f>
        <v>0</v>
      </c>
      <c r="AN296" s="157">
        <f>' B_Populations'!I300</f>
        <v>0</v>
      </c>
      <c r="AO296" s="157">
        <f>IF(AN296=0,0,($F$296/$AN$296)*100000)</f>
        <v>0</v>
      </c>
      <c r="AP296" s="157">
        <f>' B_Populations'!K300</f>
        <v>0</v>
      </c>
      <c r="AQ296" s="157">
        <f>IF(AP296=0,0,($G$296/$AP$296)*100000)</f>
        <v>0</v>
      </c>
      <c r="AR296" s="157">
        <f>' B_Populations'!M300</f>
        <v>0</v>
      </c>
      <c r="AS296" s="157">
        <f>IF(AR296=0,0,($H$296/$AR$296)*100000)</f>
        <v>0</v>
      </c>
      <c r="AT296" s="157">
        <f>' B_Populations'!O300</f>
        <v>0</v>
      </c>
      <c r="AU296" s="157">
        <f>IF(AT296=0,0,($I$296/$AT$296)*100000)</f>
        <v>0</v>
      </c>
      <c r="AV296" s="157">
        <f>' B_Populations'!Q300</f>
        <v>0</v>
      </c>
      <c r="AW296" s="157">
        <f>IF(AV296=0,0,($J$296/$AV$296)*100000)</f>
        <v>0</v>
      </c>
      <c r="AX296" s="157">
        <f>' B_Populations'!S300</f>
        <v>0</v>
      </c>
      <c r="AY296" s="157">
        <f>IF(AX296=0,0,($K$296/$AX$296)*100000)</f>
        <v>0</v>
      </c>
      <c r="AZ296" s="157">
        <f>' B_Populations'!U300</f>
        <v>0</v>
      </c>
      <c r="BA296" s="157">
        <f>IF(AZ296=0,0,($L$296/$AZ$296)*100000)</f>
        <v>0</v>
      </c>
      <c r="CQ296" s="110"/>
      <c r="CR296" s="158"/>
      <c r="CS296" s="159">
        <v>6.6036999999999998E-2</v>
      </c>
      <c r="CT296" s="110"/>
      <c r="CU296" s="108" t="str">
        <f>' B_Populations'!$B$16</f>
        <v>65-74</v>
      </c>
      <c r="CV296" s="160">
        <f t="shared" si="286"/>
        <v>0</v>
      </c>
      <c r="CW296" s="161">
        <f t="shared" si="287"/>
        <v>0</v>
      </c>
      <c r="CX296" s="161">
        <f t="shared" si="288"/>
        <v>0</v>
      </c>
      <c r="CY296" s="162">
        <f t="shared" si="289"/>
        <v>0</v>
      </c>
      <c r="CZ296" s="162">
        <f t="shared" si="290"/>
        <v>0</v>
      </c>
      <c r="DA296" s="162">
        <f t="shared" si="291"/>
        <v>0</v>
      </c>
      <c r="DB296" s="162">
        <f t="shared" si="292"/>
        <v>0</v>
      </c>
      <c r="DC296" s="162">
        <f t="shared" si="293"/>
        <v>0</v>
      </c>
      <c r="DD296" s="162">
        <f t="shared" si="294"/>
        <v>0</v>
      </c>
      <c r="DE296" s="178">
        <f t="shared" si="295"/>
        <v>0</v>
      </c>
    </row>
    <row r="297" spans="1:129">
      <c r="B297" s="108" t="str">
        <f>' B_Populations'!$B$17</f>
        <v>75-84</v>
      </c>
      <c r="C297" s="254"/>
      <c r="D297" s="255"/>
      <c r="E297" s="255"/>
      <c r="F297" s="155"/>
      <c r="G297" s="155"/>
      <c r="H297" s="155"/>
      <c r="I297" s="155"/>
      <c r="J297" s="155"/>
      <c r="K297" s="155"/>
      <c r="L297" s="155"/>
      <c r="M297" s="110"/>
      <c r="N297" s="110"/>
      <c r="O297" s="110"/>
      <c r="P297" s="110"/>
      <c r="Q297" s="110"/>
      <c r="R297" s="110"/>
      <c r="S297" s="110"/>
      <c r="T297" s="110"/>
      <c r="U297" s="110"/>
      <c r="V297" s="110"/>
      <c r="W297" s="110"/>
      <c r="X297" s="110"/>
      <c r="Y297" s="110"/>
      <c r="Z297" s="177"/>
      <c r="AA297" s="177"/>
      <c r="AB297" s="177"/>
      <c r="AC297" s="177"/>
      <c r="AD297" s="177"/>
      <c r="AE297" s="177"/>
      <c r="AF297" s="177"/>
      <c r="AG297" s="110"/>
      <c r="AH297" s="157">
        <f>' B_Populations'!C301</f>
        <v>0</v>
      </c>
      <c r="AI297" s="157">
        <f>IF(AH297=0,0,($C$297/$AH$297)*100000)</f>
        <v>0</v>
      </c>
      <c r="AJ297" s="157">
        <f>' B_Populations'!E301</f>
        <v>0</v>
      </c>
      <c r="AK297" s="157">
        <f>IF(AJ297=0,0,($D$297/$AJ$297)*100000)</f>
        <v>0</v>
      </c>
      <c r="AL297" s="157">
        <f>' B_Populations'!G301</f>
        <v>0</v>
      </c>
      <c r="AM297" s="157">
        <f>IF(AL297=0,0,($E$297/$AL$297)*100000)</f>
        <v>0</v>
      </c>
      <c r="AN297" s="157">
        <f>' B_Populations'!I301</f>
        <v>0</v>
      </c>
      <c r="AO297" s="157">
        <f>IF(AN297=0,0,($F$297/$AN$297)*100000)</f>
        <v>0</v>
      </c>
      <c r="AP297" s="157">
        <f>' B_Populations'!K301</f>
        <v>0</v>
      </c>
      <c r="AQ297" s="157">
        <f>IF(AP297=0,0,($G$297/$AP$297)*100000)</f>
        <v>0</v>
      </c>
      <c r="AR297" s="157">
        <f>' B_Populations'!M301</f>
        <v>0</v>
      </c>
      <c r="AS297" s="157">
        <f>IF(AR297=0,0,($H$297/$AR$297)*100000)</f>
        <v>0</v>
      </c>
      <c r="AT297" s="157">
        <f>' B_Populations'!O301</f>
        <v>0</v>
      </c>
      <c r="AU297" s="157">
        <f>IF(AT297=0,0,($I$297/$AT$297)*100000)</f>
        <v>0</v>
      </c>
      <c r="AV297" s="157">
        <f>' B_Populations'!Q301</f>
        <v>0</v>
      </c>
      <c r="AW297" s="157">
        <f>IF(AV297=0,0,($J$297/$AV$297)*100000)</f>
        <v>0</v>
      </c>
      <c r="AX297" s="157">
        <f>' B_Populations'!S301</f>
        <v>0</v>
      </c>
      <c r="AY297" s="157">
        <f>IF(AX297=0,0,($K$297/$AX$297)*100000)</f>
        <v>0</v>
      </c>
      <c r="AZ297" s="157">
        <f>' B_Populations'!U301</f>
        <v>0</v>
      </c>
      <c r="BA297" s="157">
        <f>IF(AZ297=0,0,($L$297/$AZ$297)*100000)</f>
        <v>0</v>
      </c>
      <c r="CQ297" s="110"/>
      <c r="CR297" s="158"/>
      <c r="CS297" s="159">
        <v>4.4840999999999999E-2</v>
      </c>
      <c r="CT297" s="110"/>
      <c r="CU297" s="108" t="str">
        <f>' B_Populations'!$B$17</f>
        <v>75-84</v>
      </c>
      <c r="CV297" s="160">
        <f t="shared" si="286"/>
        <v>0</v>
      </c>
      <c r="CW297" s="161">
        <f t="shared" si="287"/>
        <v>0</v>
      </c>
      <c r="CX297" s="161">
        <f t="shared" si="288"/>
        <v>0</v>
      </c>
      <c r="CY297" s="162">
        <f t="shared" si="289"/>
        <v>0</v>
      </c>
      <c r="CZ297" s="162">
        <f t="shared" si="290"/>
        <v>0</v>
      </c>
      <c r="DA297" s="162">
        <f t="shared" si="291"/>
        <v>0</v>
      </c>
      <c r="DB297" s="162">
        <f t="shared" si="292"/>
        <v>0</v>
      </c>
      <c r="DC297" s="162">
        <f t="shared" si="293"/>
        <v>0</v>
      </c>
      <c r="DD297" s="162">
        <f t="shared" si="294"/>
        <v>0</v>
      </c>
      <c r="DE297" s="178">
        <f t="shared" si="295"/>
        <v>0</v>
      </c>
    </row>
    <row r="298" spans="1:129">
      <c r="B298" s="108" t="str">
        <f>' B_Populations'!$B$18</f>
        <v>85+</v>
      </c>
      <c r="C298" s="254"/>
      <c r="D298" s="255"/>
      <c r="E298" s="255"/>
      <c r="F298" s="155"/>
      <c r="G298" s="155"/>
      <c r="H298" s="155"/>
      <c r="I298" s="155"/>
      <c r="J298" s="155"/>
      <c r="K298" s="155"/>
      <c r="L298" s="155"/>
      <c r="M298" s="110"/>
      <c r="N298" s="110"/>
      <c r="O298" s="110"/>
      <c r="P298" s="110"/>
      <c r="Q298" s="110"/>
      <c r="R298" s="110"/>
      <c r="S298" s="110"/>
      <c r="T298" s="110"/>
      <c r="U298" s="110"/>
      <c r="V298" s="110"/>
      <c r="W298" s="110"/>
      <c r="X298" s="110"/>
      <c r="Y298" s="110"/>
      <c r="Z298" s="177"/>
      <c r="AA298" s="177"/>
      <c r="AB298" s="177"/>
      <c r="AC298" s="177"/>
      <c r="AD298" s="177"/>
      <c r="AE298" s="177"/>
      <c r="AF298" s="177"/>
      <c r="AG298" s="110"/>
      <c r="AH298" s="157">
        <f>' B_Populations'!C302</f>
        <v>0</v>
      </c>
      <c r="AI298" s="157">
        <f>IF(AH298=0,0,($C$298/$AH$298)*100000)</f>
        <v>0</v>
      </c>
      <c r="AJ298" s="157">
        <f>' B_Populations'!E302</f>
        <v>0</v>
      </c>
      <c r="AK298" s="157">
        <f>IF(AJ298=0,0,($D$298/$AJ$298)*100000)</f>
        <v>0</v>
      </c>
      <c r="AL298" s="157">
        <f>' B_Populations'!G302</f>
        <v>0</v>
      </c>
      <c r="AM298" s="157">
        <f>IF(AL298=0,0,($E$298/$AL$298)*100000)</f>
        <v>0</v>
      </c>
      <c r="AN298" s="157">
        <f>' B_Populations'!I302</f>
        <v>0</v>
      </c>
      <c r="AO298" s="157">
        <f>IF(AN298=0,0,($F$298/$AN$298)*100000)</f>
        <v>0</v>
      </c>
      <c r="AP298" s="157">
        <f>' B_Populations'!K302</f>
        <v>0</v>
      </c>
      <c r="AQ298" s="157">
        <f>IF(AP298=0,0,($G$298/$AP$298)*100000)</f>
        <v>0</v>
      </c>
      <c r="AR298" s="157">
        <f>' B_Populations'!M302</f>
        <v>0</v>
      </c>
      <c r="AS298" s="157">
        <f>IF(AR298=0,0,($H$298/$AR$298)*100000)</f>
        <v>0</v>
      </c>
      <c r="AT298" s="157">
        <f>' B_Populations'!O302</f>
        <v>0</v>
      </c>
      <c r="AU298" s="157">
        <f>IF(AT298=0,0,($I$298/$AT$298)*100000)</f>
        <v>0</v>
      </c>
      <c r="AV298" s="157">
        <f>' B_Populations'!Q302</f>
        <v>0</v>
      </c>
      <c r="AW298" s="157">
        <f>IF(AV298=0,0,($J$298/$AV$298)*100000)</f>
        <v>0</v>
      </c>
      <c r="AX298" s="157">
        <f>' B_Populations'!S302</f>
        <v>0</v>
      </c>
      <c r="AY298" s="157">
        <f>IF(AX298=0,0,($K$298/$AX$298)*100000)</f>
        <v>0</v>
      </c>
      <c r="AZ298" s="157">
        <f>' B_Populations'!U302</f>
        <v>0</v>
      </c>
      <c r="BA298" s="157">
        <f>IF(AZ298=0,0,($L$298/$AZ$298)*100000)</f>
        <v>0</v>
      </c>
      <c r="CQ298" s="110"/>
      <c r="CR298" s="158"/>
      <c r="CS298" s="159">
        <v>1.5507999999999999E-2</v>
      </c>
      <c r="CT298" s="110"/>
      <c r="CU298" s="108" t="str">
        <f>' B_Populations'!$B$18</f>
        <v>85+</v>
      </c>
      <c r="CV298" s="160">
        <f t="shared" si="286"/>
        <v>0</v>
      </c>
      <c r="CW298" s="161">
        <f t="shared" si="287"/>
        <v>0</v>
      </c>
      <c r="CX298" s="161">
        <f t="shared" si="288"/>
        <v>0</v>
      </c>
      <c r="CY298" s="162">
        <f t="shared" si="289"/>
        <v>0</v>
      </c>
      <c r="CZ298" s="162">
        <f t="shared" si="290"/>
        <v>0</v>
      </c>
      <c r="DA298" s="162">
        <f t="shared" si="291"/>
        <v>0</v>
      </c>
      <c r="DB298" s="162">
        <f t="shared" si="292"/>
        <v>0</v>
      </c>
      <c r="DC298" s="162">
        <f t="shared" si="293"/>
        <v>0</v>
      </c>
      <c r="DD298" s="162">
        <f t="shared" si="294"/>
        <v>0</v>
      </c>
      <c r="DE298" s="178">
        <f t="shared" si="295"/>
        <v>0</v>
      </c>
    </row>
    <row r="299" spans="1:129">
      <c r="B299" s="163" t="s">
        <v>115</v>
      </c>
      <c r="C299" s="164">
        <f t="shared" ref="C299:L299" si="296">SUM(C289:C298)</f>
        <v>0</v>
      </c>
      <c r="D299" s="165">
        <f t="shared" si="296"/>
        <v>0</v>
      </c>
      <c r="E299" s="165">
        <f t="shared" si="296"/>
        <v>0</v>
      </c>
      <c r="F299" s="167">
        <f t="shared" si="296"/>
        <v>0</v>
      </c>
      <c r="G299" s="167">
        <f t="shared" si="296"/>
        <v>0</v>
      </c>
      <c r="H299" s="167">
        <f t="shared" si="296"/>
        <v>0</v>
      </c>
      <c r="I299" s="167">
        <f t="shared" si="296"/>
        <v>0</v>
      </c>
      <c r="J299" s="167">
        <f t="shared" si="296"/>
        <v>0</v>
      </c>
      <c r="K299" s="167">
        <f t="shared" si="296"/>
        <v>0</v>
      </c>
      <c r="L299" s="179">
        <f t="shared" si="296"/>
        <v>0</v>
      </c>
      <c r="M299" s="98"/>
      <c r="AH299" s="170">
        <f t="shared" ref="AH299:BA299" si="297">SUM(AH289:AH298)</f>
        <v>0</v>
      </c>
      <c r="AI299" s="157">
        <f>IF(AH299=0,0,($C$299/$AH$299)*100000)</f>
        <v>0</v>
      </c>
      <c r="AJ299" s="157">
        <f t="shared" si="297"/>
        <v>0</v>
      </c>
      <c r="AK299" s="157">
        <f>IF(AJ299=0,0,($D$299/$AJ$299)*100000)</f>
        <v>0</v>
      </c>
      <c r="AL299" s="157">
        <f t="shared" si="297"/>
        <v>0</v>
      </c>
      <c r="AM299" s="157">
        <f>IF(AL299=0,0,($E$299/$AL$299)*100000)</f>
        <v>0</v>
      </c>
      <c r="AN299" s="157">
        <f t="shared" si="297"/>
        <v>0</v>
      </c>
      <c r="AO299" s="157">
        <f>IF(AN299=0,0,($F$299/$AN$299)*100000)</f>
        <v>0</v>
      </c>
      <c r="AP299" s="157">
        <f t="shared" si="297"/>
        <v>0</v>
      </c>
      <c r="AQ299" s="157">
        <f>IF(AP299=0,0,($G$299/$AP$299)*100000)</f>
        <v>0</v>
      </c>
      <c r="AR299" s="157">
        <f t="shared" si="297"/>
        <v>0</v>
      </c>
      <c r="AS299" s="157">
        <f>IF(AR299=0,0,($H$299/$AR$299)*100000)</f>
        <v>0</v>
      </c>
      <c r="AT299" s="157">
        <f t="shared" si="297"/>
        <v>0</v>
      </c>
      <c r="AU299" s="157">
        <f>IF(AT299=0,0,($I$299/$AT$299)*100000)</f>
        <v>0</v>
      </c>
      <c r="AV299" s="157">
        <f t="shared" si="297"/>
        <v>0</v>
      </c>
      <c r="AW299" s="157">
        <f>IF(AV299=0,0,($J$299/$AV$299)*100000)</f>
        <v>0</v>
      </c>
      <c r="AX299" s="157">
        <f t="shared" si="297"/>
        <v>0</v>
      </c>
      <c r="AY299" s="157">
        <f>IF(AX299=0,0,($K$299/$AX$299)*100000)</f>
        <v>0</v>
      </c>
      <c r="AZ299" s="157">
        <f t="shared" si="297"/>
        <v>0</v>
      </c>
      <c r="BA299" s="157">
        <f>IF(AZ299=0,0,($L$299/$AZ$299)*100000)</f>
        <v>0</v>
      </c>
      <c r="CS299" s="171"/>
      <c r="CU299" s="157" t="s">
        <v>115</v>
      </c>
      <c r="CV299" s="160">
        <f t="shared" ref="CV299:DE299" si="298">SUM(CV289:CV298)</f>
        <v>0</v>
      </c>
      <c r="CW299" s="161">
        <f t="shared" si="298"/>
        <v>0</v>
      </c>
      <c r="CX299" s="161">
        <f t="shared" si="298"/>
        <v>0</v>
      </c>
      <c r="CY299" s="172">
        <f t="shared" si="298"/>
        <v>0</v>
      </c>
      <c r="CZ299" s="172">
        <f t="shared" si="298"/>
        <v>0</v>
      </c>
      <c r="DA299" s="172">
        <f t="shared" si="298"/>
        <v>0</v>
      </c>
      <c r="DB299" s="172">
        <f t="shared" si="298"/>
        <v>0</v>
      </c>
      <c r="DC299" s="172">
        <f t="shared" si="298"/>
        <v>0</v>
      </c>
      <c r="DD299" s="172">
        <f t="shared" si="298"/>
        <v>0</v>
      </c>
      <c r="DE299" s="180">
        <f t="shared" si="298"/>
        <v>0</v>
      </c>
    </row>
    <row r="301" spans="1:129" ht="12.95" thickBot="1"/>
    <row r="302" spans="1:129" ht="13.5" thickBot="1">
      <c r="A302" s="136" t="s">
        <v>117</v>
      </c>
      <c r="B302" s="137"/>
      <c r="C302" s="181" t="str">
        <f>' B_Populations'!A70&amp;"-"&amp;' B_Populations'!A10</f>
        <v>2017-2021</v>
      </c>
      <c r="D302" s="182"/>
      <c r="E302" s="183"/>
      <c r="F302" s="140" t="s">
        <v>104</v>
      </c>
      <c r="G302" s="141"/>
      <c r="H302" s="141"/>
      <c r="I302" s="141"/>
      <c r="J302" s="141"/>
      <c r="K302" s="141"/>
      <c r="L302" s="141"/>
      <c r="M302" s="98"/>
      <c r="N302" s="98"/>
      <c r="O302" s="98"/>
      <c r="P302" s="98"/>
      <c r="Q302" s="98"/>
      <c r="R302" s="98"/>
      <c r="S302" s="98"/>
      <c r="T302" s="98"/>
      <c r="U302" s="98"/>
      <c r="V302" s="98"/>
      <c r="W302" s="98"/>
      <c r="X302" s="98"/>
      <c r="Y302" s="98"/>
      <c r="CV302" s="98" t="s">
        <v>106</v>
      </c>
      <c r="CW302" s="98"/>
      <c r="CX302" s="98"/>
      <c r="CY302" s="98"/>
    </row>
    <row r="303" spans="1:129" ht="39">
      <c r="B303" s="144" t="s">
        <v>32</v>
      </c>
      <c r="C303" s="216"/>
      <c r="D303" s="217"/>
      <c r="E303" s="218"/>
      <c r="F303" s="184" t="str">
        <f>' B_Populations'!$I$8</f>
        <v>White-Not Hispanic</v>
      </c>
      <c r="G303" s="147" t="str">
        <f>' B_Populations'!$K$8</f>
        <v>Hispanic</v>
      </c>
      <c r="H303" s="148" t="str">
        <f>' B_Populations'!$M$8</f>
        <v>Black-Not Hispanic</v>
      </c>
      <c r="I303" s="148" t="str">
        <f>' B_Populations'!$O$8</f>
        <v>Asian</v>
      </c>
      <c r="J303" s="148" t="str">
        <f>' B_Populations'!$Q$8</f>
        <v>American Indian/Alaska Native</v>
      </c>
      <c r="K303" s="148" t="str">
        <f>' B_Populations'!$S$8</f>
        <v>Other</v>
      </c>
      <c r="L303" s="175" t="str">
        <f>' B_Populations'!$U$8</f>
        <v>Other</v>
      </c>
      <c r="M303" s="102"/>
      <c r="N303" s="102"/>
      <c r="O303" s="102"/>
      <c r="P303" s="102"/>
      <c r="Q303" s="102"/>
      <c r="R303" s="102"/>
      <c r="S303" s="102"/>
      <c r="T303" s="102"/>
      <c r="U303" s="102"/>
      <c r="V303" s="102"/>
      <c r="W303" s="102"/>
      <c r="X303" s="102"/>
      <c r="Y303" s="102"/>
      <c r="Z303" s="102"/>
      <c r="AA303" s="102"/>
      <c r="AB303" s="102"/>
      <c r="AC303" s="102"/>
      <c r="AD303" s="102"/>
      <c r="AE303" s="102"/>
      <c r="AF303" s="102"/>
      <c r="AH303" s="102"/>
      <c r="AI303" s="102"/>
      <c r="AJ303" s="102"/>
      <c r="AK303" s="102"/>
      <c r="AL303" s="102"/>
      <c r="AM303" s="102"/>
      <c r="AN303" s="185" t="str">
        <f>' B_Populations'!$I$8</f>
        <v>White-Not Hispanic</v>
      </c>
      <c r="AO303" s="186" t="s">
        <v>111</v>
      </c>
      <c r="AP303" s="150" t="str">
        <f>' B_Populations'!$K$8</f>
        <v>Hispanic</v>
      </c>
      <c r="AQ303" s="150" t="s">
        <v>111</v>
      </c>
      <c r="AR303" s="150" t="str">
        <f>' B_Populations'!$M$8</f>
        <v>Black-Not Hispanic</v>
      </c>
      <c r="AS303" s="150" t="s">
        <v>111</v>
      </c>
      <c r="AT303" s="150" t="str">
        <f>' B_Populations'!$O$8</f>
        <v>Asian</v>
      </c>
      <c r="AU303" s="150" t="s">
        <v>111</v>
      </c>
      <c r="AV303" s="150" t="str">
        <f>' B_Populations'!$Q$8</f>
        <v>American Indian/Alaska Native</v>
      </c>
      <c r="AW303" s="150" t="s">
        <v>111</v>
      </c>
      <c r="AX303" s="150" t="str">
        <f>' B_Populations'!$S$8</f>
        <v>Other</v>
      </c>
      <c r="AY303" s="150" t="s">
        <v>111</v>
      </c>
      <c r="AZ303" s="150" t="str">
        <f>' B_Populations'!$U$8</f>
        <v>Other</v>
      </c>
      <c r="BA303" s="150" t="s">
        <v>111</v>
      </c>
      <c r="BB303" s="102"/>
      <c r="BC303" s="102"/>
      <c r="BD303" s="102"/>
      <c r="BE303" s="102"/>
      <c r="BF303" s="102"/>
      <c r="BG303" s="102"/>
      <c r="BH303" s="102"/>
      <c r="BI303" s="102"/>
      <c r="BJ303" s="102"/>
      <c r="BK303" s="102"/>
      <c r="BL303" s="102"/>
      <c r="BM303" s="102"/>
      <c r="BN303" s="102"/>
      <c r="BO303" s="102"/>
      <c r="BP303" s="102"/>
      <c r="BQ303" s="102"/>
      <c r="BR303" s="102"/>
      <c r="BS303" s="102"/>
      <c r="BT303" s="102"/>
      <c r="BU303" s="102"/>
      <c r="BV303" s="102"/>
      <c r="BW303" s="102"/>
      <c r="BX303" s="102"/>
      <c r="BY303" s="102"/>
      <c r="BZ303" s="102"/>
      <c r="CA303" s="102"/>
      <c r="CB303" s="102"/>
      <c r="CC303" s="102"/>
      <c r="CD303" s="102"/>
      <c r="CE303" s="102"/>
      <c r="CF303" s="102"/>
      <c r="CG303" s="102"/>
      <c r="CH303" s="102"/>
      <c r="CI303" s="102"/>
      <c r="CJ303" s="102"/>
      <c r="CK303" s="102"/>
      <c r="CL303" s="102"/>
      <c r="CM303" s="102"/>
      <c r="CN303" s="102"/>
      <c r="CO303" s="102"/>
      <c r="CP303" s="102"/>
      <c r="CQ303" s="102"/>
      <c r="CR303" s="102"/>
      <c r="CS303" s="151" t="s">
        <v>114</v>
      </c>
      <c r="CU303" s="150" t="s">
        <v>32</v>
      </c>
      <c r="CV303" s="150"/>
      <c r="CW303" s="150"/>
      <c r="CX303" s="150"/>
      <c r="CY303" s="148" t="str">
        <f>' B_Populations'!$I$8</f>
        <v>White-Not Hispanic</v>
      </c>
      <c r="CZ303" s="148" t="str">
        <f>' B_Populations'!$K$8</f>
        <v>Hispanic</v>
      </c>
      <c r="DA303" s="148" t="str">
        <f>' B_Populations'!$M$8</f>
        <v>Black-Not Hispanic</v>
      </c>
      <c r="DB303" s="148" t="str">
        <f>' B_Populations'!$O$8</f>
        <v>Asian</v>
      </c>
      <c r="DC303" s="148" t="str">
        <f>' B_Populations'!$Q$8</f>
        <v>American Indian/Alaska Native</v>
      </c>
      <c r="DD303" s="148" t="str">
        <f>' B_Populations'!$S$8</f>
        <v>Other</v>
      </c>
      <c r="DE303" s="175" t="str">
        <f>' B_Populations'!$U$8</f>
        <v>Other</v>
      </c>
      <c r="DF303" s="102"/>
      <c r="DG303" s="102"/>
      <c r="DH303" s="102"/>
      <c r="DI303" s="102"/>
      <c r="DJ303" s="102"/>
      <c r="DK303" s="102"/>
      <c r="DL303" s="102"/>
      <c r="DM303" s="102"/>
      <c r="DN303" s="102"/>
      <c r="DO303" s="102"/>
      <c r="DP303" s="102"/>
      <c r="DQ303" s="102"/>
      <c r="DR303" s="102"/>
      <c r="DS303" s="102"/>
      <c r="DT303" s="102"/>
      <c r="DU303" s="102"/>
      <c r="DV303" s="102"/>
      <c r="DW303" s="102"/>
      <c r="DX303" s="102"/>
      <c r="DY303" s="102"/>
    </row>
    <row r="304" spans="1:129" ht="12.75">
      <c r="B304" s="108" t="str">
        <f>' B_Populations'!$B$9</f>
        <v>10-14</v>
      </c>
      <c r="C304" s="256">
        <f>C4+C19+C34+C49+C64</f>
        <v>0</v>
      </c>
      <c r="D304" s="257"/>
      <c r="E304" s="258"/>
      <c r="F304" s="187"/>
      <c r="G304" s="155"/>
      <c r="H304" s="155"/>
      <c r="I304" s="155"/>
      <c r="J304" s="155"/>
      <c r="K304" s="155"/>
      <c r="L304" s="197"/>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N304" s="188">
        <f>SUM(' B_Populations'!I9+' B_Populations'!I24+' B_Populations'!I39+' B_Populations'!I54+' B_Populations'!I69)</f>
        <v>0</v>
      </c>
      <c r="AO304" s="189">
        <f>IF(AN304=0,0,($F$304/$AN$304)*100000)</f>
        <v>0</v>
      </c>
      <c r="AP304" s="157">
        <f>SUM(' B_Populations'!K9+' B_Populations'!K24+' B_Populations'!K39+' B_Populations'!K54+' B_Populations'!K69)</f>
        <v>0</v>
      </c>
      <c r="AQ304" s="157">
        <f>IF(AP304=0,0,($G$304/$AP$304)*100000)</f>
        <v>0</v>
      </c>
      <c r="AR304" s="157">
        <f>SUM(' B_Populations'!M9+' B_Populations'!M24+' B_Populations'!M39+' B_Populations'!M54+' B_Populations'!M69)</f>
        <v>0</v>
      </c>
      <c r="AS304" s="157">
        <f>IF(AR304=0,0,($H$304/$AR$304)*100000)</f>
        <v>0</v>
      </c>
      <c r="AT304" s="157">
        <f>SUM(' B_Populations'!O9+' B_Populations'!O24+' B_Populations'!O39+' B_Populations'!O54+' B_Populations'!O69)</f>
        <v>0</v>
      </c>
      <c r="AU304" s="157">
        <f>IF(AT304=0,0,($I$304/$AT$304)*100000)</f>
        <v>0</v>
      </c>
      <c r="AV304" s="157">
        <f>SUM(' B_Populations'!Q9+' B_Populations'!Q24+' B_Populations'!Q39+' B_Populations'!Q54+' B_Populations'!Q69)</f>
        <v>0</v>
      </c>
      <c r="AW304" s="157">
        <f>IF(AV304=0,0,($J$304/$AV$304)*100000)</f>
        <v>0</v>
      </c>
      <c r="AX304" s="157">
        <f>SUM(' B_Populations'!S9+' B_Populations'!S24+' B_Populations'!S39+' B_Populations'!S54+' B_Populations'!S69)</f>
        <v>0</v>
      </c>
      <c r="AY304" s="157">
        <f>IF(AX304=0,0,($K$304/$AX$304)*100000)</f>
        <v>0</v>
      </c>
      <c r="AZ304" s="157">
        <f>SUM(' B_Populations'!U9+' B_Populations'!U24+' B_Populations'!U39+' B_Populations'!U54+' B_Populations'!U69)</f>
        <v>0</v>
      </c>
      <c r="BA304" s="157">
        <f>IF(AZ304=0,0,($L$304/$AZ$304)*100000)</f>
        <v>0</v>
      </c>
      <c r="CQ304" s="110"/>
      <c r="CR304" s="158"/>
      <c r="CS304" s="159">
        <v>7.3032E-2</v>
      </c>
      <c r="CT304" s="110"/>
      <c r="CU304" s="108" t="str">
        <f>' B_Populations'!$B$9</f>
        <v>10-14</v>
      </c>
      <c r="CV304" s="157">
        <f>(CV4+CV19+CV34+CV49+CV64)/5</f>
        <v>0</v>
      </c>
      <c r="CW304" s="157">
        <f t="shared" ref="CW304:CX304" si="299">(CW4+CW19+CW34+CW49+CW64)/5</f>
        <v>0</v>
      </c>
      <c r="CX304" s="157">
        <f t="shared" si="299"/>
        <v>0</v>
      </c>
      <c r="CY304" s="162">
        <f t="shared" ref="CY304:CY313" si="300">AO304*CS304</f>
        <v>0</v>
      </c>
      <c r="CZ304" s="162">
        <f t="shared" ref="CZ304:CZ313" si="301">AQ304*CS304</f>
        <v>0</v>
      </c>
      <c r="DA304" s="162">
        <f t="shared" ref="DA304:DA313" si="302">AS304*CS304</f>
        <v>0</v>
      </c>
      <c r="DB304" s="162">
        <f t="shared" ref="DB304:DB313" si="303">AU304*CS304</f>
        <v>0</v>
      </c>
      <c r="DC304" s="162">
        <f t="shared" ref="DC304:DC313" si="304">AW304*CS304</f>
        <v>0</v>
      </c>
      <c r="DD304" s="162">
        <f t="shared" ref="DD304:DD313" si="305">AY304*CS304</f>
        <v>0</v>
      </c>
      <c r="DE304" s="178">
        <f t="shared" ref="DE304:DE313" si="306">BA304*CS304</f>
        <v>0</v>
      </c>
      <c r="DF304" s="110"/>
      <c r="DG304" s="110"/>
      <c r="DH304" s="110"/>
      <c r="DI304" s="110"/>
      <c r="DJ304" s="110"/>
      <c r="DK304" s="110"/>
      <c r="DL304" s="110"/>
      <c r="DM304" s="110"/>
      <c r="DN304" s="110"/>
      <c r="DO304" s="110"/>
      <c r="DP304" s="110"/>
      <c r="DQ304" s="110"/>
      <c r="DR304" s="110"/>
      <c r="DS304" s="110"/>
      <c r="DT304" s="110"/>
      <c r="DU304" s="110"/>
      <c r="DV304" s="110"/>
      <c r="DW304" s="110"/>
      <c r="DX304" s="110"/>
      <c r="DY304" s="110"/>
    </row>
    <row r="305" spans="2:129" ht="12.6" customHeight="1">
      <c r="B305" s="108" t="str">
        <f>' B_Populations'!$B$10</f>
        <v>15-19</v>
      </c>
      <c r="C305" s="256">
        <f t="shared" ref="C305:C314" si="307">C5+C20+C35+C50+C65</f>
        <v>2</v>
      </c>
      <c r="D305" s="257"/>
      <c r="E305" s="258"/>
      <c r="F305" s="187"/>
      <c r="G305" s="155"/>
      <c r="H305" s="155"/>
      <c r="I305" s="155"/>
      <c r="J305" s="155"/>
      <c r="K305" s="155"/>
      <c r="L305" s="197"/>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N305" s="188">
        <f>SUM(' B_Populations'!I10+' B_Populations'!I25+' B_Populations'!I40+' B_Populations'!I55+' B_Populations'!I70)</f>
        <v>0</v>
      </c>
      <c r="AO305" s="189">
        <f>IF(AN305=0,0,($F$305/$AN$305)*100000)</f>
        <v>0</v>
      </c>
      <c r="AP305" s="157">
        <f>SUM(' B_Populations'!K10+' B_Populations'!K25+' B_Populations'!K40+' B_Populations'!K55+' B_Populations'!K70)</f>
        <v>0</v>
      </c>
      <c r="AQ305" s="157">
        <f>IF(AP305=0,0,($G$305/$AP$305)*100000)</f>
        <v>0</v>
      </c>
      <c r="AR305" s="157">
        <f>SUM(' B_Populations'!M10+' B_Populations'!M25+' B_Populations'!M40+' B_Populations'!M55+' B_Populations'!M70)</f>
        <v>0</v>
      </c>
      <c r="AS305" s="157">
        <f>IF(AR305=0,0,($H$305/$AR$305)*100000)</f>
        <v>0</v>
      </c>
      <c r="AT305" s="157">
        <f>SUM(' B_Populations'!O10+' B_Populations'!O25+' B_Populations'!O40+' B_Populations'!O55+' B_Populations'!O70)</f>
        <v>0</v>
      </c>
      <c r="AU305" s="157">
        <f>IF(AT305=0,0,($I$305/$AT$305)*100000)</f>
        <v>0</v>
      </c>
      <c r="AV305" s="157">
        <f>SUM(' B_Populations'!Q10+' B_Populations'!Q25+' B_Populations'!Q40+' B_Populations'!Q55+' B_Populations'!Q70)</f>
        <v>0</v>
      </c>
      <c r="AW305" s="157">
        <f>IF(AV305=0,0,($J$305/$AV$305)*100000)</f>
        <v>0</v>
      </c>
      <c r="AX305" s="157">
        <f>SUM(' B_Populations'!S10+' B_Populations'!S25+' B_Populations'!S40+' B_Populations'!S55+' B_Populations'!S70)</f>
        <v>0</v>
      </c>
      <c r="AY305" s="157">
        <f>IF(AX305=0,0,($K$305/$AX$305)*100000)</f>
        <v>0</v>
      </c>
      <c r="AZ305" s="157">
        <f>SUM(' B_Populations'!U10+' B_Populations'!U25+' B_Populations'!U40+' B_Populations'!U55+' B_Populations'!U70)</f>
        <v>0</v>
      </c>
      <c r="BA305" s="157">
        <f>IF(AZ305=0,0,($L$305/$AZ$305)*100000)</f>
        <v>0</v>
      </c>
      <c r="CQ305" s="110"/>
      <c r="CR305" s="158"/>
      <c r="CS305" s="159">
        <v>7.2168999999999997E-2</v>
      </c>
      <c r="CT305" s="110"/>
      <c r="CU305" s="108" t="str">
        <f>' B_Populations'!$B$10</f>
        <v>15-19</v>
      </c>
      <c r="CV305" s="157">
        <f t="shared" ref="CV305:CX314" si="308">(CV5+CV20+CV35+CV50+CV65)/5</f>
        <v>7.2466027580841905E-2</v>
      </c>
      <c r="CW305" s="157">
        <f t="shared" si="308"/>
        <v>0</v>
      </c>
      <c r="CX305" s="157">
        <f t="shared" si="308"/>
        <v>0.15263020320448328</v>
      </c>
      <c r="CY305" s="162">
        <f t="shared" si="300"/>
        <v>0</v>
      </c>
      <c r="CZ305" s="162">
        <f t="shared" si="301"/>
        <v>0</v>
      </c>
      <c r="DA305" s="162">
        <f t="shared" si="302"/>
        <v>0</v>
      </c>
      <c r="DB305" s="162">
        <f t="shared" si="303"/>
        <v>0</v>
      </c>
      <c r="DC305" s="162">
        <f t="shared" si="304"/>
        <v>0</v>
      </c>
      <c r="DD305" s="162">
        <f t="shared" si="305"/>
        <v>0</v>
      </c>
      <c r="DE305" s="178">
        <f t="shared" si="306"/>
        <v>0</v>
      </c>
      <c r="DF305" s="110"/>
      <c r="DG305" s="110"/>
      <c r="DH305" s="110"/>
      <c r="DI305" s="110"/>
      <c r="DJ305" s="110"/>
      <c r="DK305" s="110"/>
      <c r="DL305" s="110"/>
      <c r="DM305" s="110"/>
      <c r="DN305" s="110"/>
      <c r="DO305" s="110"/>
      <c r="DP305" s="110"/>
      <c r="DQ305" s="110"/>
      <c r="DR305" s="110"/>
      <c r="DS305" s="110"/>
      <c r="DT305" s="110"/>
      <c r="DU305" s="110"/>
      <c r="DV305" s="110"/>
      <c r="DW305" s="110"/>
      <c r="DX305" s="110"/>
      <c r="DY305" s="110"/>
    </row>
    <row r="306" spans="2:129" ht="12.6" customHeight="1">
      <c r="B306" s="108" t="str">
        <f>' B_Populations'!$B$11</f>
        <v>20-24</v>
      </c>
      <c r="C306" s="256">
        <f t="shared" si="307"/>
        <v>2</v>
      </c>
      <c r="D306" s="257"/>
      <c r="E306" s="258"/>
      <c r="F306" s="187"/>
      <c r="G306" s="155"/>
      <c r="H306" s="155"/>
      <c r="I306" s="155"/>
      <c r="J306" s="155"/>
      <c r="K306" s="155"/>
      <c r="L306" s="197"/>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N306" s="188">
        <f>SUM(' B_Populations'!I11+' B_Populations'!I26+' B_Populations'!I41+' B_Populations'!I56+' B_Populations'!I71)</f>
        <v>0</v>
      </c>
      <c r="AO306" s="189">
        <f>IF(AN306=0,0,($F$306/$AN$306)*100000)</f>
        <v>0</v>
      </c>
      <c r="AP306" s="157">
        <f>SUM(' B_Populations'!K11+' B_Populations'!K26+' B_Populations'!K41+' B_Populations'!K56+' B_Populations'!K71)</f>
        <v>0</v>
      </c>
      <c r="AQ306" s="157">
        <f>IF(AP306=0,0,($G$306/$AP$306)*100000)</f>
        <v>0</v>
      </c>
      <c r="AR306" s="157">
        <f>SUM(' B_Populations'!M11+' B_Populations'!M26+' B_Populations'!M41+' B_Populations'!M56+' B_Populations'!M71)</f>
        <v>0</v>
      </c>
      <c r="AS306" s="157">
        <f>IF(AR306=0,0,($H$306/$AR$306)*100000)</f>
        <v>0</v>
      </c>
      <c r="AT306" s="157">
        <f>SUM(' B_Populations'!O11+' B_Populations'!O26+' B_Populations'!O41+' B_Populations'!O56+' B_Populations'!O71)</f>
        <v>0</v>
      </c>
      <c r="AU306" s="157">
        <f>IF(AT306=0,0,($I$306/$AT$306)*100000)</f>
        <v>0</v>
      </c>
      <c r="AV306" s="157">
        <f>SUM(' B_Populations'!Q11+' B_Populations'!Q26+' B_Populations'!Q41+' B_Populations'!Q56+' B_Populations'!Q71)</f>
        <v>0</v>
      </c>
      <c r="AW306" s="157">
        <f>IF(AV306=0,0,($J$306/$AV$306)*100000)</f>
        <v>0</v>
      </c>
      <c r="AX306" s="157">
        <f>SUM(' B_Populations'!S11+' B_Populations'!S26+' B_Populations'!S41+' B_Populations'!S56+' B_Populations'!S71)</f>
        <v>0</v>
      </c>
      <c r="AY306" s="157">
        <f>IF(AX306=0,0,($K$306/$AX$306)*100000)</f>
        <v>0</v>
      </c>
      <c r="AZ306" s="157">
        <f>SUM(' B_Populations'!U11+' B_Populations'!U26+' B_Populations'!U41+' B_Populations'!U56+' B_Populations'!U71)</f>
        <v>0</v>
      </c>
      <c r="BA306" s="157">
        <f>IF(AZ306=0,0,($L$306/$AZ$306)*100000)</f>
        <v>0</v>
      </c>
      <c r="CQ306" s="110"/>
      <c r="CR306" s="158"/>
      <c r="CS306" s="159">
        <v>6.6477999999999995E-2</v>
      </c>
      <c r="CT306" s="110"/>
      <c r="CU306" s="108" t="str">
        <f>' B_Populations'!$B$11</f>
        <v>20-24</v>
      </c>
      <c r="CV306" s="157">
        <f t="shared" si="308"/>
        <v>8.1879541815494519E-2</v>
      </c>
      <c r="CW306" s="157">
        <f t="shared" si="308"/>
        <v>0.15663073570124283</v>
      </c>
      <c r="CX306" s="157">
        <f t="shared" si="308"/>
        <v>0</v>
      </c>
      <c r="CY306" s="162">
        <f t="shared" si="300"/>
        <v>0</v>
      </c>
      <c r="CZ306" s="162">
        <f t="shared" si="301"/>
        <v>0</v>
      </c>
      <c r="DA306" s="162">
        <f t="shared" si="302"/>
        <v>0</v>
      </c>
      <c r="DB306" s="162">
        <f t="shared" si="303"/>
        <v>0</v>
      </c>
      <c r="DC306" s="162">
        <f t="shared" si="304"/>
        <v>0</v>
      </c>
      <c r="DD306" s="162">
        <f t="shared" si="305"/>
        <v>0</v>
      </c>
      <c r="DE306" s="178">
        <f t="shared" si="306"/>
        <v>0</v>
      </c>
      <c r="DF306" s="110"/>
      <c r="DG306" s="110"/>
      <c r="DH306" s="110"/>
      <c r="DI306" s="110"/>
      <c r="DJ306" s="110"/>
      <c r="DK306" s="110"/>
      <c r="DL306" s="110"/>
      <c r="DM306" s="110"/>
      <c r="DN306" s="110"/>
      <c r="DO306" s="110"/>
      <c r="DP306" s="110"/>
      <c r="DQ306" s="110"/>
      <c r="DR306" s="110"/>
      <c r="DS306" s="110"/>
      <c r="DT306" s="110"/>
      <c r="DU306" s="110"/>
      <c r="DV306" s="110"/>
      <c r="DW306" s="110"/>
      <c r="DX306" s="110"/>
      <c r="DY306" s="110"/>
    </row>
    <row r="307" spans="2:129" ht="12.6" customHeight="1">
      <c r="B307" s="108" t="str">
        <f>' B_Populations'!$B$12</f>
        <v>25-34</v>
      </c>
      <c r="C307" s="256">
        <f t="shared" si="307"/>
        <v>4</v>
      </c>
      <c r="D307" s="257"/>
      <c r="E307" s="258"/>
      <c r="F307" s="187"/>
      <c r="G307" s="155"/>
      <c r="H307" s="155"/>
      <c r="I307" s="155"/>
      <c r="J307" s="155"/>
      <c r="K307" s="155"/>
      <c r="L307" s="197"/>
      <c r="M307" s="110"/>
      <c r="N307" s="110"/>
      <c r="O307" s="110"/>
      <c r="P307" s="110"/>
      <c r="Q307" s="110"/>
      <c r="R307" s="110"/>
      <c r="S307" s="110"/>
      <c r="T307" s="110"/>
      <c r="U307" s="110"/>
      <c r="V307" s="110"/>
      <c r="W307" s="110"/>
      <c r="X307" s="110"/>
      <c r="Y307" s="110"/>
      <c r="Z307" s="110"/>
      <c r="AA307" s="110"/>
      <c r="AB307" s="110"/>
      <c r="AC307" s="110"/>
      <c r="AD307" s="110"/>
      <c r="AE307" s="110"/>
      <c r="AF307" s="110"/>
      <c r="AG307" s="110"/>
      <c r="AN307" s="188">
        <f>SUM(' B_Populations'!I12+' B_Populations'!I27+' B_Populations'!I42+' B_Populations'!I57+' B_Populations'!I72)</f>
        <v>0</v>
      </c>
      <c r="AO307" s="189">
        <f>IF(AN307=0,0,($F$307/$AN$307)*100000)</f>
        <v>0</v>
      </c>
      <c r="AP307" s="157">
        <f>SUM(' B_Populations'!K12+' B_Populations'!K27+' B_Populations'!K42+' B_Populations'!K57+' B_Populations'!K72)</f>
        <v>0</v>
      </c>
      <c r="AQ307" s="157">
        <f>IF(AP307=0,0,($G$307/$AP$307)*100000)</f>
        <v>0</v>
      </c>
      <c r="AR307" s="157">
        <f>SUM(' B_Populations'!M12+' B_Populations'!M27+' B_Populations'!M42+' B_Populations'!M57+' B_Populations'!M72)</f>
        <v>0</v>
      </c>
      <c r="AS307" s="157">
        <f>IF(AR307=0,0,($H$307/$AR$307)*100000)</f>
        <v>0</v>
      </c>
      <c r="AT307" s="157">
        <f>SUM(' B_Populations'!O12+' B_Populations'!O27+' B_Populations'!O42+' B_Populations'!O57+' B_Populations'!O72)</f>
        <v>0</v>
      </c>
      <c r="AU307" s="157">
        <f>IF(AT307=0,0,($I$307/$AT$307)*100000)</f>
        <v>0</v>
      </c>
      <c r="AV307" s="157">
        <f>SUM(' B_Populations'!Q12+' B_Populations'!Q27+' B_Populations'!Q42+' B_Populations'!Q57+' B_Populations'!Q72)</f>
        <v>0</v>
      </c>
      <c r="AW307" s="157">
        <f>IF(AV307=0,0,($J$307/$AV$307)*100000)</f>
        <v>0</v>
      </c>
      <c r="AX307" s="157">
        <f>SUM(' B_Populations'!S12+' B_Populations'!S27+' B_Populations'!S42+' B_Populations'!S57+' B_Populations'!S72)</f>
        <v>0</v>
      </c>
      <c r="AY307" s="157">
        <f>IF(AX307=0,0,($K$307/$AX$307)*100000)</f>
        <v>0</v>
      </c>
      <c r="AZ307" s="157">
        <f>SUM(' B_Populations'!U12+' B_Populations'!U27+' B_Populations'!U42+' B_Populations'!U57+' B_Populations'!U72)</f>
        <v>0</v>
      </c>
      <c r="BA307" s="157">
        <f>IF(AZ307=0,0,($L$307/$AZ$307)*100000)</f>
        <v>0</v>
      </c>
      <c r="CQ307" s="110"/>
      <c r="CR307" s="158"/>
      <c r="CS307" s="159">
        <v>0.135573</v>
      </c>
      <c r="CT307" s="110"/>
      <c r="CU307" s="108" t="str">
        <f>' B_Populations'!$B$12</f>
        <v>25-34</v>
      </c>
      <c r="CV307" s="157">
        <f t="shared" si="308"/>
        <v>0.17212831929685277</v>
      </c>
      <c r="CW307" s="157">
        <f t="shared" si="308"/>
        <v>0.16948129640584469</v>
      </c>
      <c r="CX307" s="157">
        <f t="shared" si="308"/>
        <v>0.17392861026523435</v>
      </c>
      <c r="CY307" s="162">
        <f t="shared" si="300"/>
        <v>0</v>
      </c>
      <c r="CZ307" s="162">
        <f t="shared" si="301"/>
        <v>0</v>
      </c>
      <c r="DA307" s="162">
        <f t="shared" si="302"/>
        <v>0</v>
      </c>
      <c r="DB307" s="162">
        <f t="shared" si="303"/>
        <v>0</v>
      </c>
      <c r="DC307" s="162">
        <f t="shared" si="304"/>
        <v>0</v>
      </c>
      <c r="DD307" s="162">
        <f t="shared" si="305"/>
        <v>0</v>
      </c>
      <c r="DE307" s="178">
        <f t="shared" si="306"/>
        <v>0</v>
      </c>
      <c r="DF307" s="110"/>
      <c r="DG307" s="110"/>
      <c r="DH307" s="110"/>
      <c r="DI307" s="110"/>
      <c r="DJ307" s="110"/>
      <c r="DK307" s="110"/>
      <c r="DL307" s="110"/>
      <c r="DM307" s="110"/>
      <c r="DN307" s="110"/>
      <c r="DO307" s="110"/>
      <c r="DP307" s="110"/>
      <c r="DQ307" s="110"/>
      <c r="DR307" s="110"/>
      <c r="DS307" s="110"/>
      <c r="DT307" s="110"/>
      <c r="DU307" s="110"/>
      <c r="DV307" s="110"/>
      <c r="DW307" s="110"/>
      <c r="DX307" s="110"/>
      <c r="DY307" s="110"/>
    </row>
    <row r="308" spans="2:129" ht="12.6" customHeight="1">
      <c r="B308" s="108" t="str">
        <f>' B_Populations'!$B$13</f>
        <v>35-44</v>
      </c>
      <c r="C308" s="256">
        <f t="shared" si="307"/>
        <v>6</v>
      </c>
      <c r="D308" s="257"/>
      <c r="E308" s="258"/>
      <c r="F308" s="187"/>
      <c r="G308" s="155"/>
      <c r="H308" s="155"/>
      <c r="I308" s="155"/>
      <c r="J308" s="155"/>
      <c r="K308" s="155"/>
      <c r="L308" s="197"/>
      <c r="M308" s="110"/>
      <c r="N308" s="110"/>
      <c r="O308" s="110"/>
      <c r="P308" s="110"/>
      <c r="Q308" s="110"/>
      <c r="R308" s="110"/>
      <c r="S308" s="110"/>
      <c r="T308" s="110"/>
      <c r="U308" s="110"/>
      <c r="V308" s="110"/>
      <c r="W308" s="110"/>
      <c r="X308" s="110"/>
      <c r="Y308" s="110"/>
      <c r="Z308" s="110"/>
      <c r="AA308" s="110"/>
      <c r="AB308" s="110"/>
      <c r="AC308" s="110"/>
      <c r="AD308" s="110"/>
      <c r="AE308" s="110"/>
      <c r="AF308" s="110"/>
      <c r="AG308" s="110"/>
      <c r="AN308" s="188">
        <f>SUM(' B_Populations'!I13+' B_Populations'!I28+' B_Populations'!I43+' B_Populations'!I58+' B_Populations'!I73)</f>
        <v>0</v>
      </c>
      <c r="AO308" s="189">
        <f>IF(AN308=0,0,($F$308/$AN$308)*100000)</f>
        <v>0</v>
      </c>
      <c r="AP308" s="157">
        <f>SUM(' B_Populations'!K13+' B_Populations'!K28+' B_Populations'!K43+' B_Populations'!K58+' B_Populations'!K73)</f>
        <v>0</v>
      </c>
      <c r="AQ308" s="157">
        <f>IF(AP308=0,0,($G$308/$AP$308)*100000)</f>
        <v>0</v>
      </c>
      <c r="AR308" s="157">
        <f>SUM(' B_Populations'!M13+' B_Populations'!M28+' B_Populations'!M43+' B_Populations'!M58+' B_Populations'!M73)</f>
        <v>0</v>
      </c>
      <c r="AS308" s="157">
        <f>IF(AR308=0,0,($H$308/$AR$308)*100000)</f>
        <v>0</v>
      </c>
      <c r="AT308" s="157">
        <f>SUM(' B_Populations'!O13+' B_Populations'!O28+' B_Populations'!O43+' B_Populations'!O58+' B_Populations'!O73)</f>
        <v>0</v>
      </c>
      <c r="AU308" s="157">
        <f>IF(AT308=0,0,($I$308/$AT$308)*100000)</f>
        <v>0</v>
      </c>
      <c r="AV308" s="157">
        <f>SUM(' B_Populations'!Q13+' B_Populations'!Q28+' B_Populations'!Q43+' B_Populations'!Q58+' B_Populations'!Q73)</f>
        <v>0</v>
      </c>
      <c r="AW308" s="157">
        <f>IF(AV308=0,0,($J$308/$AV$308)*100000)</f>
        <v>0</v>
      </c>
      <c r="AX308" s="157">
        <f>SUM(' B_Populations'!S13+' B_Populations'!S28+' B_Populations'!S43+' B_Populations'!S58+' B_Populations'!S73)</f>
        <v>0</v>
      </c>
      <c r="AY308" s="157">
        <f>IF(AX308=0,0,($K$308/$AX$308)*100000)</f>
        <v>0</v>
      </c>
      <c r="AZ308" s="157">
        <f>SUM(' B_Populations'!U13+' B_Populations'!U28+' B_Populations'!U43+' B_Populations'!U58+' B_Populations'!U73)</f>
        <v>0</v>
      </c>
      <c r="BA308" s="157">
        <f>IF(AZ308=0,0,($L$308/$AZ$308)*100000)</f>
        <v>0</v>
      </c>
      <c r="CQ308" s="110"/>
      <c r="CR308" s="158"/>
      <c r="CS308" s="159">
        <v>0.16261300000000001</v>
      </c>
      <c r="CT308" s="110"/>
      <c r="CU308" s="108" t="str">
        <f>' B_Populations'!$B$13</f>
        <v>35-44</v>
      </c>
      <c r="CV308" s="157">
        <f t="shared" si="308"/>
        <v>0.27073283169939305</v>
      </c>
      <c r="CW308" s="157">
        <f t="shared" si="308"/>
        <v>0.44777746026832776</v>
      </c>
      <c r="CX308" s="157">
        <f t="shared" si="308"/>
        <v>9.1455808329349575E-2</v>
      </c>
      <c r="CY308" s="162">
        <f t="shared" si="300"/>
        <v>0</v>
      </c>
      <c r="CZ308" s="162">
        <f t="shared" si="301"/>
        <v>0</v>
      </c>
      <c r="DA308" s="162">
        <f t="shared" si="302"/>
        <v>0</v>
      </c>
      <c r="DB308" s="162">
        <f t="shared" si="303"/>
        <v>0</v>
      </c>
      <c r="DC308" s="162">
        <f t="shared" si="304"/>
        <v>0</v>
      </c>
      <c r="DD308" s="162">
        <f t="shared" si="305"/>
        <v>0</v>
      </c>
      <c r="DE308" s="178">
        <f t="shared" si="306"/>
        <v>0</v>
      </c>
      <c r="DF308" s="110"/>
      <c r="DG308" s="110"/>
      <c r="DH308" s="110"/>
      <c r="DI308" s="110"/>
      <c r="DJ308" s="110"/>
      <c r="DK308" s="110"/>
      <c r="DL308" s="110"/>
      <c r="DM308" s="110"/>
      <c r="DN308" s="110"/>
      <c r="DO308" s="110"/>
      <c r="DP308" s="110"/>
      <c r="DQ308" s="110"/>
      <c r="DR308" s="110"/>
      <c r="DS308" s="110"/>
      <c r="DT308" s="110"/>
      <c r="DU308" s="110"/>
      <c r="DV308" s="110"/>
      <c r="DW308" s="110"/>
      <c r="DX308" s="110"/>
      <c r="DY308" s="110"/>
    </row>
    <row r="309" spans="2:129" ht="12.6" customHeight="1">
      <c r="B309" s="108" t="str">
        <f>' B_Populations'!$B$14</f>
        <v>45-54</v>
      </c>
      <c r="C309" s="256">
        <f t="shared" si="307"/>
        <v>8</v>
      </c>
      <c r="D309" s="257"/>
      <c r="E309" s="258"/>
      <c r="F309" s="187"/>
      <c r="G309" s="155"/>
      <c r="H309" s="155"/>
      <c r="I309" s="155"/>
      <c r="J309" s="155"/>
      <c r="K309" s="155"/>
      <c r="L309" s="197"/>
      <c r="M309" s="110"/>
      <c r="N309" s="110"/>
      <c r="O309" s="110"/>
      <c r="P309" s="110"/>
      <c r="Q309" s="110"/>
      <c r="R309" s="110"/>
      <c r="S309" s="110"/>
      <c r="T309" s="110"/>
      <c r="U309" s="110"/>
      <c r="V309" s="110"/>
      <c r="W309" s="110"/>
      <c r="X309" s="110"/>
      <c r="Y309" s="110"/>
      <c r="Z309" s="110"/>
      <c r="AA309" s="110"/>
      <c r="AB309" s="110"/>
      <c r="AC309" s="110"/>
      <c r="AD309" s="110"/>
      <c r="AE309" s="110"/>
      <c r="AF309" s="110"/>
      <c r="AG309" s="110"/>
      <c r="AN309" s="188">
        <f>SUM(' B_Populations'!I14+' B_Populations'!I29+' B_Populations'!I44+' B_Populations'!I59+' B_Populations'!I74)</f>
        <v>0</v>
      </c>
      <c r="AO309" s="189">
        <f>IF(AN309=0,0,($F$309/$AN$309)*100000)</f>
        <v>0</v>
      </c>
      <c r="AP309" s="157">
        <f>SUM(' B_Populations'!K14+' B_Populations'!K29+' B_Populations'!K44+' B_Populations'!K59+' B_Populations'!K74)</f>
        <v>0</v>
      </c>
      <c r="AQ309" s="157">
        <f>IF(AP309=0,0,($G$309/$AP$309)*100000)</f>
        <v>0</v>
      </c>
      <c r="AR309" s="157">
        <f>SUM(' B_Populations'!M14+' B_Populations'!M29+' B_Populations'!M44+' B_Populations'!M59+' B_Populations'!M74)</f>
        <v>0</v>
      </c>
      <c r="AS309" s="157">
        <f>IF(AR309=0,0,($H$309/$AR$309)*100000)</f>
        <v>0</v>
      </c>
      <c r="AT309" s="157">
        <f>SUM(' B_Populations'!O14+' B_Populations'!O29+' B_Populations'!O44+' B_Populations'!O59+' B_Populations'!O74)</f>
        <v>0</v>
      </c>
      <c r="AU309" s="157">
        <f>IF(AT309=0,0,($I$309/$AT$309)*100000)</f>
        <v>0</v>
      </c>
      <c r="AV309" s="157">
        <f>SUM(' B_Populations'!Q14+' B_Populations'!Q29+' B_Populations'!Q44+' B_Populations'!Q59+' B_Populations'!Q74)</f>
        <v>0</v>
      </c>
      <c r="AW309" s="157">
        <f>IF(AV309=0,0,($J$309/$AV$309)*100000)</f>
        <v>0</v>
      </c>
      <c r="AX309" s="157">
        <f>SUM(' B_Populations'!S14+' B_Populations'!S29+' B_Populations'!S44+' B_Populations'!S59+' B_Populations'!S74)</f>
        <v>0</v>
      </c>
      <c r="AY309" s="157">
        <f>IF(AX309=0,0,($K$309/$AX$309)*100000)</f>
        <v>0</v>
      </c>
      <c r="AZ309" s="157">
        <f>SUM(' B_Populations'!U14+' B_Populations'!U29+' B_Populations'!U44+' B_Populations'!U59+' B_Populations'!U74)</f>
        <v>0</v>
      </c>
      <c r="BA309" s="157">
        <f>IF(AZ309=0,0,($L$309/$AZ$309)*100000)</f>
        <v>0</v>
      </c>
      <c r="CQ309" s="110"/>
      <c r="CR309" s="158"/>
      <c r="CS309" s="159">
        <v>0.13483400000000001</v>
      </c>
      <c r="CT309" s="110"/>
      <c r="CU309" s="108" t="str">
        <f>' B_Populations'!$B$14</f>
        <v>45-54</v>
      </c>
      <c r="CV309" s="157">
        <f t="shared" si="308"/>
        <v>0.29226229805372944</v>
      </c>
      <c r="CW309" s="157">
        <f t="shared" si="308"/>
        <v>0.51236875408270932</v>
      </c>
      <c r="CX309" s="157">
        <f t="shared" si="308"/>
        <v>7.3118407852281672E-2</v>
      </c>
      <c r="CY309" s="162">
        <f t="shared" si="300"/>
        <v>0</v>
      </c>
      <c r="CZ309" s="162">
        <f t="shared" si="301"/>
        <v>0</v>
      </c>
      <c r="DA309" s="162">
        <f t="shared" si="302"/>
        <v>0</v>
      </c>
      <c r="DB309" s="162">
        <f t="shared" si="303"/>
        <v>0</v>
      </c>
      <c r="DC309" s="162">
        <f t="shared" si="304"/>
        <v>0</v>
      </c>
      <c r="DD309" s="162">
        <f t="shared" si="305"/>
        <v>0</v>
      </c>
      <c r="DE309" s="178">
        <f t="shared" si="306"/>
        <v>0</v>
      </c>
      <c r="DF309" s="110"/>
      <c r="DG309" s="110"/>
      <c r="DH309" s="110"/>
      <c r="DI309" s="110"/>
      <c r="DJ309" s="110"/>
      <c r="DK309" s="110"/>
      <c r="DL309" s="110"/>
      <c r="DM309" s="110"/>
      <c r="DN309" s="110"/>
      <c r="DO309" s="110"/>
      <c r="DP309" s="110"/>
      <c r="DQ309" s="110"/>
      <c r="DR309" s="110"/>
      <c r="DS309" s="110"/>
      <c r="DT309" s="110"/>
      <c r="DU309" s="110"/>
      <c r="DV309" s="110"/>
      <c r="DW309" s="110"/>
      <c r="DX309" s="110"/>
      <c r="DY309" s="110"/>
    </row>
    <row r="310" spans="2:129" ht="12.6" customHeight="1">
      <c r="B310" s="108" t="str">
        <f>' B_Populations'!$B$15</f>
        <v>55-64</v>
      </c>
      <c r="C310" s="256">
        <f t="shared" si="307"/>
        <v>5</v>
      </c>
      <c r="D310" s="257"/>
      <c r="E310" s="258"/>
      <c r="F310" s="187"/>
      <c r="G310" s="155"/>
      <c r="H310" s="155"/>
      <c r="I310" s="155"/>
      <c r="J310" s="155"/>
      <c r="K310" s="155"/>
      <c r="L310" s="197"/>
      <c r="M310" s="110"/>
      <c r="N310" s="110"/>
      <c r="O310" s="110"/>
      <c r="P310" s="110"/>
      <c r="Q310" s="110"/>
      <c r="R310" s="110"/>
      <c r="S310" s="110"/>
      <c r="T310" s="110"/>
      <c r="U310" s="110"/>
      <c r="V310" s="110"/>
      <c r="W310" s="110"/>
      <c r="X310" s="110"/>
      <c r="Y310" s="110"/>
      <c r="Z310" s="110"/>
      <c r="AA310" s="110"/>
      <c r="AB310" s="110"/>
      <c r="AC310" s="110"/>
      <c r="AD310" s="110"/>
      <c r="AE310" s="110"/>
      <c r="AF310" s="110"/>
      <c r="AG310" s="110"/>
      <c r="AN310" s="188">
        <f>SUM(' B_Populations'!I15+' B_Populations'!I30+' B_Populations'!I45+' B_Populations'!I60+' B_Populations'!I75)</f>
        <v>0</v>
      </c>
      <c r="AO310" s="189">
        <f>IF(AN310=0,0,($F$310/$AN$310)*100000)</f>
        <v>0</v>
      </c>
      <c r="AP310" s="157">
        <f>SUM(' B_Populations'!K15+' B_Populations'!K30+' B_Populations'!K45+' B_Populations'!K60+' B_Populations'!K75)</f>
        <v>0</v>
      </c>
      <c r="AQ310" s="157">
        <f>IF(AP310=0,0,($G$310/$AP$310)*100000)</f>
        <v>0</v>
      </c>
      <c r="AR310" s="157">
        <f>SUM(' B_Populations'!M15+' B_Populations'!M30+' B_Populations'!M45+' B_Populations'!M60+' B_Populations'!M75)</f>
        <v>0</v>
      </c>
      <c r="AS310" s="157">
        <f>IF(AR310=0,0,($H$310/$AR$310)*100000)</f>
        <v>0</v>
      </c>
      <c r="AT310" s="157">
        <f>SUM(' B_Populations'!O15+' B_Populations'!O30+' B_Populations'!O45+' B_Populations'!O60+' B_Populations'!O75)</f>
        <v>0</v>
      </c>
      <c r="AU310" s="157">
        <f>IF(AT310=0,0,($I$310/$AT$310)*100000)</f>
        <v>0</v>
      </c>
      <c r="AV310" s="157">
        <f>SUM(' B_Populations'!Q15+' B_Populations'!Q30+' B_Populations'!Q45+' B_Populations'!Q60+' B_Populations'!Q75)</f>
        <v>0</v>
      </c>
      <c r="AW310" s="157">
        <f>IF(AV310=0,0,($J$310/$AV$310)*100000)</f>
        <v>0</v>
      </c>
      <c r="AX310" s="157">
        <f>SUM(' B_Populations'!S15+' B_Populations'!S30+' B_Populations'!S45+' B_Populations'!S60+' B_Populations'!S75)</f>
        <v>0</v>
      </c>
      <c r="AY310" s="157">
        <f>IF(AX310=0,0,($K$310/$AX$310)*100000)</f>
        <v>0</v>
      </c>
      <c r="AZ310" s="157">
        <f>SUM(' B_Populations'!U15+' B_Populations'!U30+' B_Populations'!U45+' B_Populations'!U60+' B_Populations'!U75)</f>
        <v>0</v>
      </c>
      <c r="BA310" s="157">
        <f>IF(AZ310=0,0,($L$310/$AZ$310)*100000)</f>
        <v>0</v>
      </c>
      <c r="CQ310" s="110"/>
      <c r="CR310" s="158"/>
      <c r="CS310" s="159">
        <v>8.7247000000000005E-2</v>
      </c>
      <c r="CT310" s="110"/>
      <c r="CU310" s="108" t="str">
        <f>' B_Populations'!$B$15</f>
        <v>55-64</v>
      </c>
      <c r="CV310" s="157">
        <f t="shared" si="308"/>
        <v>0.13053242436623452</v>
      </c>
      <c r="CW310" s="157">
        <f t="shared" si="308"/>
        <v>0.10506840257998115</v>
      </c>
      <c r="CX310" s="157">
        <f t="shared" si="308"/>
        <v>0.15520252974247736</v>
      </c>
      <c r="CY310" s="162">
        <f t="shared" si="300"/>
        <v>0</v>
      </c>
      <c r="CZ310" s="162">
        <f t="shared" si="301"/>
        <v>0</v>
      </c>
      <c r="DA310" s="162">
        <f t="shared" si="302"/>
        <v>0</v>
      </c>
      <c r="DB310" s="162">
        <f t="shared" si="303"/>
        <v>0</v>
      </c>
      <c r="DC310" s="162">
        <f t="shared" si="304"/>
        <v>0</v>
      </c>
      <c r="DD310" s="162">
        <f t="shared" si="305"/>
        <v>0</v>
      </c>
      <c r="DE310" s="178">
        <f t="shared" si="306"/>
        <v>0</v>
      </c>
      <c r="DF310" s="110"/>
      <c r="DG310" s="110"/>
      <c r="DH310" s="110"/>
      <c r="DI310" s="110"/>
      <c r="DJ310" s="110"/>
      <c r="DK310" s="110"/>
      <c r="DL310" s="110"/>
      <c r="DM310" s="110"/>
      <c r="DN310" s="110"/>
      <c r="DO310" s="110"/>
      <c r="DP310" s="110"/>
      <c r="DQ310" s="110"/>
      <c r="DR310" s="110"/>
      <c r="DS310" s="110"/>
      <c r="DT310" s="110"/>
      <c r="DU310" s="110"/>
      <c r="DV310" s="110"/>
      <c r="DW310" s="110"/>
      <c r="DX310" s="110"/>
      <c r="DY310" s="110"/>
    </row>
    <row r="311" spans="2:129" ht="12.6" customHeight="1">
      <c r="B311" s="108" t="str">
        <f>' B_Populations'!$B$16</f>
        <v>65-74</v>
      </c>
      <c r="C311" s="256">
        <f t="shared" si="307"/>
        <v>2</v>
      </c>
      <c r="D311" s="257"/>
      <c r="E311" s="258"/>
      <c r="F311" s="187"/>
      <c r="G311" s="155"/>
      <c r="H311" s="155"/>
      <c r="I311" s="155"/>
      <c r="J311" s="155"/>
      <c r="K311" s="155"/>
      <c r="L311" s="197"/>
      <c r="M311" s="110"/>
      <c r="N311" s="110"/>
      <c r="O311" s="110"/>
      <c r="P311" s="110"/>
      <c r="Q311" s="110"/>
      <c r="R311" s="110"/>
      <c r="S311" s="110"/>
      <c r="T311" s="110"/>
      <c r="U311" s="110"/>
      <c r="V311" s="110"/>
      <c r="W311" s="110"/>
      <c r="X311" s="110"/>
      <c r="Y311" s="110"/>
      <c r="Z311" s="110"/>
      <c r="AA311" s="110"/>
      <c r="AB311" s="110"/>
      <c r="AC311" s="110"/>
      <c r="AD311" s="110"/>
      <c r="AE311" s="110"/>
      <c r="AF311" s="110"/>
      <c r="AG311" s="110"/>
      <c r="AN311" s="188">
        <f>SUM(' B_Populations'!I16+' B_Populations'!I31+' B_Populations'!I46+' B_Populations'!I61+' B_Populations'!I76)</f>
        <v>0</v>
      </c>
      <c r="AO311" s="189">
        <f>IF(AN311=0,0,($F$311/$AN$311)*100000)</f>
        <v>0</v>
      </c>
      <c r="AP311" s="157">
        <f>SUM(' B_Populations'!K16+' B_Populations'!K31+' B_Populations'!K46+' B_Populations'!K61+' B_Populations'!K76)</f>
        <v>0</v>
      </c>
      <c r="AQ311" s="157">
        <f>IF(AP311=0,0,($G$311/$AP$311)*100000)</f>
        <v>0</v>
      </c>
      <c r="AR311" s="157">
        <f>SUM(' B_Populations'!M16+' B_Populations'!M31+' B_Populations'!M46+' B_Populations'!M61+' B_Populations'!M76)</f>
        <v>0</v>
      </c>
      <c r="AS311" s="157">
        <f>IF(AR311=0,0,($H$311/$AR$311)*100000)</f>
        <v>0</v>
      </c>
      <c r="AT311" s="157">
        <f>SUM(' B_Populations'!O16+' B_Populations'!O31+' B_Populations'!O46+' B_Populations'!O61+' B_Populations'!O76)</f>
        <v>0</v>
      </c>
      <c r="AU311" s="157">
        <f>IF(AT311=0,0,($I$311/$AT$311)*100000)</f>
        <v>0</v>
      </c>
      <c r="AV311" s="157">
        <f>SUM(' B_Populations'!Q16+' B_Populations'!Q31+' B_Populations'!Q46+' B_Populations'!Q61+' B_Populations'!Q76)</f>
        <v>0</v>
      </c>
      <c r="AW311" s="157">
        <f>IF(AV311=0,0,($J$311/$AV$311)*100000)</f>
        <v>0</v>
      </c>
      <c r="AX311" s="157">
        <f>SUM(' B_Populations'!S16+' B_Populations'!S31+' B_Populations'!S46+' B_Populations'!S61+' B_Populations'!S76)</f>
        <v>0</v>
      </c>
      <c r="AY311" s="157">
        <f>IF(AX311=0,0,($K$311/$AX$311)*100000)</f>
        <v>0</v>
      </c>
      <c r="AZ311" s="157">
        <f>SUM(' B_Populations'!U16+' B_Populations'!U31+' B_Populations'!U46+' B_Populations'!U61+' B_Populations'!U76)</f>
        <v>0</v>
      </c>
      <c r="BA311" s="157">
        <f>IF(AZ311=0,0,($L$311/$AZ$311)*100000)</f>
        <v>0</v>
      </c>
      <c r="CQ311" s="110"/>
      <c r="CR311" s="158"/>
      <c r="CS311" s="159">
        <v>6.6036999999999998E-2</v>
      </c>
      <c r="CT311" s="110"/>
      <c r="CU311" s="108" t="str">
        <f>' B_Populations'!$B$16</f>
        <v>65-74</v>
      </c>
      <c r="CV311" s="157">
        <f t="shared" si="308"/>
        <v>5.7633967533600984E-2</v>
      </c>
      <c r="CW311" s="157">
        <f t="shared" si="308"/>
        <v>0.12199140996628641</v>
      </c>
      <c r="CX311" s="157">
        <f t="shared" si="308"/>
        <v>0</v>
      </c>
      <c r="CY311" s="162">
        <f t="shared" si="300"/>
        <v>0</v>
      </c>
      <c r="CZ311" s="162">
        <f t="shared" si="301"/>
        <v>0</v>
      </c>
      <c r="DA311" s="162">
        <f t="shared" si="302"/>
        <v>0</v>
      </c>
      <c r="DB311" s="162">
        <f t="shared" si="303"/>
        <v>0</v>
      </c>
      <c r="DC311" s="162">
        <f t="shared" si="304"/>
        <v>0</v>
      </c>
      <c r="DD311" s="162">
        <f t="shared" si="305"/>
        <v>0</v>
      </c>
      <c r="DE311" s="178">
        <f t="shared" si="306"/>
        <v>0</v>
      </c>
      <c r="DF311" s="110"/>
      <c r="DG311" s="110"/>
      <c r="DH311" s="110"/>
      <c r="DI311" s="110"/>
      <c r="DJ311" s="110"/>
      <c r="DK311" s="110"/>
      <c r="DL311" s="110"/>
      <c r="DM311" s="110"/>
      <c r="DN311" s="110"/>
      <c r="DO311" s="110"/>
      <c r="DP311" s="110"/>
      <c r="DQ311" s="110"/>
      <c r="DR311" s="110"/>
      <c r="DS311" s="110"/>
      <c r="DT311" s="110"/>
      <c r="DU311" s="110"/>
      <c r="DV311" s="110"/>
      <c r="DW311" s="110"/>
      <c r="DX311" s="110"/>
      <c r="DY311" s="110"/>
    </row>
    <row r="312" spans="2:129" ht="12.6" customHeight="1">
      <c r="B312" s="108" t="str">
        <f>' B_Populations'!$B$17</f>
        <v>75-84</v>
      </c>
      <c r="C312" s="256">
        <f t="shared" si="307"/>
        <v>0</v>
      </c>
      <c r="D312" s="257"/>
      <c r="E312" s="258"/>
      <c r="F312" s="187"/>
      <c r="G312" s="155"/>
      <c r="H312" s="155"/>
      <c r="I312" s="155"/>
      <c r="J312" s="155"/>
      <c r="K312" s="155"/>
      <c r="L312" s="197"/>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N312" s="188">
        <f>SUM(' B_Populations'!I17+' B_Populations'!I32+' B_Populations'!I47+' B_Populations'!I62+' B_Populations'!I77)</f>
        <v>0</v>
      </c>
      <c r="AO312" s="189">
        <f>IF(AN312=0,0,($F$312/$AN$312)*100000)</f>
        <v>0</v>
      </c>
      <c r="AP312" s="157">
        <f>SUM(' B_Populations'!K17+' B_Populations'!K32+' B_Populations'!K47+' B_Populations'!K62+' B_Populations'!K77)</f>
        <v>0</v>
      </c>
      <c r="AQ312" s="157">
        <f>IF(AP312=0,0,($G$312/$AP$312)*100000)</f>
        <v>0</v>
      </c>
      <c r="AR312" s="157">
        <f>SUM(' B_Populations'!M17+' B_Populations'!M32+' B_Populations'!M47+' B_Populations'!M62+' B_Populations'!M77)</f>
        <v>0</v>
      </c>
      <c r="AS312" s="157">
        <f>IF(AR312=0,0,($H$312/$AR$312)*100000)</f>
        <v>0</v>
      </c>
      <c r="AT312" s="157">
        <f>SUM(' B_Populations'!O17+' B_Populations'!O32+' B_Populations'!O47+' B_Populations'!O62+' B_Populations'!O77)</f>
        <v>0</v>
      </c>
      <c r="AU312" s="157">
        <f>IF(AT312=0,0,($I$312/$AT$312)*100000)</f>
        <v>0</v>
      </c>
      <c r="AV312" s="157">
        <f>SUM(' B_Populations'!Q17+' B_Populations'!Q32+' B_Populations'!Q47+' B_Populations'!Q62+' B_Populations'!Q77)</f>
        <v>0</v>
      </c>
      <c r="AW312" s="157">
        <f>IF(AV312=0,0,($J$312/$AV$312)*100000)</f>
        <v>0</v>
      </c>
      <c r="AX312" s="157">
        <f>SUM(' B_Populations'!S17+' B_Populations'!S32+' B_Populations'!S47+' B_Populations'!S62+' B_Populations'!S77)</f>
        <v>0</v>
      </c>
      <c r="AY312" s="157">
        <f>IF(AX312=0,0,($K$312/$AX$312)*100000)</f>
        <v>0</v>
      </c>
      <c r="AZ312" s="157">
        <f>SUM(' B_Populations'!U17+' B_Populations'!U32+' B_Populations'!U47+' B_Populations'!U62+' B_Populations'!U77)</f>
        <v>0</v>
      </c>
      <c r="BA312" s="157">
        <f>IF(AZ312=0,0,($L$312/$AZ$312)*100000)</f>
        <v>0</v>
      </c>
      <c r="CQ312" s="110"/>
      <c r="CR312" s="158"/>
      <c r="CS312" s="159">
        <v>4.4840999999999999E-2</v>
      </c>
      <c r="CT312" s="110"/>
      <c r="CU312" s="108" t="str">
        <f>' B_Populations'!$B$17</f>
        <v>75-84</v>
      </c>
      <c r="CV312" s="157">
        <f t="shared" si="308"/>
        <v>0</v>
      </c>
      <c r="CW312" s="157">
        <f t="shared" si="308"/>
        <v>0</v>
      </c>
      <c r="CX312" s="157">
        <f t="shared" si="308"/>
        <v>0</v>
      </c>
      <c r="CY312" s="162">
        <f t="shared" si="300"/>
        <v>0</v>
      </c>
      <c r="CZ312" s="162">
        <f t="shared" si="301"/>
        <v>0</v>
      </c>
      <c r="DA312" s="162">
        <f t="shared" si="302"/>
        <v>0</v>
      </c>
      <c r="DB312" s="162">
        <f t="shared" si="303"/>
        <v>0</v>
      </c>
      <c r="DC312" s="162">
        <f t="shared" si="304"/>
        <v>0</v>
      </c>
      <c r="DD312" s="162">
        <f t="shared" si="305"/>
        <v>0</v>
      </c>
      <c r="DE312" s="178">
        <f t="shared" si="306"/>
        <v>0</v>
      </c>
      <c r="DF312" s="110"/>
      <c r="DG312" s="110"/>
      <c r="DH312" s="110"/>
      <c r="DI312" s="110"/>
      <c r="DJ312" s="110"/>
      <c r="DK312" s="110"/>
      <c r="DL312" s="110"/>
      <c r="DM312" s="110"/>
      <c r="DN312" s="110"/>
      <c r="DO312" s="110"/>
      <c r="DP312" s="110"/>
      <c r="DQ312" s="110"/>
      <c r="DR312" s="110"/>
      <c r="DS312" s="110"/>
      <c r="DT312" s="110"/>
      <c r="DU312" s="110"/>
      <c r="DV312" s="110"/>
      <c r="DW312" s="110"/>
      <c r="DX312" s="110"/>
      <c r="DY312" s="110"/>
    </row>
    <row r="313" spans="2:129" ht="12.6" customHeight="1">
      <c r="B313" s="108" t="str">
        <f>' B_Populations'!$B$18</f>
        <v>85+</v>
      </c>
      <c r="C313" s="256">
        <f t="shared" si="307"/>
        <v>0</v>
      </c>
      <c r="D313" s="257"/>
      <c r="E313" s="258"/>
      <c r="F313" s="187"/>
      <c r="G313" s="155"/>
      <c r="H313" s="155"/>
      <c r="I313" s="155"/>
      <c r="J313" s="155"/>
      <c r="K313" s="155"/>
      <c r="L313" s="197"/>
      <c r="M313" s="110"/>
      <c r="N313" s="110"/>
      <c r="O313" s="110"/>
      <c r="P313" s="110"/>
      <c r="Q313" s="110"/>
      <c r="R313" s="110"/>
      <c r="S313" s="110"/>
      <c r="T313" s="110"/>
      <c r="U313" s="110"/>
      <c r="V313" s="110"/>
      <c r="W313" s="110"/>
      <c r="X313" s="110"/>
      <c r="Y313" s="110"/>
      <c r="Z313" s="110"/>
      <c r="AA313" s="110"/>
      <c r="AB313" s="110"/>
      <c r="AC313" s="110"/>
      <c r="AD313" s="110"/>
      <c r="AE313" s="110"/>
      <c r="AF313" s="110"/>
      <c r="AG313" s="110"/>
      <c r="AN313" s="188">
        <f>SUM(' B_Populations'!I18+' B_Populations'!I33+' B_Populations'!I48+' B_Populations'!I63+' B_Populations'!I78)</f>
        <v>0</v>
      </c>
      <c r="AO313" s="189">
        <f>IF(AN313=0,0,($F$313/$AN$313)*100000)</f>
        <v>0</v>
      </c>
      <c r="AP313" s="157">
        <f>SUM(' B_Populations'!K18+' B_Populations'!K33+' B_Populations'!K48+' B_Populations'!K63+' B_Populations'!K78)</f>
        <v>0</v>
      </c>
      <c r="AQ313" s="157">
        <f>IF(AP313=0,0,($G$313/$AP$313)*100000)</f>
        <v>0</v>
      </c>
      <c r="AR313" s="157">
        <f>SUM(' B_Populations'!M18+' B_Populations'!M33+' B_Populations'!M48+' B_Populations'!M63+' B_Populations'!M78)</f>
        <v>0</v>
      </c>
      <c r="AS313" s="157">
        <f>IF(AR313=0,0,($H$313/$AR$313)*100000)</f>
        <v>0</v>
      </c>
      <c r="AT313" s="157">
        <f>SUM(' B_Populations'!O18+' B_Populations'!O33+' B_Populations'!O48+' B_Populations'!O63+' B_Populations'!O78)</f>
        <v>0</v>
      </c>
      <c r="AU313" s="157">
        <f>IF(AT313=0,0,($I$313/$AT$313)*100000)</f>
        <v>0</v>
      </c>
      <c r="AV313" s="157">
        <f>SUM(' B_Populations'!Q18+' B_Populations'!Q33+' B_Populations'!Q48+' B_Populations'!Q63+' B_Populations'!Q78)</f>
        <v>0</v>
      </c>
      <c r="AW313" s="157">
        <f>IF(AV313=0,0,($J$313/$AV$313)*100000)</f>
        <v>0</v>
      </c>
      <c r="AX313" s="157">
        <f>SUM(' B_Populations'!S18+' B_Populations'!S33+' B_Populations'!S48+' B_Populations'!S63+' B_Populations'!S78)</f>
        <v>0</v>
      </c>
      <c r="AY313" s="157">
        <f>IF(AX313=0,0,($K$313/$AX$313)*100000)</f>
        <v>0</v>
      </c>
      <c r="AZ313" s="157">
        <f>SUM(' B_Populations'!U18+' B_Populations'!U33+' B_Populations'!U48+' B_Populations'!U63+' B_Populations'!U78)</f>
        <v>0</v>
      </c>
      <c r="BA313" s="157">
        <f>IF(AZ313=0,0,($L$313/$AZ$313)*100000)</f>
        <v>0</v>
      </c>
      <c r="CQ313" s="110"/>
      <c r="CR313" s="158"/>
      <c r="CS313" s="159">
        <v>1.5507999999999999E-2</v>
      </c>
      <c r="CT313" s="110"/>
      <c r="CU313" s="108" t="str">
        <f>' B_Populations'!$B$18</f>
        <v>85+</v>
      </c>
      <c r="CV313" s="157">
        <f t="shared" si="308"/>
        <v>0</v>
      </c>
      <c r="CW313" s="157">
        <f t="shared" si="308"/>
        <v>0</v>
      </c>
      <c r="CX313" s="157">
        <f t="shared" si="308"/>
        <v>0</v>
      </c>
      <c r="CY313" s="162">
        <f t="shared" si="300"/>
        <v>0</v>
      </c>
      <c r="CZ313" s="162">
        <f t="shared" si="301"/>
        <v>0</v>
      </c>
      <c r="DA313" s="162">
        <f t="shared" si="302"/>
        <v>0</v>
      </c>
      <c r="DB313" s="162">
        <f t="shared" si="303"/>
        <v>0</v>
      </c>
      <c r="DC313" s="162">
        <f t="shared" si="304"/>
        <v>0</v>
      </c>
      <c r="DD313" s="162">
        <f t="shared" si="305"/>
        <v>0</v>
      </c>
      <c r="DE313" s="178">
        <f t="shared" si="306"/>
        <v>0</v>
      </c>
      <c r="DF313" s="110"/>
      <c r="DG313" s="110"/>
      <c r="DH313" s="110"/>
      <c r="DI313" s="110"/>
      <c r="DJ313" s="110"/>
      <c r="DK313" s="110"/>
      <c r="DL313" s="110"/>
      <c r="DM313" s="110"/>
      <c r="DN313" s="110"/>
      <c r="DO313" s="110"/>
      <c r="DP313" s="110"/>
      <c r="DQ313" s="110"/>
      <c r="DR313" s="110"/>
      <c r="DS313" s="110"/>
      <c r="DT313" s="110"/>
      <c r="DU313" s="110"/>
      <c r="DV313" s="110"/>
      <c r="DW313" s="110"/>
      <c r="DX313" s="110"/>
      <c r="DY313" s="110"/>
    </row>
    <row r="314" spans="2:129" ht="12.6" customHeight="1">
      <c r="B314" s="163" t="s">
        <v>115</v>
      </c>
      <c r="C314" s="256">
        <f t="shared" si="307"/>
        <v>29</v>
      </c>
      <c r="D314" s="257"/>
      <c r="E314" s="258"/>
      <c r="F314" s="190">
        <f t="shared" ref="F314:L314" si="309">SUM(F304:F313)</f>
        <v>0</v>
      </c>
      <c r="G314" s="166">
        <f t="shared" si="309"/>
        <v>0</v>
      </c>
      <c r="H314" s="167">
        <f t="shared" si="309"/>
        <v>0</v>
      </c>
      <c r="I314" s="167">
        <f t="shared" si="309"/>
        <v>0</v>
      </c>
      <c r="J314" s="167">
        <f t="shared" si="309"/>
        <v>0</v>
      </c>
      <c r="K314" s="167">
        <f t="shared" si="309"/>
        <v>0</v>
      </c>
      <c r="L314" s="179">
        <f t="shared" si="309"/>
        <v>0</v>
      </c>
      <c r="M314" s="98"/>
      <c r="AN314" s="188">
        <f t="shared" ref="AN314:BA314" si="310">SUM(AN304:AN313)</f>
        <v>0</v>
      </c>
      <c r="AO314" s="189">
        <f>IF(AN314=0,0,($F$314/$AN$314)*100000)</f>
        <v>0</v>
      </c>
      <c r="AP314" s="157">
        <f t="shared" si="310"/>
        <v>0</v>
      </c>
      <c r="AQ314" s="157">
        <f>IF(AP314=0,0,($G$314/$AP$314)*100000)</f>
        <v>0</v>
      </c>
      <c r="AR314" s="157">
        <f t="shared" si="310"/>
        <v>0</v>
      </c>
      <c r="AS314" s="157">
        <f>IF(AR314=0,0,($H$314/$AR$314)*100000)</f>
        <v>0</v>
      </c>
      <c r="AT314" s="157">
        <f t="shared" si="310"/>
        <v>0</v>
      </c>
      <c r="AU314" s="157">
        <f>IF(AT314=0,0,($I$314/$AT$314)*100000)</f>
        <v>0</v>
      </c>
      <c r="AV314" s="157">
        <f t="shared" si="310"/>
        <v>0</v>
      </c>
      <c r="AW314" s="157">
        <f>IF(AV314=0,0,($J$314/$AV$314)*100000)</f>
        <v>0</v>
      </c>
      <c r="AX314" s="157">
        <f t="shared" si="310"/>
        <v>0</v>
      </c>
      <c r="AY314" s="157">
        <f>IF(AX314=0,0,($K$314/$AX$314)*100000)</f>
        <v>0</v>
      </c>
      <c r="AZ314" s="157">
        <f t="shared" si="310"/>
        <v>0</v>
      </c>
      <c r="BA314" s="157">
        <f>IF(AZ314=0,0,($L$314/$AZ$314)*100000)</f>
        <v>0</v>
      </c>
      <c r="CS314" s="171"/>
      <c r="CU314" s="157" t="s">
        <v>115</v>
      </c>
      <c r="CV314" s="157">
        <f t="shared" si="308"/>
        <v>1.0776354103461472</v>
      </c>
      <c r="CW314" s="157">
        <f t="shared" si="308"/>
        <v>1.513318059004392</v>
      </c>
      <c r="CX314" s="157">
        <f t="shared" si="308"/>
        <v>0.64633555939382625</v>
      </c>
      <c r="CY314" s="172">
        <f t="shared" ref="CY314:DE314" si="311">SUM(CY304:CY313)</f>
        <v>0</v>
      </c>
      <c r="CZ314" s="172">
        <f t="shared" si="311"/>
        <v>0</v>
      </c>
      <c r="DA314" s="172">
        <f t="shared" si="311"/>
        <v>0</v>
      </c>
      <c r="DB314" s="172">
        <f t="shared" si="311"/>
        <v>0</v>
      </c>
      <c r="DC314" s="172">
        <f t="shared" si="311"/>
        <v>0</v>
      </c>
      <c r="DD314" s="172">
        <f t="shared" si="311"/>
        <v>0</v>
      </c>
      <c r="DE314" s="180">
        <f t="shared" si="311"/>
        <v>0</v>
      </c>
      <c r="DU314" s="110"/>
    </row>
    <row r="315" spans="2:129" ht="12.75"/>
  </sheetData>
  <mergeCells count="15">
    <mergeCell ref="C309:E309"/>
    <mergeCell ref="C308:E308"/>
    <mergeCell ref="C307:E307"/>
    <mergeCell ref="C306:E306"/>
    <mergeCell ref="C305:E305"/>
    <mergeCell ref="C314:E314"/>
    <mergeCell ref="C313:E313"/>
    <mergeCell ref="C312:E312"/>
    <mergeCell ref="C311:E311"/>
    <mergeCell ref="C310:E310"/>
    <mergeCell ref="B1:E1"/>
    <mergeCell ref="CU1:CW1"/>
    <mergeCell ref="N18:O18"/>
    <mergeCell ref="C303:E303"/>
    <mergeCell ref="C304:E30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53648-3071-4E7F-A0CD-D21810C5147D}">
  <dimension ref="A1:DY315"/>
  <sheetViews>
    <sheetView topLeftCell="CL280" zoomScale="60" zoomScaleNormal="60" workbookViewId="0">
      <selection activeCell="CV304" sqref="CV304:CX314"/>
    </sheetView>
  </sheetViews>
  <sheetFormatPr defaultColWidth="8.7109375" defaultRowHeight="12.6"/>
  <cols>
    <col min="1" max="1" width="8.7109375" style="95"/>
    <col min="2" max="2" width="12.140625" style="95" customWidth="1"/>
    <col min="3" max="3" width="15.140625" style="95" customWidth="1"/>
    <col min="4" max="4" width="15.5703125" style="95" customWidth="1"/>
    <col min="5" max="5" width="15.140625" style="95" customWidth="1"/>
    <col min="6" max="6" width="17.7109375" style="95" customWidth="1"/>
    <col min="7" max="7" width="15.5703125" style="95" hidden="1" customWidth="1"/>
    <col min="8" max="8" width="15.42578125" style="95" hidden="1" customWidth="1"/>
    <col min="9" max="11" width="15.140625" style="95" hidden="1" customWidth="1"/>
    <col min="12" max="12" width="2" style="95" hidden="1" customWidth="1"/>
    <col min="13" max="32" width="15.5703125" style="95" customWidth="1"/>
    <col min="33" max="33" width="6" style="95" customWidth="1"/>
    <col min="34" max="34" width="15.140625" style="95" customWidth="1"/>
    <col min="35" max="35" width="11.140625" style="95" customWidth="1"/>
    <col min="36" max="36" width="12.28515625" style="95" customWidth="1"/>
    <col min="37" max="37" width="11.140625" style="95" customWidth="1"/>
    <col min="38" max="38" width="13.140625" style="95" customWidth="1"/>
    <col min="39" max="47" width="11.140625" style="95" customWidth="1"/>
    <col min="48" max="49" width="12.5703125" style="95" customWidth="1"/>
    <col min="50" max="94" width="11.140625" style="95" customWidth="1"/>
    <col min="95" max="95" width="6" style="95" customWidth="1"/>
    <col min="96" max="96" width="13.85546875" style="95" customWidth="1"/>
    <col min="97" max="97" width="14.5703125" style="95" customWidth="1"/>
    <col min="98" max="98" width="6" style="95" customWidth="1"/>
    <col min="99" max="99" width="8.7109375" style="95"/>
    <col min="100" max="101" width="15.5703125" style="95" customWidth="1"/>
    <col min="102" max="102" width="15.140625" style="95" customWidth="1"/>
    <col min="103" max="103" width="15.42578125" style="95" hidden="1" customWidth="1"/>
    <col min="104" max="104" width="15.5703125" style="95" hidden="1" customWidth="1"/>
    <col min="105" max="105" width="15.42578125" style="95" hidden="1" customWidth="1"/>
    <col min="106" max="122" width="15.140625" style="95" hidden="1" customWidth="1"/>
    <col min="123" max="129" width="14.5703125" style="95" hidden="1" customWidth="1"/>
    <col min="130" max="16384" width="8.7109375" style="95"/>
  </cols>
  <sheetData>
    <row r="1" spans="1:129" ht="94.5" customHeight="1" thickBot="1">
      <c r="B1" s="212" t="s">
        <v>96</v>
      </c>
      <c r="C1" s="212"/>
      <c r="D1" s="212"/>
      <c r="E1" s="212"/>
      <c r="F1" s="99" t="s">
        <v>118</v>
      </c>
      <c r="G1" s="133"/>
      <c r="H1" s="133"/>
      <c r="I1" s="133"/>
      <c r="J1" s="133"/>
      <c r="K1" s="133"/>
      <c r="L1" s="133"/>
      <c r="M1" s="99" t="s">
        <v>119</v>
      </c>
      <c r="AH1" s="134" t="s">
        <v>99</v>
      </c>
      <c r="CU1" s="213" t="s">
        <v>100</v>
      </c>
      <c r="CV1" s="214"/>
      <c r="CW1" s="214"/>
      <c r="CX1" s="134" t="s">
        <v>101</v>
      </c>
      <c r="CY1" s="135"/>
      <c r="CZ1" s="135"/>
      <c r="DA1" s="135"/>
      <c r="DB1" s="135"/>
      <c r="DC1" s="135"/>
      <c r="DD1" s="135"/>
      <c r="DE1" s="135"/>
      <c r="DF1" s="135"/>
      <c r="DG1" s="135"/>
    </row>
    <row r="2" spans="1:129" ht="13.5" thickBot="1">
      <c r="A2" s="136" t="s">
        <v>102</v>
      </c>
      <c r="B2" s="137"/>
      <c r="C2" s="138">
        <f>' B_Populations'!A10</f>
        <v>2021</v>
      </c>
      <c r="D2" s="139" t="s">
        <v>103</v>
      </c>
      <c r="E2" s="139"/>
      <c r="F2" s="140" t="s">
        <v>104</v>
      </c>
      <c r="G2" s="141"/>
      <c r="H2" s="141"/>
      <c r="I2" s="141"/>
      <c r="J2" s="141"/>
      <c r="K2" s="141"/>
      <c r="L2" s="141"/>
      <c r="M2" s="142" t="s">
        <v>105</v>
      </c>
      <c r="N2" s="142"/>
      <c r="O2" s="142"/>
      <c r="P2" s="142"/>
      <c r="Q2" s="142"/>
      <c r="R2" s="142"/>
      <c r="S2" s="142"/>
      <c r="T2" s="142"/>
      <c r="U2" s="142"/>
      <c r="V2" s="142"/>
      <c r="W2" s="142"/>
      <c r="X2" s="142"/>
      <c r="Y2" s="142"/>
      <c r="Z2" s="143"/>
      <c r="AA2" s="143"/>
      <c r="AB2" s="143"/>
      <c r="AC2" s="143"/>
      <c r="AD2" s="143"/>
      <c r="AE2" s="143"/>
      <c r="AF2" s="143"/>
      <c r="CV2" s="98" t="s">
        <v>106</v>
      </c>
      <c r="CW2" s="98"/>
      <c r="CX2" s="98"/>
      <c r="CY2" s="98"/>
    </row>
    <row r="3" spans="1:129" ht="39">
      <c r="B3" s="144" t="s">
        <v>32</v>
      </c>
      <c r="C3" s="145" t="s">
        <v>107</v>
      </c>
      <c r="D3" s="146" t="s">
        <v>108</v>
      </c>
      <c r="E3" s="146" t="s">
        <v>109</v>
      </c>
      <c r="F3" s="147" t="str">
        <f>' B_Populations'!$I$8</f>
        <v>White-Not Hispanic</v>
      </c>
      <c r="G3" s="147" t="str">
        <f>' B_Populations'!$K$8</f>
        <v>Hispanic</v>
      </c>
      <c r="H3" s="148" t="str">
        <f>' B_Populations'!$M$8</f>
        <v>Black-Not Hispanic</v>
      </c>
      <c r="I3" s="148" t="str">
        <f>' B_Populations'!$O$8</f>
        <v>Asian</v>
      </c>
      <c r="J3" s="148" t="str">
        <f>' B_Populations'!$Q$8</f>
        <v>American Indian/Alaska Native</v>
      </c>
      <c r="K3" s="148" t="str">
        <f>' B_Populations'!$S$8</f>
        <v>Other</v>
      </c>
      <c r="L3" s="148" t="str">
        <f>' B_Populations'!$U$8</f>
        <v>Other</v>
      </c>
      <c r="M3" s="149" t="str">
        <f>' B_Populations'!W8</f>
        <v>Region 1</v>
      </c>
      <c r="N3" s="149" t="str">
        <f>' B_Populations'!Y8</f>
        <v>Region 2</v>
      </c>
      <c r="O3" s="149" t="str">
        <f>' B_Populations'!AA8</f>
        <v>Region 3</v>
      </c>
      <c r="P3" s="149" t="str">
        <f>' B_Populations'!AC8</f>
        <v>Region 4</v>
      </c>
      <c r="Q3" s="149" t="str">
        <f>' B_Populations'!AE8</f>
        <v>Region 5</v>
      </c>
      <c r="R3" s="149" t="str">
        <f>' B_Populations'!AG8</f>
        <v>Region 6</v>
      </c>
      <c r="S3" s="149" t="str">
        <f>' B_Populations'!AI8</f>
        <v>Region 7</v>
      </c>
      <c r="T3" s="149" t="str">
        <f>' B_Populations'!AK8</f>
        <v>Region 8</v>
      </c>
      <c r="U3" s="149" t="str">
        <f>' B_Populations'!AM8</f>
        <v>Region 9</v>
      </c>
      <c r="V3" s="149" t="str">
        <f>' B_Populations'!AO8</f>
        <v>Region 10</v>
      </c>
      <c r="W3" s="149" t="str">
        <f>' B_Populations'!AQ8</f>
        <v>Region 11</v>
      </c>
      <c r="X3" s="149" t="str">
        <f>' B_Populations'!AS8</f>
        <v>Region 12</v>
      </c>
      <c r="Y3" s="149" t="str">
        <f>' B_Populations'!AU8</f>
        <v>Region 13</v>
      </c>
      <c r="Z3" s="149" t="str">
        <f>' B_Populations'!AW8</f>
        <v>Region 14</v>
      </c>
      <c r="AA3" s="149" t="str">
        <f>' B_Populations'!AY8</f>
        <v>Region 15</v>
      </c>
      <c r="AB3" s="149" t="str">
        <f>' B_Populations'!BA8</f>
        <v>Region 16</v>
      </c>
      <c r="AC3" s="149" t="str">
        <f>' B_Populations'!BC8</f>
        <v>Region 17</v>
      </c>
      <c r="AD3" s="149" t="str">
        <f>' B_Populations'!BE8</f>
        <v>Region 18</v>
      </c>
      <c r="AE3" s="149" t="str">
        <f>' B_Populations'!BG8</f>
        <v>Region 19</v>
      </c>
      <c r="AF3" s="149" t="str">
        <f>' B_Populations'!BI8</f>
        <v>Region 20</v>
      </c>
      <c r="AH3" s="150" t="s">
        <v>110</v>
      </c>
      <c r="AI3" s="150" t="s">
        <v>111</v>
      </c>
      <c r="AJ3" s="150" t="s">
        <v>112</v>
      </c>
      <c r="AK3" s="150" t="s">
        <v>111</v>
      </c>
      <c r="AL3" s="150" t="s">
        <v>113</v>
      </c>
      <c r="AM3" s="150" t="s">
        <v>111</v>
      </c>
      <c r="AN3" s="150" t="str">
        <f>' B_Populations'!$I$8</f>
        <v>White-Not Hispanic</v>
      </c>
      <c r="AO3" s="150" t="s">
        <v>111</v>
      </c>
      <c r="AP3" s="150" t="str">
        <f>' B_Populations'!$K$8</f>
        <v>Hispanic</v>
      </c>
      <c r="AQ3" s="150" t="s">
        <v>111</v>
      </c>
      <c r="AR3" s="150" t="str">
        <f>' B_Populations'!$M$8</f>
        <v>Black-Not Hispanic</v>
      </c>
      <c r="AS3" s="150" t="s">
        <v>111</v>
      </c>
      <c r="AT3" s="150" t="str">
        <f>' B_Populations'!$O$8</f>
        <v>Asian</v>
      </c>
      <c r="AU3" s="150" t="s">
        <v>111</v>
      </c>
      <c r="AV3" s="150" t="str">
        <f>' B_Populations'!$Q$8</f>
        <v>American Indian/Alaska Native</v>
      </c>
      <c r="AW3" s="150" t="s">
        <v>111</v>
      </c>
      <c r="AX3" s="150" t="str">
        <f>' B_Populations'!$S$8</f>
        <v>Other</v>
      </c>
      <c r="AY3" s="150" t="s">
        <v>111</v>
      </c>
      <c r="AZ3" s="150" t="str">
        <f>' B_Populations'!$U$8</f>
        <v>Other</v>
      </c>
      <c r="BA3" s="150" t="s">
        <v>111</v>
      </c>
      <c r="BB3" s="102"/>
      <c r="BC3" s="150" t="str">
        <f>M3</f>
        <v>Region 1</v>
      </c>
      <c r="BD3" s="150" t="s">
        <v>111</v>
      </c>
      <c r="BE3" s="150" t="str">
        <f>N3</f>
        <v>Region 2</v>
      </c>
      <c r="BF3" s="150" t="s">
        <v>111</v>
      </c>
      <c r="BG3" s="150" t="str">
        <f>O3</f>
        <v>Region 3</v>
      </c>
      <c r="BH3" s="150" t="s">
        <v>111</v>
      </c>
      <c r="BI3" s="150" t="str">
        <f>P3</f>
        <v>Region 4</v>
      </c>
      <c r="BJ3" s="150" t="s">
        <v>111</v>
      </c>
      <c r="BK3" s="150" t="str">
        <f>Q3</f>
        <v>Region 5</v>
      </c>
      <c r="BL3" s="150" t="s">
        <v>111</v>
      </c>
      <c r="BM3" s="150" t="str">
        <f>R3</f>
        <v>Region 6</v>
      </c>
      <c r="BN3" s="150" t="s">
        <v>111</v>
      </c>
      <c r="BO3" s="150" t="str">
        <f>S3</f>
        <v>Region 7</v>
      </c>
      <c r="BP3" s="150" t="s">
        <v>111</v>
      </c>
      <c r="BQ3" s="150" t="str">
        <f>T3</f>
        <v>Region 8</v>
      </c>
      <c r="BR3" s="150" t="s">
        <v>111</v>
      </c>
      <c r="BS3" s="150" t="str">
        <f>U3</f>
        <v>Region 9</v>
      </c>
      <c r="BT3" s="150" t="s">
        <v>111</v>
      </c>
      <c r="BU3" s="150" t="str">
        <f>V3</f>
        <v>Region 10</v>
      </c>
      <c r="BV3" s="150" t="s">
        <v>111</v>
      </c>
      <c r="BW3" s="150" t="str">
        <f>W3</f>
        <v>Region 11</v>
      </c>
      <c r="BX3" s="150" t="s">
        <v>111</v>
      </c>
      <c r="BY3" s="150" t="str">
        <f>X3</f>
        <v>Region 12</v>
      </c>
      <c r="BZ3" s="150" t="s">
        <v>111</v>
      </c>
      <c r="CA3" s="150" t="str">
        <f>Y3</f>
        <v>Region 13</v>
      </c>
      <c r="CB3" s="150" t="s">
        <v>111</v>
      </c>
      <c r="CC3" s="150" t="str">
        <f>Z3</f>
        <v>Region 14</v>
      </c>
      <c r="CD3" s="150" t="s">
        <v>111</v>
      </c>
      <c r="CE3" s="150" t="str">
        <f>AA3</f>
        <v>Region 15</v>
      </c>
      <c r="CF3" s="150" t="s">
        <v>111</v>
      </c>
      <c r="CG3" s="150" t="str">
        <f>AB3</f>
        <v>Region 16</v>
      </c>
      <c r="CH3" s="150" t="s">
        <v>111</v>
      </c>
      <c r="CI3" s="150" t="str">
        <f>AC3</f>
        <v>Region 17</v>
      </c>
      <c r="CJ3" s="150" t="s">
        <v>111</v>
      </c>
      <c r="CK3" s="150" t="str">
        <f>AD3</f>
        <v>Region 18</v>
      </c>
      <c r="CL3" s="150" t="s">
        <v>111</v>
      </c>
      <c r="CM3" s="150" t="str">
        <f>AE3</f>
        <v>Region 19</v>
      </c>
      <c r="CN3" s="150" t="s">
        <v>111</v>
      </c>
      <c r="CO3" s="150" t="str">
        <f>AF3</f>
        <v>Region 20</v>
      </c>
      <c r="CP3" s="150" t="s">
        <v>111</v>
      </c>
      <c r="CQ3" s="102"/>
      <c r="CR3" s="102"/>
      <c r="CS3" s="151" t="s">
        <v>114</v>
      </c>
      <c r="CU3" s="150" t="s">
        <v>32</v>
      </c>
      <c r="CV3" s="152" t="s">
        <v>33</v>
      </c>
      <c r="CW3" s="153" t="s">
        <v>34</v>
      </c>
      <c r="CX3" s="153" t="s">
        <v>35</v>
      </c>
      <c r="CY3" s="148" t="str">
        <f>' B_Populations'!$I$8</f>
        <v>White-Not Hispanic</v>
      </c>
      <c r="CZ3" s="148" t="str">
        <f>' B_Populations'!$K$8</f>
        <v>Hispanic</v>
      </c>
      <c r="DA3" s="148" t="str">
        <f>' B_Populations'!$M$8</f>
        <v>Black-Not Hispanic</v>
      </c>
      <c r="DB3" s="148" t="str">
        <f>' B_Populations'!$O$8</f>
        <v>Asian</v>
      </c>
      <c r="DC3" s="148" t="str">
        <f>' B_Populations'!$Q$8</f>
        <v>American Indian/Alaska Native</v>
      </c>
      <c r="DD3" s="148" t="str">
        <f>' B_Populations'!$S$8</f>
        <v>Other</v>
      </c>
      <c r="DE3" s="148" t="str">
        <f>' B_Populations'!$U$8</f>
        <v>Other</v>
      </c>
      <c r="DF3" s="154" t="str">
        <f>M3</f>
        <v>Region 1</v>
      </c>
      <c r="DG3" s="154" t="str">
        <f>N3</f>
        <v>Region 2</v>
      </c>
      <c r="DH3" s="154" t="str">
        <f>O3</f>
        <v>Region 3</v>
      </c>
      <c r="DI3" s="154" t="str">
        <f>P3</f>
        <v>Region 4</v>
      </c>
      <c r="DJ3" s="154" t="str">
        <f t="shared" ref="DJ3:DN3" si="0">Q3</f>
        <v>Region 5</v>
      </c>
      <c r="DK3" s="154" t="str">
        <f t="shared" si="0"/>
        <v>Region 6</v>
      </c>
      <c r="DL3" s="154" t="str">
        <f t="shared" si="0"/>
        <v>Region 7</v>
      </c>
      <c r="DM3" s="154" t="str">
        <f t="shared" si="0"/>
        <v>Region 8</v>
      </c>
      <c r="DN3" s="154" t="str">
        <f t="shared" si="0"/>
        <v>Region 9</v>
      </c>
      <c r="DO3" s="154" t="str">
        <f>V3</f>
        <v>Region 10</v>
      </c>
      <c r="DP3" s="154" t="str">
        <f t="shared" ref="DP3:DT3" si="1">W3</f>
        <v>Region 11</v>
      </c>
      <c r="DQ3" s="154" t="str">
        <f t="shared" si="1"/>
        <v>Region 12</v>
      </c>
      <c r="DR3" s="154" t="str">
        <f t="shared" si="1"/>
        <v>Region 13</v>
      </c>
      <c r="DS3" s="154" t="str">
        <f t="shared" si="1"/>
        <v>Region 14</v>
      </c>
      <c r="DT3" s="154" t="str">
        <f t="shared" si="1"/>
        <v>Region 15</v>
      </c>
      <c r="DU3" s="154" t="str">
        <f>AB3</f>
        <v>Region 16</v>
      </c>
      <c r="DV3" s="154" t="str">
        <f t="shared" ref="DV3:DY3" si="2">AC3</f>
        <v>Region 17</v>
      </c>
      <c r="DW3" s="154" t="str">
        <f t="shared" si="2"/>
        <v>Region 18</v>
      </c>
      <c r="DX3" s="154" t="str">
        <f t="shared" si="2"/>
        <v>Region 19</v>
      </c>
      <c r="DY3" s="154" t="str">
        <f t="shared" si="2"/>
        <v>Region 20</v>
      </c>
    </row>
    <row r="4" spans="1:129">
      <c r="B4" s="108" t="str">
        <f>' B_Populations'!$B$9</f>
        <v>10-14</v>
      </c>
      <c r="C4" s="259">
        <v>0</v>
      </c>
      <c r="D4" s="260">
        <v>0</v>
      </c>
      <c r="E4" s="260">
        <f>C4-D4</f>
        <v>0</v>
      </c>
      <c r="F4" s="155"/>
      <c r="G4" s="155"/>
      <c r="H4" s="155"/>
      <c r="I4" s="155"/>
      <c r="J4" s="155"/>
      <c r="K4" s="155"/>
      <c r="L4" s="155"/>
      <c r="M4" s="156"/>
      <c r="N4" s="156"/>
      <c r="O4" s="156"/>
      <c r="P4" s="156"/>
      <c r="Q4" s="156"/>
      <c r="R4" s="156"/>
      <c r="S4" s="156"/>
      <c r="T4" s="156"/>
      <c r="U4" s="156"/>
      <c r="V4" s="156"/>
      <c r="W4" s="156"/>
      <c r="X4" s="156"/>
      <c r="Y4" s="156"/>
      <c r="Z4" s="156"/>
      <c r="AA4" s="156"/>
      <c r="AB4" s="156"/>
      <c r="AC4" s="156"/>
      <c r="AD4" s="156"/>
      <c r="AE4" s="156"/>
      <c r="AF4" s="156"/>
      <c r="AG4" s="110"/>
      <c r="AH4" s="157">
        <f>' B_Populations'!C9</f>
        <v>38509</v>
      </c>
      <c r="AI4" s="157">
        <f>IF(AH4=0,0,($C$4/$AH$4)*100000)</f>
        <v>0</v>
      </c>
      <c r="AJ4" s="157">
        <f>' B_Populations'!E9</f>
        <v>20660</v>
      </c>
      <c r="AK4" s="157">
        <f>IF(AJ4=0,0,($D$4/$AJ$4)*100000)</f>
        <v>0</v>
      </c>
      <c r="AL4" s="157">
        <f>' B_Populations'!G9</f>
        <v>17849</v>
      </c>
      <c r="AM4" s="157">
        <f>IF(AL4=0,0,($E$4/$AL$4)*100000)</f>
        <v>0</v>
      </c>
      <c r="AN4" s="157">
        <f>' B_Populations'!I9</f>
        <v>0</v>
      </c>
      <c r="AO4" s="157">
        <f>IF(AN4=0,0,($F$4/$AN$4)*100000)</f>
        <v>0</v>
      </c>
      <c r="AP4" s="157">
        <f>' B_Populations'!K9</f>
        <v>0</v>
      </c>
      <c r="AQ4" s="157">
        <f>IF(AP4=0,0,($G$4/$AP$4)*100000)</f>
        <v>0</v>
      </c>
      <c r="AR4" s="157">
        <f>' B_Populations'!M9</f>
        <v>0</v>
      </c>
      <c r="AS4" s="157">
        <f>IF(AR4=0,0,($H$4/$AR$4)*100000)</f>
        <v>0</v>
      </c>
      <c r="AT4" s="157">
        <f>' B_Populations'!O9</f>
        <v>0</v>
      </c>
      <c r="AU4" s="157">
        <f>IF(AT4=0,0,($I$4/$AT$4)*100000)</f>
        <v>0</v>
      </c>
      <c r="AV4" s="157">
        <f>' B_Populations'!Q9</f>
        <v>0</v>
      </c>
      <c r="AW4" s="157">
        <f>IF(AV4=0,0,($J$4/$AV$4)*100000)</f>
        <v>0</v>
      </c>
      <c r="AX4" s="157">
        <f>' B_Populations'!S9</f>
        <v>0</v>
      </c>
      <c r="AY4" s="157">
        <f>IF(AX4=0,0,($K$4/$AX$4)*100000)</f>
        <v>0</v>
      </c>
      <c r="AZ4" s="157">
        <f>' B_Populations'!U9</f>
        <v>0</v>
      </c>
      <c r="BA4" s="157">
        <f>IF(AZ4=0,0,($L$4/$AZ$4)*100000)</f>
        <v>0</v>
      </c>
      <c r="BC4" s="157">
        <f>' B_Populations'!W9</f>
        <v>0</v>
      </c>
      <c r="BD4" s="157">
        <f>IF(BC4=0,0,($M$4/$BC$4)*100000)</f>
        <v>0</v>
      </c>
      <c r="BE4" s="157">
        <f>' B_Populations'!Y9</f>
        <v>0</v>
      </c>
      <c r="BF4" s="157">
        <f>IF(BE4=0,0,($N$4/$BE$4)*100000)</f>
        <v>0</v>
      </c>
      <c r="BG4" s="157">
        <f>' B_Populations'!AA9</f>
        <v>0</v>
      </c>
      <c r="BH4" s="157">
        <f>IF(BG4=0,0,($O$4/$BG$4)*100000)</f>
        <v>0</v>
      </c>
      <c r="BI4" s="157">
        <f>' B_Populations'!AC9</f>
        <v>0</v>
      </c>
      <c r="BJ4" s="157">
        <f>IF(BI4=0,0,($P$4/$BI$4)*100000)</f>
        <v>0</v>
      </c>
      <c r="BK4" s="157">
        <f>' B_Populations'!AE9</f>
        <v>0</v>
      </c>
      <c r="BL4" s="157">
        <f>IF(BK4=0,0,($Q$4/$BK$4)*100000)</f>
        <v>0</v>
      </c>
      <c r="BM4" s="157">
        <f>' B_Populations'!AG9</f>
        <v>0</v>
      </c>
      <c r="BN4" s="157">
        <f>IF(BM4=0,0,($R$4/$BM$4)*100000)</f>
        <v>0</v>
      </c>
      <c r="BO4" s="157">
        <f>' B_Populations'!AI9</f>
        <v>0</v>
      </c>
      <c r="BP4" s="157">
        <f>IF(BO4=0,0,($S$4/$BO$4)*100000)</f>
        <v>0</v>
      </c>
      <c r="BQ4" s="157">
        <f>' B_Populations'!AK9</f>
        <v>0</v>
      </c>
      <c r="BR4" s="157">
        <f>IF(BQ4=0,0,($T$4/$BQ$4)*100000)</f>
        <v>0</v>
      </c>
      <c r="BS4" s="157">
        <f>' B_Populations'!AM9</f>
        <v>0</v>
      </c>
      <c r="BT4" s="157">
        <f>IF(BS4=0,0,($U$4/$BS$4)*100000)</f>
        <v>0</v>
      </c>
      <c r="BU4" s="157">
        <f>' B_Populations'!AO9</f>
        <v>0</v>
      </c>
      <c r="BV4" s="157">
        <f>IF(BU4=0,0,($V$4/$BU$4)*100000)</f>
        <v>0</v>
      </c>
      <c r="BW4" s="157">
        <f>' B_Populations'!AQ9</f>
        <v>0</v>
      </c>
      <c r="BX4" s="157">
        <f>IF(BW4=0,0,($W$4/$BW$4)*100000)</f>
        <v>0</v>
      </c>
      <c r="BY4" s="157">
        <f>' B_Populations'!AS9</f>
        <v>0</v>
      </c>
      <c r="BZ4" s="157">
        <f>IF(BY4=0,0,($X$4/$BY$4)*100000)</f>
        <v>0</v>
      </c>
      <c r="CA4" s="157">
        <f>' B_Populations'!AU9</f>
        <v>0</v>
      </c>
      <c r="CB4" s="157">
        <f>IF(CA4=0,0,($Y$4/$CA$4)*100000)</f>
        <v>0</v>
      </c>
      <c r="CC4" s="157">
        <f>' B_Populations'!AW9</f>
        <v>0</v>
      </c>
      <c r="CD4" s="157">
        <f>IF(CC4=0,0,($Z$4/$CC$4)*100000)</f>
        <v>0</v>
      </c>
      <c r="CE4" s="157">
        <f>' B_Populations'!AY9</f>
        <v>0</v>
      </c>
      <c r="CF4" s="157">
        <f>IF(CE4=0,0,($AA$4/$CE$4)*100000)</f>
        <v>0</v>
      </c>
      <c r="CG4" s="157">
        <f>' B_Populations'!BA9</f>
        <v>0</v>
      </c>
      <c r="CH4" s="157">
        <f>IF(CG4=0,0,($AB$4/$CG$4)*100000)</f>
        <v>0</v>
      </c>
      <c r="CI4" s="157">
        <f>' B_Populations'!BC9</f>
        <v>0</v>
      </c>
      <c r="CJ4" s="157">
        <f>IF(CI4=0,0,($AC$4/$CI$4)*100000)</f>
        <v>0</v>
      </c>
      <c r="CK4" s="157">
        <f>' B_Populations'!BE9</f>
        <v>0</v>
      </c>
      <c r="CL4" s="157">
        <f>IF(CK4=0,0,($AD$4/$CK$4)*100000)</f>
        <v>0</v>
      </c>
      <c r="CM4" s="157">
        <f>' B_Populations'!BG9</f>
        <v>0</v>
      </c>
      <c r="CN4" s="157">
        <f>IF(CM4=0,0,($AE$4/$CM$4)*100000)</f>
        <v>0</v>
      </c>
      <c r="CO4" s="157">
        <f>' B_Populations'!BI9</f>
        <v>0</v>
      </c>
      <c r="CP4" s="157">
        <f>IF(CO4=0,0,($AF$4/$CO$4)*100000)</f>
        <v>0</v>
      </c>
      <c r="CQ4" s="110"/>
      <c r="CR4" s="158"/>
      <c r="CS4" s="159">
        <v>7.3032E-2</v>
      </c>
      <c r="CT4" s="110"/>
      <c r="CU4" s="108" t="str">
        <f>' B_Populations'!$B$9</f>
        <v>10-14</v>
      </c>
      <c r="CV4" s="160">
        <f t="shared" ref="CV4:CV13" si="3">AI4*CS4</f>
        <v>0</v>
      </c>
      <c r="CW4" s="161">
        <f t="shared" ref="CW4:CW13" si="4">AK4*CS4</f>
        <v>0</v>
      </c>
      <c r="CX4" s="161">
        <f t="shared" ref="CX4:CX13" si="5">AM4*CS4</f>
        <v>0</v>
      </c>
      <c r="CY4" s="162">
        <f t="shared" ref="CY4:CY13" si="6">AO4*CS4</f>
        <v>0</v>
      </c>
      <c r="CZ4" s="162">
        <f t="shared" ref="CZ4:CZ13" si="7">AQ4*CS4</f>
        <v>0</v>
      </c>
      <c r="DA4" s="162">
        <f t="shared" ref="DA4:DA13" si="8">AS4*CS4</f>
        <v>0</v>
      </c>
      <c r="DB4" s="162">
        <f t="shared" ref="DB4:DB13" si="9">AU4*CS4</f>
        <v>0</v>
      </c>
      <c r="DC4" s="162">
        <f t="shared" ref="DC4:DC13" si="10">AW4*CS4</f>
        <v>0</v>
      </c>
      <c r="DD4" s="162">
        <f t="shared" ref="DD4:DD13" si="11">AY4*CS4</f>
        <v>0</v>
      </c>
      <c r="DE4" s="162">
        <f t="shared" ref="DE4:DE13" si="12">BA4*CS4</f>
        <v>0</v>
      </c>
      <c r="DF4" s="162">
        <f t="shared" ref="DF4:DF13" si="13">BD4*CS4</f>
        <v>0</v>
      </c>
      <c r="DG4" s="162">
        <f t="shared" ref="DG4:DG13" si="14">BF4*CS4</f>
        <v>0</v>
      </c>
      <c r="DH4" s="162">
        <f t="shared" ref="DH4:DH13" si="15">BH4*CS4</f>
        <v>0</v>
      </c>
      <c r="DI4" s="162">
        <f t="shared" ref="DI4:DI13" si="16">BJ4*CS4</f>
        <v>0</v>
      </c>
      <c r="DJ4" s="162">
        <f t="shared" ref="DJ4:DJ13" si="17">BL4*CS4</f>
        <v>0</v>
      </c>
      <c r="DK4" s="162">
        <f t="shared" ref="DK4:DK13" si="18">BN4*CS4</f>
        <v>0</v>
      </c>
      <c r="DL4" s="162">
        <f t="shared" ref="DL4:DL13" si="19">BP4*CS4</f>
        <v>0</v>
      </c>
      <c r="DM4" s="162">
        <f t="shared" ref="DM4:DM13" si="20">BR4*CS4</f>
        <v>0</v>
      </c>
      <c r="DN4" s="162">
        <f t="shared" ref="DN4:DN13" si="21">BT4*CS4</f>
        <v>0</v>
      </c>
      <c r="DO4" s="162">
        <f t="shared" ref="DO4:DO13" si="22">BV4*CS4</f>
        <v>0</v>
      </c>
      <c r="DP4" s="162">
        <f t="shared" ref="DP4:DP13" si="23">BX4*CS4</f>
        <v>0</v>
      </c>
      <c r="DQ4" s="162">
        <f t="shared" ref="DQ4:DQ13" si="24">BZ4*CS4</f>
        <v>0</v>
      </c>
      <c r="DR4" s="162">
        <f t="shared" ref="DR4:DR13" si="25">CB4*CS4</f>
        <v>0</v>
      </c>
      <c r="DS4" s="162">
        <f t="shared" ref="DS4:DS13" si="26">CD4*CS4</f>
        <v>0</v>
      </c>
      <c r="DT4" s="162">
        <f t="shared" ref="DT4:DT13" si="27">CF4*CS4</f>
        <v>0</v>
      </c>
      <c r="DU4" s="162">
        <f t="shared" ref="DU4:DU13" si="28">CH4*CS4</f>
        <v>0</v>
      </c>
      <c r="DV4" s="162">
        <f t="shared" ref="DV4:DV13" si="29">CJ4*CS4</f>
        <v>0</v>
      </c>
      <c r="DW4" s="162">
        <f t="shared" ref="DW4:DW13" si="30">CL4*CS4</f>
        <v>0</v>
      </c>
      <c r="DX4" s="162">
        <f t="shared" ref="DX4:DX13" si="31">CN4*CS4</f>
        <v>0</v>
      </c>
      <c r="DY4" s="162">
        <f t="shared" ref="DY4:DY13" si="32">CP4*CS4</f>
        <v>0</v>
      </c>
    </row>
    <row r="5" spans="1:129">
      <c r="B5" s="108" t="str">
        <f>' B_Populations'!$B$10</f>
        <v>15-19</v>
      </c>
      <c r="C5" s="259">
        <v>1</v>
      </c>
      <c r="D5" s="260">
        <v>1</v>
      </c>
      <c r="E5" s="260">
        <f t="shared" ref="E5:E13" si="33">C5-D5</f>
        <v>0</v>
      </c>
      <c r="F5" s="155"/>
      <c r="G5" s="155"/>
      <c r="H5" s="155"/>
      <c r="I5" s="155"/>
      <c r="J5" s="155"/>
      <c r="K5" s="155"/>
      <c r="L5" s="155"/>
      <c r="M5" s="156"/>
      <c r="N5" s="156"/>
      <c r="O5" s="156"/>
      <c r="P5" s="156"/>
      <c r="Q5" s="156"/>
      <c r="R5" s="156"/>
      <c r="S5" s="156"/>
      <c r="T5" s="156"/>
      <c r="U5" s="156"/>
      <c r="V5" s="156"/>
      <c r="W5" s="156"/>
      <c r="X5" s="156"/>
      <c r="Y5" s="156"/>
      <c r="Z5" s="156"/>
      <c r="AA5" s="156"/>
      <c r="AB5" s="156"/>
      <c r="AC5" s="156"/>
      <c r="AD5" s="156"/>
      <c r="AE5" s="156"/>
      <c r="AF5" s="156"/>
      <c r="AG5" s="110"/>
      <c r="AH5" s="157">
        <f>' B_Populations'!C10</f>
        <v>38695</v>
      </c>
      <c r="AI5" s="157">
        <f>IF(AH5=0,0,($C$5/$AH$5)*100000)</f>
        <v>2.5843132187621141</v>
      </c>
      <c r="AJ5" s="157">
        <f>' B_Populations'!E10</f>
        <v>19881</v>
      </c>
      <c r="AK5" s="157">
        <f>IF(AJ5=0,0,($D$5/$AJ$5)*100000)</f>
        <v>5.0299280720285697</v>
      </c>
      <c r="AL5" s="157">
        <f>' B_Populations'!G10</f>
        <v>18814</v>
      </c>
      <c r="AM5" s="157">
        <f>IF(AL5=0,0,($E$5/$AL$5)*100000)</f>
        <v>0</v>
      </c>
      <c r="AN5" s="157">
        <f>' B_Populations'!I10</f>
        <v>0</v>
      </c>
      <c r="AO5" s="157">
        <f>IF(AN5=0,0,($F$5/$AN$5)*100000)</f>
        <v>0</v>
      </c>
      <c r="AP5" s="157">
        <f>' B_Populations'!K10</f>
        <v>0</v>
      </c>
      <c r="AQ5" s="157">
        <f>IF(AP5=0,0,($G$5/$AP$5)*100000)</f>
        <v>0</v>
      </c>
      <c r="AR5" s="157">
        <f>' B_Populations'!M10</f>
        <v>0</v>
      </c>
      <c r="AS5" s="157">
        <f>IF(AR5=0,0,($H$5/$AR$5)*100000)</f>
        <v>0</v>
      </c>
      <c r="AT5" s="157">
        <f>' B_Populations'!O10</f>
        <v>0</v>
      </c>
      <c r="AU5" s="157">
        <f>IF(AT5=0,0,($I$5/$AT$5)*100000)</f>
        <v>0</v>
      </c>
      <c r="AV5" s="157">
        <f>' B_Populations'!Q10</f>
        <v>0</v>
      </c>
      <c r="AW5" s="157">
        <f>IF(AV5=0,0,($J$5/$AV$5)*100000)</f>
        <v>0</v>
      </c>
      <c r="AX5" s="157">
        <f>' B_Populations'!S10</f>
        <v>0</v>
      </c>
      <c r="AY5" s="157">
        <f>IF(AX5=0,0,($K$5/$AX$5)*100000)</f>
        <v>0</v>
      </c>
      <c r="AZ5" s="157">
        <f>' B_Populations'!U10</f>
        <v>0</v>
      </c>
      <c r="BA5" s="157">
        <f>IF(AZ5=0,0,($L$5/$AZ$5)*100000)</f>
        <v>0</v>
      </c>
      <c r="BC5" s="157">
        <f>' B_Populations'!W10</f>
        <v>0</v>
      </c>
      <c r="BD5" s="157">
        <f>IF(BC5=0,0,($M$5/$BC$5)*100000)</f>
        <v>0</v>
      </c>
      <c r="BE5" s="157">
        <f>' B_Populations'!Y10</f>
        <v>0</v>
      </c>
      <c r="BF5" s="157">
        <f>IF(BE5=0,0,($N$5/$BE$5)*100000)</f>
        <v>0</v>
      </c>
      <c r="BG5" s="157">
        <f>' B_Populations'!AA10</f>
        <v>0</v>
      </c>
      <c r="BH5" s="157">
        <f>IF(BG5=0,0,($O$5/$BG$5)*100000)</f>
        <v>0</v>
      </c>
      <c r="BI5" s="157">
        <f>' B_Populations'!AC10</f>
        <v>0</v>
      </c>
      <c r="BJ5" s="157">
        <f>IF(BI5=0,0,($P$5/$BI$5)*100000)</f>
        <v>0</v>
      </c>
      <c r="BK5" s="157">
        <f>' B_Populations'!AE10</f>
        <v>0</v>
      </c>
      <c r="BL5" s="157">
        <f>IF(BK5=0,0,($Q$5/$BK$5)*100000)</f>
        <v>0</v>
      </c>
      <c r="BM5" s="157">
        <f>' B_Populations'!AG10</f>
        <v>0</v>
      </c>
      <c r="BN5" s="157">
        <f>IF(BM5=0,0,($R$5/$BM$5)*100000)</f>
        <v>0</v>
      </c>
      <c r="BO5" s="157">
        <f>' B_Populations'!AI10</f>
        <v>0</v>
      </c>
      <c r="BP5" s="157">
        <f>IF(BO5=0,0,($S$5/$BO$5)*100000)</f>
        <v>0</v>
      </c>
      <c r="BQ5" s="157">
        <f>' B_Populations'!AK10</f>
        <v>0</v>
      </c>
      <c r="BR5" s="157">
        <f>IF(BQ5=0,0,($T$5/$BQ$5)*100000)</f>
        <v>0</v>
      </c>
      <c r="BS5" s="157">
        <f>' B_Populations'!AM10</f>
        <v>0</v>
      </c>
      <c r="BT5" s="157">
        <f>IF(BS5=0,0,($U$5/$BC$5)*100000)</f>
        <v>0</v>
      </c>
      <c r="BU5" s="157">
        <f>' B_Populations'!AO10</f>
        <v>0</v>
      </c>
      <c r="BV5" s="157">
        <f>IF(BU5=0,0,($V$5/$BU$5)*100000)</f>
        <v>0</v>
      </c>
      <c r="BW5" s="157">
        <f>' B_Populations'!AQ10</f>
        <v>0</v>
      </c>
      <c r="BX5" s="157">
        <f>IF(BW5=0,0,($W$5/$BW$5)*100000)</f>
        <v>0</v>
      </c>
      <c r="BY5" s="157">
        <f>' B_Populations'!AS10</f>
        <v>0</v>
      </c>
      <c r="BZ5" s="157">
        <f>IF(BY5=0,0,($X$5/$BY$5)*100000)</f>
        <v>0</v>
      </c>
      <c r="CA5" s="157">
        <f>' B_Populations'!AU10</f>
        <v>0</v>
      </c>
      <c r="CB5" s="157">
        <f>IF(CA5=0,0,($Y$5/$CA$5)*100000)</f>
        <v>0</v>
      </c>
      <c r="CC5" s="157">
        <f>' B_Populations'!AW10</f>
        <v>0</v>
      </c>
      <c r="CD5" s="157">
        <f>IF(CC5=0,0,($Z$5/$CC$5)*100000)</f>
        <v>0</v>
      </c>
      <c r="CE5" s="157">
        <f>' B_Populations'!AY10</f>
        <v>0</v>
      </c>
      <c r="CF5" s="157">
        <f>IF(CE5=0,0,($AA$5/$CE$5)*100000)</f>
        <v>0</v>
      </c>
      <c r="CG5" s="157">
        <f>' B_Populations'!BA10</f>
        <v>0</v>
      </c>
      <c r="CH5" s="157">
        <f>IF(CG5=0,0,($AB$5/$CG$5)*100000)</f>
        <v>0</v>
      </c>
      <c r="CI5" s="157">
        <f>' B_Populations'!BC10</f>
        <v>0</v>
      </c>
      <c r="CJ5" s="157">
        <f>IF(CI5=0,0,($AC$5/$CI$5)*100000)</f>
        <v>0</v>
      </c>
      <c r="CK5" s="157">
        <f>' B_Populations'!BE10</f>
        <v>0</v>
      </c>
      <c r="CL5" s="157">
        <f>IF(CK5=0,0,($AD$5/$CK$5)*100000)</f>
        <v>0</v>
      </c>
      <c r="CM5" s="157">
        <f>' B_Populations'!BG10</f>
        <v>0</v>
      </c>
      <c r="CN5" s="157">
        <f>IF(CM5=0,0,($AE$5/$CM$5)*100000)</f>
        <v>0</v>
      </c>
      <c r="CO5" s="157">
        <f>' B_Populations'!BI10</f>
        <v>0</v>
      </c>
      <c r="CP5" s="157">
        <f>IF(CO5=0,0,($AF$5/$CO$5)*100000)</f>
        <v>0</v>
      </c>
      <c r="CQ5" s="110"/>
      <c r="CR5" s="158"/>
      <c r="CS5" s="159">
        <v>7.2168999999999997E-2</v>
      </c>
      <c r="CT5" s="110"/>
      <c r="CU5" s="108" t="str">
        <f>' B_Populations'!$B$10</f>
        <v>15-19</v>
      </c>
      <c r="CV5" s="160">
        <f t="shared" si="3"/>
        <v>0.186507300684843</v>
      </c>
      <c r="CW5" s="161">
        <f t="shared" si="4"/>
        <v>0.36300487903022982</v>
      </c>
      <c r="CX5" s="161">
        <f t="shared" si="5"/>
        <v>0</v>
      </c>
      <c r="CY5" s="162">
        <f t="shared" si="6"/>
        <v>0</v>
      </c>
      <c r="CZ5" s="162">
        <f t="shared" si="7"/>
        <v>0</v>
      </c>
      <c r="DA5" s="162">
        <f t="shared" si="8"/>
        <v>0</v>
      </c>
      <c r="DB5" s="162">
        <f t="shared" si="9"/>
        <v>0</v>
      </c>
      <c r="DC5" s="162">
        <f t="shared" si="10"/>
        <v>0</v>
      </c>
      <c r="DD5" s="162">
        <f t="shared" si="11"/>
        <v>0</v>
      </c>
      <c r="DE5" s="162">
        <f t="shared" si="12"/>
        <v>0</v>
      </c>
      <c r="DF5" s="162">
        <f t="shared" si="13"/>
        <v>0</v>
      </c>
      <c r="DG5" s="162">
        <f t="shared" si="14"/>
        <v>0</v>
      </c>
      <c r="DH5" s="162">
        <f t="shared" si="15"/>
        <v>0</v>
      </c>
      <c r="DI5" s="162">
        <f t="shared" si="16"/>
        <v>0</v>
      </c>
      <c r="DJ5" s="162">
        <f t="shared" si="17"/>
        <v>0</v>
      </c>
      <c r="DK5" s="162">
        <f t="shared" si="18"/>
        <v>0</v>
      </c>
      <c r="DL5" s="162">
        <f t="shared" si="19"/>
        <v>0</v>
      </c>
      <c r="DM5" s="162">
        <f t="shared" si="20"/>
        <v>0</v>
      </c>
      <c r="DN5" s="162">
        <f t="shared" si="21"/>
        <v>0</v>
      </c>
      <c r="DO5" s="162">
        <f t="shared" si="22"/>
        <v>0</v>
      </c>
      <c r="DP5" s="162">
        <f t="shared" si="23"/>
        <v>0</v>
      </c>
      <c r="DQ5" s="162">
        <f t="shared" si="24"/>
        <v>0</v>
      </c>
      <c r="DR5" s="162">
        <f t="shared" si="25"/>
        <v>0</v>
      </c>
      <c r="DS5" s="162">
        <f t="shared" si="26"/>
        <v>0</v>
      </c>
      <c r="DT5" s="162">
        <f t="shared" si="27"/>
        <v>0</v>
      </c>
      <c r="DU5" s="162">
        <f t="shared" si="28"/>
        <v>0</v>
      </c>
      <c r="DV5" s="162">
        <f t="shared" si="29"/>
        <v>0</v>
      </c>
      <c r="DW5" s="162">
        <f t="shared" si="30"/>
        <v>0</v>
      </c>
      <c r="DX5" s="162">
        <f t="shared" si="31"/>
        <v>0</v>
      </c>
      <c r="DY5" s="162">
        <f t="shared" si="32"/>
        <v>0</v>
      </c>
    </row>
    <row r="6" spans="1:129">
      <c r="B6" s="108" t="str">
        <f>' B_Populations'!$B$11</f>
        <v>20-24</v>
      </c>
      <c r="C6" s="259">
        <v>1</v>
      </c>
      <c r="D6" s="260">
        <v>1</v>
      </c>
      <c r="E6" s="260">
        <f t="shared" si="33"/>
        <v>0</v>
      </c>
      <c r="F6" s="155"/>
      <c r="G6" s="155"/>
      <c r="H6" s="155"/>
      <c r="I6" s="155"/>
      <c r="J6" s="155"/>
      <c r="K6" s="155"/>
      <c r="L6" s="155"/>
      <c r="M6" s="156"/>
      <c r="N6" s="156"/>
      <c r="O6" s="156"/>
      <c r="P6" s="156"/>
      <c r="Q6" s="156"/>
      <c r="R6" s="156"/>
      <c r="S6" s="156"/>
      <c r="T6" s="156"/>
      <c r="U6" s="156"/>
      <c r="V6" s="156"/>
      <c r="W6" s="156"/>
      <c r="X6" s="156"/>
      <c r="Y6" s="156"/>
      <c r="Z6" s="156"/>
      <c r="AA6" s="156"/>
      <c r="AB6" s="156"/>
      <c r="AC6" s="156"/>
      <c r="AD6" s="156"/>
      <c r="AE6" s="156"/>
      <c r="AF6" s="156"/>
      <c r="AG6" s="110"/>
      <c r="AH6" s="157">
        <f>' B_Populations'!C11</f>
        <v>32476</v>
      </c>
      <c r="AI6" s="157">
        <f>IF(AH6=0,0,($C$6/$AH$6)*100000)</f>
        <v>3.0791969454366304</v>
      </c>
      <c r="AJ6" s="157">
        <f>' B_Populations'!E11</f>
        <v>16977</v>
      </c>
      <c r="AK6" s="157">
        <f>IF(AJ6=0,0,($D$6/$AJ$6)*100000)</f>
        <v>5.8903222006243743</v>
      </c>
      <c r="AL6" s="157">
        <f>' B_Populations'!G11</f>
        <v>15499</v>
      </c>
      <c r="AM6" s="157">
        <f>IF(AL6=0,0,($E$6/$AL$6)*100000)</f>
        <v>0</v>
      </c>
      <c r="AN6" s="157">
        <f>' B_Populations'!I11</f>
        <v>0</v>
      </c>
      <c r="AO6" s="157">
        <f>IF(AN6=0,0,($F$6/$AN$6)*100000)</f>
        <v>0</v>
      </c>
      <c r="AP6" s="157">
        <f>' B_Populations'!K11</f>
        <v>0</v>
      </c>
      <c r="AQ6" s="157">
        <f>IF(AP6=0,0,($G$6/$AP$6)*100000)</f>
        <v>0</v>
      </c>
      <c r="AR6" s="157">
        <f>' B_Populations'!M11</f>
        <v>0</v>
      </c>
      <c r="AS6" s="157">
        <f>IF(AR6=0,0,($H$6/$AR$6)*100000)</f>
        <v>0</v>
      </c>
      <c r="AT6" s="157">
        <f>' B_Populations'!O11</f>
        <v>0</v>
      </c>
      <c r="AU6" s="157">
        <f>IF(AT6=0,0,($I$6/$AT$6)*100000)</f>
        <v>0</v>
      </c>
      <c r="AV6" s="157">
        <f>' B_Populations'!Q11</f>
        <v>0</v>
      </c>
      <c r="AW6" s="157">
        <f>IF(AV6=0,0,($J$6/$AV$6)*100000)</f>
        <v>0</v>
      </c>
      <c r="AX6" s="157">
        <f>' B_Populations'!S11</f>
        <v>0</v>
      </c>
      <c r="AY6" s="157">
        <f>IF(AX6=0,0,($K$6/$AX$6)*100000)</f>
        <v>0</v>
      </c>
      <c r="AZ6" s="157">
        <f>' B_Populations'!U11</f>
        <v>0</v>
      </c>
      <c r="BA6" s="157">
        <f>IF(AZ6=0,0,($L$6/$AZ$6)*100000)</f>
        <v>0</v>
      </c>
      <c r="BC6" s="157">
        <f>' B_Populations'!W11</f>
        <v>0</v>
      </c>
      <c r="BD6" s="157">
        <f>IF(BC6=0,0,($M$6/$BC$6)*100000)</f>
        <v>0</v>
      </c>
      <c r="BE6" s="157">
        <f>' B_Populations'!Y11</f>
        <v>0</v>
      </c>
      <c r="BF6" s="157">
        <f>IF(BE6=0,0,($N$6/$BE$6)*100000)</f>
        <v>0</v>
      </c>
      <c r="BG6" s="157">
        <f>' B_Populations'!AA11</f>
        <v>0</v>
      </c>
      <c r="BH6" s="157">
        <f>IF(BG6=0,0,($O$6/$BG$6)*100000)</f>
        <v>0</v>
      </c>
      <c r="BI6" s="157">
        <f>' B_Populations'!AC11</f>
        <v>0</v>
      </c>
      <c r="BJ6" s="157">
        <f>IF(BI6=0,0,($P$6/$BI$6)*100000)</f>
        <v>0</v>
      </c>
      <c r="BK6" s="157">
        <f>' B_Populations'!AE11</f>
        <v>0</v>
      </c>
      <c r="BL6" s="157">
        <f>IF(BK6=0,0,($Q$6/$BK$6)*100000)</f>
        <v>0</v>
      </c>
      <c r="BM6" s="157">
        <f>' B_Populations'!AG11</f>
        <v>0</v>
      </c>
      <c r="BN6" s="157">
        <f>IF(BM6=0,0,($R$6/$BM$6)*100000)</f>
        <v>0</v>
      </c>
      <c r="BO6" s="157">
        <f>' B_Populations'!AI11</f>
        <v>0</v>
      </c>
      <c r="BP6" s="157">
        <f>IF(BO6=0,0,($S$6/$BO$6)*100000)</f>
        <v>0</v>
      </c>
      <c r="BQ6" s="157">
        <f>' B_Populations'!AK11</f>
        <v>0</v>
      </c>
      <c r="BR6" s="157">
        <f>IF(BQ6=0,0,($T$6/$BQ$6)*100000)</f>
        <v>0</v>
      </c>
      <c r="BS6" s="157">
        <f>' B_Populations'!AM11</f>
        <v>0</v>
      </c>
      <c r="BT6" s="157">
        <f>IF(BS6=0,0,($U$6/$BS$6)*100000)</f>
        <v>0</v>
      </c>
      <c r="BU6" s="157">
        <f>' B_Populations'!AO11</f>
        <v>0</v>
      </c>
      <c r="BV6" s="157">
        <f>IF(BU6=0,0,($V$6/$BU$6)*100000)</f>
        <v>0</v>
      </c>
      <c r="BW6" s="157">
        <f>' B_Populations'!AQ11</f>
        <v>0</v>
      </c>
      <c r="BX6" s="157">
        <f>IF(BW6=0,0,($W$6/$BW$6)*100000)</f>
        <v>0</v>
      </c>
      <c r="BY6" s="157">
        <f>' B_Populations'!AS11</f>
        <v>0</v>
      </c>
      <c r="BZ6" s="157">
        <f>IF(BY6=0,0,($X$6/$BY$6)*100000)</f>
        <v>0</v>
      </c>
      <c r="CA6" s="157">
        <f>' B_Populations'!AU11</f>
        <v>0</v>
      </c>
      <c r="CB6" s="157">
        <f>IF(CA6=0,0,($Y$6/$CA$6)*100000)</f>
        <v>0</v>
      </c>
      <c r="CC6" s="157">
        <f>' B_Populations'!AW11</f>
        <v>0</v>
      </c>
      <c r="CD6" s="157">
        <f>IF(CC6=0,0,($Z$6/$CC$6)*100000)</f>
        <v>0</v>
      </c>
      <c r="CE6" s="157">
        <f>' B_Populations'!AY11</f>
        <v>0</v>
      </c>
      <c r="CF6" s="157">
        <f>IF(CE6=0,0,($AA$6/$CE$6)*100000)</f>
        <v>0</v>
      </c>
      <c r="CG6" s="157">
        <f>' B_Populations'!BA11</f>
        <v>0</v>
      </c>
      <c r="CH6" s="157">
        <f>IF(CG6=0,0,($AB$6/$CG$6)*100000)</f>
        <v>0</v>
      </c>
      <c r="CI6" s="157">
        <f>' B_Populations'!BC11</f>
        <v>0</v>
      </c>
      <c r="CJ6" s="157">
        <f>IF(CI6=0,0,($AC$6/$CI$6)*100000)</f>
        <v>0</v>
      </c>
      <c r="CK6" s="157">
        <f>' B_Populations'!BE11</f>
        <v>0</v>
      </c>
      <c r="CL6" s="157">
        <f>IF(CK6=0,0,($AD$6/$CK$6)*100000)</f>
        <v>0</v>
      </c>
      <c r="CM6" s="157">
        <f>' B_Populations'!BG11</f>
        <v>0</v>
      </c>
      <c r="CN6" s="157">
        <f>IF(CM6=0,0,($AE$6/$CM$6)*100000)</f>
        <v>0</v>
      </c>
      <c r="CO6" s="157">
        <f>' B_Populations'!BI11</f>
        <v>0</v>
      </c>
      <c r="CP6" s="157">
        <f>IF(CO6=0,0,($AF$6/$CO$6)*100000)</f>
        <v>0</v>
      </c>
      <c r="CQ6" s="110"/>
      <c r="CR6" s="158"/>
      <c r="CS6" s="159">
        <v>6.6477999999999995E-2</v>
      </c>
      <c r="CT6" s="110"/>
      <c r="CU6" s="108" t="str">
        <f>' B_Populations'!$B$11</f>
        <v>20-24</v>
      </c>
      <c r="CV6" s="160">
        <f t="shared" si="3"/>
        <v>0.20469885453873629</v>
      </c>
      <c r="CW6" s="161">
        <f t="shared" si="4"/>
        <v>0.3915768392531071</v>
      </c>
      <c r="CX6" s="161">
        <f t="shared" si="5"/>
        <v>0</v>
      </c>
      <c r="CY6" s="162">
        <f t="shared" si="6"/>
        <v>0</v>
      </c>
      <c r="CZ6" s="162">
        <f t="shared" si="7"/>
        <v>0</v>
      </c>
      <c r="DA6" s="162">
        <f t="shared" si="8"/>
        <v>0</v>
      </c>
      <c r="DB6" s="162">
        <f t="shared" si="9"/>
        <v>0</v>
      </c>
      <c r="DC6" s="162">
        <f t="shared" si="10"/>
        <v>0</v>
      </c>
      <c r="DD6" s="162">
        <f t="shared" si="11"/>
        <v>0</v>
      </c>
      <c r="DE6" s="162">
        <f t="shared" si="12"/>
        <v>0</v>
      </c>
      <c r="DF6" s="162">
        <f t="shared" si="13"/>
        <v>0</v>
      </c>
      <c r="DG6" s="162">
        <f t="shared" si="14"/>
        <v>0</v>
      </c>
      <c r="DH6" s="162">
        <f t="shared" si="15"/>
        <v>0</v>
      </c>
      <c r="DI6" s="162">
        <f t="shared" si="16"/>
        <v>0</v>
      </c>
      <c r="DJ6" s="162">
        <f t="shared" si="17"/>
        <v>0</v>
      </c>
      <c r="DK6" s="162">
        <f t="shared" si="18"/>
        <v>0</v>
      </c>
      <c r="DL6" s="162">
        <f t="shared" si="19"/>
        <v>0</v>
      </c>
      <c r="DM6" s="162">
        <f t="shared" si="20"/>
        <v>0</v>
      </c>
      <c r="DN6" s="162">
        <f t="shared" si="21"/>
        <v>0</v>
      </c>
      <c r="DO6" s="162">
        <f t="shared" si="22"/>
        <v>0</v>
      </c>
      <c r="DP6" s="162">
        <f t="shared" si="23"/>
        <v>0</v>
      </c>
      <c r="DQ6" s="162">
        <f t="shared" si="24"/>
        <v>0</v>
      </c>
      <c r="DR6" s="162">
        <f t="shared" si="25"/>
        <v>0</v>
      </c>
      <c r="DS6" s="162">
        <f t="shared" si="26"/>
        <v>0</v>
      </c>
      <c r="DT6" s="162">
        <f t="shared" si="27"/>
        <v>0</v>
      </c>
      <c r="DU6" s="162">
        <f t="shared" si="28"/>
        <v>0</v>
      </c>
      <c r="DV6" s="162">
        <f t="shared" si="29"/>
        <v>0</v>
      </c>
      <c r="DW6" s="162">
        <f t="shared" si="30"/>
        <v>0</v>
      </c>
      <c r="DX6" s="162">
        <f t="shared" si="31"/>
        <v>0</v>
      </c>
      <c r="DY6" s="162">
        <f t="shared" si="32"/>
        <v>0</v>
      </c>
    </row>
    <row r="7" spans="1:129">
      <c r="B7" s="108" t="str">
        <f>' B_Populations'!$B$12</f>
        <v>25-34</v>
      </c>
      <c r="C7" s="259">
        <v>3</v>
      </c>
      <c r="D7" s="260">
        <v>3</v>
      </c>
      <c r="E7" s="260">
        <f t="shared" si="33"/>
        <v>0</v>
      </c>
      <c r="F7" s="155"/>
      <c r="G7" s="155"/>
      <c r="H7" s="155"/>
      <c r="I7" s="155"/>
      <c r="J7" s="155"/>
      <c r="K7" s="155"/>
      <c r="L7" s="155"/>
      <c r="M7" s="156"/>
      <c r="N7" s="156"/>
      <c r="O7" s="156"/>
      <c r="P7" s="156"/>
      <c r="Q7" s="156"/>
      <c r="R7" s="156"/>
      <c r="S7" s="156"/>
      <c r="T7" s="156"/>
      <c r="U7" s="156"/>
      <c r="V7" s="156"/>
      <c r="W7" s="156"/>
      <c r="X7" s="156"/>
      <c r="Y7" s="156"/>
      <c r="Z7" s="156"/>
      <c r="AA7" s="156"/>
      <c r="AB7" s="156"/>
      <c r="AC7" s="156"/>
      <c r="AD7" s="156"/>
      <c r="AE7" s="156"/>
      <c r="AF7" s="156"/>
      <c r="AG7" s="110"/>
      <c r="AH7" s="157">
        <f>' B_Populations'!C12</f>
        <v>61089</v>
      </c>
      <c r="AI7" s="157">
        <f>IF(AH7=0,0,($C$7/$AH$7)*100000)</f>
        <v>4.9108677503314837</v>
      </c>
      <c r="AJ7" s="157">
        <f>' B_Populations'!E12</f>
        <v>30902</v>
      </c>
      <c r="AK7" s="157">
        <f>IF(AJ7=0,0,($D$7/$AJ$7)*100000)</f>
        <v>9.7081095074752444</v>
      </c>
      <c r="AL7" s="157">
        <f>' B_Populations'!G12</f>
        <v>30187</v>
      </c>
      <c r="AM7" s="157">
        <f>IF(AL7=0,0,($E$7/$AL$7)*100000)</f>
        <v>0</v>
      </c>
      <c r="AN7" s="157">
        <f>' B_Populations'!I12</f>
        <v>0</v>
      </c>
      <c r="AO7" s="157">
        <f>IF(AN7=0,0,($F$7/$AN$7)*100000)</f>
        <v>0</v>
      </c>
      <c r="AP7" s="157">
        <f>' B_Populations'!K12</f>
        <v>0</v>
      </c>
      <c r="AQ7" s="157">
        <f>IF(AP7=0,0,($G$7/$AP$7)*100000)</f>
        <v>0</v>
      </c>
      <c r="AR7" s="157">
        <f>' B_Populations'!M12</f>
        <v>0</v>
      </c>
      <c r="AS7" s="157">
        <f>IF(AR7=0,0,($H$7/$AR$7)*100000)</f>
        <v>0</v>
      </c>
      <c r="AT7" s="157">
        <f>' B_Populations'!O12</f>
        <v>0</v>
      </c>
      <c r="AU7" s="157">
        <f>IF(AT7=0,0,($I$7/$AT$7)*100000)</f>
        <v>0</v>
      </c>
      <c r="AV7" s="157">
        <f>' B_Populations'!Q12</f>
        <v>0</v>
      </c>
      <c r="AW7" s="157">
        <f>IF(AV7=0,0,($J$7/$AV$7)*100000)</f>
        <v>0</v>
      </c>
      <c r="AX7" s="157">
        <f>' B_Populations'!S12</f>
        <v>0</v>
      </c>
      <c r="AY7" s="157">
        <f>IF(AX7=0,0,($K$7/$AX$7)*100000)</f>
        <v>0</v>
      </c>
      <c r="AZ7" s="157">
        <f>' B_Populations'!U12</f>
        <v>0</v>
      </c>
      <c r="BA7" s="157">
        <f>IF(AZ7=0,0,($L$7/$AZ$7)*100000)</f>
        <v>0</v>
      </c>
      <c r="BC7" s="157">
        <f>' B_Populations'!W12</f>
        <v>0</v>
      </c>
      <c r="BD7" s="157">
        <f>IF(BC7=0,0,($M$7/$BC$7)*100000)</f>
        <v>0</v>
      </c>
      <c r="BE7" s="157">
        <f>' B_Populations'!Y12</f>
        <v>0</v>
      </c>
      <c r="BF7" s="157">
        <f>IF(BE7=0,0,($N$7/$BE$7)*100000)</f>
        <v>0</v>
      </c>
      <c r="BG7" s="157">
        <f>' B_Populations'!AA12</f>
        <v>0</v>
      </c>
      <c r="BH7" s="157">
        <f>IF(BG7=0,0,($O$7/$BG$7)*100000)</f>
        <v>0</v>
      </c>
      <c r="BI7" s="157">
        <f>' B_Populations'!AC12</f>
        <v>0</v>
      </c>
      <c r="BJ7" s="157">
        <f>IF(BI7=0,0,($P$7/$BI$7)*100000)</f>
        <v>0</v>
      </c>
      <c r="BK7" s="157">
        <f>' B_Populations'!AE12</f>
        <v>0</v>
      </c>
      <c r="BL7" s="157">
        <f>IF(BK7=0,0,($Q$7/$BK$7)*100000)</f>
        <v>0</v>
      </c>
      <c r="BM7" s="157">
        <f>' B_Populations'!AG12</f>
        <v>0</v>
      </c>
      <c r="BN7" s="157">
        <f>IF(BM7=0,0,($R$7/$BM$7)*100000)</f>
        <v>0</v>
      </c>
      <c r="BO7" s="157">
        <f>' B_Populations'!AI12</f>
        <v>0</v>
      </c>
      <c r="BP7" s="157">
        <f>IF(BO7=0,0,($S$7/$BO$7)*100000)</f>
        <v>0</v>
      </c>
      <c r="BQ7" s="157">
        <f>' B_Populations'!AK12</f>
        <v>0</v>
      </c>
      <c r="BR7" s="157">
        <f>IF(BQ7=0,0,($T$7/$BQ$7)*100000)</f>
        <v>0</v>
      </c>
      <c r="BS7" s="157">
        <f>' B_Populations'!AM12</f>
        <v>0</v>
      </c>
      <c r="BT7" s="157">
        <f>IF(BS7=0,0,($U$7/$BS$7)*100000)</f>
        <v>0</v>
      </c>
      <c r="BU7" s="157">
        <f>' B_Populations'!AO12</f>
        <v>0</v>
      </c>
      <c r="BV7" s="157">
        <f>IF(BU7=0,0,($V$7/$BU$7)*100000)</f>
        <v>0</v>
      </c>
      <c r="BW7" s="157">
        <f>' B_Populations'!AQ12</f>
        <v>0</v>
      </c>
      <c r="BX7" s="157">
        <f>IF(BW7=0,0,($W$7/$BW$7)*100000)</f>
        <v>0</v>
      </c>
      <c r="BY7" s="157">
        <f>' B_Populations'!AS12</f>
        <v>0</v>
      </c>
      <c r="BZ7" s="157">
        <f>IF(BY7=0,0,($X$7/$BY$7)*100000)</f>
        <v>0</v>
      </c>
      <c r="CA7" s="157">
        <f>' B_Populations'!AU12</f>
        <v>0</v>
      </c>
      <c r="CB7" s="157">
        <f>IF(CA7=0,0,($Y$7/$CA$7)*100000)</f>
        <v>0</v>
      </c>
      <c r="CC7" s="157">
        <f>' B_Populations'!AW12</f>
        <v>0</v>
      </c>
      <c r="CD7" s="157">
        <f>IF(CC7=0,0,($Z$7/$CC$7)*100000)</f>
        <v>0</v>
      </c>
      <c r="CE7" s="157">
        <f>' B_Populations'!AY12</f>
        <v>0</v>
      </c>
      <c r="CF7" s="157">
        <f>IF(CE7=0,0,($AA$7/$CE$7)*100000)</f>
        <v>0</v>
      </c>
      <c r="CG7" s="157">
        <f>' B_Populations'!BA12</f>
        <v>0</v>
      </c>
      <c r="CH7" s="157">
        <f>IF(CG7=0,0,($AB$7/$CG$7)*100000)</f>
        <v>0</v>
      </c>
      <c r="CI7" s="157">
        <f>' B_Populations'!BC12</f>
        <v>0</v>
      </c>
      <c r="CJ7" s="157">
        <f>IF(CI7=0,0,($AC$7/$CI$7)*100000)</f>
        <v>0</v>
      </c>
      <c r="CK7" s="157">
        <f>' B_Populations'!BE12</f>
        <v>0</v>
      </c>
      <c r="CL7" s="157">
        <f>IF(CK7=0,0,($AD$7/$CK$7)*100000)</f>
        <v>0</v>
      </c>
      <c r="CM7" s="157">
        <f>' B_Populations'!BG12</f>
        <v>0</v>
      </c>
      <c r="CN7" s="157">
        <f>IF(CM7=0,0,($AE$7/$CM$7)*100000)</f>
        <v>0</v>
      </c>
      <c r="CO7" s="157">
        <f>' B_Populations'!BI12</f>
        <v>0</v>
      </c>
      <c r="CP7" s="157">
        <f>IF(CO7=0,0,($AF$7/$CO$7)*100000)</f>
        <v>0</v>
      </c>
      <c r="CQ7" s="110"/>
      <c r="CR7" s="158"/>
      <c r="CS7" s="159">
        <v>0.135573</v>
      </c>
      <c r="CT7" s="110"/>
      <c r="CU7" s="108" t="str">
        <f>' B_Populations'!$B$12</f>
        <v>25-34</v>
      </c>
      <c r="CV7" s="160">
        <f t="shared" si="3"/>
        <v>0.66578107351569027</v>
      </c>
      <c r="CW7" s="161">
        <f t="shared" si="4"/>
        <v>1.3161575302569413</v>
      </c>
      <c r="CX7" s="161">
        <f t="shared" si="5"/>
        <v>0</v>
      </c>
      <c r="CY7" s="162">
        <f t="shared" si="6"/>
        <v>0</v>
      </c>
      <c r="CZ7" s="162">
        <f t="shared" si="7"/>
        <v>0</v>
      </c>
      <c r="DA7" s="162">
        <f t="shared" si="8"/>
        <v>0</v>
      </c>
      <c r="DB7" s="162">
        <f t="shared" si="9"/>
        <v>0</v>
      </c>
      <c r="DC7" s="162">
        <f t="shared" si="10"/>
        <v>0</v>
      </c>
      <c r="DD7" s="162">
        <f t="shared" si="11"/>
        <v>0</v>
      </c>
      <c r="DE7" s="162">
        <f t="shared" si="12"/>
        <v>0</v>
      </c>
      <c r="DF7" s="162">
        <f t="shared" si="13"/>
        <v>0</v>
      </c>
      <c r="DG7" s="162">
        <f t="shared" si="14"/>
        <v>0</v>
      </c>
      <c r="DH7" s="162">
        <f t="shared" si="15"/>
        <v>0</v>
      </c>
      <c r="DI7" s="162">
        <f t="shared" si="16"/>
        <v>0</v>
      </c>
      <c r="DJ7" s="162">
        <f t="shared" si="17"/>
        <v>0</v>
      </c>
      <c r="DK7" s="162">
        <f t="shared" si="18"/>
        <v>0</v>
      </c>
      <c r="DL7" s="162">
        <f t="shared" si="19"/>
        <v>0</v>
      </c>
      <c r="DM7" s="162">
        <f t="shared" si="20"/>
        <v>0</v>
      </c>
      <c r="DN7" s="162">
        <f t="shared" si="21"/>
        <v>0</v>
      </c>
      <c r="DO7" s="162">
        <f t="shared" si="22"/>
        <v>0</v>
      </c>
      <c r="DP7" s="162">
        <f t="shared" si="23"/>
        <v>0</v>
      </c>
      <c r="DQ7" s="162">
        <f t="shared" si="24"/>
        <v>0</v>
      </c>
      <c r="DR7" s="162">
        <f t="shared" si="25"/>
        <v>0</v>
      </c>
      <c r="DS7" s="162">
        <f t="shared" si="26"/>
        <v>0</v>
      </c>
      <c r="DT7" s="162">
        <f t="shared" si="27"/>
        <v>0</v>
      </c>
      <c r="DU7" s="162">
        <f t="shared" si="28"/>
        <v>0</v>
      </c>
      <c r="DV7" s="162">
        <f t="shared" si="29"/>
        <v>0</v>
      </c>
      <c r="DW7" s="162">
        <f t="shared" si="30"/>
        <v>0</v>
      </c>
      <c r="DX7" s="162">
        <f t="shared" si="31"/>
        <v>0</v>
      </c>
      <c r="DY7" s="162">
        <f t="shared" si="32"/>
        <v>0</v>
      </c>
    </row>
    <row r="8" spans="1:129">
      <c r="B8" s="108" t="str">
        <f>' B_Populations'!$B$13</f>
        <v>35-44</v>
      </c>
      <c r="C8" s="259">
        <v>1</v>
      </c>
      <c r="D8" s="260">
        <v>1</v>
      </c>
      <c r="E8" s="260">
        <f t="shared" si="33"/>
        <v>0</v>
      </c>
      <c r="F8" s="155"/>
      <c r="G8" s="155"/>
      <c r="H8" s="155"/>
      <c r="I8" s="155"/>
      <c r="J8" s="155"/>
      <c r="K8" s="155"/>
      <c r="L8" s="155"/>
      <c r="M8" s="156"/>
      <c r="N8" s="156"/>
      <c r="O8" s="156"/>
      <c r="P8" s="156"/>
      <c r="Q8" s="156"/>
      <c r="R8" s="156"/>
      <c r="S8" s="156"/>
      <c r="T8" s="156"/>
      <c r="U8" s="156"/>
      <c r="V8" s="156"/>
      <c r="W8" s="156"/>
      <c r="X8" s="156"/>
      <c r="Y8" s="156"/>
      <c r="Z8" s="156"/>
      <c r="AA8" s="156"/>
      <c r="AB8" s="156"/>
      <c r="AC8" s="156"/>
      <c r="AD8" s="156"/>
      <c r="AE8" s="156"/>
      <c r="AF8" s="156"/>
      <c r="AG8" s="110"/>
      <c r="AH8" s="157">
        <f>' B_Populations'!C13</f>
        <v>68302</v>
      </c>
      <c r="AI8" s="157">
        <f>IF(AH8=0,0,($C$8/$AH$8)*100000)</f>
        <v>1.4640859711282246</v>
      </c>
      <c r="AJ8" s="157">
        <f>' B_Populations'!E13</f>
        <v>35130</v>
      </c>
      <c r="AK8" s="157">
        <f>IF(AJ8=0,0,($D$8/$AJ$8)*100000)</f>
        <v>2.8465698832906345</v>
      </c>
      <c r="AL8" s="157">
        <f>' B_Populations'!G13</f>
        <v>33172</v>
      </c>
      <c r="AM8" s="157">
        <f>IF(AL8=0,0,($E$8/$AL$8)*100000)</f>
        <v>0</v>
      </c>
      <c r="AN8" s="157">
        <f>' B_Populations'!I13</f>
        <v>0</v>
      </c>
      <c r="AO8" s="157">
        <f>IF(AN8=0,0,($F$8/$AN$8)*100000)</f>
        <v>0</v>
      </c>
      <c r="AP8" s="157">
        <f>' B_Populations'!K13</f>
        <v>0</v>
      </c>
      <c r="AQ8" s="157">
        <f>IF(AP8=0,0,($G$8/$AP$8)*100000)</f>
        <v>0</v>
      </c>
      <c r="AR8" s="157">
        <f>' B_Populations'!M13</f>
        <v>0</v>
      </c>
      <c r="AS8" s="157">
        <f>IF(AR8=0,0,($H$8/$AR$8)*100000)</f>
        <v>0</v>
      </c>
      <c r="AT8" s="157">
        <f>' B_Populations'!O13</f>
        <v>0</v>
      </c>
      <c r="AU8" s="157">
        <f>IF(AT8=0,0,($I$8/$AT$8)*100000)</f>
        <v>0</v>
      </c>
      <c r="AV8" s="157">
        <f>' B_Populations'!Q13</f>
        <v>0</v>
      </c>
      <c r="AW8" s="157">
        <f>IF(AV8=0,0,($J$8/$AV$8)*100000)</f>
        <v>0</v>
      </c>
      <c r="AX8" s="157">
        <f>' B_Populations'!S13</f>
        <v>0</v>
      </c>
      <c r="AY8" s="157">
        <f>IF(AX8=0,0,($K$8/$AX$8)*100000)</f>
        <v>0</v>
      </c>
      <c r="AZ8" s="157">
        <f>' B_Populations'!U13</f>
        <v>0</v>
      </c>
      <c r="BA8" s="157">
        <f>IF(AZ8=0,0,($L$8/$AZ$8)*100000)</f>
        <v>0</v>
      </c>
      <c r="BC8" s="157">
        <f>' B_Populations'!W13</f>
        <v>0</v>
      </c>
      <c r="BD8" s="157">
        <f>IF(BC8=0,0,($M$8/$BC$8)*100000)</f>
        <v>0</v>
      </c>
      <c r="BE8" s="157">
        <f>' B_Populations'!Y13</f>
        <v>0</v>
      </c>
      <c r="BF8" s="157">
        <f>IF(BE8=0,0,($N$8/$BE$8)*100000)</f>
        <v>0</v>
      </c>
      <c r="BG8" s="157">
        <f>' B_Populations'!AA13</f>
        <v>0</v>
      </c>
      <c r="BH8" s="157">
        <f>IF(BG8=0,0,($O$8/$BG$8)*100000)</f>
        <v>0</v>
      </c>
      <c r="BI8" s="157">
        <f>' B_Populations'!AC13</f>
        <v>0</v>
      </c>
      <c r="BJ8" s="157">
        <f>IF(BI8=0,0,($P$8/$BI$8)*100000)</f>
        <v>0</v>
      </c>
      <c r="BK8" s="157">
        <f>' B_Populations'!AE13</f>
        <v>0</v>
      </c>
      <c r="BL8" s="157">
        <f>IF(BK8=0,0,($Q$8/$BK$8)*100000)</f>
        <v>0</v>
      </c>
      <c r="BM8" s="157">
        <f>' B_Populations'!AG13</f>
        <v>0</v>
      </c>
      <c r="BN8" s="157">
        <f>IF(BM8=0,0,($R$8/$BM$8)*100000)</f>
        <v>0</v>
      </c>
      <c r="BO8" s="157">
        <f>' B_Populations'!AI13</f>
        <v>0</v>
      </c>
      <c r="BP8" s="157">
        <f>IF(BO8=0,0,($S$8/$BO$8)*100000)</f>
        <v>0</v>
      </c>
      <c r="BQ8" s="157">
        <f>' B_Populations'!AK13</f>
        <v>0</v>
      </c>
      <c r="BR8" s="157">
        <f>IF(BQ8=0,0,($T$8/$BQ$8)*100000)</f>
        <v>0</v>
      </c>
      <c r="BS8" s="157">
        <f>' B_Populations'!AM13</f>
        <v>0</v>
      </c>
      <c r="BT8" s="157">
        <f>IF(BS8=0,0,($U$8/$BS$8)*100000)</f>
        <v>0</v>
      </c>
      <c r="BU8" s="157">
        <f>' B_Populations'!AO13</f>
        <v>0</v>
      </c>
      <c r="BV8" s="157">
        <f>IF(BU8=0,0,($V$8/$BU$8)*100000)</f>
        <v>0</v>
      </c>
      <c r="BW8" s="157">
        <f>' B_Populations'!AQ13</f>
        <v>0</v>
      </c>
      <c r="BX8" s="157">
        <f>IF(BW8=0,0,($W$8/$BW$8)*100000)</f>
        <v>0</v>
      </c>
      <c r="BY8" s="157">
        <f>' B_Populations'!AS13</f>
        <v>0</v>
      </c>
      <c r="BZ8" s="157">
        <f>IF(BY8=0,0,($X$8/$BY$8)*100000)</f>
        <v>0</v>
      </c>
      <c r="CA8" s="157">
        <f>' B_Populations'!AU13</f>
        <v>0</v>
      </c>
      <c r="CB8" s="157">
        <f>IF(CA8=0,0,($Y$8/$CA$8)*100000)</f>
        <v>0</v>
      </c>
      <c r="CC8" s="157">
        <f>' B_Populations'!AW13</f>
        <v>0</v>
      </c>
      <c r="CD8" s="157">
        <f>IF(CC8=0,0,($Z$8/$CC$8)*100000)</f>
        <v>0</v>
      </c>
      <c r="CE8" s="157">
        <f>' B_Populations'!AY13</f>
        <v>0</v>
      </c>
      <c r="CF8" s="157">
        <f>IF(CE8=0,0,($AA$8/$CE$8)*100000)</f>
        <v>0</v>
      </c>
      <c r="CG8" s="157">
        <f>' B_Populations'!BA13</f>
        <v>0</v>
      </c>
      <c r="CH8" s="157">
        <f>IF(CG8=0,0,($AB$8/$CG$8)*100000)</f>
        <v>0</v>
      </c>
      <c r="CI8" s="157">
        <f>' B_Populations'!BC13</f>
        <v>0</v>
      </c>
      <c r="CJ8" s="157">
        <f>IF(CI8=0,0,($AC$8/$CI$8)*100000)</f>
        <v>0</v>
      </c>
      <c r="CK8" s="157">
        <f>' B_Populations'!BE13</f>
        <v>0</v>
      </c>
      <c r="CL8" s="157">
        <f>IF(CK8=0,0,($AD$8/$CK$8)*100000)</f>
        <v>0</v>
      </c>
      <c r="CM8" s="157">
        <f>' B_Populations'!BG13</f>
        <v>0</v>
      </c>
      <c r="CN8" s="157">
        <f>IF(CM8=0,0,($AE$8/$CM$8)*100000)</f>
        <v>0</v>
      </c>
      <c r="CO8" s="157">
        <f>' B_Populations'!BI13</f>
        <v>0</v>
      </c>
      <c r="CP8" s="157">
        <f>IF(CO8=0,0,($AF$8/$CO$8)*100000)</f>
        <v>0</v>
      </c>
      <c r="CQ8" s="110"/>
      <c r="CR8" s="158"/>
      <c r="CS8" s="159">
        <v>0.16261300000000001</v>
      </c>
      <c r="CT8" s="110"/>
      <c r="CU8" s="108" t="str">
        <f>' B_Populations'!$B$13</f>
        <v>35-44</v>
      </c>
      <c r="CV8" s="160">
        <f t="shared" si="3"/>
        <v>0.23807941202307401</v>
      </c>
      <c r="CW8" s="161">
        <f t="shared" si="4"/>
        <v>0.46288926843153999</v>
      </c>
      <c r="CX8" s="161">
        <f t="shared" si="5"/>
        <v>0</v>
      </c>
      <c r="CY8" s="162">
        <f t="shared" si="6"/>
        <v>0</v>
      </c>
      <c r="CZ8" s="162">
        <f t="shared" si="7"/>
        <v>0</v>
      </c>
      <c r="DA8" s="162">
        <f t="shared" si="8"/>
        <v>0</v>
      </c>
      <c r="DB8" s="162">
        <f t="shared" si="9"/>
        <v>0</v>
      </c>
      <c r="DC8" s="162">
        <f t="shared" si="10"/>
        <v>0</v>
      </c>
      <c r="DD8" s="162">
        <f t="shared" si="11"/>
        <v>0</v>
      </c>
      <c r="DE8" s="162">
        <f t="shared" si="12"/>
        <v>0</v>
      </c>
      <c r="DF8" s="162">
        <f t="shared" si="13"/>
        <v>0</v>
      </c>
      <c r="DG8" s="162">
        <f t="shared" si="14"/>
        <v>0</v>
      </c>
      <c r="DH8" s="162">
        <f t="shared" si="15"/>
        <v>0</v>
      </c>
      <c r="DI8" s="162">
        <f t="shared" si="16"/>
        <v>0</v>
      </c>
      <c r="DJ8" s="162">
        <f t="shared" si="17"/>
        <v>0</v>
      </c>
      <c r="DK8" s="162">
        <f t="shared" si="18"/>
        <v>0</v>
      </c>
      <c r="DL8" s="162">
        <f t="shared" si="19"/>
        <v>0</v>
      </c>
      <c r="DM8" s="162">
        <f t="shared" si="20"/>
        <v>0</v>
      </c>
      <c r="DN8" s="162">
        <f t="shared" si="21"/>
        <v>0</v>
      </c>
      <c r="DO8" s="162">
        <f t="shared" si="22"/>
        <v>0</v>
      </c>
      <c r="DP8" s="162">
        <f t="shared" si="23"/>
        <v>0</v>
      </c>
      <c r="DQ8" s="162">
        <f t="shared" si="24"/>
        <v>0</v>
      </c>
      <c r="DR8" s="162">
        <f t="shared" si="25"/>
        <v>0</v>
      </c>
      <c r="DS8" s="162">
        <f t="shared" si="26"/>
        <v>0</v>
      </c>
      <c r="DT8" s="162">
        <f t="shared" si="27"/>
        <v>0</v>
      </c>
      <c r="DU8" s="162">
        <f t="shared" si="28"/>
        <v>0</v>
      </c>
      <c r="DV8" s="162">
        <f t="shared" si="29"/>
        <v>0</v>
      </c>
      <c r="DW8" s="162">
        <f t="shared" si="30"/>
        <v>0</v>
      </c>
      <c r="DX8" s="162">
        <f t="shared" si="31"/>
        <v>0</v>
      </c>
      <c r="DY8" s="162">
        <f t="shared" si="32"/>
        <v>0</v>
      </c>
    </row>
    <row r="9" spans="1:129">
      <c r="B9" s="108" t="str">
        <f>' B_Populations'!$B$14</f>
        <v>45-54</v>
      </c>
      <c r="C9" s="259">
        <v>2</v>
      </c>
      <c r="D9" s="260">
        <v>2</v>
      </c>
      <c r="E9" s="260">
        <f t="shared" si="33"/>
        <v>0</v>
      </c>
      <c r="F9" s="155"/>
      <c r="G9" s="155"/>
      <c r="H9" s="155"/>
      <c r="I9" s="155"/>
      <c r="J9" s="155"/>
      <c r="K9" s="155"/>
      <c r="L9" s="155"/>
      <c r="M9" s="156"/>
      <c r="N9" s="156"/>
      <c r="O9" s="156"/>
      <c r="P9" s="156"/>
      <c r="Q9" s="156"/>
      <c r="R9" s="156"/>
      <c r="S9" s="156"/>
      <c r="T9" s="156"/>
      <c r="U9" s="156"/>
      <c r="V9" s="156"/>
      <c r="W9" s="156"/>
      <c r="X9" s="156"/>
      <c r="Y9" s="156"/>
      <c r="Z9" s="156"/>
      <c r="AA9" s="156"/>
      <c r="AB9" s="156"/>
      <c r="AC9" s="156"/>
      <c r="AD9" s="156"/>
      <c r="AE9" s="156"/>
      <c r="AF9" s="156"/>
      <c r="AG9" s="110"/>
      <c r="AH9" s="157">
        <f>' B_Populations'!C14</f>
        <v>70202</v>
      </c>
      <c r="AI9" s="157">
        <f>IF(AH9=0,0,($C$9/$AH$9)*100000)</f>
        <v>2.8489216831429305</v>
      </c>
      <c r="AJ9" s="157">
        <f>' B_Populations'!E14</f>
        <v>35447</v>
      </c>
      <c r="AK9" s="157">
        <f>IF(AJ9=0,0,($D$9/$AJ$9)*100000)</f>
        <v>5.6422264225463374</v>
      </c>
      <c r="AL9" s="157">
        <f>' B_Populations'!G14</f>
        <v>34755</v>
      </c>
      <c r="AM9" s="157">
        <f>IF(AL9=0,0,($E$9/$AL$9)*100000)</f>
        <v>0</v>
      </c>
      <c r="AN9" s="157">
        <f>' B_Populations'!I14</f>
        <v>0</v>
      </c>
      <c r="AO9" s="157">
        <f>IF(AN9=0,0,($F$9/$AN$9)*100000)</f>
        <v>0</v>
      </c>
      <c r="AP9" s="157">
        <f>' B_Populations'!K14</f>
        <v>0</v>
      </c>
      <c r="AQ9" s="157">
        <f>IF(AP9=0,0,($G$9/$AP$9)*100000)</f>
        <v>0</v>
      </c>
      <c r="AR9" s="157">
        <f>' B_Populations'!M14</f>
        <v>0</v>
      </c>
      <c r="AS9" s="157">
        <f>IF(AR9=0,0,($H$9/$AR$9)*100000)</f>
        <v>0</v>
      </c>
      <c r="AT9" s="157">
        <f>' B_Populations'!O14</f>
        <v>0</v>
      </c>
      <c r="AU9" s="157">
        <f>IF(AT9=0,0,($I$9/$AT$9)*100000)</f>
        <v>0</v>
      </c>
      <c r="AV9" s="157">
        <f>' B_Populations'!Q14</f>
        <v>0</v>
      </c>
      <c r="AW9" s="157">
        <f>IF(AV9=0,0,($J$9/$AV$9)*100000)</f>
        <v>0</v>
      </c>
      <c r="AX9" s="157">
        <f>' B_Populations'!S14</f>
        <v>0</v>
      </c>
      <c r="AY9" s="157">
        <f>IF(AX9=0,0,($K$9/$AX$9)*100000)</f>
        <v>0</v>
      </c>
      <c r="AZ9" s="157">
        <f>' B_Populations'!U14</f>
        <v>0</v>
      </c>
      <c r="BA9" s="157">
        <f>IF(AZ9=0,0,($L$9/$AZ$9)*100000)</f>
        <v>0</v>
      </c>
      <c r="BC9" s="157">
        <f>' B_Populations'!W14</f>
        <v>0</v>
      </c>
      <c r="BD9" s="157">
        <f>IF(BC9=0,0,($M$9/$BC$9)*100000)</f>
        <v>0</v>
      </c>
      <c r="BE9" s="157">
        <f>' B_Populations'!Y14</f>
        <v>0</v>
      </c>
      <c r="BF9" s="157">
        <f>IF(BE9=0,0,($N$9/$BE$9)*100000)</f>
        <v>0</v>
      </c>
      <c r="BG9" s="157">
        <f>' B_Populations'!AA14</f>
        <v>0</v>
      </c>
      <c r="BH9" s="157">
        <f>IF(BG9=0,0,($O$9/$BG$9)*100000)</f>
        <v>0</v>
      </c>
      <c r="BI9" s="157">
        <f>' B_Populations'!AC14</f>
        <v>0</v>
      </c>
      <c r="BJ9" s="157">
        <f>IF(BI9=0,0,($P$9/$BI$9)*100000)</f>
        <v>0</v>
      </c>
      <c r="BK9" s="157">
        <f>' B_Populations'!AE14</f>
        <v>0</v>
      </c>
      <c r="BL9" s="157">
        <f>IF(BK9=0,0,($Q$9/$BK$9)*100000)</f>
        <v>0</v>
      </c>
      <c r="BM9" s="157">
        <f>' B_Populations'!AG14</f>
        <v>0</v>
      </c>
      <c r="BN9" s="157">
        <f>IF(BM9=0,0,($R$9/$BM$9)*100000)</f>
        <v>0</v>
      </c>
      <c r="BO9" s="157">
        <f>' B_Populations'!AI14</f>
        <v>0</v>
      </c>
      <c r="BP9" s="157">
        <f>IF(BO9=0,0,($S$9/$BO$9)*100000)</f>
        <v>0</v>
      </c>
      <c r="BQ9" s="157">
        <f>' B_Populations'!AK14</f>
        <v>0</v>
      </c>
      <c r="BR9" s="157">
        <f>IF(BQ9=0,0,($T$9/$BQ$9)*100000)</f>
        <v>0</v>
      </c>
      <c r="BS9" s="157">
        <f>' B_Populations'!AM14</f>
        <v>0</v>
      </c>
      <c r="BT9" s="157">
        <f>IF(BS9=0,0,($U$9/$BS$9)*100000)</f>
        <v>0</v>
      </c>
      <c r="BU9" s="157">
        <f>' B_Populations'!AO14</f>
        <v>0</v>
      </c>
      <c r="BV9" s="157">
        <f>IF(BU9=0,0,($V$9/$BU$9)*100000)</f>
        <v>0</v>
      </c>
      <c r="BW9" s="157">
        <f>' B_Populations'!AQ14</f>
        <v>0</v>
      </c>
      <c r="BX9" s="157">
        <f>IF(BW9=0,0,($W$9/$BW$9)*100000)</f>
        <v>0</v>
      </c>
      <c r="BY9" s="157">
        <f>' B_Populations'!AS14</f>
        <v>0</v>
      </c>
      <c r="BZ9" s="157">
        <f>IF(BY9=0,0,($X$9/$BY$9)*100000)</f>
        <v>0</v>
      </c>
      <c r="CA9" s="157">
        <f>' B_Populations'!AU14</f>
        <v>0</v>
      </c>
      <c r="CB9" s="157">
        <f>IF(CA9=0,0,($Y$9/$CA$9)*100000)</f>
        <v>0</v>
      </c>
      <c r="CC9" s="157">
        <f>' B_Populations'!AW14</f>
        <v>0</v>
      </c>
      <c r="CD9" s="157">
        <f>IF(CC9=0,0,($Z$9/$CC$9)*100000)</f>
        <v>0</v>
      </c>
      <c r="CE9" s="157">
        <f>' B_Populations'!AY14</f>
        <v>0</v>
      </c>
      <c r="CF9" s="157">
        <f>IF(CE9=0,0,($AA$9/$CE$9)*100000)</f>
        <v>0</v>
      </c>
      <c r="CG9" s="157">
        <f>' B_Populations'!BA14</f>
        <v>0</v>
      </c>
      <c r="CH9" s="157">
        <f>IF(CG9=0,0,($AB$9/$CG$9)*100000)</f>
        <v>0</v>
      </c>
      <c r="CI9" s="157">
        <f>' B_Populations'!BC14</f>
        <v>0</v>
      </c>
      <c r="CJ9" s="157">
        <f>IF(CI9=0,0,($AC$9/$CI$9)*100000)</f>
        <v>0</v>
      </c>
      <c r="CK9" s="157">
        <f>' B_Populations'!BE14</f>
        <v>0</v>
      </c>
      <c r="CL9" s="157">
        <f>IF(CK9=0,0,($AD$9/$CK$9)*100000)</f>
        <v>0</v>
      </c>
      <c r="CM9" s="157">
        <f>' B_Populations'!BG14</f>
        <v>0</v>
      </c>
      <c r="CN9" s="157">
        <f>IF(CM9=0,0,($AE$9/$CM$9)*100000)</f>
        <v>0</v>
      </c>
      <c r="CO9" s="157">
        <f>' B_Populations'!BI14</f>
        <v>0</v>
      </c>
      <c r="CP9" s="157">
        <f>IF(CO9=0,0,($AF$9/$CO$9)*100000)</f>
        <v>0</v>
      </c>
      <c r="CQ9" s="110"/>
      <c r="CR9" s="158"/>
      <c r="CS9" s="159">
        <v>0.13483400000000001</v>
      </c>
      <c r="CT9" s="110"/>
      <c r="CU9" s="108" t="str">
        <f>' B_Populations'!$B$14</f>
        <v>45-54</v>
      </c>
      <c r="CV9" s="160">
        <f t="shared" si="3"/>
        <v>0.38413150622489389</v>
      </c>
      <c r="CW9" s="161">
        <f t="shared" si="4"/>
        <v>0.76076395745761294</v>
      </c>
      <c r="CX9" s="161">
        <f t="shared" si="5"/>
        <v>0</v>
      </c>
      <c r="CY9" s="162">
        <f t="shared" si="6"/>
        <v>0</v>
      </c>
      <c r="CZ9" s="162">
        <f t="shared" si="7"/>
        <v>0</v>
      </c>
      <c r="DA9" s="162">
        <f t="shared" si="8"/>
        <v>0</v>
      </c>
      <c r="DB9" s="162">
        <f t="shared" si="9"/>
        <v>0</v>
      </c>
      <c r="DC9" s="162">
        <f t="shared" si="10"/>
        <v>0</v>
      </c>
      <c r="DD9" s="162">
        <f t="shared" si="11"/>
        <v>0</v>
      </c>
      <c r="DE9" s="162">
        <f t="shared" si="12"/>
        <v>0</v>
      </c>
      <c r="DF9" s="162">
        <f t="shared" si="13"/>
        <v>0</v>
      </c>
      <c r="DG9" s="162">
        <f t="shared" si="14"/>
        <v>0</v>
      </c>
      <c r="DH9" s="162">
        <f t="shared" si="15"/>
        <v>0</v>
      </c>
      <c r="DI9" s="162">
        <f t="shared" si="16"/>
        <v>0</v>
      </c>
      <c r="DJ9" s="162">
        <f t="shared" si="17"/>
        <v>0</v>
      </c>
      <c r="DK9" s="162">
        <f t="shared" si="18"/>
        <v>0</v>
      </c>
      <c r="DL9" s="162">
        <f t="shared" si="19"/>
        <v>0</v>
      </c>
      <c r="DM9" s="162">
        <f t="shared" si="20"/>
        <v>0</v>
      </c>
      <c r="DN9" s="162">
        <f t="shared" si="21"/>
        <v>0</v>
      </c>
      <c r="DO9" s="162">
        <f t="shared" si="22"/>
        <v>0</v>
      </c>
      <c r="DP9" s="162">
        <f t="shared" si="23"/>
        <v>0</v>
      </c>
      <c r="DQ9" s="162">
        <f t="shared" si="24"/>
        <v>0</v>
      </c>
      <c r="DR9" s="162">
        <f t="shared" si="25"/>
        <v>0</v>
      </c>
      <c r="DS9" s="162">
        <f t="shared" si="26"/>
        <v>0</v>
      </c>
      <c r="DT9" s="162">
        <f t="shared" si="27"/>
        <v>0</v>
      </c>
      <c r="DU9" s="162">
        <f t="shared" si="28"/>
        <v>0</v>
      </c>
      <c r="DV9" s="162">
        <f t="shared" si="29"/>
        <v>0</v>
      </c>
      <c r="DW9" s="162">
        <f t="shared" si="30"/>
        <v>0</v>
      </c>
      <c r="DX9" s="162">
        <f t="shared" si="31"/>
        <v>0</v>
      </c>
      <c r="DY9" s="162">
        <f t="shared" si="32"/>
        <v>0</v>
      </c>
    </row>
    <row r="10" spans="1:129">
      <c r="B10" s="108" t="str">
        <f>' B_Populations'!$B$15</f>
        <v>55-64</v>
      </c>
      <c r="C10" s="259">
        <v>2</v>
      </c>
      <c r="D10" s="260">
        <v>2</v>
      </c>
      <c r="E10" s="260">
        <f t="shared" si="33"/>
        <v>0</v>
      </c>
      <c r="F10" s="155"/>
      <c r="G10" s="155"/>
      <c r="H10" s="155"/>
      <c r="I10" s="155"/>
      <c r="J10" s="155"/>
      <c r="K10" s="155"/>
      <c r="L10" s="155"/>
      <c r="M10" s="156"/>
      <c r="N10" s="156"/>
      <c r="O10" s="156"/>
      <c r="P10" s="156"/>
      <c r="Q10" s="156"/>
      <c r="R10" s="156"/>
      <c r="S10" s="156"/>
      <c r="T10" s="156"/>
      <c r="U10" s="156"/>
      <c r="V10" s="156"/>
      <c r="W10" s="156"/>
      <c r="X10" s="156"/>
      <c r="Y10" s="156"/>
      <c r="Z10" s="156"/>
      <c r="AA10" s="156"/>
      <c r="AB10" s="156"/>
      <c r="AC10" s="156"/>
      <c r="AD10" s="156"/>
      <c r="AE10" s="156"/>
      <c r="AF10" s="156"/>
      <c r="AG10" s="110"/>
      <c r="AH10" s="157">
        <f>' B_Populations'!C15</f>
        <v>67002</v>
      </c>
      <c r="AI10" s="157">
        <f>IF(AH10=0,0,($C$10/$AH$10)*100000)</f>
        <v>2.9849855228202142</v>
      </c>
      <c r="AJ10" s="157">
        <f>' B_Populations'!E15</f>
        <v>33745</v>
      </c>
      <c r="AK10" s="157">
        <f>IF(AJ10=0,0,($D$10/$AJ$10)*100000)</f>
        <v>5.9268039709586606</v>
      </c>
      <c r="AL10" s="157">
        <f>' B_Populations'!G15</f>
        <v>33257</v>
      </c>
      <c r="AM10" s="157">
        <f>IF(AL10=0,0,($E$10/$AL$10)*100000)</f>
        <v>0</v>
      </c>
      <c r="AN10" s="157">
        <f>' B_Populations'!I15</f>
        <v>0</v>
      </c>
      <c r="AO10" s="157">
        <f>IF(AN10=0,0,($F$10/$AN$10)*100000)</f>
        <v>0</v>
      </c>
      <c r="AP10" s="157">
        <f>' B_Populations'!K15</f>
        <v>0</v>
      </c>
      <c r="AQ10" s="157">
        <f>IF(AP10=0,0,($G$10/$AP$10)*100000)</f>
        <v>0</v>
      </c>
      <c r="AR10" s="157">
        <f>' B_Populations'!M15</f>
        <v>0</v>
      </c>
      <c r="AS10" s="157">
        <f>IF(AR10=0,0,($H$10/$AR$10)*100000)</f>
        <v>0</v>
      </c>
      <c r="AT10" s="157">
        <f>' B_Populations'!O15</f>
        <v>0</v>
      </c>
      <c r="AU10" s="157">
        <f>IF(AT10=0,0,($I$10/$AT$10)*100000)</f>
        <v>0</v>
      </c>
      <c r="AV10" s="157">
        <f>' B_Populations'!Q15</f>
        <v>0</v>
      </c>
      <c r="AW10" s="157">
        <f>IF(AV10=0,0,($J$10/$AV$10)*100000)</f>
        <v>0</v>
      </c>
      <c r="AX10" s="157">
        <f>' B_Populations'!S15</f>
        <v>0</v>
      </c>
      <c r="AY10" s="157">
        <f>IF(AX10=0,0,($K$10/$AX$10)*100000)</f>
        <v>0</v>
      </c>
      <c r="AZ10" s="157">
        <f>' B_Populations'!U15</f>
        <v>0</v>
      </c>
      <c r="BA10" s="157">
        <f>IF(AZ10=0,0,($L$10/$AZ$10)*100000)</f>
        <v>0</v>
      </c>
      <c r="BC10" s="157">
        <f>' B_Populations'!W15</f>
        <v>0</v>
      </c>
      <c r="BD10" s="157">
        <f>IF(BC10=0,0,($M$10/$BC$10)*100000)</f>
        <v>0</v>
      </c>
      <c r="BE10" s="157">
        <f>' B_Populations'!Y15</f>
        <v>0</v>
      </c>
      <c r="BF10" s="157">
        <f>IF(BE10=0,0,($N$10/$BE$10)*100000)</f>
        <v>0</v>
      </c>
      <c r="BG10" s="157">
        <f>' B_Populations'!AA15</f>
        <v>0</v>
      </c>
      <c r="BH10" s="157">
        <f>IF(BG10=0,0,($O$10/$BG$10)*100000)</f>
        <v>0</v>
      </c>
      <c r="BI10" s="157">
        <f>' B_Populations'!AC15</f>
        <v>0</v>
      </c>
      <c r="BJ10" s="157">
        <f>IF(BI10=0,0,($P$10/$BI$10)*100000)</f>
        <v>0</v>
      </c>
      <c r="BK10" s="157">
        <f>' B_Populations'!AE15</f>
        <v>0</v>
      </c>
      <c r="BL10" s="157">
        <f>IF(BK10=0,0,($Q$10/$BK$10)*100000)</f>
        <v>0</v>
      </c>
      <c r="BM10" s="157">
        <f>' B_Populations'!AG15</f>
        <v>0</v>
      </c>
      <c r="BN10" s="157">
        <f>IF(BM10=0,0,($R$10/$BM$10)*100000)</f>
        <v>0</v>
      </c>
      <c r="BO10" s="157">
        <f>' B_Populations'!AI15</f>
        <v>0</v>
      </c>
      <c r="BP10" s="157">
        <f>IF(BO10=0,0,($S$10/$BO$10)*100000)</f>
        <v>0</v>
      </c>
      <c r="BQ10" s="157">
        <f>' B_Populations'!AK15</f>
        <v>0</v>
      </c>
      <c r="BR10" s="157">
        <f>IF(BQ10=0,0,($T$10/$BQ$10)*100000)</f>
        <v>0</v>
      </c>
      <c r="BS10" s="157">
        <f>' B_Populations'!AM15</f>
        <v>0</v>
      </c>
      <c r="BT10" s="157">
        <f>IF(BS10=0,0,($U$10/$BS$10)*100000)</f>
        <v>0</v>
      </c>
      <c r="BU10" s="157">
        <f>' B_Populations'!AO15</f>
        <v>0</v>
      </c>
      <c r="BV10" s="157">
        <f>IF(BU10=0,0,($V$10/$BU$10)*100000)</f>
        <v>0</v>
      </c>
      <c r="BW10" s="157">
        <f>' B_Populations'!AQ15</f>
        <v>0</v>
      </c>
      <c r="BX10" s="157">
        <f>IF(BW10=0,0,($W$10/$BW$10)*100000)</f>
        <v>0</v>
      </c>
      <c r="BY10" s="157">
        <f>' B_Populations'!AS15</f>
        <v>0</v>
      </c>
      <c r="BZ10" s="157">
        <f>IF(BY10=0,0,($X$10/$BY$10)*100000)</f>
        <v>0</v>
      </c>
      <c r="CA10" s="157">
        <f>' B_Populations'!AU15</f>
        <v>0</v>
      </c>
      <c r="CB10" s="157">
        <f>IF(CA10=0,0,($Y$10/$CA$10)*100000)</f>
        <v>0</v>
      </c>
      <c r="CC10" s="157">
        <f>' B_Populations'!AW15</f>
        <v>0</v>
      </c>
      <c r="CD10" s="157">
        <f>IF(CC10=0,0,($Z$10/$CC$10)*100000)</f>
        <v>0</v>
      </c>
      <c r="CE10" s="157">
        <f>' B_Populations'!AY15</f>
        <v>0</v>
      </c>
      <c r="CF10" s="157">
        <f>IF(CE10=0,0,($AA$10/$CE$10)*100000)</f>
        <v>0</v>
      </c>
      <c r="CG10" s="157">
        <f>' B_Populations'!BA15</f>
        <v>0</v>
      </c>
      <c r="CH10" s="157">
        <f>IF(CG10=0,0,($AB$10/$CG$10)*100000)</f>
        <v>0</v>
      </c>
      <c r="CI10" s="157">
        <f>' B_Populations'!BC15</f>
        <v>0</v>
      </c>
      <c r="CJ10" s="157">
        <f>IF(CI10=0,0,($AC$10/$CI$10)*100000)</f>
        <v>0</v>
      </c>
      <c r="CK10" s="157">
        <f>' B_Populations'!BE15</f>
        <v>0</v>
      </c>
      <c r="CL10" s="157">
        <f>IF(CK10=0,0,($AD$10/$CK$10)*100000)</f>
        <v>0</v>
      </c>
      <c r="CM10" s="157">
        <f>' B_Populations'!BG15</f>
        <v>0</v>
      </c>
      <c r="CN10" s="157">
        <f>IF(CM10=0,0,($AE$10/$CM$10)*100000)</f>
        <v>0</v>
      </c>
      <c r="CO10" s="157">
        <f>' B_Populations'!BI15</f>
        <v>0</v>
      </c>
      <c r="CP10" s="157">
        <f>IF(CO10=0,0,($AF$10/$CO$10)*100000)</f>
        <v>0</v>
      </c>
      <c r="CQ10" s="110"/>
      <c r="CR10" s="158"/>
      <c r="CS10" s="159">
        <v>8.7247000000000005E-2</v>
      </c>
      <c r="CT10" s="110"/>
      <c r="CU10" s="108" t="str">
        <f>' B_Populations'!$B$15</f>
        <v>55-64</v>
      </c>
      <c r="CV10" s="160">
        <f t="shared" si="3"/>
        <v>0.26043103190949524</v>
      </c>
      <c r="CW10" s="161">
        <f t="shared" si="4"/>
        <v>0.5170958660542303</v>
      </c>
      <c r="CX10" s="161">
        <f t="shared" si="5"/>
        <v>0</v>
      </c>
      <c r="CY10" s="162">
        <f t="shared" si="6"/>
        <v>0</v>
      </c>
      <c r="CZ10" s="162">
        <f t="shared" si="7"/>
        <v>0</v>
      </c>
      <c r="DA10" s="162">
        <f t="shared" si="8"/>
        <v>0</v>
      </c>
      <c r="DB10" s="162">
        <f t="shared" si="9"/>
        <v>0</v>
      </c>
      <c r="DC10" s="162">
        <f t="shared" si="10"/>
        <v>0</v>
      </c>
      <c r="DD10" s="162">
        <f t="shared" si="11"/>
        <v>0</v>
      </c>
      <c r="DE10" s="162">
        <f t="shared" si="12"/>
        <v>0</v>
      </c>
      <c r="DF10" s="162">
        <f t="shared" si="13"/>
        <v>0</v>
      </c>
      <c r="DG10" s="162">
        <f t="shared" si="14"/>
        <v>0</v>
      </c>
      <c r="DH10" s="162">
        <f t="shared" si="15"/>
        <v>0</v>
      </c>
      <c r="DI10" s="162">
        <f t="shared" si="16"/>
        <v>0</v>
      </c>
      <c r="DJ10" s="162">
        <f t="shared" si="17"/>
        <v>0</v>
      </c>
      <c r="DK10" s="162">
        <f t="shared" si="18"/>
        <v>0</v>
      </c>
      <c r="DL10" s="162">
        <f t="shared" si="19"/>
        <v>0</v>
      </c>
      <c r="DM10" s="162">
        <f t="shared" si="20"/>
        <v>0</v>
      </c>
      <c r="DN10" s="162">
        <f t="shared" si="21"/>
        <v>0</v>
      </c>
      <c r="DO10" s="162">
        <f t="shared" si="22"/>
        <v>0</v>
      </c>
      <c r="DP10" s="162">
        <f t="shared" si="23"/>
        <v>0</v>
      </c>
      <c r="DQ10" s="162">
        <f t="shared" si="24"/>
        <v>0</v>
      </c>
      <c r="DR10" s="162">
        <f t="shared" si="25"/>
        <v>0</v>
      </c>
      <c r="DS10" s="162">
        <f t="shared" si="26"/>
        <v>0</v>
      </c>
      <c r="DT10" s="162">
        <f t="shared" si="27"/>
        <v>0</v>
      </c>
      <c r="DU10" s="162">
        <f t="shared" si="28"/>
        <v>0</v>
      </c>
      <c r="DV10" s="162">
        <f t="shared" si="29"/>
        <v>0</v>
      </c>
      <c r="DW10" s="162">
        <f t="shared" si="30"/>
        <v>0</v>
      </c>
      <c r="DX10" s="162">
        <f t="shared" si="31"/>
        <v>0</v>
      </c>
      <c r="DY10" s="162">
        <f t="shared" si="32"/>
        <v>0</v>
      </c>
    </row>
    <row r="11" spans="1:129">
      <c r="B11" s="108" t="str">
        <f>' B_Populations'!$B$16</f>
        <v>65-74</v>
      </c>
      <c r="C11" s="259">
        <v>5</v>
      </c>
      <c r="D11" s="260">
        <v>4</v>
      </c>
      <c r="E11" s="260">
        <f t="shared" si="33"/>
        <v>1</v>
      </c>
      <c r="F11" s="155"/>
      <c r="G11" s="155"/>
      <c r="H11" s="155"/>
      <c r="I11" s="155"/>
      <c r="J11" s="155"/>
      <c r="K11" s="155"/>
      <c r="L11" s="155"/>
      <c r="M11" s="156"/>
      <c r="N11" s="156"/>
      <c r="O11" s="156"/>
      <c r="P11" s="156"/>
      <c r="Q11" s="156"/>
      <c r="R11" s="156"/>
      <c r="S11" s="156"/>
      <c r="T11" s="156"/>
      <c r="U11" s="156"/>
      <c r="V11" s="156"/>
      <c r="W11" s="156"/>
      <c r="X11" s="156"/>
      <c r="Y11" s="156"/>
      <c r="Z11" s="156"/>
      <c r="AA11" s="156"/>
      <c r="AB11" s="156"/>
      <c r="AC11" s="156"/>
      <c r="AD11" s="156"/>
      <c r="AE11" s="156"/>
      <c r="AF11" s="156"/>
      <c r="AG11" s="110"/>
      <c r="AH11" s="157">
        <f>' B_Populations'!C16</f>
        <v>47870</v>
      </c>
      <c r="AI11" s="157">
        <f>IF(AH11=0,0,($C$11/$AH$11)*100000)</f>
        <v>10.444955086693128</v>
      </c>
      <c r="AJ11" s="157">
        <f>' B_Populations'!E16</f>
        <v>22472</v>
      </c>
      <c r="AK11" s="157">
        <f>IF(AJ11=0,0,($D$11/$AJ$11)*100000)</f>
        <v>17.7999288002848</v>
      </c>
      <c r="AL11" s="157">
        <f>' B_Populations'!G16</f>
        <v>25398</v>
      </c>
      <c r="AM11" s="157">
        <f>IF(AL11=0,0,($E$11/$AL$11)*100000)</f>
        <v>3.9373178990471693</v>
      </c>
      <c r="AN11" s="157">
        <f>' B_Populations'!I16</f>
        <v>0</v>
      </c>
      <c r="AO11" s="157">
        <f>IF(AN11=0,0,($F$11/$AN$11)*100000)</f>
        <v>0</v>
      </c>
      <c r="AP11" s="157">
        <f>' B_Populations'!K16</f>
        <v>0</v>
      </c>
      <c r="AQ11" s="157">
        <f>IF(AP11=0,0,($G$11/$AP$11)*100000)</f>
        <v>0</v>
      </c>
      <c r="AR11" s="157">
        <f>' B_Populations'!M16</f>
        <v>0</v>
      </c>
      <c r="AS11" s="157">
        <f>IF(AR11=0,0,($H$11/$AR$11)*100000)</f>
        <v>0</v>
      </c>
      <c r="AT11" s="157">
        <f>' B_Populations'!O16</f>
        <v>0</v>
      </c>
      <c r="AU11" s="157">
        <f>IF(AT11=0,0,($I$11/$AT$11)*100000)</f>
        <v>0</v>
      </c>
      <c r="AV11" s="157">
        <f>' B_Populations'!Q16</f>
        <v>0</v>
      </c>
      <c r="AW11" s="157">
        <f>IF(AV11=0,0,($J$11/$AV$11)*100000)</f>
        <v>0</v>
      </c>
      <c r="AX11" s="157">
        <f>' B_Populations'!S16</f>
        <v>0</v>
      </c>
      <c r="AY11" s="157">
        <f>IF(AX11=0,0,($K$11/$AX$11)*100000)</f>
        <v>0</v>
      </c>
      <c r="AZ11" s="157">
        <f>' B_Populations'!U16</f>
        <v>0</v>
      </c>
      <c r="BA11" s="157">
        <f>IF(AZ11=0,0,($L$11/$AZ$11)*100000)</f>
        <v>0</v>
      </c>
      <c r="BC11" s="157">
        <f>' B_Populations'!W16</f>
        <v>0</v>
      </c>
      <c r="BD11" s="157">
        <f>IF(BC11=0,0,($M$11/$BC$11)*100000)</f>
        <v>0</v>
      </c>
      <c r="BE11" s="157">
        <f>' B_Populations'!Y16</f>
        <v>0</v>
      </c>
      <c r="BF11" s="157">
        <f>IF(BE11=0,0,($N$11/$BE$11)*100000)</f>
        <v>0</v>
      </c>
      <c r="BG11" s="157">
        <f>' B_Populations'!AA16</f>
        <v>0</v>
      </c>
      <c r="BH11" s="157">
        <f>IF(BG11=0,0,($O$11/$BG$11)*100000)</f>
        <v>0</v>
      </c>
      <c r="BI11" s="157">
        <f>' B_Populations'!AC16</f>
        <v>0</v>
      </c>
      <c r="BJ11" s="157">
        <f>IF(BI11=0,0,($P$11/$BI$11)*100000)</f>
        <v>0</v>
      </c>
      <c r="BK11" s="157">
        <f>' B_Populations'!AE16</f>
        <v>0</v>
      </c>
      <c r="BL11" s="157">
        <f>IF(BK11=0,0,($Q$11/$BK$11)*100000)</f>
        <v>0</v>
      </c>
      <c r="BM11" s="157">
        <f>' B_Populations'!AG16</f>
        <v>0</v>
      </c>
      <c r="BN11" s="157">
        <f>IF(BM11=0,0,($R$11/$BM$11)*100000)</f>
        <v>0</v>
      </c>
      <c r="BO11" s="157">
        <f>' B_Populations'!AI16</f>
        <v>0</v>
      </c>
      <c r="BP11" s="157">
        <f>IF(BO11=0,0,($S$11/$BO$11)*100000)</f>
        <v>0</v>
      </c>
      <c r="BQ11" s="157">
        <f>' B_Populations'!AK16</f>
        <v>0</v>
      </c>
      <c r="BR11" s="157">
        <f>IF(BQ11=0,0,($T$11/$BQ$11)*100000)</f>
        <v>0</v>
      </c>
      <c r="BS11" s="157">
        <f>' B_Populations'!AM16</f>
        <v>0</v>
      </c>
      <c r="BT11" s="157">
        <f>IF(BS11=0,0,($U$11/$BS$11)*100000)</f>
        <v>0</v>
      </c>
      <c r="BU11" s="157">
        <f>' B_Populations'!AO16</f>
        <v>0</v>
      </c>
      <c r="BV11" s="157">
        <f>IF(BU11=0,0,($V$11/$BU$11)*100000)</f>
        <v>0</v>
      </c>
      <c r="BW11" s="157">
        <f>' B_Populations'!AQ16</f>
        <v>0</v>
      </c>
      <c r="BX11" s="157">
        <f>IF(BW11=0,0,($W$11/$BW$11)*100000)</f>
        <v>0</v>
      </c>
      <c r="BY11" s="157">
        <f>' B_Populations'!AS16</f>
        <v>0</v>
      </c>
      <c r="BZ11" s="157">
        <f>IF(BY11=0,0,($X$11/$BY$11)*100000)</f>
        <v>0</v>
      </c>
      <c r="CA11" s="157">
        <f>' B_Populations'!AU16</f>
        <v>0</v>
      </c>
      <c r="CB11" s="157">
        <f>IF(CA11=0,0,($Y$11/$CA$11)*100000)</f>
        <v>0</v>
      </c>
      <c r="CC11" s="157">
        <f>' B_Populations'!AW16</f>
        <v>0</v>
      </c>
      <c r="CD11" s="157">
        <f>IF(CC11=0,0,($Z$11/$CC$11)*100000)</f>
        <v>0</v>
      </c>
      <c r="CE11" s="157">
        <f>' B_Populations'!AY16</f>
        <v>0</v>
      </c>
      <c r="CF11" s="157">
        <f>IF(CE11=0,0,($AA$11/$CE$11)*100000)</f>
        <v>0</v>
      </c>
      <c r="CG11" s="157">
        <f>' B_Populations'!BA16</f>
        <v>0</v>
      </c>
      <c r="CH11" s="157">
        <f>IF(CG11=0,0,($AB$11/$CG$11)*100000)</f>
        <v>0</v>
      </c>
      <c r="CI11" s="157">
        <f>' B_Populations'!BC16</f>
        <v>0</v>
      </c>
      <c r="CJ11" s="157">
        <f>IF(CI11=0,0,($AC$11/$CI$11)*100000)</f>
        <v>0</v>
      </c>
      <c r="CK11" s="157">
        <f>' B_Populations'!BE16</f>
        <v>0</v>
      </c>
      <c r="CL11" s="157">
        <f>IF(CK11=0,0,($AD$11/$CK$11)*100000)</f>
        <v>0</v>
      </c>
      <c r="CM11" s="157">
        <f>' B_Populations'!BG16</f>
        <v>0</v>
      </c>
      <c r="CN11" s="157">
        <f>IF(CM11=0,0,($AE$11/$CM$11)*100000)</f>
        <v>0</v>
      </c>
      <c r="CO11" s="157">
        <f>' B_Populations'!BI16</f>
        <v>0</v>
      </c>
      <c r="CP11" s="157">
        <f>IF(CO11=0,0,($AF$11/$CO$11)*100000)</f>
        <v>0</v>
      </c>
      <c r="CQ11" s="110"/>
      <c r="CR11" s="158"/>
      <c r="CS11" s="159">
        <v>6.6036999999999998E-2</v>
      </c>
      <c r="CT11" s="110"/>
      <c r="CU11" s="108" t="str">
        <f>' B_Populations'!$B$16</f>
        <v>65-74</v>
      </c>
      <c r="CV11" s="160">
        <f t="shared" si="3"/>
        <v>0.68975349905995409</v>
      </c>
      <c r="CW11" s="161">
        <f t="shared" si="4"/>
        <v>1.1754538981844074</v>
      </c>
      <c r="CX11" s="161">
        <f t="shared" si="5"/>
        <v>0.2600086620993779</v>
      </c>
      <c r="CY11" s="162">
        <f t="shared" si="6"/>
        <v>0</v>
      </c>
      <c r="CZ11" s="162">
        <f t="shared" si="7"/>
        <v>0</v>
      </c>
      <c r="DA11" s="162">
        <f t="shared" si="8"/>
        <v>0</v>
      </c>
      <c r="DB11" s="162">
        <f t="shared" si="9"/>
        <v>0</v>
      </c>
      <c r="DC11" s="162">
        <f t="shared" si="10"/>
        <v>0</v>
      </c>
      <c r="DD11" s="162">
        <f t="shared" si="11"/>
        <v>0</v>
      </c>
      <c r="DE11" s="162">
        <f t="shared" si="12"/>
        <v>0</v>
      </c>
      <c r="DF11" s="162">
        <f t="shared" si="13"/>
        <v>0</v>
      </c>
      <c r="DG11" s="162">
        <f t="shared" si="14"/>
        <v>0</v>
      </c>
      <c r="DH11" s="162">
        <f t="shared" si="15"/>
        <v>0</v>
      </c>
      <c r="DI11" s="162">
        <f t="shared" si="16"/>
        <v>0</v>
      </c>
      <c r="DJ11" s="162">
        <f t="shared" si="17"/>
        <v>0</v>
      </c>
      <c r="DK11" s="162">
        <f t="shared" si="18"/>
        <v>0</v>
      </c>
      <c r="DL11" s="162">
        <f t="shared" si="19"/>
        <v>0</v>
      </c>
      <c r="DM11" s="162">
        <f t="shared" si="20"/>
        <v>0</v>
      </c>
      <c r="DN11" s="162">
        <f t="shared" si="21"/>
        <v>0</v>
      </c>
      <c r="DO11" s="162">
        <f t="shared" si="22"/>
        <v>0</v>
      </c>
      <c r="DP11" s="162">
        <f t="shared" si="23"/>
        <v>0</v>
      </c>
      <c r="DQ11" s="162">
        <f t="shared" si="24"/>
        <v>0</v>
      </c>
      <c r="DR11" s="162">
        <f t="shared" si="25"/>
        <v>0</v>
      </c>
      <c r="DS11" s="162">
        <f t="shared" si="26"/>
        <v>0</v>
      </c>
      <c r="DT11" s="162">
        <f t="shared" si="27"/>
        <v>0</v>
      </c>
      <c r="DU11" s="162">
        <f t="shared" si="28"/>
        <v>0</v>
      </c>
      <c r="DV11" s="162">
        <f t="shared" si="29"/>
        <v>0</v>
      </c>
      <c r="DW11" s="162">
        <f t="shared" si="30"/>
        <v>0</v>
      </c>
      <c r="DX11" s="162">
        <f t="shared" si="31"/>
        <v>0</v>
      </c>
      <c r="DY11" s="162">
        <f t="shared" si="32"/>
        <v>0</v>
      </c>
    </row>
    <row r="12" spans="1:129">
      <c r="B12" s="108" t="str">
        <f>' B_Populations'!$B$17</f>
        <v>75-84</v>
      </c>
      <c r="C12" s="259">
        <v>1</v>
      </c>
      <c r="D12" s="260">
        <v>1</v>
      </c>
      <c r="E12" s="260">
        <f t="shared" si="33"/>
        <v>0</v>
      </c>
      <c r="F12" s="155"/>
      <c r="G12" s="155"/>
      <c r="H12" s="155"/>
      <c r="I12" s="155"/>
      <c r="J12" s="155"/>
      <c r="K12" s="155"/>
      <c r="L12" s="155"/>
      <c r="M12" s="156"/>
      <c r="N12" s="156"/>
      <c r="O12" s="156"/>
      <c r="P12" s="156"/>
      <c r="Q12" s="156"/>
      <c r="R12" s="156"/>
      <c r="S12" s="156"/>
      <c r="T12" s="156"/>
      <c r="U12" s="156"/>
      <c r="V12" s="156"/>
      <c r="W12" s="156"/>
      <c r="X12" s="156"/>
      <c r="Y12" s="156"/>
      <c r="Z12" s="156"/>
      <c r="AA12" s="156"/>
      <c r="AB12" s="156"/>
      <c r="AC12" s="156"/>
      <c r="AD12" s="156"/>
      <c r="AE12" s="156"/>
      <c r="AF12" s="156"/>
      <c r="AG12" s="110"/>
      <c r="AH12" s="157">
        <f>' B_Populations'!C17</f>
        <v>20823</v>
      </c>
      <c r="AI12" s="157">
        <f>IF(AH12=0,0,($C$12/$AH$12)*100000)</f>
        <v>4.8023819814628057</v>
      </c>
      <c r="AJ12" s="157">
        <f>' B_Populations'!E17</f>
        <v>10227</v>
      </c>
      <c r="AK12" s="157">
        <f>IF(AJ12=0,0,($D$12/$AJ$12)*100000)</f>
        <v>9.7780385254717892</v>
      </c>
      <c r="AL12" s="157">
        <f>' B_Populations'!G17</f>
        <v>10596</v>
      </c>
      <c r="AM12" s="157">
        <f>IF(AL12=0,0,($E$12/$AL$12)*100000)</f>
        <v>0</v>
      </c>
      <c r="AN12" s="157">
        <f>' B_Populations'!I17</f>
        <v>0</v>
      </c>
      <c r="AO12" s="157">
        <f>IF(AN12=0,0,($F$12/$AN$12)*100000)</f>
        <v>0</v>
      </c>
      <c r="AP12" s="157">
        <f>' B_Populations'!K17</f>
        <v>0</v>
      </c>
      <c r="AQ12" s="157">
        <f>IF(AP12=0,0,($G$12/$AP$12)*100000)</f>
        <v>0</v>
      </c>
      <c r="AR12" s="157">
        <f>' B_Populations'!M17</f>
        <v>0</v>
      </c>
      <c r="AS12" s="157">
        <f>IF(AR12=0,0,($H$12/$AR$12)*100000)</f>
        <v>0</v>
      </c>
      <c r="AT12" s="157">
        <f>' B_Populations'!O17</f>
        <v>0</v>
      </c>
      <c r="AU12" s="157">
        <f>IF(AT12=0,0,($I$12/$AT$12)*100000)</f>
        <v>0</v>
      </c>
      <c r="AV12" s="157">
        <f>' B_Populations'!Q17</f>
        <v>0</v>
      </c>
      <c r="AW12" s="157">
        <f>IF(AV12=0,0,($J$12/$AV$12)*100000)</f>
        <v>0</v>
      </c>
      <c r="AX12" s="157">
        <f>' B_Populations'!S17</f>
        <v>0</v>
      </c>
      <c r="AY12" s="157">
        <f>IF(AX12=0,0,($K$12/$AX$12)*100000)</f>
        <v>0</v>
      </c>
      <c r="AZ12" s="157">
        <f>' B_Populations'!U17</f>
        <v>0</v>
      </c>
      <c r="BA12" s="157">
        <f>IF(AZ12=0,0,($L$12/$AZ$12)*100000)</f>
        <v>0</v>
      </c>
      <c r="BC12" s="157">
        <f>' B_Populations'!W17</f>
        <v>0</v>
      </c>
      <c r="BD12" s="157">
        <f>IF(BC12=0,0,($M$12/$BC$12)*100000)</f>
        <v>0</v>
      </c>
      <c r="BE12" s="157">
        <f>' B_Populations'!Y17</f>
        <v>0</v>
      </c>
      <c r="BF12" s="157">
        <f>IF(BE12=0,0,($N$12/$BE$12)*100000)</f>
        <v>0</v>
      </c>
      <c r="BG12" s="157">
        <f>' B_Populations'!AA17</f>
        <v>0</v>
      </c>
      <c r="BH12" s="157">
        <f>IF(BG12=0,0,($O$12/$BG$12)*100000)</f>
        <v>0</v>
      </c>
      <c r="BI12" s="157">
        <f>' B_Populations'!AC17</f>
        <v>0</v>
      </c>
      <c r="BJ12" s="157">
        <f>IF(BI12=0,0,($P$12/$BI$12)*100000)</f>
        <v>0</v>
      </c>
      <c r="BK12" s="157">
        <f>' B_Populations'!AE17</f>
        <v>0</v>
      </c>
      <c r="BL12" s="157">
        <f>IF(BK12=0,0,($Q$12/$BK$12)*100000)</f>
        <v>0</v>
      </c>
      <c r="BM12" s="157">
        <f>' B_Populations'!AG17</f>
        <v>0</v>
      </c>
      <c r="BN12" s="157">
        <f>IF(BM12=0,0,($R$12/$BM$12)*100000)</f>
        <v>0</v>
      </c>
      <c r="BO12" s="157">
        <f>' B_Populations'!AI17</f>
        <v>0</v>
      </c>
      <c r="BP12" s="157">
        <f>IF(BO12=0,0,($S$12/$BO$12)*100000)</f>
        <v>0</v>
      </c>
      <c r="BQ12" s="157">
        <f>' B_Populations'!AK17</f>
        <v>0</v>
      </c>
      <c r="BR12" s="157">
        <f>IF(BQ12=0,0,($T$12/$BQ$12)*100000)</f>
        <v>0</v>
      </c>
      <c r="BS12" s="157">
        <f>' B_Populations'!AM17</f>
        <v>0</v>
      </c>
      <c r="BT12" s="157">
        <f>IF(BS12=0,0,($U$12/$BS$12)*100000)</f>
        <v>0</v>
      </c>
      <c r="BU12" s="157">
        <f>' B_Populations'!AO17</f>
        <v>0</v>
      </c>
      <c r="BV12" s="157">
        <f>IF(BU12=0,0,($V$12/$BU$12)*100000)</f>
        <v>0</v>
      </c>
      <c r="BW12" s="157">
        <f>' B_Populations'!AQ17</f>
        <v>0</v>
      </c>
      <c r="BX12" s="157">
        <f>IF(BW12=0,0,($W$12/$BW$12)*100000)</f>
        <v>0</v>
      </c>
      <c r="BY12" s="157">
        <f>' B_Populations'!AS17</f>
        <v>0</v>
      </c>
      <c r="BZ12" s="157">
        <f>IF(BY12=0,0,($X$12/$BY$12)*100000)</f>
        <v>0</v>
      </c>
      <c r="CA12" s="157">
        <f>' B_Populations'!AU17</f>
        <v>0</v>
      </c>
      <c r="CB12" s="157">
        <f>IF(CA12=0,0,($Y$12/$CA$12)*100000)</f>
        <v>0</v>
      </c>
      <c r="CC12" s="157">
        <f>' B_Populations'!AW17</f>
        <v>0</v>
      </c>
      <c r="CD12" s="157">
        <f>IF(CC12=0,0,($Z$12/$CC$12)*100000)</f>
        <v>0</v>
      </c>
      <c r="CE12" s="157">
        <f>' B_Populations'!AY17</f>
        <v>0</v>
      </c>
      <c r="CF12" s="157">
        <f>IF(CE12=0,0,($AA$12/$CE$12)*100000)</f>
        <v>0</v>
      </c>
      <c r="CG12" s="157">
        <f>' B_Populations'!BA17</f>
        <v>0</v>
      </c>
      <c r="CH12" s="157">
        <f>IF(CG12=0,0,($AB$12/$CG$12)*100000)</f>
        <v>0</v>
      </c>
      <c r="CI12" s="157">
        <f>' B_Populations'!BC17</f>
        <v>0</v>
      </c>
      <c r="CJ12" s="157">
        <f>IF(CI12=0,0,($AC$12/$CI$12)*100000)</f>
        <v>0</v>
      </c>
      <c r="CK12" s="157">
        <f>' B_Populations'!BE17</f>
        <v>0</v>
      </c>
      <c r="CL12" s="157">
        <f>IF(CK12=0,0,($AD$12/$CK$12)*100000)</f>
        <v>0</v>
      </c>
      <c r="CM12" s="157">
        <f>' B_Populations'!BG17</f>
        <v>0</v>
      </c>
      <c r="CN12" s="157">
        <f>IF(CM12=0,0,($AE$12/$CM$12)*100000)</f>
        <v>0</v>
      </c>
      <c r="CO12" s="157">
        <f>' B_Populations'!BI17</f>
        <v>0</v>
      </c>
      <c r="CP12" s="157">
        <f>IF(CO12=0,0,($AF$12/$CO$12)*100000)</f>
        <v>0</v>
      </c>
      <c r="CQ12" s="110"/>
      <c r="CR12" s="158"/>
      <c r="CS12" s="159">
        <v>4.4840999999999999E-2</v>
      </c>
      <c r="CT12" s="110"/>
      <c r="CU12" s="108" t="str">
        <f>' B_Populations'!$B$17</f>
        <v>75-84</v>
      </c>
      <c r="CV12" s="160">
        <f t="shared" si="3"/>
        <v>0.21534361043077366</v>
      </c>
      <c r="CW12" s="161">
        <f t="shared" si="4"/>
        <v>0.4384570255206805</v>
      </c>
      <c r="CX12" s="161">
        <f t="shared" si="5"/>
        <v>0</v>
      </c>
      <c r="CY12" s="162">
        <f t="shared" si="6"/>
        <v>0</v>
      </c>
      <c r="CZ12" s="162">
        <f t="shared" si="7"/>
        <v>0</v>
      </c>
      <c r="DA12" s="162">
        <f t="shared" si="8"/>
        <v>0</v>
      </c>
      <c r="DB12" s="162">
        <f t="shared" si="9"/>
        <v>0</v>
      </c>
      <c r="DC12" s="162">
        <f t="shared" si="10"/>
        <v>0</v>
      </c>
      <c r="DD12" s="162">
        <f t="shared" si="11"/>
        <v>0</v>
      </c>
      <c r="DE12" s="162">
        <f t="shared" si="12"/>
        <v>0</v>
      </c>
      <c r="DF12" s="162">
        <f t="shared" si="13"/>
        <v>0</v>
      </c>
      <c r="DG12" s="162">
        <f t="shared" si="14"/>
        <v>0</v>
      </c>
      <c r="DH12" s="162">
        <f t="shared" si="15"/>
        <v>0</v>
      </c>
      <c r="DI12" s="162">
        <f t="shared" si="16"/>
        <v>0</v>
      </c>
      <c r="DJ12" s="162">
        <f t="shared" si="17"/>
        <v>0</v>
      </c>
      <c r="DK12" s="162">
        <f t="shared" si="18"/>
        <v>0</v>
      </c>
      <c r="DL12" s="162">
        <f t="shared" si="19"/>
        <v>0</v>
      </c>
      <c r="DM12" s="162">
        <f t="shared" si="20"/>
        <v>0</v>
      </c>
      <c r="DN12" s="162">
        <f t="shared" si="21"/>
        <v>0</v>
      </c>
      <c r="DO12" s="162">
        <f t="shared" si="22"/>
        <v>0</v>
      </c>
      <c r="DP12" s="162">
        <f t="shared" si="23"/>
        <v>0</v>
      </c>
      <c r="DQ12" s="162">
        <f t="shared" si="24"/>
        <v>0</v>
      </c>
      <c r="DR12" s="162">
        <f t="shared" si="25"/>
        <v>0</v>
      </c>
      <c r="DS12" s="162">
        <f t="shared" si="26"/>
        <v>0</v>
      </c>
      <c r="DT12" s="162">
        <f t="shared" si="27"/>
        <v>0</v>
      </c>
      <c r="DU12" s="162">
        <f t="shared" si="28"/>
        <v>0</v>
      </c>
      <c r="DV12" s="162">
        <f t="shared" si="29"/>
        <v>0</v>
      </c>
      <c r="DW12" s="162">
        <f t="shared" si="30"/>
        <v>0</v>
      </c>
      <c r="DX12" s="162">
        <f t="shared" si="31"/>
        <v>0</v>
      </c>
      <c r="DY12" s="162">
        <f t="shared" si="32"/>
        <v>0</v>
      </c>
    </row>
    <row r="13" spans="1:129">
      <c r="B13" s="108" t="str">
        <f>' B_Populations'!$B$18</f>
        <v>85+</v>
      </c>
      <c r="C13" s="259">
        <v>1</v>
      </c>
      <c r="D13" s="260">
        <v>1</v>
      </c>
      <c r="E13" s="260">
        <f t="shared" si="33"/>
        <v>0</v>
      </c>
      <c r="F13" s="155"/>
      <c r="G13" s="155"/>
      <c r="H13" s="155"/>
      <c r="I13" s="155"/>
      <c r="J13" s="155"/>
      <c r="K13" s="155"/>
      <c r="L13" s="155"/>
      <c r="M13" s="156"/>
      <c r="N13" s="156"/>
      <c r="O13" s="156"/>
      <c r="P13" s="156"/>
      <c r="Q13" s="156"/>
      <c r="R13" s="156"/>
      <c r="S13" s="156"/>
      <c r="T13" s="156"/>
      <c r="U13" s="156"/>
      <c r="V13" s="156"/>
      <c r="W13" s="156"/>
      <c r="X13" s="156"/>
      <c r="Y13" s="156"/>
      <c r="Z13" s="156"/>
      <c r="AA13" s="156"/>
      <c r="AB13" s="156"/>
      <c r="AC13" s="156"/>
      <c r="AD13" s="156"/>
      <c r="AE13" s="156"/>
      <c r="AF13" s="156"/>
      <c r="AG13" s="110"/>
      <c r="AH13" s="157">
        <f>' B_Populations'!C18</f>
        <v>7794</v>
      </c>
      <c r="AI13" s="157">
        <f>IF(AH13=0,0,($C$13/$AH$13)*100000)</f>
        <v>12.830382345393893</v>
      </c>
      <c r="AJ13" s="157">
        <f>' B_Populations'!E18</f>
        <v>2064</v>
      </c>
      <c r="AK13" s="157">
        <f>IF(AJ13=0,0,($D$13/$AJ$13)*100000)</f>
        <v>48.449612403100772</v>
      </c>
      <c r="AL13" s="157">
        <f>' B_Populations'!G18</f>
        <v>5730</v>
      </c>
      <c r="AM13" s="157">
        <f>IF(AL13=0,0,($E$13/$AL$13)*100000)</f>
        <v>0</v>
      </c>
      <c r="AN13" s="157">
        <f>' B_Populations'!I18</f>
        <v>0</v>
      </c>
      <c r="AO13" s="157">
        <f>IF(AN13=0,0,($F$13/$AN$13)*100000)</f>
        <v>0</v>
      </c>
      <c r="AP13" s="157">
        <f>' B_Populations'!K18</f>
        <v>0</v>
      </c>
      <c r="AQ13" s="157">
        <f>IF(AP13=0,0,($G$13/$AP$13)*100000)</f>
        <v>0</v>
      </c>
      <c r="AR13" s="157">
        <f>' B_Populations'!M18</f>
        <v>0</v>
      </c>
      <c r="AS13" s="157">
        <f>IF(AR13=0,0,($H$13/$AR$13)*100000)</f>
        <v>0</v>
      </c>
      <c r="AT13" s="157">
        <f>' B_Populations'!O18</f>
        <v>0</v>
      </c>
      <c r="AU13" s="157">
        <f>IF(AT13=0,0,($I$13/$AT$13)*100000)</f>
        <v>0</v>
      </c>
      <c r="AV13" s="157">
        <f>' B_Populations'!Q18</f>
        <v>0</v>
      </c>
      <c r="AW13" s="157">
        <f>IF(AV13=0,0,($J$13/$AV$13)*100000)</f>
        <v>0</v>
      </c>
      <c r="AX13" s="157">
        <f>' B_Populations'!S18</f>
        <v>0</v>
      </c>
      <c r="AY13" s="157">
        <f>IF(AX13=0,0,($K$13/$AX$13)*100000)</f>
        <v>0</v>
      </c>
      <c r="AZ13" s="157">
        <f>' B_Populations'!U18</f>
        <v>0</v>
      </c>
      <c r="BA13" s="157">
        <f>IF(AZ13=0,0,($L$13/$AZ$13)*100000)</f>
        <v>0</v>
      </c>
      <c r="BC13" s="157">
        <f>' B_Populations'!W18</f>
        <v>0</v>
      </c>
      <c r="BD13" s="157">
        <f>IF(BC13=0,0,($M$13/$BC$13)*100000)</f>
        <v>0</v>
      </c>
      <c r="BE13" s="157">
        <f>' B_Populations'!Y18</f>
        <v>0</v>
      </c>
      <c r="BF13" s="157">
        <f>IF(BE13=0,0,($N$13/$BE$13)*100000)</f>
        <v>0</v>
      </c>
      <c r="BG13" s="157">
        <f>' B_Populations'!AA18</f>
        <v>0</v>
      </c>
      <c r="BH13" s="157">
        <f>IF(BG13=0,0,($O$13/$BG$13)*100000)</f>
        <v>0</v>
      </c>
      <c r="BI13" s="157">
        <f>' B_Populations'!AC18</f>
        <v>0</v>
      </c>
      <c r="BJ13" s="157">
        <f>IF(BI13=0,0,($P$13/$BI$13)*100000)</f>
        <v>0</v>
      </c>
      <c r="BK13" s="157">
        <f>' B_Populations'!AE18</f>
        <v>0</v>
      </c>
      <c r="BL13" s="157">
        <f>IF(BK13=0,0,($Q$13/$BK$13)*100000)</f>
        <v>0</v>
      </c>
      <c r="BM13" s="157">
        <f>' B_Populations'!AG18</f>
        <v>0</v>
      </c>
      <c r="BN13" s="157">
        <f>IF(BM13=0,0,($R$13/$BM$13)*100000)</f>
        <v>0</v>
      </c>
      <c r="BO13" s="157">
        <f>' B_Populations'!AI18</f>
        <v>0</v>
      </c>
      <c r="BP13" s="157">
        <f>IF(BO13=0,0,($S$13/$BO$13)*100000)</f>
        <v>0</v>
      </c>
      <c r="BQ13" s="157">
        <f>' B_Populations'!AK18</f>
        <v>0</v>
      </c>
      <c r="BR13" s="157">
        <f>IF(BQ13=0,0,($T$13/$BQ$13)*100000)</f>
        <v>0</v>
      </c>
      <c r="BS13" s="157">
        <f>' B_Populations'!AM18</f>
        <v>0</v>
      </c>
      <c r="BT13" s="157">
        <f>IF(BS13=0,0,($U$13/$BS$13)*100000)</f>
        <v>0</v>
      </c>
      <c r="BU13" s="157">
        <f>' B_Populations'!AO18</f>
        <v>0</v>
      </c>
      <c r="BV13" s="157">
        <f>IF(BU13=0,0,($V$13/$BU$13)*100000)</f>
        <v>0</v>
      </c>
      <c r="BW13" s="157">
        <f>' B_Populations'!AQ18</f>
        <v>0</v>
      </c>
      <c r="BX13" s="157">
        <f>IF(BW13=0,0,($W$13/$BW$13)*100000)</f>
        <v>0</v>
      </c>
      <c r="BY13" s="157">
        <f>' B_Populations'!AS18</f>
        <v>0</v>
      </c>
      <c r="BZ13" s="157">
        <f>IF(BY13=0,0,($X$13/$BY$13)*100000)</f>
        <v>0</v>
      </c>
      <c r="CA13" s="157">
        <f>' B_Populations'!AU18</f>
        <v>0</v>
      </c>
      <c r="CB13" s="157">
        <f>IF(CA13=0,0,($Y$13/$CA$13)*100000)</f>
        <v>0</v>
      </c>
      <c r="CC13" s="157">
        <f>' B_Populations'!AW18</f>
        <v>0</v>
      </c>
      <c r="CD13" s="157">
        <f>IF(CC13=0,0,($Z$13/$CC$13)*100000)</f>
        <v>0</v>
      </c>
      <c r="CE13" s="157">
        <f>' B_Populations'!AY18</f>
        <v>0</v>
      </c>
      <c r="CF13" s="157">
        <f>IF(CE13=0,0,($AA$13/$CE$13)*100000)</f>
        <v>0</v>
      </c>
      <c r="CG13" s="157">
        <f>' B_Populations'!BA18</f>
        <v>0</v>
      </c>
      <c r="CH13" s="157">
        <f>IF(CG13=0,0,($AB$13/$CG$13)*100000)</f>
        <v>0</v>
      </c>
      <c r="CI13" s="157">
        <f>' B_Populations'!BC18</f>
        <v>0</v>
      </c>
      <c r="CJ13" s="157">
        <f>IF(CI13=0,0,($AC$13/$CI$13)*100000)</f>
        <v>0</v>
      </c>
      <c r="CK13" s="157">
        <f>' B_Populations'!BE18</f>
        <v>0</v>
      </c>
      <c r="CL13" s="157">
        <f>IF(CK13=0,0,($AD$13/$CK$13)*100000)</f>
        <v>0</v>
      </c>
      <c r="CM13" s="157">
        <f>' B_Populations'!BG18</f>
        <v>0</v>
      </c>
      <c r="CN13" s="157">
        <f>IF(CM13=0,0,($AE$13/$CM$13)*100000)</f>
        <v>0</v>
      </c>
      <c r="CO13" s="157">
        <f>' B_Populations'!BI18</f>
        <v>0</v>
      </c>
      <c r="CP13" s="157">
        <f>IF(CO13=0,0,($AF$13/$CO$13)*100000)</f>
        <v>0</v>
      </c>
      <c r="CQ13" s="110"/>
      <c r="CR13" s="158"/>
      <c r="CS13" s="159">
        <v>1.5507999999999999E-2</v>
      </c>
      <c r="CT13" s="110"/>
      <c r="CU13" s="108" t="str">
        <f>' B_Populations'!$B$18</f>
        <v>85+</v>
      </c>
      <c r="CV13" s="160">
        <f t="shared" si="3"/>
        <v>0.19897356941236849</v>
      </c>
      <c r="CW13" s="161">
        <f t="shared" si="4"/>
        <v>0.75135658914728676</v>
      </c>
      <c r="CX13" s="161">
        <f t="shared" si="5"/>
        <v>0</v>
      </c>
      <c r="CY13" s="162">
        <f t="shared" si="6"/>
        <v>0</v>
      </c>
      <c r="CZ13" s="162">
        <f t="shared" si="7"/>
        <v>0</v>
      </c>
      <c r="DA13" s="162">
        <f t="shared" si="8"/>
        <v>0</v>
      </c>
      <c r="DB13" s="162">
        <f t="shared" si="9"/>
        <v>0</v>
      </c>
      <c r="DC13" s="162">
        <f t="shared" si="10"/>
        <v>0</v>
      </c>
      <c r="DD13" s="162">
        <f t="shared" si="11"/>
        <v>0</v>
      </c>
      <c r="DE13" s="162">
        <f t="shared" si="12"/>
        <v>0</v>
      </c>
      <c r="DF13" s="162">
        <f t="shared" si="13"/>
        <v>0</v>
      </c>
      <c r="DG13" s="162">
        <f t="shared" si="14"/>
        <v>0</v>
      </c>
      <c r="DH13" s="162">
        <f t="shared" si="15"/>
        <v>0</v>
      </c>
      <c r="DI13" s="162">
        <f t="shared" si="16"/>
        <v>0</v>
      </c>
      <c r="DJ13" s="162">
        <f t="shared" si="17"/>
        <v>0</v>
      </c>
      <c r="DK13" s="162">
        <f t="shared" si="18"/>
        <v>0</v>
      </c>
      <c r="DL13" s="162">
        <f t="shared" si="19"/>
        <v>0</v>
      </c>
      <c r="DM13" s="162">
        <f t="shared" si="20"/>
        <v>0</v>
      </c>
      <c r="DN13" s="162">
        <f t="shared" si="21"/>
        <v>0</v>
      </c>
      <c r="DO13" s="162">
        <f t="shared" si="22"/>
        <v>0</v>
      </c>
      <c r="DP13" s="162">
        <f t="shared" si="23"/>
        <v>0</v>
      </c>
      <c r="DQ13" s="162">
        <f t="shared" si="24"/>
        <v>0</v>
      </c>
      <c r="DR13" s="162">
        <f t="shared" si="25"/>
        <v>0</v>
      </c>
      <c r="DS13" s="162">
        <f t="shared" si="26"/>
        <v>0</v>
      </c>
      <c r="DT13" s="162">
        <f t="shared" si="27"/>
        <v>0</v>
      </c>
      <c r="DU13" s="162">
        <f t="shared" si="28"/>
        <v>0</v>
      </c>
      <c r="DV13" s="162">
        <f t="shared" si="29"/>
        <v>0</v>
      </c>
      <c r="DW13" s="162">
        <f t="shared" si="30"/>
        <v>0</v>
      </c>
      <c r="DX13" s="162">
        <f t="shared" si="31"/>
        <v>0</v>
      </c>
      <c r="DY13" s="162">
        <f t="shared" si="32"/>
        <v>0</v>
      </c>
    </row>
    <row r="14" spans="1:129">
      <c r="B14" s="163" t="s">
        <v>115</v>
      </c>
      <c r="C14" s="164">
        <f t="shared" ref="C14:AF14" si="34">SUM(C4:C13)</f>
        <v>17</v>
      </c>
      <c r="D14" s="165">
        <f t="shared" si="34"/>
        <v>16</v>
      </c>
      <c r="E14" s="165">
        <f t="shared" si="34"/>
        <v>1</v>
      </c>
      <c r="F14" s="166">
        <f t="shared" si="34"/>
        <v>0</v>
      </c>
      <c r="G14" s="166">
        <f t="shared" si="34"/>
        <v>0</v>
      </c>
      <c r="H14" s="167">
        <f t="shared" si="34"/>
        <v>0</v>
      </c>
      <c r="I14" s="167">
        <f t="shared" si="34"/>
        <v>0</v>
      </c>
      <c r="J14" s="167">
        <f t="shared" si="34"/>
        <v>0</v>
      </c>
      <c r="K14" s="167">
        <f t="shared" si="34"/>
        <v>0</v>
      </c>
      <c r="L14" s="167">
        <f t="shared" si="34"/>
        <v>0</v>
      </c>
      <c r="M14" s="168">
        <f t="shared" si="34"/>
        <v>0</v>
      </c>
      <c r="N14" s="169">
        <f t="shared" si="34"/>
        <v>0</v>
      </c>
      <c r="O14" s="169">
        <f t="shared" si="34"/>
        <v>0</v>
      </c>
      <c r="P14" s="169">
        <f t="shared" si="34"/>
        <v>0</v>
      </c>
      <c r="Q14" s="169">
        <f t="shared" si="34"/>
        <v>0</v>
      </c>
      <c r="R14" s="169">
        <f t="shared" si="34"/>
        <v>0</v>
      </c>
      <c r="S14" s="169">
        <f t="shared" si="34"/>
        <v>0</v>
      </c>
      <c r="T14" s="169">
        <f t="shared" si="34"/>
        <v>0</v>
      </c>
      <c r="U14" s="169">
        <f t="shared" si="34"/>
        <v>0</v>
      </c>
      <c r="V14" s="169">
        <f t="shared" si="34"/>
        <v>0</v>
      </c>
      <c r="W14" s="169">
        <f t="shared" si="34"/>
        <v>0</v>
      </c>
      <c r="X14" s="169">
        <f t="shared" si="34"/>
        <v>0</v>
      </c>
      <c r="Y14" s="169">
        <f t="shared" si="34"/>
        <v>0</v>
      </c>
      <c r="Z14" s="169">
        <f t="shared" si="34"/>
        <v>0</v>
      </c>
      <c r="AA14" s="169">
        <f t="shared" si="34"/>
        <v>0</v>
      </c>
      <c r="AB14" s="169">
        <f t="shared" si="34"/>
        <v>0</v>
      </c>
      <c r="AC14" s="169">
        <f t="shared" si="34"/>
        <v>0</v>
      </c>
      <c r="AD14" s="169">
        <f t="shared" si="34"/>
        <v>0</v>
      </c>
      <c r="AE14" s="169">
        <f t="shared" si="34"/>
        <v>0</v>
      </c>
      <c r="AF14" s="169">
        <f t="shared" si="34"/>
        <v>0</v>
      </c>
      <c r="AH14" s="170">
        <f t="shared" ref="AH14:BA14" si="35">SUM(AH4:AH13)</f>
        <v>452762</v>
      </c>
      <c r="AI14" s="157">
        <f>IF(AH14=0,0,($C$13/$AH$13)*100000)</f>
        <v>12.830382345393893</v>
      </c>
      <c r="AJ14" s="157">
        <f t="shared" si="35"/>
        <v>227505</v>
      </c>
      <c r="AK14" s="157">
        <f>IF(AJ14=0,0,($D$14/$AJ$14)*100000)</f>
        <v>7.0328124656600952</v>
      </c>
      <c r="AL14" s="157">
        <f t="shared" si="35"/>
        <v>225257</v>
      </c>
      <c r="AM14" s="157">
        <f>IF(AL14=0,0,($E$14/$AL$14)*100000)</f>
        <v>0.44393736931593686</v>
      </c>
      <c r="AN14" s="157">
        <f t="shared" si="35"/>
        <v>0</v>
      </c>
      <c r="AO14" s="157">
        <f>IF(AN14=0,0,($F$14/$AN$14)*100000)</f>
        <v>0</v>
      </c>
      <c r="AP14" s="157">
        <f t="shared" si="35"/>
        <v>0</v>
      </c>
      <c r="AQ14" s="157">
        <f>IF(AP14=0,0,($G$14/$AP$14)*100000)</f>
        <v>0</v>
      </c>
      <c r="AR14" s="157">
        <f t="shared" si="35"/>
        <v>0</v>
      </c>
      <c r="AS14" s="157">
        <f>IF(AR14=0,0,($H$14/$AR$14)*100000)</f>
        <v>0</v>
      </c>
      <c r="AT14" s="157">
        <f t="shared" si="35"/>
        <v>0</v>
      </c>
      <c r="AU14" s="157">
        <f>IF(AT14=0,0,($I$14/$AT$14)*100000)</f>
        <v>0</v>
      </c>
      <c r="AV14" s="157">
        <f t="shared" si="35"/>
        <v>0</v>
      </c>
      <c r="AW14" s="157">
        <f>IF(AV14=0,0,($J$14/$AV$14)*100000)</f>
        <v>0</v>
      </c>
      <c r="AX14" s="157">
        <f t="shared" si="35"/>
        <v>0</v>
      </c>
      <c r="AY14" s="157">
        <f>IF(AX14=0,0,($K$14/$AX$14)*100000)</f>
        <v>0</v>
      </c>
      <c r="AZ14" s="157">
        <f t="shared" si="35"/>
        <v>0</v>
      </c>
      <c r="BA14" s="157">
        <f>IF(AZ14=0,0,($L$14/$AZ$14)*100000)</f>
        <v>0</v>
      </c>
      <c r="BC14" s="157">
        <f>' B_Populations'!W19</f>
        <v>0</v>
      </c>
      <c r="BD14" s="157">
        <f>IF(BC14=0,0,($M$14/$BC$14)*100000)</f>
        <v>0</v>
      </c>
      <c r="BE14" s="157">
        <f>' B_Populations'!Y19</f>
        <v>0</v>
      </c>
      <c r="BF14" s="157">
        <f>IF(BE14=0,0,($N$14/$BE$14)*100000)</f>
        <v>0</v>
      </c>
      <c r="BG14" s="157">
        <f>' B_Populations'!AA19</f>
        <v>0</v>
      </c>
      <c r="BH14" s="157">
        <f>IF(BG14=0,0,($O$14/$BG$14)*100000)</f>
        <v>0</v>
      </c>
      <c r="BI14" s="157">
        <f>' B_Populations'!AC19</f>
        <v>0</v>
      </c>
      <c r="BJ14" s="157">
        <f>IF(BI14=0,0,($P$14/$BI$14)*100000)</f>
        <v>0</v>
      </c>
      <c r="BK14" s="157">
        <f>' B_Populations'!AE19</f>
        <v>0</v>
      </c>
      <c r="BL14" s="157">
        <f>IF(BK14=0,0,($Q$14/$BK$14)*100000)</f>
        <v>0</v>
      </c>
      <c r="BM14" s="157">
        <f>' B_Populations'!AG19</f>
        <v>0</v>
      </c>
      <c r="BN14" s="157">
        <f>IF(BM14=0,0,($R$14/$BM$14)*100000)</f>
        <v>0</v>
      </c>
      <c r="BO14" s="157">
        <f>' B_Populations'!AI19</f>
        <v>0</v>
      </c>
      <c r="BP14" s="157">
        <f>IF(BO14=0,0,($S$14/$BO$14)*100000)</f>
        <v>0</v>
      </c>
      <c r="BQ14" s="157">
        <f>' B_Populations'!AK19</f>
        <v>0</v>
      </c>
      <c r="BR14" s="157">
        <f>IF(BQ14=0,0,($T$14/$BQ$14)*100000)</f>
        <v>0</v>
      </c>
      <c r="BS14" s="157">
        <f>' B_Populations'!AM19</f>
        <v>0</v>
      </c>
      <c r="BT14" s="157">
        <f>IF(BS14=0,0,($U$14/$BS$14)*100000)</f>
        <v>0</v>
      </c>
      <c r="BU14" s="157">
        <f>' B_Populations'!AO19</f>
        <v>0</v>
      </c>
      <c r="BV14" s="157">
        <f>IF(BU14=0,0,($V$14/$BU$14)*100000)</f>
        <v>0</v>
      </c>
      <c r="BW14" s="157">
        <f>' B_Populations'!AQ19</f>
        <v>0</v>
      </c>
      <c r="BX14" s="157">
        <f>IF(BW14=0,0,($W$14/$BW$14)*100000)</f>
        <v>0</v>
      </c>
      <c r="BY14" s="157">
        <f>' B_Populations'!AS19</f>
        <v>0</v>
      </c>
      <c r="BZ14" s="157">
        <f>IF(BY14=0,0,($X$14/$BY$14)*100000)</f>
        <v>0</v>
      </c>
      <c r="CA14" s="157">
        <f>' B_Populations'!AU19</f>
        <v>0</v>
      </c>
      <c r="CB14" s="157">
        <f>IF(CA14=0,0,($Y$14/$CA$14)*100000)</f>
        <v>0</v>
      </c>
      <c r="CC14" s="157">
        <f>' B_Populations'!AW19</f>
        <v>0</v>
      </c>
      <c r="CD14" s="157">
        <f>IF(CC14=0,0,($Z$14/$CC$14)*100000)</f>
        <v>0</v>
      </c>
      <c r="CE14" s="157">
        <f>' B_Populations'!AY19</f>
        <v>0</v>
      </c>
      <c r="CF14" s="157">
        <f>IF(CE14=0,0,($AA$14/$CE$14)*100000)</f>
        <v>0</v>
      </c>
      <c r="CG14" s="157">
        <f>' B_Populations'!BA19</f>
        <v>0</v>
      </c>
      <c r="CH14" s="157">
        <f>IF(CG14=0,0,($AB$14/$CG$14)*100000)</f>
        <v>0</v>
      </c>
      <c r="CI14" s="157">
        <f>' B_Populations'!BC19</f>
        <v>0</v>
      </c>
      <c r="CJ14" s="157">
        <f>IF(CI14=0,0,($AC$14/$CI$14)*100000)</f>
        <v>0</v>
      </c>
      <c r="CK14" s="157">
        <f>' B_Populations'!BE19</f>
        <v>0</v>
      </c>
      <c r="CL14" s="157">
        <f>IF(CK14=0,0,($AD$14/$CK$14)*100000)</f>
        <v>0</v>
      </c>
      <c r="CM14" s="157">
        <f>' B_Populations'!BG19</f>
        <v>0</v>
      </c>
      <c r="CN14" s="157">
        <f>IF(CM14=0,0,($AE$14/$CM$14)*100000)</f>
        <v>0</v>
      </c>
      <c r="CO14" s="157">
        <f>' B_Populations'!BI19</f>
        <v>0</v>
      </c>
      <c r="CP14" s="157">
        <f>IF(CO14=0,0,($AF$14/$CO$14)*100000)</f>
        <v>0</v>
      </c>
      <c r="CS14" s="171"/>
      <c r="CU14" s="157" t="s">
        <v>115</v>
      </c>
      <c r="CV14" s="160">
        <f t="shared" ref="CV14:DT14" si="36">SUM(CV4:CV13)</f>
        <v>3.0436998577998291</v>
      </c>
      <c r="CW14" s="161">
        <f t="shared" si="36"/>
        <v>6.1767558533360365</v>
      </c>
      <c r="CX14" s="161">
        <f t="shared" si="36"/>
        <v>0.2600086620993779</v>
      </c>
      <c r="CY14" s="172">
        <f t="shared" si="36"/>
        <v>0</v>
      </c>
      <c r="CZ14" s="172">
        <f t="shared" si="36"/>
        <v>0</v>
      </c>
      <c r="DA14" s="172">
        <f t="shared" si="36"/>
        <v>0</v>
      </c>
      <c r="DB14" s="172">
        <f t="shared" si="36"/>
        <v>0</v>
      </c>
      <c r="DC14" s="172">
        <f t="shared" si="36"/>
        <v>0</v>
      </c>
      <c r="DD14" s="172">
        <f t="shared" si="36"/>
        <v>0</v>
      </c>
      <c r="DE14" s="172">
        <f t="shared" si="36"/>
        <v>0</v>
      </c>
      <c r="DF14" s="172">
        <f t="shared" si="36"/>
        <v>0</v>
      </c>
      <c r="DG14" s="172">
        <f t="shared" si="36"/>
        <v>0</v>
      </c>
      <c r="DH14" s="172">
        <f t="shared" si="36"/>
        <v>0</v>
      </c>
      <c r="DI14" s="172">
        <f t="shared" si="36"/>
        <v>0</v>
      </c>
      <c r="DJ14" s="172">
        <f t="shared" si="36"/>
        <v>0</v>
      </c>
      <c r="DK14" s="172">
        <f t="shared" si="36"/>
        <v>0</v>
      </c>
      <c r="DL14" s="172">
        <f t="shared" si="36"/>
        <v>0</v>
      </c>
      <c r="DM14" s="172">
        <f t="shared" si="36"/>
        <v>0</v>
      </c>
      <c r="DN14" s="172">
        <f t="shared" si="36"/>
        <v>0</v>
      </c>
      <c r="DO14" s="172">
        <f t="shared" si="36"/>
        <v>0</v>
      </c>
      <c r="DP14" s="172">
        <f t="shared" si="36"/>
        <v>0</v>
      </c>
      <c r="DQ14" s="172">
        <f t="shared" si="36"/>
        <v>0</v>
      </c>
      <c r="DR14" s="172">
        <f t="shared" si="36"/>
        <v>0</v>
      </c>
      <c r="DS14" s="172">
        <f t="shared" si="36"/>
        <v>0</v>
      </c>
      <c r="DT14" s="172">
        <f t="shared" si="36"/>
        <v>0</v>
      </c>
      <c r="DU14" s="162">
        <f>SUM(DU4:DU13)</f>
        <v>0</v>
      </c>
      <c r="DV14" s="172">
        <f>SUM(DV4:DV13)</f>
        <v>0</v>
      </c>
      <c r="DW14" s="172">
        <f>+SUM(DW4:DW13)</f>
        <v>0</v>
      </c>
      <c r="DX14" s="172">
        <f>SUM(DX4:DX13)</f>
        <v>0</v>
      </c>
      <c r="DY14" s="172">
        <f>SUM(DV4:DV13)</f>
        <v>0</v>
      </c>
    </row>
    <row r="16" spans="1:129" ht="12.95" thickBot="1"/>
    <row r="17" spans="1:129" ht="13.5" thickBot="1">
      <c r="A17" s="136" t="s">
        <v>116</v>
      </c>
      <c r="B17" s="173"/>
      <c r="C17" s="174">
        <f>' B_Populations'!A25</f>
        <v>2020</v>
      </c>
      <c r="D17" s="139" t="s">
        <v>103</v>
      </c>
      <c r="E17" s="139"/>
      <c r="F17" s="140" t="s">
        <v>104</v>
      </c>
      <c r="G17" s="141"/>
      <c r="H17" s="141"/>
      <c r="I17" s="141"/>
      <c r="J17" s="141"/>
      <c r="K17" s="141"/>
      <c r="L17" s="141"/>
      <c r="M17" s="98"/>
      <c r="N17" s="98"/>
      <c r="O17" s="98"/>
      <c r="P17" s="98"/>
      <c r="Q17" s="98"/>
      <c r="R17" s="98"/>
      <c r="S17" s="98"/>
      <c r="T17" s="98"/>
      <c r="U17" s="98"/>
      <c r="V17" s="98"/>
      <c r="W17" s="98"/>
      <c r="X17" s="98"/>
      <c r="Y17" s="98"/>
      <c r="CV17" s="98" t="s">
        <v>106</v>
      </c>
      <c r="CW17" s="98"/>
      <c r="CX17" s="98"/>
      <c r="CY17" s="98"/>
    </row>
    <row r="18" spans="1:129" ht="39">
      <c r="B18" s="144" t="s">
        <v>32</v>
      </c>
      <c r="C18" s="145" t="s">
        <v>107</v>
      </c>
      <c r="D18" s="146" t="s">
        <v>108</v>
      </c>
      <c r="E18" s="146" t="s">
        <v>109</v>
      </c>
      <c r="F18" s="148" t="str">
        <f>' B_Populations'!$I$8</f>
        <v>White-Not Hispanic</v>
      </c>
      <c r="G18" s="148" t="str">
        <f>' B_Populations'!$K$8</f>
        <v>Hispanic</v>
      </c>
      <c r="H18" s="148" t="str">
        <f>' B_Populations'!$M$8</f>
        <v>Black-Not Hispanic</v>
      </c>
      <c r="I18" s="148" t="str">
        <f>' B_Populations'!$O$8</f>
        <v>Asian</v>
      </c>
      <c r="J18" s="148" t="str">
        <f>' B_Populations'!$Q$8</f>
        <v>American Indian/Alaska Native</v>
      </c>
      <c r="K18" s="148" t="str">
        <f>' B_Populations'!$S$8</f>
        <v>Other</v>
      </c>
      <c r="L18" s="175" t="str">
        <f>' B_Populations'!$U$8</f>
        <v>Other</v>
      </c>
      <c r="M18" s="102"/>
      <c r="N18" s="215"/>
      <c r="O18" s="215"/>
      <c r="P18" s="102"/>
      <c r="Q18" s="102"/>
      <c r="R18" s="102"/>
      <c r="S18" s="102"/>
      <c r="T18" s="102"/>
      <c r="U18" s="102"/>
      <c r="V18" s="102"/>
      <c r="W18" s="102"/>
      <c r="X18" s="102"/>
      <c r="Y18" s="102"/>
      <c r="Z18" s="102"/>
      <c r="AA18" s="102"/>
      <c r="AB18" s="102"/>
      <c r="AC18" s="102"/>
      <c r="AD18" s="102"/>
      <c r="AE18" s="102"/>
      <c r="AF18" s="102"/>
      <c r="AH18" s="150" t="s">
        <v>110</v>
      </c>
      <c r="AI18" s="150" t="s">
        <v>111</v>
      </c>
      <c r="AJ18" s="150" t="s">
        <v>112</v>
      </c>
      <c r="AK18" s="150" t="s">
        <v>111</v>
      </c>
      <c r="AL18" s="150" t="s">
        <v>113</v>
      </c>
      <c r="AM18" s="150" t="s">
        <v>111</v>
      </c>
      <c r="AN18" s="150" t="str">
        <f>' B_Populations'!$I$8</f>
        <v>White-Not Hispanic</v>
      </c>
      <c r="AO18" s="150" t="s">
        <v>111</v>
      </c>
      <c r="AP18" s="150" t="str">
        <f>' B_Populations'!$K$8</f>
        <v>Hispanic</v>
      </c>
      <c r="AQ18" s="150" t="s">
        <v>111</v>
      </c>
      <c r="AR18" s="150" t="str">
        <f>' B_Populations'!$M$8</f>
        <v>Black-Not Hispanic</v>
      </c>
      <c r="AS18" s="150" t="s">
        <v>111</v>
      </c>
      <c r="AT18" s="150" t="str">
        <f>' B_Populations'!$O$8</f>
        <v>Asian</v>
      </c>
      <c r="AU18" s="150" t="s">
        <v>111</v>
      </c>
      <c r="AV18" s="150" t="str">
        <f>' B_Populations'!$Q$8</f>
        <v>American Indian/Alaska Native</v>
      </c>
      <c r="AW18" s="150" t="s">
        <v>111</v>
      </c>
      <c r="AX18" s="150" t="str">
        <f>' B_Populations'!$S$8</f>
        <v>Other</v>
      </c>
      <c r="AY18" s="150" t="s">
        <v>111</v>
      </c>
      <c r="AZ18" s="150" t="str">
        <f>' B_Populations'!$U$8</f>
        <v>Other</v>
      </c>
      <c r="BA18" s="150" t="s">
        <v>111</v>
      </c>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51" t="s">
        <v>114</v>
      </c>
      <c r="CU18" s="150" t="s">
        <v>32</v>
      </c>
      <c r="CV18" s="152" t="s">
        <v>33</v>
      </c>
      <c r="CW18" s="153" t="s">
        <v>34</v>
      </c>
      <c r="CX18" s="153" t="s">
        <v>35</v>
      </c>
      <c r="CY18" s="148" t="str">
        <f>' B_Populations'!$I$8</f>
        <v>White-Not Hispanic</v>
      </c>
      <c r="CZ18" s="148" t="str">
        <f>' B_Populations'!$K$8</f>
        <v>Hispanic</v>
      </c>
      <c r="DA18" s="148" t="str">
        <f>' B_Populations'!$M$8</f>
        <v>Black-Not Hispanic</v>
      </c>
      <c r="DB18" s="148" t="str">
        <f>' B_Populations'!$O$8</f>
        <v>Asian</v>
      </c>
      <c r="DC18" s="148" t="str">
        <f>' B_Populations'!$Q$8</f>
        <v>American Indian/Alaska Native</v>
      </c>
      <c r="DD18" s="148" t="str">
        <f>' B_Populations'!$S$8</f>
        <v>Other</v>
      </c>
      <c r="DE18" s="175" t="str">
        <f>' B_Populations'!$U$8</f>
        <v>Other</v>
      </c>
      <c r="DF18" s="102"/>
      <c r="DG18" s="102"/>
      <c r="DH18" s="102"/>
      <c r="DI18" s="102"/>
      <c r="DJ18" s="102"/>
      <c r="DK18" s="102"/>
      <c r="DL18" s="102"/>
      <c r="DM18" s="102"/>
      <c r="DN18" s="102"/>
      <c r="DO18" s="102"/>
      <c r="DP18" s="102"/>
      <c r="DQ18" s="102"/>
      <c r="DR18" s="102"/>
      <c r="DS18" s="102"/>
      <c r="DT18" s="102"/>
      <c r="DU18" s="102"/>
      <c r="DV18" s="102"/>
      <c r="DW18" s="102"/>
      <c r="DX18" s="102"/>
      <c r="DY18" s="102"/>
    </row>
    <row r="19" spans="1:129">
      <c r="B19" s="108" t="str">
        <f>' B_Populations'!$B$9</f>
        <v>10-14</v>
      </c>
      <c r="C19" s="176">
        <v>0</v>
      </c>
      <c r="D19" s="260">
        <v>0</v>
      </c>
      <c r="E19" s="260">
        <f>C19-D19</f>
        <v>0</v>
      </c>
      <c r="F19" s="155"/>
      <c r="G19" s="155"/>
      <c r="H19" s="155"/>
      <c r="I19" s="155"/>
      <c r="J19" s="155"/>
      <c r="K19" s="155"/>
      <c r="L19" s="155"/>
      <c r="M19" s="110"/>
      <c r="N19" s="110"/>
      <c r="O19" s="110"/>
      <c r="P19" s="110"/>
      <c r="Q19" s="110"/>
      <c r="R19" s="110"/>
      <c r="S19" s="110"/>
      <c r="T19" s="110"/>
      <c r="U19" s="110"/>
      <c r="V19" s="110"/>
      <c r="W19" s="110"/>
      <c r="X19" s="110"/>
      <c r="Y19" s="110"/>
      <c r="Z19" s="177"/>
      <c r="AA19" s="177"/>
      <c r="AB19" s="177"/>
      <c r="AC19" s="177"/>
      <c r="AD19" s="177"/>
      <c r="AE19" s="177"/>
      <c r="AF19" s="177"/>
      <c r="AG19" s="110"/>
      <c r="AH19" s="157">
        <f>' B_Populations'!C24</f>
        <v>41063</v>
      </c>
      <c r="AI19" s="157">
        <f>IF(AH19=0,0,(C19/AH19)*100000)</f>
        <v>0</v>
      </c>
      <c r="AJ19" s="157">
        <f>' B_Populations'!E24</f>
        <v>21357</v>
      </c>
      <c r="AK19" s="157">
        <f>IF(AJ19=0,0,($D$19/$AJ$19)*100000)</f>
        <v>0</v>
      </c>
      <c r="AL19" s="157">
        <f>' B_Populations'!G24</f>
        <v>19706</v>
      </c>
      <c r="AM19" s="157">
        <f>IF(AL19=0,0,($E$19/$AL$19)*100000)</f>
        <v>0</v>
      </c>
      <c r="AN19" s="157">
        <f>' B_Populations'!I24</f>
        <v>0</v>
      </c>
      <c r="AO19" s="157">
        <f>IF(AN19=0,0,($F$19/$AN$19)*100000)</f>
        <v>0</v>
      </c>
      <c r="AP19" s="157">
        <f>' B_Populations'!K24</f>
        <v>0</v>
      </c>
      <c r="AQ19" s="157">
        <f>IF(AP19=0,0,($G$19/$AP$19)*100000)</f>
        <v>0</v>
      </c>
      <c r="AR19" s="157">
        <f>' B_Populations'!M24</f>
        <v>0</v>
      </c>
      <c r="AS19" s="157">
        <f>IF(AR19=0,0,($H$19/$AR$19)*100000)</f>
        <v>0</v>
      </c>
      <c r="AT19" s="157">
        <f>' B_Populations'!O24</f>
        <v>0</v>
      </c>
      <c r="AU19" s="157">
        <f>IF(AT19=0,0,($I$19/$AT$19)*100000)</f>
        <v>0</v>
      </c>
      <c r="AV19" s="157">
        <f>' B_Populations'!Q24</f>
        <v>0</v>
      </c>
      <c r="AW19" s="157">
        <f>IF(AV19=0,0,($J$19/$AV$19)*100000)</f>
        <v>0</v>
      </c>
      <c r="AX19" s="157">
        <f>' B_Populations'!S24</f>
        <v>0</v>
      </c>
      <c r="AY19" s="157">
        <f>IF(AX19=0,0,($K$19/$AX$19)*100000)</f>
        <v>0</v>
      </c>
      <c r="AZ19" s="157">
        <f>' B_Populations'!U24</f>
        <v>0</v>
      </c>
      <c r="BA19" s="157">
        <f>IF(AZ19=0,0,($L$19/$AZ$19)*100000)</f>
        <v>0</v>
      </c>
      <c r="CQ19" s="110"/>
      <c r="CR19" s="158"/>
      <c r="CS19" s="159">
        <v>7.3032E-2</v>
      </c>
      <c r="CT19" s="110"/>
      <c r="CU19" s="108" t="str">
        <f>' B_Populations'!$B$9</f>
        <v>10-14</v>
      </c>
      <c r="CV19" s="160">
        <f t="shared" ref="CV19:CV28" si="37">AI19*CS19</f>
        <v>0</v>
      </c>
      <c r="CW19" s="161">
        <f t="shared" ref="CW19:CW28" si="38">AK19*CS19</f>
        <v>0</v>
      </c>
      <c r="CX19" s="161">
        <f t="shared" ref="CX19:CX28" si="39">AM19*CS19</f>
        <v>0</v>
      </c>
      <c r="CY19" s="162">
        <f t="shared" ref="CY19:CY28" si="40">AO19*CS19</f>
        <v>0</v>
      </c>
      <c r="CZ19" s="162">
        <f t="shared" ref="CZ19:CZ28" si="41">AQ19*CS19</f>
        <v>0</v>
      </c>
      <c r="DA19" s="162">
        <f t="shared" ref="DA19:DA28" si="42">AS19*CS19</f>
        <v>0</v>
      </c>
      <c r="DB19" s="162">
        <f t="shared" ref="DB19:DB28" si="43">AU19*CS19</f>
        <v>0</v>
      </c>
      <c r="DC19" s="162">
        <f t="shared" ref="DC19:DC28" si="44">AW19*CS19</f>
        <v>0</v>
      </c>
      <c r="DD19" s="162">
        <f t="shared" ref="DD19:DD28" si="45">AY19*CS19</f>
        <v>0</v>
      </c>
      <c r="DE19" s="178">
        <f t="shared" ref="DE19:DE28" si="46">BA19*CS19</f>
        <v>0</v>
      </c>
      <c r="DF19" s="110"/>
      <c r="DG19" s="110"/>
      <c r="DH19" s="110"/>
      <c r="DI19" s="110"/>
      <c r="DJ19" s="110"/>
      <c r="DK19" s="110"/>
      <c r="DL19" s="110"/>
      <c r="DM19" s="110"/>
      <c r="DN19" s="110"/>
      <c r="DO19" s="110"/>
      <c r="DP19" s="110"/>
      <c r="DQ19" s="110"/>
      <c r="DR19" s="110"/>
      <c r="DS19" s="110"/>
      <c r="DT19" s="110"/>
      <c r="DU19" s="110"/>
      <c r="DV19" s="110"/>
      <c r="DW19" s="110"/>
      <c r="DX19" s="110"/>
      <c r="DY19" s="110"/>
    </row>
    <row r="20" spans="1:129">
      <c r="B20" s="108" t="str">
        <f>' B_Populations'!$B$10</f>
        <v>15-19</v>
      </c>
      <c r="C20" s="176">
        <v>0</v>
      </c>
      <c r="D20" s="260">
        <v>0</v>
      </c>
      <c r="E20" s="260">
        <f t="shared" ref="E20:E28" si="47">C20-D20</f>
        <v>0</v>
      </c>
      <c r="F20" s="155"/>
      <c r="G20" s="155"/>
      <c r="H20" s="155"/>
      <c r="I20" s="155"/>
      <c r="J20" s="155"/>
      <c r="K20" s="155"/>
      <c r="L20" s="155"/>
      <c r="M20" s="110"/>
      <c r="N20" s="110"/>
      <c r="O20" s="110"/>
      <c r="P20" s="110"/>
      <c r="Q20" s="110"/>
      <c r="R20" s="110"/>
      <c r="S20" s="110"/>
      <c r="T20" s="110"/>
      <c r="U20" s="110"/>
      <c r="V20" s="110"/>
      <c r="W20" s="110"/>
      <c r="X20" s="110"/>
      <c r="Y20" s="110"/>
      <c r="Z20" s="177"/>
      <c r="AA20" s="177"/>
      <c r="AB20" s="177"/>
      <c r="AC20" s="177"/>
      <c r="AD20" s="177"/>
      <c r="AE20" s="177"/>
      <c r="AF20" s="177"/>
      <c r="AG20" s="110"/>
      <c r="AH20" s="157">
        <f>' B_Populations'!C25</f>
        <v>39331</v>
      </c>
      <c r="AI20" s="157">
        <f t="shared" ref="AI20:AI29" si="48">IF(AH20=0,0,(C20/AH20)*100000)</f>
        <v>0</v>
      </c>
      <c r="AJ20" s="157">
        <f>' B_Populations'!E25</f>
        <v>20218</v>
      </c>
      <c r="AK20" s="157">
        <f>IF(AJ20=0,0,($D$20/$AJ$20)*100000)</f>
        <v>0</v>
      </c>
      <c r="AL20" s="157">
        <f>' B_Populations'!G25</f>
        <v>19113</v>
      </c>
      <c r="AM20" s="157">
        <f>IF(AL20=0,0,($E$20/$AL$20)*100000)</f>
        <v>0</v>
      </c>
      <c r="AN20" s="157">
        <f>' B_Populations'!I25</f>
        <v>0</v>
      </c>
      <c r="AO20" s="157">
        <f>IF(AN20=0,0,($F$20/$AN$20)*100000)</f>
        <v>0</v>
      </c>
      <c r="AP20" s="157">
        <f>' B_Populations'!K25</f>
        <v>0</v>
      </c>
      <c r="AQ20" s="157">
        <f>IF(AP20=0,0,($G$20/$AP$20)*100000)</f>
        <v>0</v>
      </c>
      <c r="AR20" s="157">
        <f>' B_Populations'!M25</f>
        <v>0</v>
      </c>
      <c r="AS20" s="157">
        <f>IF(AR20=0,0,($H$20/$AR$20)*100000)</f>
        <v>0</v>
      </c>
      <c r="AT20" s="157">
        <f>' B_Populations'!O25</f>
        <v>0</v>
      </c>
      <c r="AU20" s="157">
        <f>IF(AT20=0,0,($I$20/$AT$20)*100000)</f>
        <v>0</v>
      </c>
      <c r="AV20" s="157">
        <f>' B_Populations'!Q25</f>
        <v>0</v>
      </c>
      <c r="AW20" s="157">
        <f>IF(AV20=0,0,($J$20/$AV$20)*100000)</f>
        <v>0</v>
      </c>
      <c r="AX20" s="157">
        <f>' B_Populations'!S25</f>
        <v>0</v>
      </c>
      <c r="AY20" s="157">
        <f>IF(AX20=0,0,($K$20/$AX$20)*100000)</f>
        <v>0</v>
      </c>
      <c r="AZ20" s="157">
        <f>' B_Populations'!U25</f>
        <v>0</v>
      </c>
      <c r="BA20" s="157">
        <f>IF(AZ20=0,0,($L$20/$AZ$20)*100000)</f>
        <v>0</v>
      </c>
      <c r="CQ20" s="110"/>
      <c r="CR20" s="158"/>
      <c r="CS20" s="159">
        <v>7.2168999999999997E-2</v>
      </c>
      <c r="CT20" s="110"/>
      <c r="CU20" s="108" t="str">
        <f>' B_Populations'!$B$10</f>
        <v>15-19</v>
      </c>
      <c r="CV20" s="160">
        <f t="shared" si="37"/>
        <v>0</v>
      </c>
      <c r="CW20" s="161">
        <f t="shared" si="38"/>
        <v>0</v>
      </c>
      <c r="CX20" s="161">
        <f t="shared" si="39"/>
        <v>0</v>
      </c>
      <c r="CY20" s="162">
        <f t="shared" si="40"/>
        <v>0</v>
      </c>
      <c r="CZ20" s="162">
        <f t="shared" si="41"/>
        <v>0</v>
      </c>
      <c r="DA20" s="162">
        <f t="shared" si="42"/>
        <v>0</v>
      </c>
      <c r="DB20" s="162">
        <f t="shared" si="43"/>
        <v>0</v>
      </c>
      <c r="DC20" s="162">
        <f t="shared" si="44"/>
        <v>0</v>
      </c>
      <c r="DD20" s="162">
        <f t="shared" si="45"/>
        <v>0</v>
      </c>
      <c r="DE20" s="178">
        <f t="shared" si="46"/>
        <v>0</v>
      </c>
      <c r="DF20" s="110"/>
      <c r="DG20" s="110"/>
      <c r="DH20" s="110"/>
      <c r="DI20" s="110"/>
      <c r="DJ20" s="110"/>
      <c r="DK20" s="110"/>
      <c r="DL20" s="110"/>
      <c r="DM20" s="110"/>
      <c r="DN20" s="110"/>
      <c r="DO20" s="110"/>
      <c r="DP20" s="110"/>
      <c r="DQ20" s="110"/>
      <c r="DR20" s="110"/>
      <c r="DS20" s="110"/>
      <c r="DT20" s="110"/>
      <c r="DU20" s="110"/>
      <c r="DV20" s="110"/>
      <c r="DW20" s="110"/>
      <c r="DX20" s="110"/>
      <c r="DY20" s="110"/>
    </row>
    <row r="21" spans="1:129">
      <c r="B21" s="108" t="str">
        <f>' B_Populations'!$B$11</f>
        <v>20-24</v>
      </c>
      <c r="C21" s="176">
        <v>3</v>
      </c>
      <c r="D21" s="260">
        <v>3</v>
      </c>
      <c r="E21" s="260">
        <f t="shared" si="47"/>
        <v>0</v>
      </c>
      <c r="F21" s="155"/>
      <c r="G21" s="155"/>
      <c r="H21" s="155"/>
      <c r="I21" s="155"/>
      <c r="J21" s="155"/>
      <c r="K21" s="155"/>
      <c r="L21" s="155"/>
      <c r="M21" s="110"/>
      <c r="N21" s="110"/>
      <c r="O21" s="110"/>
      <c r="P21" s="110"/>
      <c r="Q21" s="110"/>
      <c r="R21" s="110"/>
      <c r="S21" s="110"/>
      <c r="T21" s="110"/>
      <c r="U21" s="110"/>
      <c r="V21" s="110"/>
      <c r="W21" s="110"/>
      <c r="X21" s="110"/>
      <c r="Y21" s="110"/>
      <c r="Z21" s="177"/>
      <c r="AA21" s="177"/>
      <c r="AB21" s="177"/>
      <c r="AC21" s="177"/>
      <c r="AD21" s="177"/>
      <c r="AE21" s="177"/>
      <c r="AF21" s="177"/>
      <c r="AG21" s="110"/>
      <c r="AH21" s="157">
        <f>' B_Populations'!C26</f>
        <v>33683</v>
      </c>
      <c r="AI21" s="157">
        <f t="shared" si="48"/>
        <v>8.9065700798622451</v>
      </c>
      <c r="AJ21" s="157">
        <f>' B_Populations'!E26</f>
        <v>17091</v>
      </c>
      <c r="AK21" s="157">
        <f>IF(AJ21=0,0,($D$21/$AJ$21)*100000)</f>
        <v>17.5530981218185</v>
      </c>
      <c r="AL21" s="157">
        <f>' B_Populations'!G26</f>
        <v>16592</v>
      </c>
      <c r="AM21" s="157">
        <f>IF(AL21=0,0,($E$21/$AL$21)*100000)</f>
        <v>0</v>
      </c>
      <c r="AN21" s="157">
        <f>' B_Populations'!I26</f>
        <v>0</v>
      </c>
      <c r="AO21" s="157">
        <f>IF(AN21=0,0,($F$21/$AN$21)*100000)</f>
        <v>0</v>
      </c>
      <c r="AP21" s="157">
        <f>' B_Populations'!K26</f>
        <v>0</v>
      </c>
      <c r="AQ21" s="157">
        <f>IF(AP21=0,0,($G$21/$AP$21)*100000)</f>
        <v>0</v>
      </c>
      <c r="AR21" s="157">
        <f>' B_Populations'!M26</f>
        <v>0</v>
      </c>
      <c r="AS21" s="157">
        <f>IF(AR21=0,0,($H$216/$AR$21)*100000)</f>
        <v>0</v>
      </c>
      <c r="AT21" s="157">
        <f>' B_Populations'!O26</f>
        <v>0</v>
      </c>
      <c r="AU21" s="157">
        <f>IF(AT21=0,0,($I$21/$AT$21)*100000)</f>
        <v>0</v>
      </c>
      <c r="AV21" s="157">
        <f>' B_Populations'!Q26</f>
        <v>0</v>
      </c>
      <c r="AW21" s="157">
        <f>IF(AV21=0,0,($J$21/$AV$21)*100000)</f>
        <v>0</v>
      </c>
      <c r="AX21" s="157">
        <f>' B_Populations'!S26</f>
        <v>0</v>
      </c>
      <c r="AY21" s="157">
        <f>IF(AX21=0,0,($K$21/$AX$21)*100000)</f>
        <v>0</v>
      </c>
      <c r="AZ21" s="157">
        <f>' B_Populations'!U26</f>
        <v>0</v>
      </c>
      <c r="BA21" s="157">
        <f>IF(AZ21=0,0,($L$21/$AZ$21)*100000)</f>
        <v>0</v>
      </c>
      <c r="CQ21" s="110"/>
      <c r="CR21" s="158"/>
      <c r="CS21" s="159">
        <v>6.6477999999999995E-2</v>
      </c>
      <c r="CT21" s="110"/>
      <c r="CU21" s="108" t="str">
        <f>' B_Populations'!$B$11</f>
        <v>20-24</v>
      </c>
      <c r="CV21" s="160">
        <f t="shared" si="37"/>
        <v>0.59209096576908227</v>
      </c>
      <c r="CW21" s="161">
        <f t="shared" si="38"/>
        <v>1.1668948569422501</v>
      </c>
      <c r="CX21" s="161">
        <f t="shared" si="39"/>
        <v>0</v>
      </c>
      <c r="CY21" s="162">
        <f t="shared" si="40"/>
        <v>0</v>
      </c>
      <c r="CZ21" s="162">
        <f t="shared" si="41"/>
        <v>0</v>
      </c>
      <c r="DA21" s="162">
        <f t="shared" si="42"/>
        <v>0</v>
      </c>
      <c r="DB21" s="162">
        <f t="shared" si="43"/>
        <v>0</v>
      </c>
      <c r="DC21" s="162">
        <f t="shared" si="44"/>
        <v>0</v>
      </c>
      <c r="DD21" s="162">
        <f t="shared" si="45"/>
        <v>0</v>
      </c>
      <c r="DE21" s="178">
        <f t="shared" si="46"/>
        <v>0</v>
      </c>
      <c r="DF21" s="110"/>
      <c r="DG21" s="110"/>
      <c r="DH21" s="110"/>
      <c r="DI21" s="110"/>
      <c r="DJ21" s="110"/>
      <c r="DK21" s="110"/>
      <c r="DL21" s="110"/>
      <c r="DM21" s="110"/>
      <c r="DN21" s="110"/>
      <c r="DO21" s="110"/>
      <c r="DP21" s="110"/>
      <c r="DQ21" s="110"/>
      <c r="DR21" s="110"/>
      <c r="DS21" s="110"/>
      <c r="DT21" s="110"/>
      <c r="DU21" s="110"/>
      <c r="DV21" s="110"/>
      <c r="DW21" s="110"/>
      <c r="DX21" s="110"/>
      <c r="DY21" s="110"/>
    </row>
    <row r="22" spans="1:129">
      <c r="B22" s="108" t="str">
        <f>' B_Populations'!$B$12</f>
        <v>25-34</v>
      </c>
      <c r="C22" s="176">
        <v>2</v>
      </c>
      <c r="D22" s="260">
        <v>2</v>
      </c>
      <c r="E22" s="260">
        <f t="shared" si="47"/>
        <v>0</v>
      </c>
      <c r="F22" s="155"/>
      <c r="G22" s="155"/>
      <c r="H22" s="155"/>
      <c r="I22" s="155"/>
      <c r="J22" s="155"/>
      <c r="K22" s="155"/>
      <c r="L22" s="155"/>
      <c r="M22" s="110"/>
      <c r="N22" s="110"/>
      <c r="O22" s="110"/>
      <c r="P22" s="110"/>
      <c r="Q22" s="110"/>
      <c r="R22" s="110"/>
      <c r="S22" s="110"/>
      <c r="T22" s="110"/>
      <c r="U22" s="110"/>
      <c r="V22" s="110"/>
      <c r="W22" s="110"/>
      <c r="X22" s="110"/>
      <c r="Y22" s="110"/>
      <c r="Z22" s="177"/>
      <c r="AA22" s="177"/>
      <c r="AB22" s="177"/>
      <c r="AC22" s="177"/>
      <c r="AD22" s="177"/>
      <c r="AE22" s="177"/>
      <c r="AF22" s="177"/>
      <c r="AG22" s="110"/>
      <c r="AH22" s="157">
        <f>' B_Populations'!C27</f>
        <v>63795</v>
      </c>
      <c r="AI22" s="157">
        <f t="shared" si="48"/>
        <v>3.1350419311858295</v>
      </c>
      <c r="AJ22" s="157">
        <f>' B_Populations'!E27</f>
        <v>32611</v>
      </c>
      <c r="AK22" s="157">
        <f>IF(AJ22=0,0,($D$22/$AJ$22)*100000)</f>
        <v>6.1328999417374508</v>
      </c>
      <c r="AL22" s="157">
        <f>' B_Populations'!G27</f>
        <v>31184</v>
      </c>
      <c r="AM22" s="157">
        <f>IF(AL22=0,0,($E$22/$AL$22)*100000)</f>
        <v>0</v>
      </c>
      <c r="AN22" s="157">
        <f>' B_Populations'!I27</f>
        <v>0</v>
      </c>
      <c r="AO22" s="157">
        <f>IF(AN22=0,0,($F$22/$AN$22)*100000)</f>
        <v>0</v>
      </c>
      <c r="AP22" s="157">
        <f>' B_Populations'!K27</f>
        <v>0</v>
      </c>
      <c r="AQ22" s="157">
        <f>IF(AP22=0,0,($G$22/$AP$22)*100000)</f>
        <v>0</v>
      </c>
      <c r="AR22" s="157">
        <f>' B_Populations'!M27</f>
        <v>0</v>
      </c>
      <c r="AS22" s="157">
        <f>IF(AR22=0,0,($H$22/$AR$22)*100000)</f>
        <v>0</v>
      </c>
      <c r="AT22" s="157">
        <f>' B_Populations'!O27</f>
        <v>0</v>
      </c>
      <c r="AU22" s="157">
        <f>IF(AT22=0,0,($I$22/$AT$22)*100000)</f>
        <v>0</v>
      </c>
      <c r="AV22" s="157">
        <f>' B_Populations'!Q27</f>
        <v>0</v>
      </c>
      <c r="AW22" s="157">
        <f>IF(AV22=0,0,($J$22/$AV$22)*100000)</f>
        <v>0</v>
      </c>
      <c r="AX22" s="157">
        <f>' B_Populations'!S27</f>
        <v>0</v>
      </c>
      <c r="AY22" s="157">
        <f>IF(AX22=0,0,($K$22/$AX$22)*100000)</f>
        <v>0</v>
      </c>
      <c r="AZ22" s="157">
        <f>' B_Populations'!U27</f>
        <v>0</v>
      </c>
      <c r="BA22" s="157">
        <f>IF(AZ22=0,0,($L$22/$AZ$22)*100000)</f>
        <v>0</v>
      </c>
      <c r="CQ22" s="110"/>
      <c r="CR22" s="158"/>
      <c r="CS22" s="159">
        <v>0.135573</v>
      </c>
      <c r="CT22" s="110"/>
      <c r="CU22" s="108" t="str">
        <f>' B_Populations'!$B$12</f>
        <v>25-34</v>
      </c>
      <c r="CV22" s="160">
        <f t="shared" si="37"/>
        <v>0.42502703973665645</v>
      </c>
      <c r="CW22" s="161">
        <f t="shared" si="38"/>
        <v>0.83145564380117143</v>
      </c>
      <c r="CX22" s="161">
        <f t="shared" si="39"/>
        <v>0</v>
      </c>
      <c r="CY22" s="162">
        <f t="shared" si="40"/>
        <v>0</v>
      </c>
      <c r="CZ22" s="162">
        <f t="shared" si="41"/>
        <v>0</v>
      </c>
      <c r="DA22" s="162">
        <f t="shared" si="42"/>
        <v>0</v>
      </c>
      <c r="DB22" s="162">
        <f t="shared" si="43"/>
        <v>0</v>
      </c>
      <c r="DC22" s="162">
        <f t="shared" si="44"/>
        <v>0</v>
      </c>
      <c r="DD22" s="162">
        <f t="shared" si="45"/>
        <v>0</v>
      </c>
      <c r="DE22" s="178">
        <f t="shared" si="46"/>
        <v>0</v>
      </c>
      <c r="DF22" s="110"/>
      <c r="DG22" s="110"/>
      <c r="DH22" s="110"/>
      <c r="DI22" s="110"/>
      <c r="DJ22" s="110"/>
      <c r="DK22" s="110"/>
      <c r="DL22" s="110"/>
      <c r="DM22" s="110"/>
      <c r="DN22" s="110"/>
      <c r="DO22" s="110"/>
      <c r="DP22" s="110"/>
      <c r="DQ22" s="110"/>
      <c r="DR22" s="110"/>
      <c r="DS22" s="110"/>
      <c r="DT22" s="110"/>
      <c r="DU22" s="110"/>
      <c r="DV22" s="110"/>
      <c r="DW22" s="110"/>
      <c r="DX22" s="110"/>
      <c r="DY22" s="110"/>
    </row>
    <row r="23" spans="1:129">
      <c r="B23" s="108" t="str">
        <f>' B_Populations'!$B$13</f>
        <v>35-44</v>
      </c>
      <c r="C23" s="176">
        <v>2</v>
      </c>
      <c r="D23" s="260">
        <v>2</v>
      </c>
      <c r="E23" s="260">
        <f t="shared" si="47"/>
        <v>0</v>
      </c>
      <c r="F23" s="155"/>
      <c r="G23" s="155"/>
      <c r="H23" s="155"/>
      <c r="I23" s="155"/>
      <c r="J23" s="155"/>
      <c r="K23" s="155"/>
      <c r="L23" s="155"/>
      <c r="M23" s="110"/>
      <c r="N23" s="110"/>
      <c r="O23" s="110"/>
      <c r="P23" s="110"/>
      <c r="Q23" s="110"/>
      <c r="R23" s="110"/>
      <c r="S23" s="110"/>
      <c r="T23" s="110"/>
      <c r="U23" s="110"/>
      <c r="V23" s="110"/>
      <c r="W23" s="110"/>
      <c r="X23" s="110"/>
      <c r="Y23" s="110"/>
      <c r="Z23" s="177"/>
      <c r="AA23" s="177"/>
      <c r="AB23" s="177"/>
      <c r="AC23" s="177"/>
      <c r="AD23" s="177"/>
      <c r="AE23" s="177"/>
      <c r="AF23" s="177"/>
      <c r="AG23" s="110"/>
      <c r="AH23" s="157">
        <f>' B_Populations'!C28</f>
        <v>70846</v>
      </c>
      <c r="AI23" s="157">
        <f t="shared" si="48"/>
        <v>2.823024588544166</v>
      </c>
      <c r="AJ23" s="157">
        <f>' B_Populations'!E28</f>
        <v>35710</v>
      </c>
      <c r="AK23" s="157">
        <f>IF(AJ23=0,0,($D$23/$AJ$23)*100000)</f>
        <v>5.6006720806496775</v>
      </c>
      <c r="AL23" s="157">
        <f>' B_Populations'!G28</f>
        <v>35136</v>
      </c>
      <c r="AM23" s="157">
        <f>IF(AL23=0,0,($E$23/$AL$23)*100000)</f>
        <v>0</v>
      </c>
      <c r="AN23" s="157">
        <f>' B_Populations'!I28</f>
        <v>0</v>
      </c>
      <c r="AO23" s="157">
        <f>IF(AN23=0,0,($F$23/$AN$23)*100000)</f>
        <v>0</v>
      </c>
      <c r="AP23" s="157">
        <f>' B_Populations'!K28</f>
        <v>0</v>
      </c>
      <c r="AQ23" s="157">
        <f>IF(AP23=0,0,($G$23/$AP$23)*100000)</f>
        <v>0</v>
      </c>
      <c r="AR23" s="157">
        <f>' B_Populations'!M28</f>
        <v>0</v>
      </c>
      <c r="AS23" s="157">
        <f>IF(AR23=0,0,($H$23/$AR$23)*100000)</f>
        <v>0</v>
      </c>
      <c r="AT23" s="157">
        <f>' B_Populations'!O28</f>
        <v>0</v>
      </c>
      <c r="AU23" s="157">
        <f>IF(AT23=0,0,($I$23/$AT$23)*100000)</f>
        <v>0</v>
      </c>
      <c r="AV23" s="157">
        <f>' B_Populations'!Q28</f>
        <v>0</v>
      </c>
      <c r="AW23" s="157">
        <f>IF(AV23=0,0,($J$23/$AV$23)*100000)</f>
        <v>0</v>
      </c>
      <c r="AX23" s="157">
        <f>' B_Populations'!S28</f>
        <v>0</v>
      </c>
      <c r="AY23" s="157">
        <f>IF(AX23=0,0,($K$23/$AX$23)*100000)</f>
        <v>0</v>
      </c>
      <c r="AZ23" s="157">
        <f>' B_Populations'!U28</f>
        <v>0</v>
      </c>
      <c r="BA23" s="157">
        <f>IF(AZ23=0,0,($L$23/$AZ$23)*100000)</f>
        <v>0</v>
      </c>
      <c r="CQ23" s="110"/>
      <c r="CR23" s="158"/>
      <c r="CS23" s="159">
        <v>0.16261300000000001</v>
      </c>
      <c r="CT23" s="110"/>
      <c r="CU23" s="108" t="str">
        <f>' B_Populations'!$B$13</f>
        <v>35-44</v>
      </c>
      <c r="CV23" s="160">
        <f t="shared" si="37"/>
        <v>0.4590604974169325</v>
      </c>
      <c r="CW23" s="161">
        <f t="shared" si="38"/>
        <v>0.9107420890506861</v>
      </c>
      <c r="CX23" s="161">
        <f t="shared" si="39"/>
        <v>0</v>
      </c>
      <c r="CY23" s="162">
        <f t="shared" si="40"/>
        <v>0</v>
      </c>
      <c r="CZ23" s="162">
        <f t="shared" si="41"/>
        <v>0</v>
      </c>
      <c r="DA23" s="162">
        <f t="shared" si="42"/>
        <v>0</v>
      </c>
      <c r="DB23" s="162">
        <f t="shared" si="43"/>
        <v>0</v>
      </c>
      <c r="DC23" s="162">
        <f t="shared" si="44"/>
        <v>0</v>
      </c>
      <c r="DD23" s="162">
        <f t="shared" si="45"/>
        <v>0</v>
      </c>
      <c r="DE23" s="178">
        <f t="shared" si="46"/>
        <v>0</v>
      </c>
      <c r="DF23" s="110"/>
      <c r="DG23" s="110"/>
      <c r="DH23" s="110"/>
      <c r="DI23" s="110"/>
      <c r="DJ23" s="110"/>
      <c r="DK23" s="110"/>
      <c r="DL23" s="110"/>
      <c r="DM23" s="110"/>
      <c r="DN23" s="110"/>
      <c r="DO23" s="110"/>
      <c r="DP23" s="110"/>
      <c r="DQ23" s="110"/>
      <c r="DR23" s="110"/>
      <c r="DS23" s="110"/>
      <c r="DT23" s="110"/>
      <c r="DU23" s="110"/>
      <c r="DV23" s="110"/>
      <c r="DW23" s="110"/>
      <c r="DX23" s="110"/>
      <c r="DY23" s="110"/>
    </row>
    <row r="24" spans="1:129">
      <c r="B24" s="108" t="str">
        <f>' B_Populations'!$B$14</f>
        <v>45-54</v>
      </c>
      <c r="C24" s="176">
        <v>3</v>
      </c>
      <c r="D24" s="260">
        <v>3</v>
      </c>
      <c r="E24" s="260">
        <f t="shared" si="47"/>
        <v>0</v>
      </c>
      <c r="F24" s="155"/>
      <c r="G24" s="155"/>
      <c r="H24" s="155"/>
      <c r="I24" s="155"/>
      <c r="J24" s="155"/>
      <c r="K24" s="155"/>
      <c r="L24" s="155"/>
      <c r="M24" s="110"/>
      <c r="N24" s="110"/>
      <c r="O24" s="110"/>
      <c r="P24" s="110"/>
      <c r="Q24" s="110"/>
      <c r="R24" s="110"/>
      <c r="S24" s="110"/>
      <c r="T24" s="110"/>
      <c r="U24" s="110"/>
      <c r="V24" s="110"/>
      <c r="W24" s="110"/>
      <c r="X24" s="110"/>
      <c r="Y24" s="110"/>
      <c r="Z24" s="177"/>
      <c r="AA24" s="177"/>
      <c r="AB24" s="177"/>
      <c r="AC24" s="177"/>
      <c r="AD24" s="177"/>
      <c r="AE24" s="177"/>
      <c r="AF24" s="177"/>
      <c r="AG24" s="110"/>
      <c r="AH24" s="157">
        <f>' B_Populations'!C29</f>
        <v>74233</v>
      </c>
      <c r="AI24" s="157">
        <f t="shared" si="48"/>
        <v>4.0413293279269329</v>
      </c>
      <c r="AJ24" s="157">
        <f>' B_Populations'!E29</f>
        <v>37060</v>
      </c>
      <c r="AK24" s="157">
        <f>IF(AJ24=0,0,($D$24/$AJ$24)*100000)</f>
        <v>8.0949811117107391</v>
      </c>
      <c r="AL24" s="157">
        <f>' B_Populations'!G29</f>
        <v>37173</v>
      </c>
      <c r="AM24" s="157">
        <f>IF(AL24=0,0,($E$24/$AL$24)*100000)</f>
        <v>0</v>
      </c>
      <c r="AN24" s="157">
        <f>' B_Populations'!I29</f>
        <v>0</v>
      </c>
      <c r="AO24" s="157">
        <f>IF(AN24=0,0,($F$24/$AN$24)*100000)</f>
        <v>0</v>
      </c>
      <c r="AP24" s="157">
        <f>' B_Populations'!K29</f>
        <v>0</v>
      </c>
      <c r="AQ24" s="157">
        <f>IF(AP24=0,0,($G$24/$AP$24)*100000)</f>
        <v>0</v>
      </c>
      <c r="AR24" s="157">
        <f>' B_Populations'!M29</f>
        <v>0</v>
      </c>
      <c r="AS24" s="157">
        <f>IF(AR24=0,0,($H$24/$AR$24)*100000)</f>
        <v>0</v>
      </c>
      <c r="AT24" s="157">
        <f>' B_Populations'!O29</f>
        <v>0</v>
      </c>
      <c r="AU24" s="157">
        <f>IF(AT24=0,0,($I$24/$AT$24)*100000)</f>
        <v>0</v>
      </c>
      <c r="AV24" s="157">
        <f>' B_Populations'!Q29</f>
        <v>0</v>
      </c>
      <c r="AW24" s="157">
        <f>IF(AV24=0,0,($J$24/$AV$24)*100000)</f>
        <v>0</v>
      </c>
      <c r="AX24" s="157">
        <f>' B_Populations'!S29</f>
        <v>0</v>
      </c>
      <c r="AY24" s="157">
        <f>IF(AX24=0,0,($K$24/$AX$24)*100000)</f>
        <v>0</v>
      </c>
      <c r="AZ24" s="157">
        <f>' B_Populations'!U29</f>
        <v>0</v>
      </c>
      <c r="BA24" s="157">
        <f>IF(AZ24=0,0,($L$24/$AZ$24)*100000)</f>
        <v>0</v>
      </c>
      <c r="CQ24" s="110"/>
      <c r="CR24" s="158"/>
      <c r="CS24" s="159">
        <v>0.13483400000000001</v>
      </c>
      <c r="CT24" s="110"/>
      <c r="CU24" s="108" t="str">
        <f>' B_Populations'!$B$14</f>
        <v>45-54</v>
      </c>
      <c r="CV24" s="160">
        <f t="shared" si="37"/>
        <v>0.54490859860170016</v>
      </c>
      <c r="CW24" s="161">
        <f t="shared" si="38"/>
        <v>1.0914786832164058</v>
      </c>
      <c r="CX24" s="161">
        <f t="shared" si="39"/>
        <v>0</v>
      </c>
      <c r="CY24" s="162">
        <f t="shared" si="40"/>
        <v>0</v>
      </c>
      <c r="CZ24" s="162">
        <f t="shared" si="41"/>
        <v>0</v>
      </c>
      <c r="DA24" s="162">
        <f t="shared" si="42"/>
        <v>0</v>
      </c>
      <c r="DB24" s="162">
        <f t="shared" si="43"/>
        <v>0</v>
      </c>
      <c r="DC24" s="162">
        <f t="shared" si="44"/>
        <v>0</v>
      </c>
      <c r="DD24" s="162">
        <f t="shared" si="45"/>
        <v>0</v>
      </c>
      <c r="DE24" s="178">
        <f t="shared" si="46"/>
        <v>0</v>
      </c>
      <c r="DF24" s="110"/>
      <c r="DG24" s="110"/>
      <c r="DH24" s="110"/>
      <c r="DI24" s="110"/>
      <c r="DJ24" s="110"/>
      <c r="DK24" s="110"/>
      <c r="DL24" s="110"/>
      <c r="DM24" s="110"/>
      <c r="DN24" s="110"/>
      <c r="DO24" s="110"/>
      <c r="DP24" s="110"/>
      <c r="DQ24" s="110"/>
      <c r="DR24" s="110"/>
      <c r="DS24" s="110"/>
      <c r="DT24" s="110"/>
      <c r="DU24" s="110"/>
      <c r="DV24" s="110"/>
      <c r="DW24" s="110"/>
      <c r="DX24" s="110"/>
      <c r="DY24" s="110"/>
    </row>
    <row r="25" spans="1:129">
      <c r="B25" s="108" t="str">
        <f>' B_Populations'!$B$15</f>
        <v>55-64</v>
      </c>
      <c r="C25" s="176">
        <v>2</v>
      </c>
      <c r="D25" s="260">
        <v>2</v>
      </c>
      <c r="E25" s="260">
        <f t="shared" si="47"/>
        <v>0</v>
      </c>
      <c r="F25" s="155"/>
      <c r="G25" s="155"/>
      <c r="H25" s="155"/>
      <c r="I25" s="155"/>
      <c r="J25" s="155"/>
      <c r="K25" s="155"/>
      <c r="L25" s="155"/>
      <c r="M25" s="110"/>
      <c r="N25" s="110"/>
      <c r="O25" s="110"/>
      <c r="P25" s="110"/>
      <c r="Q25" s="110"/>
      <c r="R25" s="110"/>
      <c r="S25" s="110"/>
      <c r="T25" s="110"/>
      <c r="U25" s="110"/>
      <c r="V25" s="110"/>
      <c r="W25" s="110"/>
      <c r="X25" s="110"/>
      <c r="Y25" s="110"/>
      <c r="Z25" s="177"/>
      <c r="AA25" s="177"/>
      <c r="AB25" s="177"/>
      <c r="AC25" s="177"/>
      <c r="AD25" s="177"/>
      <c r="AE25" s="177"/>
      <c r="AF25" s="177"/>
      <c r="AG25" s="110"/>
      <c r="AH25" s="157">
        <f>' B_Populations'!C30</f>
        <v>66676</v>
      </c>
      <c r="AI25" s="157">
        <f t="shared" si="48"/>
        <v>2.9995800587917691</v>
      </c>
      <c r="AJ25" s="157">
        <f>' B_Populations'!E30</f>
        <v>32920</v>
      </c>
      <c r="AK25" s="157">
        <f>IF(AJ25=0,0,($D$25/$AJ$25)*100000)</f>
        <v>6.0753341433778862</v>
      </c>
      <c r="AL25" s="157">
        <f>' B_Populations'!G30</f>
        <v>33756</v>
      </c>
      <c r="AM25" s="157">
        <f>IF(AL25=0,0,($E$25/$AL$25)*100000)</f>
        <v>0</v>
      </c>
      <c r="AN25" s="157">
        <f>' B_Populations'!I30</f>
        <v>0</v>
      </c>
      <c r="AO25" s="157">
        <f>IF(AN25=0,0,($F$25/$AN$25)*100000)</f>
        <v>0</v>
      </c>
      <c r="AP25" s="157">
        <f>' B_Populations'!K30</f>
        <v>0</v>
      </c>
      <c r="AQ25" s="157">
        <f>IF(AP25=0,0,($G$25/$AP$25)*100000)</f>
        <v>0</v>
      </c>
      <c r="AR25" s="157">
        <f>' B_Populations'!M30</f>
        <v>0</v>
      </c>
      <c r="AS25" s="157">
        <f>IF(AR25=0,0,($H$25/$AR$25)*100000)</f>
        <v>0</v>
      </c>
      <c r="AT25" s="157">
        <f>' B_Populations'!O30</f>
        <v>0</v>
      </c>
      <c r="AU25" s="157">
        <f>IF(AT25=0,0,($I$25/$AT$25)*100000)</f>
        <v>0</v>
      </c>
      <c r="AV25" s="157">
        <f>' B_Populations'!Q30</f>
        <v>0</v>
      </c>
      <c r="AW25" s="157">
        <f>IF(AV25=0,0,($J$25/$AV$25)*100000)</f>
        <v>0</v>
      </c>
      <c r="AX25" s="157">
        <f>' B_Populations'!S30</f>
        <v>0</v>
      </c>
      <c r="AY25" s="157">
        <f>IF(AX25=0,0,($K$25/$AX$25)*100000)</f>
        <v>0</v>
      </c>
      <c r="AZ25" s="157">
        <f>' B_Populations'!U30</f>
        <v>0</v>
      </c>
      <c r="BA25" s="157">
        <f>IF(AZ25=0,0,($L$25/$AZ$25)*100000)</f>
        <v>0</v>
      </c>
      <c r="CQ25" s="110"/>
      <c r="CR25" s="158"/>
      <c r="CS25" s="159">
        <v>8.7247000000000005E-2</v>
      </c>
      <c r="CT25" s="110"/>
      <c r="CU25" s="108" t="str">
        <f>' B_Populations'!$B$15</f>
        <v>55-64</v>
      </c>
      <c r="CV25" s="160">
        <f t="shared" si="37"/>
        <v>0.2617043613894055</v>
      </c>
      <c r="CW25" s="161">
        <f t="shared" si="38"/>
        <v>0.53005467800729045</v>
      </c>
      <c r="CX25" s="161">
        <f t="shared" si="39"/>
        <v>0</v>
      </c>
      <c r="CY25" s="162">
        <f t="shared" si="40"/>
        <v>0</v>
      </c>
      <c r="CZ25" s="162">
        <f t="shared" si="41"/>
        <v>0</v>
      </c>
      <c r="DA25" s="162">
        <f t="shared" si="42"/>
        <v>0</v>
      </c>
      <c r="DB25" s="162">
        <f t="shared" si="43"/>
        <v>0</v>
      </c>
      <c r="DC25" s="162">
        <f t="shared" si="44"/>
        <v>0</v>
      </c>
      <c r="DD25" s="162">
        <f t="shared" si="45"/>
        <v>0</v>
      </c>
      <c r="DE25" s="178">
        <f t="shared" si="46"/>
        <v>0</v>
      </c>
      <c r="DF25" s="110"/>
      <c r="DG25" s="110"/>
      <c r="DH25" s="110"/>
      <c r="DI25" s="110"/>
      <c r="DJ25" s="110"/>
      <c r="DK25" s="110"/>
      <c r="DL25" s="110"/>
      <c r="DM25" s="110"/>
      <c r="DN25" s="110"/>
      <c r="DO25" s="110"/>
      <c r="DP25" s="110"/>
      <c r="DQ25" s="110"/>
      <c r="DR25" s="110"/>
      <c r="DS25" s="110"/>
      <c r="DT25" s="110"/>
      <c r="DU25" s="110"/>
      <c r="DV25" s="110"/>
      <c r="DW25" s="110"/>
      <c r="DX25" s="110"/>
      <c r="DY25" s="110"/>
    </row>
    <row r="26" spans="1:129">
      <c r="B26" s="108" t="str">
        <f>' B_Populations'!$B$16</f>
        <v>65-74</v>
      </c>
      <c r="C26" s="176">
        <v>4</v>
      </c>
      <c r="D26" s="260">
        <v>4</v>
      </c>
      <c r="E26" s="260">
        <f t="shared" si="47"/>
        <v>0</v>
      </c>
      <c r="F26" s="155"/>
      <c r="G26" s="155"/>
      <c r="H26" s="155"/>
      <c r="I26" s="155"/>
      <c r="J26" s="155"/>
      <c r="K26" s="155"/>
      <c r="L26" s="155"/>
      <c r="M26" s="110"/>
      <c r="N26" s="110"/>
      <c r="O26" s="110"/>
      <c r="P26" s="110"/>
      <c r="Q26" s="110"/>
      <c r="R26" s="110"/>
      <c r="S26" s="110"/>
      <c r="T26" s="110"/>
      <c r="U26" s="110"/>
      <c r="V26" s="110"/>
      <c r="W26" s="110"/>
      <c r="X26" s="110"/>
      <c r="Y26" s="110"/>
      <c r="Z26" s="177"/>
      <c r="AA26" s="177"/>
      <c r="AB26" s="177"/>
      <c r="AC26" s="177"/>
      <c r="AD26" s="177"/>
      <c r="AE26" s="177"/>
      <c r="AF26" s="177"/>
      <c r="AG26" s="110"/>
      <c r="AH26" s="157">
        <f>' B_Populations'!C31</f>
        <v>44048</v>
      </c>
      <c r="AI26" s="157">
        <f t="shared" si="48"/>
        <v>9.0810025426807126</v>
      </c>
      <c r="AJ26" s="157">
        <f>' B_Populations'!E31</f>
        <v>20662</v>
      </c>
      <c r="AK26" s="157">
        <f>IF(AJ26=0,0,($D$26/$AJ$26)*100000)</f>
        <v>19.359210144226118</v>
      </c>
      <c r="AL26" s="157">
        <f>' B_Populations'!G31</f>
        <v>23386</v>
      </c>
      <c r="AM26" s="157">
        <f>IF(AL26=0,0,($E$26/$AL$26)*100000)</f>
        <v>0</v>
      </c>
      <c r="AN26" s="157">
        <f>' B_Populations'!I31</f>
        <v>0</v>
      </c>
      <c r="AO26" s="157">
        <f>IF(AN26=0,0,($F$26/$AN$26)*100000)</f>
        <v>0</v>
      </c>
      <c r="AP26" s="157">
        <f>' B_Populations'!K31</f>
        <v>0</v>
      </c>
      <c r="AQ26" s="157">
        <f>IF(AP26=0,0,($G$26/$AP$26)*100000)</f>
        <v>0</v>
      </c>
      <c r="AR26" s="157">
        <f>' B_Populations'!M31</f>
        <v>0</v>
      </c>
      <c r="AS26" s="157">
        <f>IF(AR26=0,0,($H$26/$AR$26)*100000)</f>
        <v>0</v>
      </c>
      <c r="AT26" s="157">
        <f>' B_Populations'!O31</f>
        <v>0</v>
      </c>
      <c r="AU26" s="157">
        <f>IF(AT26=0,0,($I$26/$AT$26)*100000)</f>
        <v>0</v>
      </c>
      <c r="AV26" s="157">
        <f>' B_Populations'!Q31</f>
        <v>0</v>
      </c>
      <c r="AW26" s="157">
        <f>IF(AV26=0,0,($J$26/$AV$26)*100000)</f>
        <v>0</v>
      </c>
      <c r="AX26" s="157">
        <f>' B_Populations'!S31</f>
        <v>0</v>
      </c>
      <c r="AY26" s="157">
        <f>IF(AX26=0,0,($K$26/$AX$26)*100000)</f>
        <v>0</v>
      </c>
      <c r="AZ26" s="157">
        <f>' B_Populations'!U31</f>
        <v>0</v>
      </c>
      <c r="BA26" s="157">
        <f>IF(AZ26=0,0,($L$26/$AZ$26)*100000)</f>
        <v>0</v>
      </c>
      <c r="CQ26" s="110"/>
      <c r="CR26" s="158"/>
      <c r="CS26" s="159">
        <v>6.6036999999999998E-2</v>
      </c>
      <c r="CT26" s="110"/>
      <c r="CU26" s="108" t="str">
        <f>' B_Populations'!$B$16</f>
        <v>65-74</v>
      </c>
      <c r="CV26" s="160">
        <f t="shared" si="37"/>
        <v>0.59968216491100623</v>
      </c>
      <c r="CW26" s="161">
        <f t="shared" si="38"/>
        <v>1.2784241602942601</v>
      </c>
      <c r="CX26" s="161">
        <f t="shared" si="39"/>
        <v>0</v>
      </c>
      <c r="CY26" s="162">
        <f t="shared" si="40"/>
        <v>0</v>
      </c>
      <c r="CZ26" s="162">
        <f t="shared" si="41"/>
        <v>0</v>
      </c>
      <c r="DA26" s="162">
        <f t="shared" si="42"/>
        <v>0</v>
      </c>
      <c r="DB26" s="162">
        <f t="shared" si="43"/>
        <v>0</v>
      </c>
      <c r="DC26" s="162">
        <f t="shared" si="44"/>
        <v>0</v>
      </c>
      <c r="DD26" s="162">
        <f t="shared" si="45"/>
        <v>0</v>
      </c>
      <c r="DE26" s="178">
        <f t="shared" si="46"/>
        <v>0</v>
      </c>
      <c r="DF26" s="110"/>
      <c r="DG26" s="110"/>
      <c r="DH26" s="110"/>
      <c r="DI26" s="110"/>
      <c r="DJ26" s="110"/>
      <c r="DK26" s="110"/>
      <c r="DL26" s="110"/>
      <c r="DM26" s="110"/>
      <c r="DN26" s="110"/>
      <c r="DO26" s="110"/>
      <c r="DP26" s="110"/>
      <c r="DQ26" s="110"/>
      <c r="DR26" s="110"/>
      <c r="DS26" s="110"/>
      <c r="DT26" s="110"/>
      <c r="DU26" s="110"/>
      <c r="DV26" s="110"/>
      <c r="DW26" s="110"/>
      <c r="DX26" s="110"/>
      <c r="DY26" s="110"/>
    </row>
    <row r="27" spans="1:129">
      <c r="B27" s="108" t="str">
        <f>' B_Populations'!$B$17</f>
        <v>75-84</v>
      </c>
      <c r="C27" s="176">
        <v>0</v>
      </c>
      <c r="D27" s="260">
        <v>0</v>
      </c>
      <c r="E27" s="260">
        <f t="shared" si="47"/>
        <v>0</v>
      </c>
      <c r="F27" s="155"/>
      <c r="G27" s="155"/>
      <c r="H27" s="155"/>
      <c r="I27" s="155"/>
      <c r="J27" s="155"/>
      <c r="K27" s="155"/>
      <c r="L27" s="155"/>
      <c r="M27" s="110"/>
      <c r="N27" s="110"/>
      <c r="O27" s="110"/>
      <c r="P27" s="110"/>
      <c r="Q27" s="110"/>
      <c r="R27" s="110"/>
      <c r="S27" s="110"/>
      <c r="T27" s="110"/>
      <c r="U27" s="110"/>
      <c r="V27" s="110"/>
      <c r="W27" s="110"/>
      <c r="X27" s="110"/>
      <c r="Y27" s="110"/>
      <c r="Z27" s="177"/>
      <c r="AA27" s="177"/>
      <c r="AB27" s="177"/>
      <c r="AC27" s="177"/>
      <c r="AD27" s="177"/>
      <c r="AE27" s="177"/>
      <c r="AF27" s="177"/>
      <c r="AG27" s="110"/>
      <c r="AH27" s="157">
        <f>' B_Populations'!C32</f>
        <v>20805</v>
      </c>
      <c r="AI27" s="157">
        <f t="shared" si="48"/>
        <v>0</v>
      </c>
      <c r="AJ27" s="157">
        <f>' B_Populations'!E32</f>
        <v>8982</v>
      </c>
      <c r="AK27" s="157">
        <f>IF(AJ27=0,0,($D$27/$AJ$27)*100000)</f>
        <v>0</v>
      </c>
      <c r="AL27" s="157">
        <f>' B_Populations'!G32</f>
        <v>11823</v>
      </c>
      <c r="AM27" s="157">
        <f>IF(AL27=0,0,($E$27/$AL$27)*100000)</f>
        <v>0</v>
      </c>
      <c r="AN27" s="157">
        <f>' B_Populations'!I32</f>
        <v>0</v>
      </c>
      <c r="AO27" s="157">
        <f>IF(AN27=0,0,($F$27/$AN$27)*100000)</f>
        <v>0</v>
      </c>
      <c r="AP27" s="157">
        <f>' B_Populations'!K32</f>
        <v>0</v>
      </c>
      <c r="AQ27" s="157">
        <f>IF(AP27=0,0,($G$27/$AP$27)*100000)</f>
        <v>0</v>
      </c>
      <c r="AR27" s="157">
        <f>' B_Populations'!M32</f>
        <v>0</v>
      </c>
      <c r="AS27" s="157">
        <f>IF(AR27=0,0,($H$27/$AR$27)*100000)</f>
        <v>0</v>
      </c>
      <c r="AT27" s="157">
        <f>' B_Populations'!O32</f>
        <v>0</v>
      </c>
      <c r="AU27" s="157">
        <f>IF(AT27=0,0,($I$27/$AT$27)*100000)</f>
        <v>0</v>
      </c>
      <c r="AV27" s="157">
        <f>' B_Populations'!Q32</f>
        <v>0</v>
      </c>
      <c r="AW27" s="157">
        <f>IF(AV27=0,0,($J$27/$AV$27)*100000)</f>
        <v>0</v>
      </c>
      <c r="AX27" s="157">
        <f>' B_Populations'!S32</f>
        <v>0</v>
      </c>
      <c r="AY27" s="157">
        <f>IF(AX27=0,0,($K$27/$AX$27)*100000)</f>
        <v>0</v>
      </c>
      <c r="AZ27" s="157">
        <f>' B_Populations'!U32</f>
        <v>0</v>
      </c>
      <c r="BA27" s="157">
        <f>IF(AZ27=0,0,($L$27/$AZ$27)*100000)</f>
        <v>0</v>
      </c>
      <c r="CQ27" s="110"/>
      <c r="CR27" s="158"/>
      <c r="CS27" s="159">
        <v>4.4840999999999999E-2</v>
      </c>
      <c r="CT27" s="110"/>
      <c r="CU27" s="108" t="str">
        <f>' B_Populations'!$B$17</f>
        <v>75-84</v>
      </c>
      <c r="CV27" s="160">
        <f t="shared" si="37"/>
        <v>0</v>
      </c>
      <c r="CW27" s="161">
        <f t="shared" si="38"/>
        <v>0</v>
      </c>
      <c r="CX27" s="161">
        <f t="shared" si="39"/>
        <v>0</v>
      </c>
      <c r="CY27" s="162">
        <f t="shared" si="40"/>
        <v>0</v>
      </c>
      <c r="CZ27" s="162">
        <f t="shared" si="41"/>
        <v>0</v>
      </c>
      <c r="DA27" s="162">
        <f t="shared" si="42"/>
        <v>0</v>
      </c>
      <c r="DB27" s="162">
        <f t="shared" si="43"/>
        <v>0</v>
      </c>
      <c r="DC27" s="162">
        <f t="shared" si="44"/>
        <v>0</v>
      </c>
      <c r="DD27" s="162">
        <f t="shared" si="45"/>
        <v>0</v>
      </c>
      <c r="DE27" s="178">
        <f t="shared" si="46"/>
        <v>0</v>
      </c>
      <c r="DF27" s="110"/>
      <c r="DG27" s="110"/>
      <c r="DH27" s="110"/>
      <c r="DI27" s="110"/>
      <c r="DJ27" s="110"/>
      <c r="DK27" s="110"/>
      <c r="DL27" s="110"/>
      <c r="DM27" s="110"/>
      <c r="DN27" s="110"/>
      <c r="DO27" s="110"/>
      <c r="DP27" s="110"/>
      <c r="DQ27" s="110"/>
      <c r="DR27" s="110"/>
      <c r="DS27" s="110"/>
      <c r="DT27" s="110"/>
      <c r="DU27" s="110"/>
      <c r="DV27" s="110"/>
      <c r="DW27" s="110"/>
      <c r="DX27" s="110"/>
      <c r="DY27" s="110"/>
    </row>
    <row r="28" spans="1:129">
      <c r="B28" s="108" t="str">
        <f>' B_Populations'!$B$18</f>
        <v>85+</v>
      </c>
      <c r="C28" s="176">
        <v>0</v>
      </c>
      <c r="D28" s="260">
        <v>0</v>
      </c>
      <c r="E28" s="260">
        <f t="shared" si="47"/>
        <v>0</v>
      </c>
      <c r="F28" s="155"/>
      <c r="G28" s="155"/>
      <c r="H28" s="155"/>
      <c r="I28" s="155"/>
      <c r="J28" s="155"/>
      <c r="K28" s="155"/>
      <c r="L28" s="155"/>
      <c r="M28" s="110"/>
      <c r="N28" s="110"/>
      <c r="O28" s="110"/>
      <c r="P28" s="110"/>
      <c r="Q28" s="110"/>
      <c r="R28" s="110"/>
      <c r="S28" s="110"/>
      <c r="T28" s="110"/>
      <c r="U28" s="110"/>
      <c r="V28" s="110"/>
      <c r="W28" s="110"/>
      <c r="X28" s="110"/>
      <c r="Y28" s="110"/>
      <c r="Z28" s="177"/>
      <c r="AA28" s="177"/>
      <c r="AB28" s="177"/>
      <c r="AC28" s="177"/>
      <c r="AD28" s="177"/>
      <c r="AE28" s="177"/>
      <c r="AF28" s="177"/>
      <c r="AG28" s="110"/>
      <c r="AH28" s="157">
        <f>' B_Populations'!C33</f>
        <v>8033</v>
      </c>
      <c r="AI28" s="157">
        <f t="shared" si="48"/>
        <v>0</v>
      </c>
      <c r="AJ28" s="157">
        <f>' B_Populations'!E33</f>
        <v>3009</v>
      </c>
      <c r="AK28" s="157">
        <f>IF(AJ28=0,0,($D$28/$AJ$28)*100000)</f>
        <v>0</v>
      </c>
      <c r="AL28" s="157">
        <f>' B_Populations'!G33</f>
        <v>5024</v>
      </c>
      <c r="AM28" s="157">
        <f>IF(AL28=0,0,($E$28/$AL$28)*100000)</f>
        <v>0</v>
      </c>
      <c r="AN28" s="157">
        <f>' B_Populations'!I33</f>
        <v>0</v>
      </c>
      <c r="AO28" s="157">
        <f>IF(AN28=0,0,($F$28/$AN$28)*100000)</f>
        <v>0</v>
      </c>
      <c r="AP28" s="157">
        <f>' B_Populations'!K33</f>
        <v>0</v>
      </c>
      <c r="AQ28" s="157">
        <f>IF(AP28=0,0,($G$28/$AP$28)*100000)</f>
        <v>0</v>
      </c>
      <c r="AR28" s="157">
        <f>' B_Populations'!M33</f>
        <v>0</v>
      </c>
      <c r="AS28" s="157">
        <f>IF(AR28=0,0,($H$28/$AR$28)*100000)</f>
        <v>0</v>
      </c>
      <c r="AT28" s="157">
        <f>' B_Populations'!O33</f>
        <v>0</v>
      </c>
      <c r="AU28" s="157">
        <f>IF(AT28=0,0,($I$28/$AT$28)*100000)</f>
        <v>0</v>
      </c>
      <c r="AV28" s="157">
        <f>' B_Populations'!Q33</f>
        <v>0</v>
      </c>
      <c r="AW28" s="157">
        <f>IF(AV28=0,0,($J$28/$AV$28)*100000)</f>
        <v>0</v>
      </c>
      <c r="AX28" s="157">
        <f>' B_Populations'!S33</f>
        <v>0</v>
      </c>
      <c r="AY28" s="157">
        <f>IF(AX28=0,0,($K$28/$AX$28)*100000)</f>
        <v>0</v>
      </c>
      <c r="AZ28" s="157">
        <f>' B_Populations'!U33</f>
        <v>0</v>
      </c>
      <c r="BA28" s="157">
        <f>IF(AZ28=0,0,($L$28/$AZ$28)*100000)</f>
        <v>0</v>
      </c>
      <c r="CQ28" s="110"/>
      <c r="CR28" s="158"/>
      <c r="CS28" s="159">
        <v>1.5507999999999999E-2</v>
      </c>
      <c r="CT28" s="110"/>
      <c r="CU28" s="108" t="str">
        <f>' B_Populations'!$B$18</f>
        <v>85+</v>
      </c>
      <c r="CV28" s="160">
        <f t="shared" si="37"/>
        <v>0</v>
      </c>
      <c r="CW28" s="161">
        <f t="shared" si="38"/>
        <v>0</v>
      </c>
      <c r="CX28" s="161">
        <f t="shared" si="39"/>
        <v>0</v>
      </c>
      <c r="CY28" s="162">
        <f t="shared" si="40"/>
        <v>0</v>
      </c>
      <c r="CZ28" s="162">
        <f t="shared" si="41"/>
        <v>0</v>
      </c>
      <c r="DA28" s="162">
        <f t="shared" si="42"/>
        <v>0</v>
      </c>
      <c r="DB28" s="162">
        <f t="shared" si="43"/>
        <v>0</v>
      </c>
      <c r="DC28" s="162">
        <f t="shared" si="44"/>
        <v>0</v>
      </c>
      <c r="DD28" s="162">
        <f t="shared" si="45"/>
        <v>0</v>
      </c>
      <c r="DE28" s="178">
        <f t="shared" si="46"/>
        <v>0</v>
      </c>
      <c r="DF28" s="110"/>
      <c r="DG28" s="110"/>
      <c r="DH28" s="110"/>
      <c r="DI28" s="110"/>
      <c r="DJ28" s="110"/>
      <c r="DK28" s="110"/>
      <c r="DL28" s="110"/>
      <c r="DM28" s="110"/>
      <c r="DN28" s="110"/>
      <c r="DO28" s="110"/>
      <c r="DP28" s="110"/>
      <c r="DQ28" s="110"/>
      <c r="DR28" s="110"/>
      <c r="DS28" s="110"/>
      <c r="DT28" s="110"/>
      <c r="DU28" s="110"/>
      <c r="DV28" s="110"/>
      <c r="DW28" s="110"/>
      <c r="DX28" s="110"/>
      <c r="DY28" s="110"/>
    </row>
    <row r="29" spans="1:129">
      <c r="B29" s="163" t="s">
        <v>115</v>
      </c>
      <c r="C29" s="164">
        <f t="shared" ref="C29:L29" si="49">SUM(C19:C28)</f>
        <v>16</v>
      </c>
      <c r="D29" s="165">
        <f t="shared" si="49"/>
        <v>16</v>
      </c>
      <c r="E29" s="165">
        <f t="shared" si="49"/>
        <v>0</v>
      </c>
      <c r="F29" s="167">
        <f t="shared" si="49"/>
        <v>0</v>
      </c>
      <c r="G29" s="167">
        <f t="shared" si="49"/>
        <v>0</v>
      </c>
      <c r="H29" s="167">
        <f t="shared" si="49"/>
        <v>0</v>
      </c>
      <c r="I29" s="167">
        <f t="shared" si="49"/>
        <v>0</v>
      </c>
      <c r="J29" s="167">
        <f t="shared" si="49"/>
        <v>0</v>
      </c>
      <c r="K29" s="167">
        <f t="shared" si="49"/>
        <v>0</v>
      </c>
      <c r="L29" s="179">
        <f t="shared" si="49"/>
        <v>0</v>
      </c>
      <c r="M29" s="98"/>
      <c r="AH29" s="170">
        <f t="shared" ref="AH29:BA29" si="50">SUM(AH19:AH28)</f>
        <v>462513</v>
      </c>
      <c r="AI29" s="157">
        <f t="shared" si="48"/>
        <v>3.4593622233321013</v>
      </c>
      <c r="AJ29" s="157">
        <f t="shared" si="50"/>
        <v>229620</v>
      </c>
      <c r="AK29" s="157">
        <f>IF(AJ29=0,0,($D$29/$AJ$29)*100000)</f>
        <v>6.9680341433673023</v>
      </c>
      <c r="AL29" s="157">
        <f t="shared" si="50"/>
        <v>232893</v>
      </c>
      <c r="AM29" s="157">
        <f>IF(AL29=0,0,($E$29/$AL$29)*100000)</f>
        <v>0</v>
      </c>
      <c r="AN29" s="157">
        <f t="shared" si="50"/>
        <v>0</v>
      </c>
      <c r="AO29" s="157">
        <f>IF(AN29=0,0,($F$29/$AN$29)*100000)</f>
        <v>0</v>
      </c>
      <c r="AP29" s="157">
        <f t="shared" si="50"/>
        <v>0</v>
      </c>
      <c r="AQ29" s="157">
        <f>IF(AP29=0,0,($G$29/$AP$29)*100000)</f>
        <v>0</v>
      </c>
      <c r="AR29" s="157">
        <f t="shared" si="50"/>
        <v>0</v>
      </c>
      <c r="AS29" s="157">
        <f>IF(AR29=0,0,($H$29/$AR$29)*100000)</f>
        <v>0</v>
      </c>
      <c r="AT29" s="157">
        <f t="shared" si="50"/>
        <v>0</v>
      </c>
      <c r="AU29" s="157">
        <f>IF(AT29=0,0,($I$29/$AT$29)*100000)</f>
        <v>0</v>
      </c>
      <c r="AV29" s="157">
        <f t="shared" si="50"/>
        <v>0</v>
      </c>
      <c r="AW29" s="157">
        <f>IF(AV29=0,0,($J$29/$AV$29)*100000)</f>
        <v>0</v>
      </c>
      <c r="AX29" s="157">
        <f t="shared" si="50"/>
        <v>0</v>
      </c>
      <c r="AY29" s="157">
        <f>IF(AX29=0,0,($K$29/$AX$29)*100000)</f>
        <v>0</v>
      </c>
      <c r="AZ29" s="157">
        <f t="shared" si="50"/>
        <v>0</v>
      </c>
      <c r="BA29" s="157">
        <f>IF(AZ29=0,0,($L$29/$AZ$29)*100000)</f>
        <v>0</v>
      </c>
      <c r="CS29" s="171"/>
      <c r="CU29" s="157" t="s">
        <v>115</v>
      </c>
      <c r="CV29" s="160">
        <f t="shared" ref="CV29:DE29" si="51">SUM(CV19:CV28)</f>
        <v>2.8824736278247833</v>
      </c>
      <c r="CW29" s="161">
        <f t="shared" si="51"/>
        <v>5.8090501113120636</v>
      </c>
      <c r="CX29" s="161">
        <f t="shared" si="51"/>
        <v>0</v>
      </c>
      <c r="CY29" s="172">
        <f t="shared" si="51"/>
        <v>0</v>
      </c>
      <c r="CZ29" s="172">
        <f t="shared" si="51"/>
        <v>0</v>
      </c>
      <c r="DA29" s="172">
        <f t="shared" si="51"/>
        <v>0</v>
      </c>
      <c r="DB29" s="172">
        <f t="shared" si="51"/>
        <v>0</v>
      </c>
      <c r="DC29" s="172">
        <f t="shared" si="51"/>
        <v>0</v>
      </c>
      <c r="DD29" s="172">
        <f t="shared" si="51"/>
        <v>0</v>
      </c>
      <c r="DE29" s="180">
        <f t="shared" si="51"/>
        <v>0</v>
      </c>
      <c r="DU29" s="110"/>
    </row>
    <row r="31" spans="1:129" ht="12.95" thickBot="1"/>
    <row r="32" spans="1:129" ht="13.5" thickBot="1">
      <c r="A32" s="136" t="s">
        <v>116</v>
      </c>
      <c r="B32" s="173"/>
      <c r="C32" s="174">
        <f>' B_Populations'!A40</f>
        <v>2019</v>
      </c>
      <c r="D32" s="139" t="s">
        <v>103</v>
      </c>
      <c r="E32" s="139"/>
      <c r="F32" s="140" t="s">
        <v>104</v>
      </c>
      <c r="G32" s="141"/>
      <c r="H32" s="141"/>
      <c r="I32" s="141"/>
      <c r="J32" s="141"/>
      <c r="K32" s="141"/>
      <c r="L32" s="141"/>
      <c r="M32" s="98"/>
      <c r="N32" s="98"/>
      <c r="O32" s="98"/>
      <c r="P32" s="98"/>
      <c r="Q32" s="98"/>
      <c r="R32" s="98"/>
      <c r="S32" s="98"/>
      <c r="T32" s="98"/>
      <c r="U32" s="98"/>
      <c r="V32" s="98"/>
      <c r="W32" s="98"/>
      <c r="X32" s="98"/>
      <c r="Y32" s="98"/>
      <c r="CV32" s="98" t="s">
        <v>106</v>
      </c>
      <c r="CW32" s="98"/>
      <c r="CX32" s="98"/>
      <c r="CY32" s="98"/>
    </row>
    <row r="33" spans="1:129" ht="39">
      <c r="B33" s="144" t="s">
        <v>32</v>
      </c>
      <c r="C33" s="145" t="s">
        <v>107</v>
      </c>
      <c r="D33" s="146" t="s">
        <v>108</v>
      </c>
      <c r="E33" s="146" t="s">
        <v>109</v>
      </c>
      <c r="F33" s="148" t="str">
        <f>' B_Populations'!$I$8</f>
        <v>White-Not Hispanic</v>
      </c>
      <c r="G33" s="148" t="str">
        <f>' B_Populations'!$K$8</f>
        <v>Hispanic</v>
      </c>
      <c r="H33" s="148" t="str">
        <f>' B_Populations'!$M$8</f>
        <v>Black-Not Hispanic</v>
      </c>
      <c r="I33" s="148" t="str">
        <f>' B_Populations'!$O$8</f>
        <v>Asian</v>
      </c>
      <c r="J33" s="148" t="str">
        <f>' B_Populations'!$Q$8</f>
        <v>American Indian/Alaska Native</v>
      </c>
      <c r="K33" s="148" t="str">
        <f>' B_Populations'!$S$8</f>
        <v>Other</v>
      </c>
      <c r="L33" s="175" t="str">
        <f>' B_Populations'!$U$8</f>
        <v>Other</v>
      </c>
      <c r="M33" s="102"/>
      <c r="N33" s="102"/>
      <c r="O33" s="102"/>
      <c r="P33" s="102"/>
      <c r="Q33" s="102"/>
      <c r="R33" s="102"/>
      <c r="S33" s="102"/>
      <c r="T33" s="102"/>
      <c r="U33" s="102"/>
      <c r="V33" s="102"/>
      <c r="W33" s="102"/>
      <c r="X33" s="102"/>
      <c r="Y33" s="102"/>
      <c r="Z33" s="102"/>
      <c r="AA33" s="102"/>
      <c r="AB33" s="102"/>
      <c r="AC33" s="102"/>
      <c r="AD33" s="102"/>
      <c r="AE33" s="102"/>
      <c r="AF33" s="102"/>
      <c r="AH33" s="150" t="s">
        <v>110</v>
      </c>
      <c r="AI33" s="150" t="s">
        <v>111</v>
      </c>
      <c r="AJ33" s="150" t="s">
        <v>112</v>
      </c>
      <c r="AK33" s="150" t="s">
        <v>111</v>
      </c>
      <c r="AL33" s="150" t="s">
        <v>113</v>
      </c>
      <c r="AM33" s="150" t="s">
        <v>111</v>
      </c>
      <c r="AN33" s="150" t="str">
        <f>' B_Populations'!$I$8</f>
        <v>White-Not Hispanic</v>
      </c>
      <c r="AO33" s="150" t="s">
        <v>111</v>
      </c>
      <c r="AP33" s="150" t="str">
        <f>' B_Populations'!$K$8</f>
        <v>Hispanic</v>
      </c>
      <c r="AQ33" s="150" t="s">
        <v>111</v>
      </c>
      <c r="AR33" s="150" t="str">
        <f>' B_Populations'!$M$8</f>
        <v>Black-Not Hispanic</v>
      </c>
      <c r="AS33" s="150" t="s">
        <v>111</v>
      </c>
      <c r="AT33" s="150" t="str">
        <f>' B_Populations'!$O$8</f>
        <v>Asian</v>
      </c>
      <c r="AU33" s="150" t="s">
        <v>111</v>
      </c>
      <c r="AV33" s="150" t="str">
        <f>' B_Populations'!$Q$8</f>
        <v>American Indian/Alaska Native</v>
      </c>
      <c r="AW33" s="150" t="s">
        <v>111</v>
      </c>
      <c r="AX33" s="150" t="str">
        <f>' B_Populations'!$S$8</f>
        <v>Other</v>
      </c>
      <c r="AY33" s="150" t="s">
        <v>111</v>
      </c>
      <c r="AZ33" s="150" t="str">
        <f>' B_Populations'!$U$8</f>
        <v>Other</v>
      </c>
      <c r="BA33" s="150" t="s">
        <v>111</v>
      </c>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51" t="s">
        <v>114</v>
      </c>
      <c r="CU33" s="150" t="s">
        <v>32</v>
      </c>
      <c r="CV33" s="152" t="s">
        <v>33</v>
      </c>
      <c r="CW33" s="153" t="s">
        <v>34</v>
      </c>
      <c r="CX33" s="153" t="s">
        <v>35</v>
      </c>
      <c r="CY33" s="148" t="str">
        <f>' B_Populations'!$I$8</f>
        <v>White-Not Hispanic</v>
      </c>
      <c r="CZ33" s="148" t="str">
        <f>' B_Populations'!$K$8</f>
        <v>Hispanic</v>
      </c>
      <c r="DA33" s="148" t="str">
        <f>' B_Populations'!$M$8</f>
        <v>Black-Not Hispanic</v>
      </c>
      <c r="DB33" s="148" t="str">
        <f>' B_Populations'!$O$8</f>
        <v>Asian</v>
      </c>
      <c r="DC33" s="148" t="str">
        <f>' B_Populations'!$Q$8</f>
        <v>American Indian/Alaska Native</v>
      </c>
      <c r="DD33" s="148" t="str">
        <f>' B_Populations'!$S$8</f>
        <v>Other</v>
      </c>
      <c r="DE33" s="175" t="str">
        <f>' B_Populations'!$U$8</f>
        <v>Other</v>
      </c>
      <c r="DF33" s="102"/>
      <c r="DG33" s="102"/>
      <c r="DH33" s="102"/>
      <c r="DI33" s="102"/>
      <c r="DJ33" s="102"/>
      <c r="DK33" s="102"/>
      <c r="DL33" s="102"/>
      <c r="DM33" s="102"/>
      <c r="DN33" s="102"/>
      <c r="DO33" s="102"/>
      <c r="DP33" s="102"/>
      <c r="DQ33" s="102"/>
      <c r="DR33" s="102"/>
      <c r="DS33" s="102"/>
      <c r="DT33" s="102"/>
      <c r="DU33" s="102"/>
      <c r="DV33" s="102"/>
      <c r="DW33" s="102"/>
      <c r="DX33" s="102"/>
      <c r="DY33" s="102"/>
    </row>
    <row r="34" spans="1:129">
      <c r="B34" s="108" t="str">
        <f>' B_Populations'!$B$9</f>
        <v>10-14</v>
      </c>
      <c r="C34" s="259">
        <v>0</v>
      </c>
      <c r="D34" s="260">
        <v>0</v>
      </c>
      <c r="E34" s="260">
        <f>C34-D34</f>
        <v>0</v>
      </c>
      <c r="F34" s="155"/>
      <c r="G34" s="155"/>
      <c r="H34" s="155"/>
      <c r="I34" s="155"/>
      <c r="J34" s="155"/>
      <c r="K34" s="155"/>
      <c r="L34" s="155"/>
      <c r="M34" s="110"/>
      <c r="N34" s="110"/>
      <c r="O34" s="110"/>
      <c r="P34" s="110"/>
      <c r="Q34" s="110"/>
      <c r="R34" s="110"/>
      <c r="S34" s="110"/>
      <c r="T34" s="110"/>
      <c r="U34" s="110"/>
      <c r="V34" s="110"/>
      <c r="W34" s="110"/>
      <c r="X34" s="110"/>
      <c r="Y34" s="110"/>
      <c r="Z34" s="177"/>
      <c r="AA34" s="177"/>
      <c r="AB34" s="177"/>
      <c r="AC34" s="177"/>
      <c r="AD34" s="177"/>
      <c r="AE34" s="177"/>
      <c r="AF34" s="177"/>
      <c r="AG34" s="110"/>
      <c r="AH34" s="157">
        <f>' B_Populations'!C39</f>
        <v>42254</v>
      </c>
      <c r="AI34" s="157">
        <f>IF(AH34=0,0,(C34/AH34)*100000)</f>
        <v>0</v>
      </c>
      <c r="AJ34" s="157">
        <f>' B_Populations'!E39</f>
        <v>21374</v>
      </c>
      <c r="AK34" s="157">
        <f>IF(AJ34=0,0,($D$34/$AJ$34)*100000)</f>
        <v>0</v>
      </c>
      <c r="AL34" s="157">
        <f>' B_Populations'!G39</f>
        <v>20880</v>
      </c>
      <c r="AM34" s="157">
        <f>IF(AL34=0,0,($E$34/$AL$34)*100000)</f>
        <v>0</v>
      </c>
      <c r="AN34" s="157">
        <f>' B_Populations'!I39</f>
        <v>0</v>
      </c>
      <c r="AO34" s="157">
        <f>IF(AN34=0,0,($F$34/$AN$34)*100000)</f>
        <v>0</v>
      </c>
      <c r="AP34" s="157">
        <f>' B_Populations'!K39</f>
        <v>0</v>
      </c>
      <c r="AQ34" s="157">
        <f>IF(AP34=0,0,($G$34/$AP$34)*100000)</f>
        <v>0</v>
      </c>
      <c r="AR34" s="157">
        <f>' B_Populations'!M39</f>
        <v>0</v>
      </c>
      <c r="AS34" s="157">
        <f>IF(AR34=0,0,($H$34/$AR$34)*100000)</f>
        <v>0</v>
      </c>
      <c r="AT34" s="157">
        <f>' B_Populations'!O39</f>
        <v>0</v>
      </c>
      <c r="AU34" s="157">
        <f>IF(AT34=0,0,($I$34/$AT$34)*100000)</f>
        <v>0</v>
      </c>
      <c r="AV34" s="157">
        <f>' B_Populations'!Q39</f>
        <v>0</v>
      </c>
      <c r="AW34" s="157">
        <f>IF(AV34=0,0,($J$34/$AV$34)*100000)</f>
        <v>0</v>
      </c>
      <c r="AX34" s="157">
        <f>' B_Populations'!S39</f>
        <v>0</v>
      </c>
      <c r="AY34" s="157">
        <f>IF(AX34=0,0,($K$34/$AX$34)*100000)</f>
        <v>0</v>
      </c>
      <c r="AZ34" s="157">
        <f>' B_Populations'!U39</f>
        <v>0</v>
      </c>
      <c r="BA34" s="157">
        <f>IF(AZ34=0,0,($L$34/$AZ$34)*100000)</f>
        <v>0</v>
      </c>
      <c r="CQ34" s="110"/>
      <c r="CR34" s="158"/>
      <c r="CS34" s="159">
        <v>7.3032E-2</v>
      </c>
      <c r="CT34" s="110"/>
      <c r="CU34" s="108" t="str">
        <f>' B_Populations'!$B$9</f>
        <v>10-14</v>
      </c>
      <c r="CV34" s="160">
        <f t="shared" ref="CV34:CV43" si="52">AI34*CS34</f>
        <v>0</v>
      </c>
      <c r="CW34" s="161">
        <f t="shared" ref="CW34:CW43" si="53">AK34*CS34</f>
        <v>0</v>
      </c>
      <c r="CX34" s="161">
        <f t="shared" ref="CX34:CX43" si="54">AM34*CS34</f>
        <v>0</v>
      </c>
      <c r="CY34" s="162">
        <f t="shared" ref="CY34:CY43" si="55">AO34*CS34</f>
        <v>0</v>
      </c>
      <c r="CZ34" s="162">
        <f t="shared" ref="CZ34:CZ43" si="56">AQ34*CS34</f>
        <v>0</v>
      </c>
      <c r="DA34" s="162">
        <f t="shared" ref="DA34:DA43" si="57">AS34*CS34</f>
        <v>0</v>
      </c>
      <c r="DB34" s="162">
        <f t="shared" ref="DB34:DB43" si="58">AU34*CS34</f>
        <v>0</v>
      </c>
      <c r="DC34" s="162">
        <f t="shared" ref="DC34:DC43" si="59">AW34*CS34</f>
        <v>0</v>
      </c>
      <c r="DD34" s="162">
        <f t="shared" ref="DD34:DD43" si="60">AY34*CS34</f>
        <v>0</v>
      </c>
      <c r="DE34" s="178">
        <f t="shared" ref="DE34:DE43" si="61">BA34*CS34</f>
        <v>0</v>
      </c>
      <c r="DF34" s="110"/>
      <c r="DG34" s="110"/>
      <c r="DH34" s="110"/>
      <c r="DI34" s="110"/>
      <c r="DJ34" s="110"/>
      <c r="DK34" s="110"/>
      <c r="DL34" s="110"/>
      <c r="DM34" s="110"/>
      <c r="DN34" s="110"/>
      <c r="DO34" s="110"/>
      <c r="DP34" s="110"/>
      <c r="DQ34" s="110"/>
      <c r="DR34" s="110"/>
      <c r="DS34" s="110"/>
      <c r="DT34" s="110"/>
      <c r="DU34" s="110"/>
      <c r="DV34" s="110"/>
      <c r="DW34" s="110"/>
      <c r="DX34" s="110"/>
      <c r="DY34" s="110"/>
    </row>
    <row r="35" spans="1:129">
      <c r="B35" s="108" t="str">
        <f>' B_Populations'!$B$10</f>
        <v>15-19</v>
      </c>
      <c r="C35" s="259">
        <v>0</v>
      </c>
      <c r="D35" s="260">
        <v>0</v>
      </c>
      <c r="E35" s="260">
        <f t="shared" ref="E35:E43" si="62">C35-D35</f>
        <v>0</v>
      </c>
      <c r="F35" s="155"/>
      <c r="G35" s="155"/>
      <c r="H35" s="155"/>
      <c r="I35" s="155"/>
      <c r="J35" s="155"/>
      <c r="K35" s="155"/>
      <c r="L35" s="155"/>
      <c r="M35" s="110"/>
      <c r="N35" s="110"/>
      <c r="O35" s="110"/>
      <c r="P35" s="110"/>
      <c r="Q35" s="110"/>
      <c r="R35" s="110"/>
      <c r="S35" s="110"/>
      <c r="T35" s="110"/>
      <c r="U35" s="110"/>
      <c r="V35" s="110"/>
      <c r="W35" s="110"/>
      <c r="X35" s="110"/>
      <c r="Y35" s="110"/>
      <c r="Z35" s="177"/>
      <c r="AA35" s="177"/>
      <c r="AB35" s="177"/>
      <c r="AC35" s="177"/>
      <c r="AD35" s="177"/>
      <c r="AE35" s="177"/>
      <c r="AF35" s="177"/>
      <c r="AG35" s="110"/>
      <c r="AH35" s="157">
        <f>' B_Populations'!C40</f>
        <v>39702</v>
      </c>
      <c r="AI35" s="157">
        <f t="shared" ref="AI35:AI44" si="63">IF(AH35=0,0,(C35/AH35)*100000)</f>
        <v>0</v>
      </c>
      <c r="AJ35" s="157">
        <f>' B_Populations'!E40</f>
        <v>20751</v>
      </c>
      <c r="AK35" s="157">
        <f>IF(AJ35=0,0,($D$35/$AJ$35)*100000)</f>
        <v>0</v>
      </c>
      <c r="AL35" s="157">
        <f>' B_Populations'!G40</f>
        <v>18951</v>
      </c>
      <c r="AM35" s="157">
        <f>IF(AL35=0,0,($E$35/$AL$35)*100000)</f>
        <v>0</v>
      </c>
      <c r="AN35" s="157">
        <f>' B_Populations'!I40</f>
        <v>0</v>
      </c>
      <c r="AO35" s="157">
        <f>IF(AN35=0,0,($F$35/$AN$35)*100000)</f>
        <v>0</v>
      </c>
      <c r="AP35" s="157">
        <f>' B_Populations'!K40</f>
        <v>0</v>
      </c>
      <c r="AQ35" s="157">
        <f>IF(AP35=0,0,($G$35/$AP$35)*100000)</f>
        <v>0</v>
      </c>
      <c r="AR35" s="157">
        <f>' B_Populations'!M40</f>
        <v>0</v>
      </c>
      <c r="AS35" s="157">
        <f>IF(AR35=0,0,($H$35/$AR$35)*100000)</f>
        <v>0</v>
      </c>
      <c r="AT35" s="157">
        <f>' B_Populations'!O40</f>
        <v>0</v>
      </c>
      <c r="AU35" s="157">
        <f>IF(AT35=0,0,($I$35/$AT$35)*100000)</f>
        <v>0</v>
      </c>
      <c r="AV35" s="157">
        <f>' B_Populations'!Q40</f>
        <v>0</v>
      </c>
      <c r="AW35" s="157">
        <f>IF(AV35=0,0,($J$35/$AV$35)*100000)</f>
        <v>0</v>
      </c>
      <c r="AX35" s="157">
        <f>' B_Populations'!S40</f>
        <v>0</v>
      </c>
      <c r="AY35" s="157">
        <f>IF(AX35=0,0,($K$35/$AX$35)*100000)</f>
        <v>0</v>
      </c>
      <c r="AZ35" s="157">
        <f>' B_Populations'!U40</f>
        <v>0</v>
      </c>
      <c r="BA35" s="157">
        <f>IF(AZ35=0,0,($L$35/$AZ$35)*100000)</f>
        <v>0</v>
      </c>
      <c r="CQ35" s="110"/>
      <c r="CR35" s="158"/>
      <c r="CS35" s="159">
        <v>7.2168999999999997E-2</v>
      </c>
      <c r="CT35" s="110"/>
      <c r="CU35" s="108" t="str">
        <f>' B_Populations'!$B$10</f>
        <v>15-19</v>
      </c>
      <c r="CV35" s="160">
        <f t="shared" si="52"/>
        <v>0</v>
      </c>
      <c r="CW35" s="161">
        <f t="shared" si="53"/>
        <v>0</v>
      </c>
      <c r="CX35" s="161">
        <f t="shared" si="54"/>
        <v>0</v>
      </c>
      <c r="CY35" s="162">
        <f t="shared" si="55"/>
        <v>0</v>
      </c>
      <c r="CZ35" s="162">
        <f t="shared" si="56"/>
        <v>0</v>
      </c>
      <c r="DA35" s="162">
        <f t="shared" si="57"/>
        <v>0</v>
      </c>
      <c r="DB35" s="162">
        <f t="shared" si="58"/>
        <v>0</v>
      </c>
      <c r="DC35" s="162">
        <f t="shared" si="59"/>
        <v>0</v>
      </c>
      <c r="DD35" s="162">
        <f t="shared" si="60"/>
        <v>0</v>
      </c>
      <c r="DE35" s="178">
        <f t="shared" si="61"/>
        <v>0</v>
      </c>
      <c r="DF35" s="110"/>
      <c r="DG35" s="110"/>
      <c r="DH35" s="110"/>
      <c r="DI35" s="110"/>
      <c r="DJ35" s="110"/>
      <c r="DK35" s="110"/>
      <c r="DL35" s="110"/>
      <c r="DM35" s="110"/>
      <c r="DN35" s="110"/>
      <c r="DO35" s="110"/>
      <c r="DP35" s="110"/>
      <c r="DQ35" s="110"/>
      <c r="DR35" s="110"/>
      <c r="DS35" s="110"/>
      <c r="DT35" s="110"/>
      <c r="DU35" s="110"/>
      <c r="DV35" s="110"/>
      <c r="DW35" s="110"/>
      <c r="DX35" s="110"/>
      <c r="DY35" s="110"/>
    </row>
    <row r="36" spans="1:129">
      <c r="B36" s="108" t="str">
        <f>' B_Populations'!$B$11</f>
        <v>20-24</v>
      </c>
      <c r="C36" s="259">
        <v>3</v>
      </c>
      <c r="D36" s="260">
        <v>3</v>
      </c>
      <c r="E36" s="260">
        <f t="shared" si="62"/>
        <v>0</v>
      </c>
      <c r="F36" s="155"/>
      <c r="G36" s="155"/>
      <c r="H36" s="155"/>
      <c r="I36" s="155"/>
      <c r="J36" s="155"/>
      <c r="K36" s="155"/>
      <c r="L36" s="155"/>
      <c r="M36" s="110"/>
      <c r="N36" s="110"/>
      <c r="O36" s="110"/>
      <c r="P36" s="110"/>
      <c r="Q36" s="110"/>
      <c r="R36" s="110"/>
      <c r="S36" s="110"/>
      <c r="T36" s="110"/>
      <c r="U36" s="110"/>
      <c r="V36" s="110"/>
      <c r="W36" s="110"/>
      <c r="X36" s="110"/>
      <c r="Y36" s="110"/>
      <c r="Z36" s="177"/>
      <c r="AA36" s="177"/>
      <c r="AB36" s="177"/>
      <c r="AC36" s="177"/>
      <c r="AD36" s="177"/>
      <c r="AE36" s="177"/>
      <c r="AF36" s="177"/>
      <c r="AG36" s="110"/>
      <c r="AH36" s="157">
        <f>' B_Populations'!C41</f>
        <v>33360</v>
      </c>
      <c r="AI36" s="157">
        <f t="shared" si="63"/>
        <v>8.9928057553956844</v>
      </c>
      <c r="AJ36" s="157">
        <f>' B_Populations'!E41</f>
        <v>16921</v>
      </c>
      <c r="AK36" s="157">
        <f>IF(AJ36=0,0,($D$36/$AJ$36)*100000)</f>
        <v>17.729448614148101</v>
      </c>
      <c r="AL36" s="157">
        <f>' B_Populations'!G41</f>
        <v>16439</v>
      </c>
      <c r="AM36" s="157">
        <f>IF(AL36=0,0,($E$36/$AL$36)*100000)</f>
        <v>0</v>
      </c>
      <c r="AN36" s="157">
        <f>' B_Populations'!I41</f>
        <v>0</v>
      </c>
      <c r="AO36" s="157">
        <f>IF(AN36=0,0,($F$36/$AN$36)*100000)</f>
        <v>0</v>
      </c>
      <c r="AP36" s="157">
        <f>' B_Populations'!K41</f>
        <v>0</v>
      </c>
      <c r="AQ36" s="157">
        <f>IF(AP36=0,0,($G$36/$AP$36)*100000)</f>
        <v>0</v>
      </c>
      <c r="AR36" s="157">
        <f>' B_Populations'!M41</f>
        <v>0</v>
      </c>
      <c r="AS36" s="157">
        <f>IF(AR36=0,0,($H$36/$AR$36)*100000)</f>
        <v>0</v>
      </c>
      <c r="AT36" s="157">
        <f>' B_Populations'!O41</f>
        <v>0</v>
      </c>
      <c r="AU36" s="157">
        <f>IF(AT36=0,0,($I$36/$AT$36)*100000)</f>
        <v>0</v>
      </c>
      <c r="AV36" s="157">
        <f>' B_Populations'!Q41</f>
        <v>0</v>
      </c>
      <c r="AW36" s="157">
        <f>IF(AV36=0,0,($J$36/$AV$36)*100000)</f>
        <v>0</v>
      </c>
      <c r="AX36" s="157">
        <f>' B_Populations'!S41</f>
        <v>0</v>
      </c>
      <c r="AY36" s="157">
        <f>IF(AX36=0,0,($K$36/$AX$36)*100000)</f>
        <v>0</v>
      </c>
      <c r="AZ36" s="157">
        <f>' B_Populations'!U41</f>
        <v>0</v>
      </c>
      <c r="BA36" s="157">
        <f>IF(AZ36=0,0,($L$36/$AZ$36)*100000)</f>
        <v>0</v>
      </c>
      <c r="CQ36" s="110"/>
      <c r="CR36" s="158"/>
      <c r="CS36" s="159">
        <v>6.6477999999999995E-2</v>
      </c>
      <c r="CT36" s="110"/>
      <c r="CU36" s="108" t="str">
        <f>' B_Populations'!$B$11</f>
        <v>20-24</v>
      </c>
      <c r="CV36" s="160">
        <f t="shared" si="52"/>
        <v>0.59782374100719426</v>
      </c>
      <c r="CW36" s="161">
        <f t="shared" si="53"/>
        <v>1.1786182849713374</v>
      </c>
      <c r="CX36" s="161">
        <f t="shared" si="54"/>
        <v>0</v>
      </c>
      <c r="CY36" s="162">
        <f t="shared" si="55"/>
        <v>0</v>
      </c>
      <c r="CZ36" s="162">
        <f t="shared" si="56"/>
        <v>0</v>
      </c>
      <c r="DA36" s="162">
        <f t="shared" si="57"/>
        <v>0</v>
      </c>
      <c r="DB36" s="162">
        <f t="shared" si="58"/>
        <v>0</v>
      </c>
      <c r="DC36" s="162">
        <f t="shared" si="59"/>
        <v>0</v>
      </c>
      <c r="DD36" s="162">
        <f t="shared" si="60"/>
        <v>0</v>
      </c>
      <c r="DE36" s="178">
        <f t="shared" si="61"/>
        <v>0</v>
      </c>
      <c r="DF36" s="110"/>
      <c r="DG36" s="110"/>
      <c r="DH36" s="110"/>
      <c r="DI36" s="110"/>
      <c r="DJ36" s="110"/>
      <c r="DK36" s="110"/>
      <c r="DL36" s="110"/>
      <c r="DM36" s="110"/>
      <c r="DN36" s="110"/>
      <c r="DO36" s="110"/>
      <c r="DP36" s="110"/>
      <c r="DQ36" s="110"/>
      <c r="DR36" s="110"/>
      <c r="DS36" s="110"/>
      <c r="DT36" s="110"/>
      <c r="DU36" s="110"/>
      <c r="DV36" s="110"/>
      <c r="DW36" s="110"/>
      <c r="DX36" s="110"/>
      <c r="DY36" s="110"/>
    </row>
    <row r="37" spans="1:129">
      <c r="B37" s="108" t="str">
        <f>' B_Populations'!$B$12</f>
        <v>25-34</v>
      </c>
      <c r="C37" s="259">
        <v>3</v>
      </c>
      <c r="D37" s="260">
        <v>3</v>
      </c>
      <c r="E37" s="260">
        <f t="shared" si="62"/>
        <v>0</v>
      </c>
      <c r="F37" s="155"/>
      <c r="G37" s="155"/>
      <c r="H37" s="155"/>
      <c r="I37" s="155"/>
      <c r="J37" s="155"/>
      <c r="K37" s="155"/>
      <c r="L37" s="155"/>
      <c r="M37" s="110"/>
      <c r="N37" s="110"/>
      <c r="O37" s="110"/>
      <c r="P37" s="110"/>
      <c r="Q37" s="110"/>
      <c r="R37" s="110"/>
      <c r="S37" s="110"/>
      <c r="T37" s="110"/>
      <c r="U37" s="110"/>
      <c r="V37" s="110"/>
      <c r="W37" s="110"/>
      <c r="X37" s="110"/>
      <c r="Y37" s="110"/>
      <c r="Z37" s="177"/>
      <c r="AA37" s="177"/>
      <c r="AB37" s="177"/>
      <c r="AC37" s="177"/>
      <c r="AD37" s="177"/>
      <c r="AE37" s="177"/>
      <c r="AF37" s="177"/>
      <c r="AG37" s="110"/>
      <c r="AH37" s="157">
        <f>' B_Populations'!C42</f>
        <v>63003</v>
      </c>
      <c r="AI37" s="157">
        <f t="shared" si="63"/>
        <v>4.7616780153326035</v>
      </c>
      <c r="AJ37" s="157">
        <f>' B_Populations'!E42</f>
        <v>31829</v>
      </c>
      <c r="AK37" s="157">
        <f>IF(AJ37=0,0,($D$37/$AJ$37)*100000)</f>
        <v>9.4253668038581164</v>
      </c>
      <c r="AL37" s="157">
        <f>' B_Populations'!G42</f>
        <v>31174</v>
      </c>
      <c r="AM37" s="157">
        <f>IF(AL37=0,0,($E$37/$AL$37)*100000)</f>
        <v>0</v>
      </c>
      <c r="AN37" s="157">
        <f>' B_Populations'!I42</f>
        <v>0</v>
      </c>
      <c r="AO37" s="157">
        <f>IF(AN37=0,0,($F$37/$AN$37)*100000)</f>
        <v>0</v>
      </c>
      <c r="AP37" s="157">
        <f>' B_Populations'!K42</f>
        <v>0</v>
      </c>
      <c r="AQ37" s="157">
        <f>IF(AP37=0,0,($G$37/$AP$37)*100000)</f>
        <v>0</v>
      </c>
      <c r="AR37" s="157">
        <f>' B_Populations'!M42</f>
        <v>0</v>
      </c>
      <c r="AS37" s="157">
        <f>IF(AR37=0,0,($H$37/$AR$37)*100000)</f>
        <v>0</v>
      </c>
      <c r="AT37" s="157">
        <f>' B_Populations'!O42</f>
        <v>0</v>
      </c>
      <c r="AU37" s="157">
        <f>IF(AT37=0,0,($I$37/$AT$37)*100000)</f>
        <v>0</v>
      </c>
      <c r="AV37" s="157">
        <f>' B_Populations'!Q42</f>
        <v>0</v>
      </c>
      <c r="AW37" s="157">
        <f>IF(AV37=0,0,($J$37/$AV$37)*100000)</f>
        <v>0</v>
      </c>
      <c r="AX37" s="157">
        <f>' B_Populations'!S42</f>
        <v>0</v>
      </c>
      <c r="AY37" s="157">
        <f>IF(AX37=0,0,($K$37/$AX$37)*100000)</f>
        <v>0</v>
      </c>
      <c r="AZ37" s="157">
        <f>' B_Populations'!U42</f>
        <v>0</v>
      </c>
      <c r="BA37" s="157">
        <f>IF(AZ37=0,0,($L$37/$AZ$37)*100000)</f>
        <v>0</v>
      </c>
      <c r="CQ37" s="110"/>
      <c r="CR37" s="158"/>
      <c r="CS37" s="159">
        <v>0.135573</v>
      </c>
      <c r="CT37" s="110"/>
      <c r="CU37" s="108" t="str">
        <f>' B_Populations'!$B$12</f>
        <v>25-34</v>
      </c>
      <c r="CV37" s="160">
        <f t="shared" si="52"/>
        <v>0.6455549735726871</v>
      </c>
      <c r="CW37" s="161">
        <f t="shared" si="53"/>
        <v>1.2778252536994563</v>
      </c>
      <c r="CX37" s="161">
        <f t="shared" si="54"/>
        <v>0</v>
      </c>
      <c r="CY37" s="162">
        <f t="shared" si="55"/>
        <v>0</v>
      </c>
      <c r="CZ37" s="162">
        <f t="shared" si="56"/>
        <v>0</v>
      </c>
      <c r="DA37" s="162">
        <f t="shared" si="57"/>
        <v>0</v>
      </c>
      <c r="DB37" s="162">
        <f t="shared" si="58"/>
        <v>0</v>
      </c>
      <c r="DC37" s="162">
        <f t="shared" si="59"/>
        <v>0</v>
      </c>
      <c r="DD37" s="162">
        <f t="shared" si="60"/>
        <v>0</v>
      </c>
      <c r="DE37" s="178">
        <f t="shared" si="61"/>
        <v>0</v>
      </c>
      <c r="DF37" s="110"/>
      <c r="DG37" s="110"/>
      <c r="DH37" s="110"/>
      <c r="DI37" s="110"/>
      <c r="DJ37" s="110"/>
      <c r="DK37" s="110"/>
      <c r="DL37" s="110"/>
      <c r="DM37" s="110"/>
      <c r="DN37" s="110"/>
      <c r="DO37" s="110"/>
      <c r="DP37" s="110"/>
      <c r="DQ37" s="110"/>
      <c r="DR37" s="110"/>
      <c r="DS37" s="110"/>
      <c r="DT37" s="110"/>
      <c r="DU37" s="110"/>
      <c r="DV37" s="110"/>
      <c r="DW37" s="110"/>
      <c r="DX37" s="110"/>
      <c r="DY37" s="110"/>
    </row>
    <row r="38" spans="1:129">
      <c r="B38" s="108" t="str">
        <f>' B_Populations'!$B$13</f>
        <v>35-44</v>
      </c>
      <c r="C38" s="259">
        <v>1</v>
      </c>
      <c r="D38" s="260">
        <v>1</v>
      </c>
      <c r="E38" s="260">
        <f t="shared" si="62"/>
        <v>0</v>
      </c>
      <c r="F38" s="155"/>
      <c r="G38" s="155"/>
      <c r="H38" s="155"/>
      <c r="I38" s="155"/>
      <c r="J38" s="155"/>
      <c r="K38" s="155"/>
      <c r="L38" s="155"/>
      <c r="M38" s="110"/>
      <c r="N38" s="110"/>
      <c r="O38" s="110"/>
      <c r="P38" s="110"/>
      <c r="Q38" s="110"/>
      <c r="R38" s="110"/>
      <c r="S38" s="110"/>
      <c r="T38" s="110"/>
      <c r="U38" s="110"/>
      <c r="V38" s="110"/>
      <c r="W38" s="110"/>
      <c r="X38" s="110"/>
      <c r="Y38" s="110"/>
      <c r="Z38" s="177"/>
      <c r="AA38" s="177"/>
      <c r="AB38" s="177"/>
      <c r="AC38" s="177"/>
      <c r="AD38" s="177"/>
      <c r="AE38" s="177"/>
      <c r="AF38" s="177"/>
      <c r="AG38" s="110"/>
      <c r="AH38" s="157">
        <f>' B_Populations'!C43</f>
        <v>70405</v>
      </c>
      <c r="AI38" s="157">
        <f t="shared" si="63"/>
        <v>1.4203536680633477</v>
      </c>
      <c r="AJ38" s="157">
        <f>' B_Populations'!E43</f>
        <v>35200</v>
      </c>
      <c r="AK38" s="157">
        <f>IF(AJ38=0,0,($D$38/$AJ$38)*100000)</f>
        <v>2.8409090909090908</v>
      </c>
      <c r="AL38" s="157">
        <f>' B_Populations'!G43</f>
        <v>35205</v>
      </c>
      <c r="AM38" s="157">
        <f>IF(AL38=0,0,($E$38/$AL$38)*100000)</f>
        <v>0</v>
      </c>
      <c r="AN38" s="157">
        <f>' B_Populations'!I43</f>
        <v>0</v>
      </c>
      <c r="AO38" s="157">
        <f>IF(AN38=0,0,($F$38/$AN$38)*100000)</f>
        <v>0</v>
      </c>
      <c r="AP38" s="157">
        <f>' B_Populations'!K43</f>
        <v>0</v>
      </c>
      <c r="AQ38" s="157">
        <f>IF(AP38=0,0,($G$38/$AP$38)*100000)</f>
        <v>0</v>
      </c>
      <c r="AR38" s="157">
        <f>' B_Populations'!M43</f>
        <v>0</v>
      </c>
      <c r="AS38" s="157">
        <f>IF(AR38=0,0,($H$38/$AR$38)*100000)</f>
        <v>0</v>
      </c>
      <c r="AT38" s="157">
        <f>' B_Populations'!O43</f>
        <v>0</v>
      </c>
      <c r="AU38" s="157">
        <f>IF(AT38=0,0,($I$38/$AT$38)*100000)</f>
        <v>0</v>
      </c>
      <c r="AV38" s="157">
        <f>' B_Populations'!Q43</f>
        <v>0</v>
      </c>
      <c r="AW38" s="157">
        <f>IF(AV38=0,0,($J$38/$AV$38)*100000)</f>
        <v>0</v>
      </c>
      <c r="AX38" s="157">
        <f>' B_Populations'!S43</f>
        <v>0</v>
      </c>
      <c r="AY38" s="157">
        <f>IF(AX38=0,0,($K$38/$AX$38)*100000)</f>
        <v>0</v>
      </c>
      <c r="AZ38" s="157">
        <f>' B_Populations'!U43</f>
        <v>0</v>
      </c>
      <c r="BA38" s="157">
        <f>IF(AZ38=0,0,($L$38/$AZ$38)*100000)</f>
        <v>0</v>
      </c>
      <c r="CQ38" s="110"/>
      <c r="CR38" s="158"/>
      <c r="CS38" s="159">
        <v>0.16261300000000001</v>
      </c>
      <c r="CT38" s="110"/>
      <c r="CU38" s="108" t="str">
        <f>' B_Populations'!$B$13</f>
        <v>35-44</v>
      </c>
      <c r="CV38" s="160">
        <f t="shared" si="52"/>
        <v>0.23096797102478517</v>
      </c>
      <c r="CW38" s="161">
        <f t="shared" si="53"/>
        <v>0.46196874999999998</v>
      </c>
      <c r="CX38" s="161">
        <f t="shared" si="54"/>
        <v>0</v>
      </c>
      <c r="CY38" s="162">
        <f t="shared" si="55"/>
        <v>0</v>
      </c>
      <c r="CZ38" s="162">
        <f t="shared" si="56"/>
        <v>0</v>
      </c>
      <c r="DA38" s="162">
        <f t="shared" si="57"/>
        <v>0</v>
      </c>
      <c r="DB38" s="162">
        <f t="shared" si="58"/>
        <v>0</v>
      </c>
      <c r="DC38" s="162">
        <f t="shared" si="59"/>
        <v>0</v>
      </c>
      <c r="DD38" s="162">
        <f t="shared" si="60"/>
        <v>0</v>
      </c>
      <c r="DE38" s="178">
        <f t="shared" si="61"/>
        <v>0</v>
      </c>
      <c r="DF38" s="110"/>
      <c r="DG38" s="110"/>
      <c r="DH38" s="110"/>
      <c r="DI38" s="110"/>
      <c r="DJ38" s="110"/>
      <c r="DK38" s="110"/>
      <c r="DL38" s="110"/>
      <c r="DM38" s="110"/>
      <c r="DN38" s="110"/>
      <c r="DO38" s="110"/>
      <c r="DP38" s="110"/>
      <c r="DQ38" s="110"/>
      <c r="DR38" s="110"/>
      <c r="DS38" s="110"/>
      <c r="DT38" s="110"/>
      <c r="DU38" s="110"/>
      <c r="DV38" s="110"/>
      <c r="DW38" s="110"/>
      <c r="DX38" s="110"/>
      <c r="DY38" s="110"/>
    </row>
    <row r="39" spans="1:129">
      <c r="B39" s="108" t="str">
        <f>' B_Populations'!$B$14</f>
        <v>45-54</v>
      </c>
      <c r="C39" s="259">
        <v>3</v>
      </c>
      <c r="D39" s="260">
        <v>3</v>
      </c>
      <c r="E39" s="260">
        <f t="shared" si="62"/>
        <v>0</v>
      </c>
      <c r="F39" s="155"/>
      <c r="G39" s="155"/>
      <c r="H39" s="155"/>
      <c r="I39" s="155"/>
      <c r="J39" s="155"/>
      <c r="K39" s="155"/>
      <c r="L39" s="155"/>
      <c r="M39" s="110"/>
      <c r="N39" s="110"/>
      <c r="O39" s="110"/>
      <c r="P39" s="110"/>
      <c r="Q39" s="110"/>
      <c r="R39" s="110"/>
      <c r="S39" s="110"/>
      <c r="T39" s="110"/>
      <c r="U39" s="110"/>
      <c r="V39" s="110"/>
      <c r="W39" s="110"/>
      <c r="X39" s="110"/>
      <c r="Y39" s="110"/>
      <c r="Z39" s="177"/>
      <c r="AA39" s="177"/>
      <c r="AB39" s="177"/>
      <c r="AC39" s="177"/>
      <c r="AD39" s="177"/>
      <c r="AE39" s="177"/>
      <c r="AF39" s="177"/>
      <c r="AG39" s="110"/>
      <c r="AH39" s="157">
        <f>' B_Populations'!C44</f>
        <v>74153</v>
      </c>
      <c r="AI39" s="157">
        <f t="shared" si="63"/>
        <v>4.0456893180316369</v>
      </c>
      <c r="AJ39" s="157">
        <f>' B_Populations'!E44</f>
        <v>37272</v>
      </c>
      <c r="AK39" s="157">
        <f>IF(AJ39=0,0,($D$39/$AJ$39)*100000)</f>
        <v>8.0489375402446868</v>
      </c>
      <c r="AL39" s="157">
        <f>' B_Populations'!G44</f>
        <v>36881</v>
      </c>
      <c r="AM39" s="157">
        <f>IF(AL39=0,0,($E$39/$AL$39)*100000)</f>
        <v>0</v>
      </c>
      <c r="AN39" s="157">
        <f>' B_Populations'!I44</f>
        <v>0</v>
      </c>
      <c r="AO39" s="157">
        <f>IF(AN39=0,0,($F$39/$AN$39)*100000)</f>
        <v>0</v>
      </c>
      <c r="AP39" s="157">
        <f>' B_Populations'!K44</f>
        <v>0</v>
      </c>
      <c r="AQ39" s="157">
        <f>IF(AP39=0,0,($G$39/$AP$39)*100000)</f>
        <v>0</v>
      </c>
      <c r="AR39" s="157">
        <f>' B_Populations'!M44</f>
        <v>0</v>
      </c>
      <c r="AS39" s="157">
        <f>IF(AR39=0,0,($H$39/$AR$39)*100000)</f>
        <v>0</v>
      </c>
      <c r="AT39" s="157">
        <f>' B_Populations'!O44</f>
        <v>0</v>
      </c>
      <c r="AU39" s="157">
        <f>IF(AT39=0,0,($I$39/$AT$39)*100000)</f>
        <v>0</v>
      </c>
      <c r="AV39" s="157">
        <f>' B_Populations'!Q44</f>
        <v>0</v>
      </c>
      <c r="AW39" s="157">
        <f>IF(AV39=0,0,($J$39/$AV$39)*100000)</f>
        <v>0</v>
      </c>
      <c r="AX39" s="157">
        <f>' B_Populations'!S44</f>
        <v>0</v>
      </c>
      <c r="AY39" s="157">
        <f>IF(AX39=0,0,($K$39/$AX$39)*100000)</f>
        <v>0</v>
      </c>
      <c r="AZ39" s="157">
        <f>' B_Populations'!U44</f>
        <v>0</v>
      </c>
      <c r="BA39" s="157">
        <f>IF(AZ39=0,0,($L$39/$AZ$39)*100000)</f>
        <v>0</v>
      </c>
      <c r="CQ39" s="110"/>
      <c r="CR39" s="158"/>
      <c r="CS39" s="159">
        <v>0.13483400000000001</v>
      </c>
      <c r="CT39" s="110"/>
      <c r="CU39" s="108" t="str">
        <f>' B_Populations'!$B$14</f>
        <v>45-54</v>
      </c>
      <c r="CV39" s="160">
        <f t="shared" si="52"/>
        <v>0.54549647350747776</v>
      </c>
      <c r="CW39" s="161">
        <f t="shared" si="53"/>
        <v>1.0852704443013521</v>
      </c>
      <c r="CX39" s="161">
        <f t="shared" si="54"/>
        <v>0</v>
      </c>
      <c r="CY39" s="162">
        <f t="shared" si="55"/>
        <v>0</v>
      </c>
      <c r="CZ39" s="162">
        <f t="shared" si="56"/>
        <v>0</v>
      </c>
      <c r="DA39" s="162">
        <f t="shared" si="57"/>
        <v>0</v>
      </c>
      <c r="DB39" s="162">
        <f t="shared" si="58"/>
        <v>0</v>
      </c>
      <c r="DC39" s="162">
        <f t="shared" si="59"/>
        <v>0</v>
      </c>
      <c r="DD39" s="162">
        <f t="shared" si="60"/>
        <v>0</v>
      </c>
      <c r="DE39" s="178">
        <f t="shared" si="61"/>
        <v>0</v>
      </c>
      <c r="DF39" s="110"/>
      <c r="DG39" s="110"/>
      <c r="DH39" s="110"/>
      <c r="DI39" s="110"/>
      <c r="DJ39" s="110"/>
      <c r="DK39" s="110"/>
      <c r="DL39" s="110"/>
      <c r="DM39" s="110"/>
      <c r="DN39" s="110"/>
      <c r="DO39" s="110"/>
      <c r="DP39" s="110"/>
      <c r="DQ39" s="110"/>
      <c r="DR39" s="110"/>
      <c r="DS39" s="110"/>
      <c r="DT39" s="110"/>
      <c r="DU39" s="110"/>
      <c r="DV39" s="110"/>
      <c r="DW39" s="110"/>
      <c r="DX39" s="110"/>
      <c r="DY39" s="110"/>
    </row>
    <row r="40" spans="1:129">
      <c r="B40" s="108" t="str">
        <f>' B_Populations'!$B$15</f>
        <v>55-64</v>
      </c>
      <c r="C40" s="259">
        <v>3</v>
      </c>
      <c r="D40" s="260">
        <v>3</v>
      </c>
      <c r="E40" s="260">
        <f t="shared" si="62"/>
        <v>0</v>
      </c>
      <c r="F40" s="155"/>
      <c r="G40" s="155"/>
      <c r="H40" s="155"/>
      <c r="I40" s="155"/>
      <c r="J40" s="155"/>
      <c r="K40" s="155"/>
      <c r="L40" s="155"/>
      <c r="M40" s="110"/>
      <c r="N40" s="110"/>
      <c r="O40" s="110"/>
      <c r="P40" s="110"/>
      <c r="Q40" s="110"/>
      <c r="R40" s="110"/>
      <c r="S40" s="110"/>
      <c r="T40" s="110"/>
      <c r="U40" s="110"/>
      <c r="V40" s="110"/>
      <c r="W40" s="110"/>
      <c r="X40" s="110"/>
      <c r="Y40" s="110"/>
      <c r="Z40" s="177"/>
      <c r="AA40" s="177"/>
      <c r="AB40" s="177"/>
      <c r="AC40" s="177"/>
      <c r="AD40" s="177"/>
      <c r="AE40" s="177"/>
      <c r="AF40" s="177"/>
      <c r="AG40" s="110"/>
      <c r="AH40" s="157">
        <f>' B_Populations'!C45</f>
        <v>67986</v>
      </c>
      <c r="AI40" s="157">
        <f t="shared" si="63"/>
        <v>4.4126731974229996</v>
      </c>
      <c r="AJ40" s="157">
        <f>' B_Populations'!E45</f>
        <v>33660</v>
      </c>
      <c r="AK40" s="157">
        <f>IF(AJ40=0,0,($D$40/$AJ$40)*100000)</f>
        <v>8.9126559714795004</v>
      </c>
      <c r="AL40" s="157">
        <f>' B_Populations'!G45</f>
        <v>34326</v>
      </c>
      <c r="AM40" s="157">
        <f>IF(AL40=0,0,($E$40/$AL$40)*100000)</f>
        <v>0</v>
      </c>
      <c r="AN40" s="157">
        <f>' B_Populations'!I45</f>
        <v>0</v>
      </c>
      <c r="AO40" s="157">
        <f>IF(AN40=0,0,($F$40/$AN$40)*100000)</f>
        <v>0</v>
      </c>
      <c r="AP40" s="157">
        <f>' B_Populations'!K45</f>
        <v>0</v>
      </c>
      <c r="AQ40" s="157">
        <f>IF(AP40=0,0,($G$40/$AP$40)*100000)</f>
        <v>0</v>
      </c>
      <c r="AR40" s="157">
        <f>' B_Populations'!M45</f>
        <v>0</v>
      </c>
      <c r="AS40" s="157">
        <f>IF(AR40=0,0,($H$40/$AR$40)*100000)</f>
        <v>0</v>
      </c>
      <c r="AT40" s="157">
        <f>' B_Populations'!O45</f>
        <v>0</v>
      </c>
      <c r="AU40" s="157">
        <f>IF(AT40=0,0,($I$40/$AT$40)*100000)</f>
        <v>0</v>
      </c>
      <c r="AV40" s="157">
        <f>' B_Populations'!Q45</f>
        <v>0</v>
      </c>
      <c r="AW40" s="157">
        <f>IF(AV40=0,0,($J$40/$AV$40)*100000)</f>
        <v>0</v>
      </c>
      <c r="AX40" s="157">
        <f>' B_Populations'!S45</f>
        <v>0</v>
      </c>
      <c r="AY40" s="157">
        <f>IF(AX40=0,0,($K$40/$AX$40)*100000)</f>
        <v>0</v>
      </c>
      <c r="AZ40" s="157">
        <f>' B_Populations'!U45</f>
        <v>0</v>
      </c>
      <c r="BA40" s="157">
        <f>IF(AZ40=0,0,($L$40/$AZ$40)*100000)</f>
        <v>0</v>
      </c>
      <c r="CQ40" s="110"/>
      <c r="CR40" s="158"/>
      <c r="CS40" s="159">
        <v>8.7247000000000005E-2</v>
      </c>
      <c r="CT40" s="110"/>
      <c r="CU40" s="108" t="str">
        <f>' B_Populations'!$B$15</f>
        <v>55-64</v>
      </c>
      <c r="CV40" s="160">
        <f t="shared" si="52"/>
        <v>0.38499249845556449</v>
      </c>
      <c r="CW40" s="161">
        <f t="shared" si="53"/>
        <v>0.777602495543672</v>
      </c>
      <c r="CX40" s="161">
        <f t="shared" si="54"/>
        <v>0</v>
      </c>
      <c r="CY40" s="162">
        <f t="shared" si="55"/>
        <v>0</v>
      </c>
      <c r="CZ40" s="162">
        <f t="shared" si="56"/>
        <v>0</v>
      </c>
      <c r="DA40" s="162">
        <f t="shared" si="57"/>
        <v>0</v>
      </c>
      <c r="DB40" s="162">
        <f t="shared" si="58"/>
        <v>0</v>
      </c>
      <c r="DC40" s="162">
        <f t="shared" si="59"/>
        <v>0</v>
      </c>
      <c r="DD40" s="162">
        <f t="shared" si="60"/>
        <v>0</v>
      </c>
      <c r="DE40" s="178">
        <f t="shared" si="61"/>
        <v>0</v>
      </c>
      <c r="DF40" s="110"/>
      <c r="DG40" s="110"/>
      <c r="DH40" s="110"/>
      <c r="DI40" s="110"/>
      <c r="DJ40" s="110"/>
      <c r="DK40" s="110"/>
      <c r="DL40" s="110"/>
      <c r="DM40" s="110"/>
      <c r="DN40" s="110"/>
      <c r="DO40" s="110"/>
      <c r="DP40" s="110"/>
      <c r="DQ40" s="110"/>
      <c r="DR40" s="110"/>
      <c r="DS40" s="110"/>
      <c r="DT40" s="110"/>
      <c r="DU40" s="110"/>
      <c r="DV40" s="110"/>
      <c r="DW40" s="110"/>
      <c r="DX40" s="110"/>
      <c r="DY40" s="110"/>
    </row>
    <row r="41" spans="1:129">
      <c r="B41" s="108" t="str">
        <f>' B_Populations'!$B$16</f>
        <v>65-74</v>
      </c>
      <c r="C41" s="259">
        <v>2</v>
      </c>
      <c r="D41" s="260">
        <v>2</v>
      </c>
      <c r="E41" s="260">
        <f t="shared" si="62"/>
        <v>0</v>
      </c>
      <c r="F41" s="155"/>
      <c r="G41" s="155"/>
      <c r="H41" s="155"/>
      <c r="I41" s="155"/>
      <c r="J41" s="155"/>
      <c r="K41" s="155"/>
      <c r="L41" s="155"/>
      <c r="M41" s="110"/>
      <c r="N41" s="110"/>
      <c r="O41" s="110"/>
      <c r="P41" s="110"/>
      <c r="Q41" s="110"/>
      <c r="R41" s="110"/>
      <c r="S41" s="110"/>
      <c r="T41" s="110"/>
      <c r="U41" s="110"/>
      <c r="V41" s="110"/>
      <c r="W41" s="110"/>
      <c r="X41" s="110"/>
      <c r="Y41" s="110"/>
      <c r="Z41" s="177"/>
      <c r="AA41" s="177"/>
      <c r="AB41" s="177"/>
      <c r="AC41" s="177"/>
      <c r="AD41" s="177"/>
      <c r="AE41" s="177"/>
      <c r="AF41" s="177"/>
      <c r="AG41" s="110"/>
      <c r="AH41" s="157">
        <f>' B_Populations'!C46</f>
        <v>45832</v>
      </c>
      <c r="AI41" s="157">
        <f t="shared" si="63"/>
        <v>4.3637633094780943</v>
      </c>
      <c r="AJ41" s="157">
        <f>' B_Populations'!E46</f>
        <v>21653</v>
      </c>
      <c r="AK41" s="157">
        <f>IF(AJ41=0,0,($D$41/$AJ$41)*100000)</f>
        <v>9.2365953909388985</v>
      </c>
      <c r="AL41" s="157">
        <f>' B_Populations'!G46</f>
        <v>24179</v>
      </c>
      <c r="AM41" s="157">
        <f>IF(AL41=0,0,($E$41/$AL$41)*100000)</f>
        <v>0</v>
      </c>
      <c r="AN41" s="157">
        <f>' B_Populations'!I46</f>
        <v>0</v>
      </c>
      <c r="AO41" s="157">
        <f>IF(AN41=0,0,($F$41/$AN$41)*100000)</f>
        <v>0</v>
      </c>
      <c r="AP41" s="157">
        <f>' B_Populations'!K46</f>
        <v>0</v>
      </c>
      <c r="AQ41" s="157">
        <f>IF(AP41=0,0,($G$41/$AP$41)*100000)</f>
        <v>0</v>
      </c>
      <c r="AR41" s="157">
        <f>' B_Populations'!M46</f>
        <v>0</v>
      </c>
      <c r="AS41" s="157">
        <f>IF(AR41=0,0,($H$41/$AR$41)*100000)</f>
        <v>0</v>
      </c>
      <c r="AT41" s="157">
        <f>' B_Populations'!O46</f>
        <v>0</v>
      </c>
      <c r="AU41" s="157">
        <f>IF(AT41=0,0,($I$41/$AT$41)*100000)</f>
        <v>0</v>
      </c>
      <c r="AV41" s="157">
        <f>' B_Populations'!Q46</f>
        <v>0</v>
      </c>
      <c r="AW41" s="157">
        <f>IF(AV41=0,0,($J$41/$AV$41)*100000)</f>
        <v>0</v>
      </c>
      <c r="AX41" s="157">
        <f>' B_Populations'!S46</f>
        <v>0</v>
      </c>
      <c r="AY41" s="157">
        <f>IF(AX41=0,0,($K$41/$AX$41)*100000)</f>
        <v>0</v>
      </c>
      <c r="AZ41" s="157">
        <f>' B_Populations'!U46</f>
        <v>0</v>
      </c>
      <c r="BA41" s="157">
        <f>IF(AZ41=0,0,($L$41/$AZ$41)*100000)</f>
        <v>0</v>
      </c>
      <c r="CQ41" s="110"/>
      <c r="CR41" s="158"/>
      <c r="CS41" s="159">
        <v>6.6036999999999998E-2</v>
      </c>
      <c r="CT41" s="110"/>
      <c r="CU41" s="108" t="str">
        <f>' B_Populations'!$B$16</f>
        <v>65-74</v>
      </c>
      <c r="CV41" s="160">
        <f t="shared" si="52"/>
        <v>0.28816983766800491</v>
      </c>
      <c r="CW41" s="161">
        <f t="shared" si="53"/>
        <v>0.60995704983143206</v>
      </c>
      <c r="CX41" s="161">
        <f t="shared" si="54"/>
        <v>0</v>
      </c>
      <c r="CY41" s="162">
        <f t="shared" si="55"/>
        <v>0</v>
      </c>
      <c r="CZ41" s="162">
        <f t="shared" si="56"/>
        <v>0</v>
      </c>
      <c r="DA41" s="162">
        <f t="shared" si="57"/>
        <v>0</v>
      </c>
      <c r="DB41" s="162">
        <f t="shared" si="58"/>
        <v>0</v>
      </c>
      <c r="DC41" s="162">
        <f t="shared" si="59"/>
        <v>0</v>
      </c>
      <c r="DD41" s="162">
        <f t="shared" si="60"/>
        <v>0</v>
      </c>
      <c r="DE41" s="178">
        <f t="shared" si="61"/>
        <v>0</v>
      </c>
      <c r="DF41" s="110"/>
      <c r="DG41" s="110"/>
      <c r="DH41" s="110"/>
      <c r="DI41" s="110"/>
      <c r="DJ41" s="110"/>
      <c r="DK41" s="110"/>
      <c r="DL41" s="110"/>
      <c r="DM41" s="110"/>
      <c r="DN41" s="110"/>
      <c r="DO41" s="110"/>
      <c r="DP41" s="110"/>
      <c r="DQ41" s="110"/>
      <c r="DR41" s="110"/>
      <c r="DS41" s="110"/>
      <c r="DT41" s="110"/>
      <c r="DU41" s="110"/>
      <c r="DV41" s="110"/>
      <c r="DW41" s="110"/>
      <c r="DX41" s="110"/>
      <c r="DY41" s="110"/>
    </row>
    <row r="42" spans="1:129">
      <c r="B42" s="108" t="str">
        <f>' B_Populations'!$B$17</f>
        <v>75-84</v>
      </c>
      <c r="C42" s="259">
        <v>0</v>
      </c>
      <c r="D42" s="260">
        <v>0</v>
      </c>
      <c r="E42" s="260">
        <f t="shared" si="62"/>
        <v>0</v>
      </c>
      <c r="F42" s="155"/>
      <c r="G42" s="155"/>
      <c r="H42" s="155"/>
      <c r="I42" s="155"/>
      <c r="J42" s="155"/>
      <c r="K42" s="155"/>
      <c r="L42" s="155"/>
      <c r="M42" s="110"/>
      <c r="N42" s="110"/>
      <c r="O42" s="110"/>
      <c r="P42" s="110"/>
      <c r="Q42" s="110"/>
      <c r="R42" s="110"/>
      <c r="S42" s="110"/>
      <c r="T42" s="110"/>
      <c r="U42" s="110"/>
      <c r="V42" s="110"/>
      <c r="W42" s="110"/>
      <c r="X42" s="110"/>
      <c r="Y42" s="110"/>
      <c r="Z42" s="177"/>
      <c r="AA42" s="177"/>
      <c r="AB42" s="177"/>
      <c r="AC42" s="177"/>
      <c r="AD42" s="177"/>
      <c r="AE42" s="177"/>
      <c r="AF42" s="177"/>
      <c r="AG42" s="110"/>
      <c r="AH42" s="157">
        <f>' B_Populations'!C47</f>
        <v>23807</v>
      </c>
      <c r="AI42" s="157">
        <f t="shared" si="63"/>
        <v>0</v>
      </c>
      <c r="AJ42" s="157">
        <f>' B_Populations'!E47</f>
        <v>10397</v>
      </c>
      <c r="AK42" s="157">
        <f>IF(AJ42=0,0,($D$42/$AJ$42)*100000)</f>
        <v>0</v>
      </c>
      <c r="AL42" s="157">
        <f>' B_Populations'!G47</f>
        <v>13410</v>
      </c>
      <c r="AM42" s="157">
        <f>IF(AL42=0,0,($E$42/$AL$42)*100000)</f>
        <v>0</v>
      </c>
      <c r="AN42" s="157">
        <f>' B_Populations'!I47</f>
        <v>0</v>
      </c>
      <c r="AO42" s="157">
        <f>IF(AN42=0,0,($F$42/$AN$42)*100000)</f>
        <v>0</v>
      </c>
      <c r="AP42" s="157">
        <f>' B_Populations'!K47</f>
        <v>0</v>
      </c>
      <c r="AQ42" s="157">
        <f>IF(AP42=0,0,($G$42/$AP$42)*100000)</f>
        <v>0</v>
      </c>
      <c r="AR42" s="157">
        <f>' B_Populations'!M47</f>
        <v>0</v>
      </c>
      <c r="AS42" s="157">
        <f>IF(AR42=0,0,($H$42/$AR$42)*100000)</f>
        <v>0</v>
      </c>
      <c r="AT42" s="157">
        <f>' B_Populations'!O47</f>
        <v>0</v>
      </c>
      <c r="AU42" s="157">
        <f>IF(AT42=0,0,($I$42/$AT$42)*100000)</f>
        <v>0</v>
      </c>
      <c r="AV42" s="157">
        <f>' B_Populations'!Q47</f>
        <v>0</v>
      </c>
      <c r="AW42" s="157">
        <f>IF(AV42=0,0,($J$42/$AV$42)*100000)</f>
        <v>0</v>
      </c>
      <c r="AX42" s="157">
        <f>' B_Populations'!S47</f>
        <v>0</v>
      </c>
      <c r="AY42" s="157">
        <f>IF(AX42=0,0,($K$42/$AX$42)*100000)</f>
        <v>0</v>
      </c>
      <c r="AZ42" s="157">
        <f>' B_Populations'!U47</f>
        <v>0</v>
      </c>
      <c r="BA42" s="157">
        <f>IF(AZ42=0,0,($L$42/$AZ$42)*100000)</f>
        <v>0</v>
      </c>
      <c r="CQ42" s="110"/>
      <c r="CR42" s="158"/>
      <c r="CS42" s="159">
        <v>4.4840999999999999E-2</v>
      </c>
      <c r="CT42" s="110"/>
      <c r="CU42" s="108" t="str">
        <f>' B_Populations'!$B$17</f>
        <v>75-84</v>
      </c>
      <c r="CV42" s="160">
        <f t="shared" si="52"/>
        <v>0</v>
      </c>
      <c r="CW42" s="161">
        <f t="shared" si="53"/>
        <v>0</v>
      </c>
      <c r="CX42" s="161">
        <f t="shared" si="54"/>
        <v>0</v>
      </c>
      <c r="CY42" s="162">
        <f t="shared" si="55"/>
        <v>0</v>
      </c>
      <c r="CZ42" s="162">
        <f t="shared" si="56"/>
        <v>0</v>
      </c>
      <c r="DA42" s="162">
        <f t="shared" si="57"/>
        <v>0</v>
      </c>
      <c r="DB42" s="162">
        <f t="shared" si="58"/>
        <v>0</v>
      </c>
      <c r="DC42" s="162">
        <f t="shared" si="59"/>
        <v>0</v>
      </c>
      <c r="DD42" s="162">
        <f t="shared" si="60"/>
        <v>0</v>
      </c>
      <c r="DE42" s="178">
        <f t="shared" si="61"/>
        <v>0</v>
      </c>
      <c r="DF42" s="110"/>
      <c r="DG42" s="110"/>
      <c r="DH42" s="110"/>
      <c r="DI42" s="110"/>
      <c r="DJ42" s="110"/>
      <c r="DK42" s="110"/>
      <c r="DL42" s="110"/>
      <c r="DM42" s="110"/>
      <c r="DN42" s="110"/>
      <c r="DO42" s="110"/>
      <c r="DP42" s="110"/>
      <c r="DQ42" s="110"/>
      <c r="DR42" s="110"/>
      <c r="DS42" s="110"/>
      <c r="DT42" s="110"/>
      <c r="DU42" s="110"/>
      <c r="DV42" s="110"/>
      <c r="DW42" s="110"/>
      <c r="DX42" s="110"/>
      <c r="DY42" s="110"/>
    </row>
    <row r="43" spans="1:129">
      <c r="B43" s="108" t="str">
        <f>' B_Populations'!$B$18</f>
        <v>85+</v>
      </c>
      <c r="C43" s="259">
        <v>1</v>
      </c>
      <c r="D43" s="260">
        <v>1</v>
      </c>
      <c r="E43" s="260">
        <f t="shared" si="62"/>
        <v>0</v>
      </c>
      <c r="F43" s="155"/>
      <c r="G43" s="155"/>
      <c r="H43" s="155"/>
      <c r="I43" s="155"/>
      <c r="J43" s="155"/>
      <c r="K43" s="155"/>
      <c r="L43" s="155"/>
      <c r="M43" s="110"/>
      <c r="N43" s="110"/>
      <c r="O43" s="110"/>
      <c r="P43" s="110"/>
      <c r="Q43" s="110"/>
      <c r="R43" s="110"/>
      <c r="S43" s="110"/>
      <c r="T43" s="110"/>
      <c r="U43" s="110"/>
      <c r="V43" s="110"/>
      <c r="W43" s="110"/>
      <c r="X43" s="110"/>
      <c r="Y43" s="110"/>
      <c r="Z43" s="177"/>
      <c r="AA43" s="177"/>
      <c r="AB43" s="177"/>
      <c r="AC43" s="177"/>
      <c r="AD43" s="177"/>
      <c r="AE43" s="177"/>
      <c r="AF43" s="177"/>
      <c r="AG43" s="110"/>
      <c r="AH43" s="157">
        <f>' B_Populations'!C48</f>
        <v>6301</v>
      </c>
      <c r="AI43" s="157">
        <f t="shared" si="63"/>
        <v>15.870496746548167</v>
      </c>
      <c r="AJ43" s="157">
        <f>' B_Populations'!E48</f>
        <v>2153</v>
      </c>
      <c r="AK43" s="157">
        <f>IF(AJ43=0,0,($D$43/$AJ$43)*100000)</f>
        <v>46.446818392940081</v>
      </c>
      <c r="AL43" s="157">
        <f>' B_Populations'!G48</f>
        <v>4148</v>
      </c>
      <c r="AM43" s="157">
        <f>IF(AL43=0,0,($E$43/$AL$43)*100000)</f>
        <v>0</v>
      </c>
      <c r="AN43" s="157">
        <f>' B_Populations'!I48</f>
        <v>0</v>
      </c>
      <c r="AO43" s="157">
        <f>IF(AN43=0,0,($F$43/$AN$43)*100000)</f>
        <v>0</v>
      </c>
      <c r="AP43" s="157">
        <f>' B_Populations'!K48</f>
        <v>0</v>
      </c>
      <c r="AQ43" s="157">
        <f>IF(AP43=0,0,($G$43/$AP$43)*100000)</f>
        <v>0</v>
      </c>
      <c r="AR43" s="157">
        <f>' B_Populations'!M48</f>
        <v>0</v>
      </c>
      <c r="AS43" s="157">
        <f>IF(AR43=0,0,($H$43/$AR$43)*100000)</f>
        <v>0</v>
      </c>
      <c r="AT43" s="157">
        <f>' B_Populations'!O48</f>
        <v>0</v>
      </c>
      <c r="AU43" s="157">
        <f>IF(AT43=0,0,($I$43/$AT$43)*100000)</f>
        <v>0</v>
      </c>
      <c r="AV43" s="157">
        <f>' B_Populations'!Q48</f>
        <v>0</v>
      </c>
      <c r="AW43" s="157">
        <f>IF(AV43=0,0,($J$43/$AV$43)*100000)</f>
        <v>0</v>
      </c>
      <c r="AX43" s="157">
        <f>' B_Populations'!S48</f>
        <v>0</v>
      </c>
      <c r="AY43" s="157">
        <f>IF(AX43=0,0,($K$43/$AX$43)*100000)</f>
        <v>0</v>
      </c>
      <c r="AZ43" s="157">
        <f>' B_Populations'!U48</f>
        <v>0</v>
      </c>
      <c r="BA43" s="157">
        <f>IF(AZ43=0,0,($L$43/$AZ$43)*100000)</f>
        <v>0</v>
      </c>
      <c r="CQ43" s="110"/>
      <c r="CR43" s="158"/>
      <c r="CS43" s="159">
        <v>1.5507999999999999E-2</v>
      </c>
      <c r="CT43" s="110"/>
      <c r="CU43" s="108" t="str">
        <f>' B_Populations'!$B$18</f>
        <v>85+</v>
      </c>
      <c r="CV43" s="160">
        <f t="shared" si="52"/>
        <v>0.24611966354546896</v>
      </c>
      <c r="CW43" s="161">
        <f t="shared" si="53"/>
        <v>0.72029725963771474</v>
      </c>
      <c r="CX43" s="161">
        <f t="shared" si="54"/>
        <v>0</v>
      </c>
      <c r="CY43" s="162">
        <f t="shared" si="55"/>
        <v>0</v>
      </c>
      <c r="CZ43" s="162">
        <f t="shared" si="56"/>
        <v>0</v>
      </c>
      <c r="DA43" s="162">
        <f t="shared" si="57"/>
        <v>0</v>
      </c>
      <c r="DB43" s="162">
        <f t="shared" si="58"/>
        <v>0</v>
      </c>
      <c r="DC43" s="162">
        <f t="shared" si="59"/>
        <v>0</v>
      </c>
      <c r="DD43" s="162">
        <f t="shared" si="60"/>
        <v>0</v>
      </c>
      <c r="DE43" s="178">
        <f t="shared" si="61"/>
        <v>0</v>
      </c>
      <c r="DF43" s="110"/>
      <c r="DG43" s="110"/>
      <c r="DH43" s="110"/>
      <c r="DI43" s="110"/>
      <c r="DJ43" s="110"/>
      <c r="DK43" s="110"/>
      <c r="DL43" s="110"/>
      <c r="DM43" s="110"/>
      <c r="DN43" s="110"/>
      <c r="DO43" s="110"/>
      <c r="DP43" s="110"/>
      <c r="DQ43" s="110"/>
      <c r="DR43" s="110"/>
      <c r="DS43" s="110"/>
      <c r="DT43" s="110"/>
      <c r="DU43" s="110"/>
      <c r="DV43" s="110"/>
      <c r="DW43" s="110"/>
      <c r="DX43" s="110"/>
      <c r="DY43" s="110"/>
    </row>
    <row r="44" spans="1:129">
      <c r="B44" s="163" t="s">
        <v>115</v>
      </c>
      <c r="C44" s="164">
        <f t="shared" ref="C44:L44" si="64">SUM(C34:C43)</f>
        <v>16</v>
      </c>
      <c r="D44" s="165">
        <f t="shared" si="64"/>
        <v>16</v>
      </c>
      <c r="E44" s="165">
        <f t="shared" si="64"/>
        <v>0</v>
      </c>
      <c r="F44" s="167">
        <f t="shared" si="64"/>
        <v>0</v>
      </c>
      <c r="G44" s="167">
        <f t="shared" si="64"/>
        <v>0</v>
      </c>
      <c r="H44" s="167">
        <f t="shared" si="64"/>
        <v>0</v>
      </c>
      <c r="I44" s="167">
        <f t="shared" si="64"/>
        <v>0</v>
      </c>
      <c r="J44" s="167">
        <f t="shared" si="64"/>
        <v>0</v>
      </c>
      <c r="K44" s="167">
        <f t="shared" si="64"/>
        <v>0</v>
      </c>
      <c r="L44" s="179">
        <f t="shared" si="64"/>
        <v>0</v>
      </c>
      <c r="M44" s="98"/>
      <c r="AH44" s="170">
        <f t="shared" ref="AH44:BA44" si="65">SUM(AH34:AH43)</f>
        <v>466803</v>
      </c>
      <c r="AI44" s="157">
        <f t="shared" si="63"/>
        <v>3.4275700884527307</v>
      </c>
      <c r="AJ44" s="157">
        <f t="shared" si="65"/>
        <v>231210</v>
      </c>
      <c r="AK44" s="157">
        <f>IF(AJ44=0,0,($D$44/$AJ$44)*100000)</f>
        <v>6.920115911941525</v>
      </c>
      <c r="AL44" s="157">
        <f t="shared" si="65"/>
        <v>235593</v>
      </c>
      <c r="AM44" s="157">
        <f>IF(AL44=0,0,($E$44/$AL$44)*100000)</f>
        <v>0</v>
      </c>
      <c r="AN44" s="157">
        <f t="shared" si="65"/>
        <v>0</v>
      </c>
      <c r="AO44" s="157">
        <f>IF(AN44=0,0,($F$44/$AN$44)*100000)</f>
        <v>0</v>
      </c>
      <c r="AP44" s="157">
        <f t="shared" si="65"/>
        <v>0</v>
      </c>
      <c r="AQ44" s="157">
        <f>IF(AP44=0,0,($G$44/$AP$44)*100000)</f>
        <v>0</v>
      </c>
      <c r="AR44" s="157">
        <f t="shared" si="65"/>
        <v>0</v>
      </c>
      <c r="AS44" s="157">
        <f>IF(AR44=0,0,($H$44/$AR$44)*100000)</f>
        <v>0</v>
      </c>
      <c r="AT44" s="157">
        <f t="shared" si="65"/>
        <v>0</v>
      </c>
      <c r="AU44" s="157">
        <f>IF(AT44=0,0,($I$44/$AT$44)*100000)</f>
        <v>0</v>
      </c>
      <c r="AV44" s="157">
        <f t="shared" si="65"/>
        <v>0</v>
      </c>
      <c r="AW44" s="157">
        <f>IF(AV44=0,0,($J$44/$AV$44)*100000)</f>
        <v>0</v>
      </c>
      <c r="AX44" s="157">
        <f t="shared" si="65"/>
        <v>0</v>
      </c>
      <c r="AY44" s="157">
        <f>IF(AX44=0,0,($K$44/$AX$44)*100000)</f>
        <v>0</v>
      </c>
      <c r="AZ44" s="157">
        <f t="shared" si="65"/>
        <v>0</v>
      </c>
      <c r="BA44" s="157">
        <f>IF(AZ44=0,0,($L$44/$AZ$44)*100000)</f>
        <v>0</v>
      </c>
      <c r="CS44" s="171"/>
      <c r="CU44" s="157" t="s">
        <v>115</v>
      </c>
      <c r="CV44" s="160">
        <f t="shared" ref="CV44:DE44" si="66">SUM(CV34:CV43)</f>
        <v>2.9391251587811826</v>
      </c>
      <c r="CW44" s="161">
        <f t="shared" si="66"/>
        <v>6.1115395379849637</v>
      </c>
      <c r="CX44" s="161">
        <f t="shared" si="66"/>
        <v>0</v>
      </c>
      <c r="CY44" s="172">
        <f t="shared" si="66"/>
        <v>0</v>
      </c>
      <c r="CZ44" s="172">
        <f t="shared" si="66"/>
        <v>0</v>
      </c>
      <c r="DA44" s="172">
        <f t="shared" si="66"/>
        <v>0</v>
      </c>
      <c r="DB44" s="172">
        <f t="shared" si="66"/>
        <v>0</v>
      </c>
      <c r="DC44" s="172">
        <f t="shared" si="66"/>
        <v>0</v>
      </c>
      <c r="DD44" s="172">
        <f t="shared" si="66"/>
        <v>0</v>
      </c>
      <c r="DE44" s="180">
        <f t="shared" si="66"/>
        <v>0</v>
      </c>
      <c r="DU44" s="110"/>
    </row>
    <row r="46" spans="1:129" ht="12.95" thickBot="1"/>
    <row r="47" spans="1:129" ht="13.5" thickBot="1">
      <c r="A47" s="136" t="s">
        <v>116</v>
      </c>
      <c r="B47" s="173"/>
      <c r="C47" s="174">
        <f>' B_Populations'!A55</f>
        <v>2018</v>
      </c>
      <c r="D47" s="139" t="s">
        <v>103</v>
      </c>
      <c r="E47" s="139"/>
      <c r="F47" s="140" t="s">
        <v>104</v>
      </c>
      <c r="G47" s="141"/>
      <c r="H47" s="141"/>
      <c r="I47" s="141"/>
      <c r="J47" s="141"/>
      <c r="K47" s="141"/>
      <c r="L47" s="141"/>
      <c r="M47" s="98"/>
      <c r="N47" s="98"/>
      <c r="O47" s="98"/>
      <c r="P47" s="98"/>
      <c r="Q47" s="98"/>
      <c r="R47" s="98"/>
      <c r="S47" s="98"/>
      <c r="T47" s="98"/>
      <c r="U47" s="98"/>
      <c r="V47" s="98"/>
      <c r="W47" s="98"/>
      <c r="X47" s="98"/>
      <c r="Y47" s="98"/>
      <c r="CV47" s="98" t="s">
        <v>106</v>
      </c>
      <c r="CW47" s="98"/>
      <c r="CX47" s="98"/>
      <c r="CY47" s="98"/>
    </row>
    <row r="48" spans="1:129" ht="39">
      <c r="B48" s="144" t="s">
        <v>32</v>
      </c>
      <c r="C48" s="145" t="s">
        <v>107</v>
      </c>
      <c r="D48" s="146" t="s">
        <v>108</v>
      </c>
      <c r="E48" s="146" t="s">
        <v>109</v>
      </c>
      <c r="F48" s="148" t="str">
        <f>' B_Populations'!$I$8</f>
        <v>White-Not Hispanic</v>
      </c>
      <c r="G48" s="148" t="str">
        <f>' B_Populations'!$K$8</f>
        <v>Hispanic</v>
      </c>
      <c r="H48" s="148" t="str">
        <f>' B_Populations'!$M$8</f>
        <v>Black-Not Hispanic</v>
      </c>
      <c r="I48" s="148" t="str">
        <f>' B_Populations'!$O$8</f>
        <v>Asian</v>
      </c>
      <c r="J48" s="148" t="str">
        <f>' B_Populations'!$Q$8</f>
        <v>American Indian/Alaska Native</v>
      </c>
      <c r="K48" s="148" t="str">
        <f>' B_Populations'!$S$8</f>
        <v>Other</v>
      </c>
      <c r="L48" s="175" t="str">
        <f>' B_Populations'!$U$8</f>
        <v>Other</v>
      </c>
      <c r="M48" s="102"/>
      <c r="N48" s="102"/>
      <c r="O48" s="102"/>
      <c r="P48" s="102"/>
      <c r="Q48" s="102"/>
      <c r="R48" s="102"/>
      <c r="S48" s="102"/>
      <c r="T48" s="102"/>
      <c r="U48" s="102"/>
      <c r="V48" s="102"/>
      <c r="W48" s="102"/>
      <c r="X48" s="102"/>
      <c r="Y48" s="102"/>
      <c r="Z48" s="102"/>
      <c r="AA48" s="102"/>
      <c r="AB48" s="102"/>
      <c r="AC48" s="102"/>
      <c r="AD48" s="102"/>
      <c r="AE48" s="102"/>
      <c r="AF48" s="102"/>
      <c r="AH48" s="150" t="s">
        <v>110</v>
      </c>
      <c r="AI48" s="150" t="s">
        <v>111</v>
      </c>
      <c r="AJ48" s="150" t="s">
        <v>112</v>
      </c>
      <c r="AK48" s="150" t="s">
        <v>111</v>
      </c>
      <c r="AL48" s="150" t="s">
        <v>113</v>
      </c>
      <c r="AM48" s="150" t="s">
        <v>111</v>
      </c>
      <c r="AN48" s="150" t="str">
        <f>' B_Populations'!$I$8</f>
        <v>White-Not Hispanic</v>
      </c>
      <c r="AO48" s="150" t="s">
        <v>111</v>
      </c>
      <c r="AP48" s="150" t="str">
        <f>' B_Populations'!$K$8</f>
        <v>Hispanic</v>
      </c>
      <c r="AQ48" s="150" t="s">
        <v>111</v>
      </c>
      <c r="AR48" s="150" t="str">
        <f>' B_Populations'!$M$8</f>
        <v>Black-Not Hispanic</v>
      </c>
      <c r="AS48" s="150" t="s">
        <v>111</v>
      </c>
      <c r="AT48" s="150" t="str">
        <f>' B_Populations'!$O$8</f>
        <v>Asian</v>
      </c>
      <c r="AU48" s="150" t="s">
        <v>111</v>
      </c>
      <c r="AV48" s="150" t="str">
        <f>' B_Populations'!$Q$8</f>
        <v>American Indian/Alaska Native</v>
      </c>
      <c r="AW48" s="150" t="s">
        <v>111</v>
      </c>
      <c r="AX48" s="150" t="str">
        <f>' B_Populations'!$S$8</f>
        <v>Other</v>
      </c>
      <c r="AY48" s="150" t="s">
        <v>111</v>
      </c>
      <c r="AZ48" s="150" t="str">
        <f>' B_Populations'!$U$8</f>
        <v>Other</v>
      </c>
      <c r="BA48" s="150" t="s">
        <v>111</v>
      </c>
      <c r="BB48" s="102"/>
      <c r="BC48" s="102"/>
      <c r="BD48" s="102"/>
      <c r="BE48" s="102"/>
      <c r="BF48" s="102"/>
      <c r="BG48" s="102"/>
      <c r="BH48" s="102"/>
      <c r="BI48" s="102"/>
      <c r="BJ48" s="102"/>
      <c r="BK48" s="102"/>
      <c r="BL48" s="102"/>
      <c r="BM48" s="102"/>
      <c r="BN48" s="102"/>
      <c r="BO48" s="102"/>
      <c r="BP48" s="102"/>
      <c r="BQ48" s="102"/>
      <c r="BR48" s="102"/>
      <c r="BS48" s="102"/>
      <c r="BT48" s="102"/>
      <c r="BU48" s="102"/>
      <c r="BV48" s="102"/>
      <c r="BW48" s="102"/>
      <c r="BX48" s="102"/>
      <c r="BY48" s="102"/>
      <c r="BZ48" s="102"/>
      <c r="CA48" s="102"/>
      <c r="CB48" s="102"/>
      <c r="CC48" s="102"/>
      <c r="CD48" s="102"/>
      <c r="CE48" s="102"/>
      <c r="CF48" s="102"/>
      <c r="CG48" s="102"/>
      <c r="CH48" s="102"/>
      <c r="CI48" s="102"/>
      <c r="CJ48" s="102"/>
      <c r="CK48" s="102"/>
      <c r="CL48" s="102"/>
      <c r="CM48" s="102"/>
      <c r="CN48" s="102"/>
      <c r="CO48" s="102"/>
      <c r="CP48" s="102"/>
      <c r="CQ48" s="102"/>
      <c r="CR48" s="102"/>
      <c r="CS48" s="151" t="s">
        <v>114</v>
      </c>
      <c r="CU48" s="150" t="s">
        <v>32</v>
      </c>
      <c r="CV48" s="152" t="s">
        <v>33</v>
      </c>
      <c r="CW48" s="153" t="s">
        <v>34</v>
      </c>
      <c r="CX48" s="153" t="s">
        <v>35</v>
      </c>
      <c r="CY48" s="148" t="str">
        <f>' B_Populations'!$I$8</f>
        <v>White-Not Hispanic</v>
      </c>
      <c r="CZ48" s="148" t="str">
        <f>' B_Populations'!$K$8</f>
        <v>Hispanic</v>
      </c>
      <c r="DA48" s="148" t="str">
        <f>' B_Populations'!$M$8</f>
        <v>Black-Not Hispanic</v>
      </c>
      <c r="DB48" s="148" t="str">
        <f>' B_Populations'!$O$8</f>
        <v>Asian</v>
      </c>
      <c r="DC48" s="148" t="str">
        <f>' B_Populations'!$Q$8</f>
        <v>American Indian/Alaska Native</v>
      </c>
      <c r="DD48" s="148" t="str">
        <f>' B_Populations'!$S$8</f>
        <v>Other</v>
      </c>
      <c r="DE48" s="175" t="str">
        <f>' B_Populations'!$U$8</f>
        <v>Other</v>
      </c>
      <c r="DF48" s="102"/>
      <c r="DG48" s="102"/>
      <c r="DH48" s="102"/>
      <c r="DI48" s="102"/>
      <c r="DJ48" s="102"/>
      <c r="DK48" s="102"/>
      <c r="DL48" s="102"/>
      <c r="DM48" s="102"/>
      <c r="DN48" s="102"/>
      <c r="DO48" s="102"/>
      <c r="DP48" s="102"/>
      <c r="DQ48" s="102"/>
      <c r="DR48" s="102"/>
      <c r="DS48" s="102"/>
      <c r="DT48" s="102"/>
      <c r="DU48" s="102"/>
      <c r="DV48" s="102"/>
      <c r="DW48" s="102"/>
      <c r="DX48" s="102"/>
      <c r="DY48" s="102"/>
    </row>
    <row r="49" spans="1:129">
      <c r="B49" s="108" t="str">
        <f>' B_Populations'!$B$9</f>
        <v>10-14</v>
      </c>
      <c r="C49" s="259">
        <v>0</v>
      </c>
      <c r="D49" s="260">
        <v>0</v>
      </c>
      <c r="E49" s="260">
        <f>C49-D49</f>
        <v>0</v>
      </c>
      <c r="F49" s="155"/>
      <c r="G49" s="155"/>
      <c r="H49" s="155"/>
      <c r="I49" s="155"/>
      <c r="J49" s="155"/>
      <c r="K49" s="155"/>
      <c r="L49" s="155"/>
      <c r="M49" s="110"/>
      <c r="N49" s="110"/>
      <c r="O49" s="110"/>
      <c r="P49" s="110"/>
      <c r="Q49" s="110"/>
      <c r="R49" s="110"/>
      <c r="S49" s="110"/>
      <c r="T49" s="110"/>
      <c r="U49" s="110"/>
      <c r="V49" s="110"/>
      <c r="W49" s="110"/>
      <c r="X49" s="110"/>
      <c r="Y49" s="110"/>
      <c r="Z49" s="177"/>
      <c r="AA49" s="177"/>
      <c r="AB49" s="177"/>
      <c r="AC49" s="177"/>
      <c r="AD49" s="177"/>
      <c r="AE49" s="177"/>
      <c r="AF49" s="177"/>
      <c r="AG49" s="110"/>
      <c r="AH49" s="157">
        <f>' B_Populations'!C54</f>
        <v>39196</v>
      </c>
      <c r="AI49" s="157">
        <f>IF(AH49=0,0,(C49/AH49)*100000)</f>
        <v>0</v>
      </c>
      <c r="AJ49" s="157">
        <f>' B_Populations'!E54</f>
        <v>19871</v>
      </c>
      <c r="AK49" s="157">
        <f>IF(AJ49=0,0,($D$49/$AJ$49)*100000)</f>
        <v>0</v>
      </c>
      <c r="AL49" s="157">
        <f>' B_Populations'!G54</f>
        <v>19325</v>
      </c>
      <c r="AM49" s="157">
        <f>IF(AL49=0,0,($E$49/$AL$49)*100000)</f>
        <v>0</v>
      </c>
      <c r="AN49" s="157">
        <f>' B_Populations'!I54</f>
        <v>0</v>
      </c>
      <c r="AO49" s="157">
        <f>IF(AN49=0,0,($F$49/$AN$49)*100000)</f>
        <v>0</v>
      </c>
      <c r="AP49" s="157">
        <f>' B_Populations'!K54</f>
        <v>0</v>
      </c>
      <c r="AQ49" s="157">
        <f>IF(AP49=0,0,($G$49/$AP$49)*100000)</f>
        <v>0</v>
      </c>
      <c r="AR49" s="157">
        <f>' B_Populations'!M54</f>
        <v>0</v>
      </c>
      <c r="AS49" s="157">
        <f>IF(AR49=0,0,($H$49/$AR$49)*100000)</f>
        <v>0</v>
      </c>
      <c r="AT49" s="157">
        <f>' B_Populations'!O54</f>
        <v>0</v>
      </c>
      <c r="AU49" s="157">
        <f>IF(AT49=0,0,($I$49/$AT$49)*100000)</f>
        <v>0</v>
      </c>
      <c r="AV49" s="157">
        <f>' B_Populations'!Q54</f>
        <v>0</v>
      </c>
      <c r="AW49" s="157">
        <f>IF(AV49=0,0,($J$49/$AV$49)*100000)</f>
        <v>0</v>
      </c>
      <c r="AX49" s="157">
        <f>' B_Populations'!S54</f>
        <v>0</v>
      </c>
      <c r="AY49" s="157">
        <f>IF(AX49=0,0,($K$49/$AX$49)*100000)</f>
        <v>0</v>
      </c>
      <c r="AZ49" s="157">
        <f>' B_Populations'!U54</f>
        <v>0</v>
      </c>
      <c r="BA49" s="157">
        <f>IF(AZ49=0,0,($L$49/$AZ$49)*100000)</f>
        <v>0</v>
      </c>
      <c r="CQ49" s="110"/>
      <c r="CR49" s="158"/>
      <c r="CS49" s="159">
        <v>7.3032E-2</v>
      </c>
      <c r="CT49" s="110"/>
      <c r="CU49" s="108" t="str">
        <f>' B_Populations'!$B$9</f>
        <v>10-14</v>
      </c>
      <c r="CV49" s="160">
        <f t="shared" ref="CV49:CV58" si="67">AI49*CS49</f>
        <v>0</v>
      </c>
      <c r="CW49" s="161">
        <f t="shared" ref="CW49:CW58" si="68">AK49*CS49</f>
        <v>0</v>
      </c>
      <c r="CX49" s="161">
        <f t="shared" ref="CX49:CX58" si="69">AM49*CS49</f>
        <v>0</v>
      </c>
      <c r="CY49" s="162">
        <f t="shared" ref="CY49:CY58" si="70">AO49*CS49</f>
        <v>0</v>
      </c>
      <c r="CZ49" s="162">
        <f t="shared" ref="CZ49:CZ58" si="71">AQ49*CS49</f>
        <v>0</v>
      </c>
      <c r="DA49" s="162">
        <f t="shared" ref="DA49:DA58" si="72">AS49*CS49</f>
        <v>0</v>
      </c>
      <c r="DB49" s="162">
        <f t="shared" ref="DB49:DB58" si="73">AU49*CS49</f>
        <v>0</v>
      </c>
      <c r="DC49" s="162">
        <f t="shared" ref="DC49:DC58" si="74">AW49*CS49</f>
        <v>0</v>
      </c>
      <c r="DD49" s="162">
        <f t="shared" ref="DD49:DD58" si="75">AY49*CS49</f>
        <v>0</v>
      </c>
      <c r="DE49" s="178">
        <f t="shared" ref="DE49:DE58" si="76">BA49*CS49</f>
        <v>0</v>
      </c>
      <c r="DF49" s="110"/>
      <c r="DG49" s="110"/>
      <c r="DH49" s="110"/>
      <c r="DI49" s="110"/>
      <c r="DJ49" s="110"/>
      <c r="DK49" s="110"/>
      <c r="DL49" s="110"/>
      <c r="DM49" s="110"/>
      <c r="DN49" s="110"/>
      <c r="DO49" s="110"/>
      <c r="DP49" s="110"/>
      <c r="DQ49" s="110"/>
      <c r="DR49" s="110"/>
      <c r="DS49" s="110"/>
      <c r="DT49" s="110"/>
      <c r="DU49" s="110"/>
      <c r="DV49" s="110"/>
      <c r="DW49" s="110"/>
      <c r="DX49" s="110"/>
      <c r="DY49" s="110"/>
    </row>
    <row r="50" spans="1:129">
      <c r="B50" s="108" t="str">
        <f>' B_Populations'!$B$10</f>
        <v>15-19</v>
      </c>
      <c r="C50" s="259">
        <v>0</v>
      </c>
      <c r="D50" s="260">
        <v>0</v>
      </c>
      <c r="E50" s="260">
        <f t="shared" ref="E50:E58" si="77">C50-D50</f>
        <v>0</v>
      </c>
      <c r="F50" s="155"/>
      <c r="G50" s="155"/>
      <c r="H50" s="155"/>
      <c r="I50" s="155"/>
      <c r="J50" s="155"/>
      <c r="K50" s="155"/>
      <c r="L50" s="155"/>
      <c r="M50" s="110"/>
      <c r="N50" s="110"/>
      <c r="O50" s="110"/>
      <c r="P50" s="110"/>
      <c r="Q50" s="110"/>
      <c r="R50" s="110"/>
      <c r="S50" s="110"/>
      <c r="T50" s="110"/>
      <c r="U50" s="110"/>
      <c r="V50" s="110"/>
      <c r="W50" s="110"/>
      <c r="X50" s="110"/>
      <c r="Y50" s="110"/>
      <c r="Z50" s="177"/>
      <c r="AA50" s="177"/>
      <c r="AB50" s="177"/>
      <c r="AC50" s="177"/>
      <c r="AD50" s="177"/>
      <c r="AE50" s="177"/>
      <c r="AF50" s="177"/>
      <c r="AG50" s="110"/>
      <c r="AH50" s="157">
        <f>' B_Populations'!C55</f>
        <v>39971</v>
      </c>
      <c r="AI50" s="157">
        <f t="shared" ref="AI50:AI59" si="78">IF(AH50=0,0,(C50/AH50)*100000)</f>
        <v>0</v>
      </c>
      <c r="AJ50" s="157">
        <f>' B_Populations'!E55</f>
        <v>21095</v>
      </c>
      <c r="AK50" s="157">
        <f>IF(AJ50=0,0,($D$50/$AJ$50)*100000)</f>
        <v>0</v>
      </c>
      <c r="AL50" s="157">
        <f>' B_Populations'!G55</f>
        <v>18876</v>
      </c>
      <c r="AM50" s="157">
        <f>IF(AL50=0,0,($E$50/$AL$50)*100000)</f>
        <v>0</v>
      </c>
      <c r="AN50" s="157">
        <f>' B_Populations'!I55</f>
        <v>0</v>
      </c>
      <c r="AO50" s="157">
        <f>IF(AN50=0,0,($F$50/$AN$50)*100000)</f>
        <v>0</v>
      </c>
      <c r="AP50" s="157">
        <f>' B_Populations'!K55</f>
        <v>0</v>
      </c>
      <c r="AQ50" s="157">
        <f>IF(AP50=0,0,($G$50/$AP$50)*100000)</f>
        <v>0</v>
      </c>
      <c r="AR50" s="157">
        <f>' B_Populations'!M55</f>
        <v>0</v>
      </c>
      <c r="AS50" s="157">
        <f>IF(AR50=0,0,($H$50/$AR$50)*100000)</f>
        <v>0</v>
      </c>
      <c r="AT50" s="157">
        <f>' B_Populations'!O55</f>
        <v>0</v>
      </c>
      <c r="AU50" s="157">
        <f>IF(AT50=0,0,($I$50/$AT$50)*100000)</f>
        <v>0</v>
      </c>
      <c r="AV50" s="157">
        <f>' B_Populations'!Q55</f>
        <v>0</v>
      </c>
      <c r="AW50" s="157">
        <f>IF(AV50=0,0,($J$50/$AV$50)*100000)</f>
        <v>0</v>
      </c>
      <c r="AX50" s="157">
        <f>' B_Populations'!S55</f>
        <v>0</v>
      </c>
      <c r="AY50" s="157">
        <f>IF(AX50=0,0,($K$50/$AX$50)*100000)</f>
        <v>0</v>
      </c>
      <c r="AZ50" s="157">
        <f>' B_Populations'!U55</f>
        <v>0</v>
      </c>
      <c r="BA50" s="157">
        <f>IF(AZ50=0,0,($L$50/$AZ$50)*100000)</f>
        <v>0</v>
      </c>
      <c r="CQ50" s="110"/>
      <c r="CR50" s="158"/>
      <c r="CS50" s="159">
        <v>7.2168999999999997E-2</v>
      </c>
      <c r="CT50" s="110"/>
      <c r="CU50" s="108" t="str">
        <f>' B_Populations'!$B$10</f>
        <v>15-19</v>
      </c>
      <c r="CV50" s="160">
        <f t="shared" si="67"/>
        <v>0</v>
      </c>
      <c r="CW50" s="161">
        <f t="shared" si="68"/>
        <v>0</v>
      </c>
      <c r="CX50" s="161">
        <f t="shared" si="69"/>
        <v>0</v>
      </c>
      <c r="CY50" s="162">
        <f t="shared" si="70"/>
        <v>0</v>
      </c>
      <c r="CZ50" s="162">
        <f t="shared" si="71"/>
        <v>0</v>
      </c>
      <c r="DA50" s="162">
        <f t="shared" si="72"/>
        <v>0</v>
      </c>
      <c r="DB50" s="162">
        <f t="shared" si="73"/>
        <v>0</v>
      </c>
      <c r="DC50" s="162">
        <f t="shared" si="74"/>
        <v>0</v>
      </c>
      <c r="DD50" s="162">
        <f t="shared" si="75"/>
        <v>0</v>
      </c>
      <c r="DE50" s="178">
        <f t="shared" si="76"/>
        <v>0</v>
      </c>
      <c r="DF50" s="110"/>
      <c r="DG50" s="110"/>
      <c r="DH50" s="110"/>
      <c r="DI50" s="110"/>
      <c r="DJ50" s="110"/>
      <c r="DK50" s="110"/>
      <c r="DL50" s="110"/>
      <c r="DM50" s="110"/>
      <c r="DN50" s="110"/>
      <c r="DO50" s="110"/>
      <c r="DP50" s="110"/>
      <c r="DQ50" s="110"/>
      <c r="DR50" s="110"/>
      <c r="DS50" s="110"/>
      <c r="DT50" s="110"/>
      <c r="DU50" s="110"/>
      <c r="DV50" s="110"/>
      <c r="DW50" s="110"/>
      <c r="DX50" s="110"/>
      <c r="DY50" s="110"/>
    </row>
    <row r="51" spans="1:129">
      <c r="B51" s="108" t="str">
        <f>' B_Populations'!$B$11</f>
        <v>20-24</v>
      </c>
      <c r="C51" s="259">
        <v>3</v>
      </c>
      <c r="D51" s="260">
        <v>2</v>
      </c>
      <c r="E51" s="260">
        <f t="shared" si="77"/>
        <v>1</v>
      </c>
      <c r="F51" s="155"/>
      <c r="G51" s="155"/>
      <c r="H51" s="155"/>
      <c r="I51" s="155"/>
      <c r="J51" s="155"/>
      <c r="K51" s="155"/>
      <c r="L51" s="155"/>
      <c r="M51" s="110"/>
      <c r="N51" s="110"/>
      <c r="O51" s="110"/>
      <c r="P51" s="110"/>
      <c r="Q51" s="110"/>
      <c r="R51" s="110"/>
      <c r="S51" s="110"/>
      <c r="T51" s="110"/>
      <c r="U51" s="110"/>
      <c r="V51" s="110"/>
      <c r="W51" s="110"/>
      <c r="X51" s="110"/>
      <c r="Y51" s="110"/>
      <c r="Z51" s="177"/>
      <c r="AA51" s="177"/>
      <c r="AB51" s="177"/>
      <c r="AC51" s="177"/>
      <c r="AD51" s="177"/>
      <c r="AE51" s="177"/>
      <c r="AF51" s="177"/>
      <c r="AG51" s="110"/>
      <c r="AH51" s="157">
        <f>' B_Populations'!C56</f>
        <v>33551</v>
      </c>
      <c r="AI51" s="157">
        <f t="shared" si="78"/>
        <v>8.9416112783523598</v>
      </c>
      <c r="AJ51" s="157">
        <f>' B_Populations'!E56</f>
        <v>16990</v>
      </c>
      <c r="AK51" s="157">
        <f>IF(AJ51=0,0,($D$51/$AJ$51)*100000)</f>
        <v>11.771630370806356</v>
      </c>
      <c r="AL51" s="157">
        <f>' B_Populations'!G56</f>
        <v>16561</v>
      </c>
      <c r="AM51" s="157">
        <f>IF(AL51=0,0,($E$51/$AL$51)*100000)</f>
        <v>6.0382827123965939</v>
      </c>
      <c r="AN51" s="157">
        <f>' B_Populations'!I56</f>
        <v>0</v>
      </c>
      <c r="AO51" s="157">
        <f>IF(AN51=0,0,($F$51/$AN$51)*100000)</f>
        <v>0</v>
      </c>
      <c r="AP51" s="157">
        <f>' B_Populations'!K56</f>
        <v>0</v>
      </c>
      <c r="AQ51" s="157">
        <f>IF(AP51=0,0,($G$51/$AP$51)*100000)</f>
        <v>0</v>
      </c>
      <c r="AR51" s="157">
        <f>' B_Populations'!M56</f>
        <v>0</v>
      </c>
      <c r="AS51" s="157">
        <f>IF(AR51=0,0,($H$51/$AR$51)*100000)</f>
        <v>0</v>
      </c>
      <c r="AT51" s="157">
        <f>' B_Populations'!O56</f>
        <v>0</v>
      </c>
      <c r="AU51" s="157">
        <f>IF(AT51=0,0,($I$51/$AT$51)*100000)</f>
        <v>0</v>
      </c>
      <c r="AV51" s="157">
        <f>' B_Populations'!Q56</f>
        <v>0</v>
      </c>
      <c r="AW51" s="157">
        <f>IF(AV51=0,0,($J$51/$AV$51)*100000)</f>
        <v>0</v>
      </c>
      <c r="AX51" s="157">
        <f>' B_Populations'!S56</f>
        <v>0</v>
      </c>
      <c r="AY51" s="157">
        <f>IF(AX51=0,0,($K$51/$AX$51)*100000)</f>
        <v>0</v>
      </c>
      <c r="AZ51" s="157">
        <f>' B_Populations'!U56</f>
        <v>0</v>
      </c>
      <c r="BA51" s="157">
        <f>IF(AZ51=0,0,($L$51/$AZ$51)*100000)</f>
        <v>0</v>
      </c>
      <c r="CQ51" s="110"/>
      <c r="CR51" s="158"/>
      <c r="CS51" s="159">
        <v>6.6477999999999995E-2</v>
      </c>
      <c r="CT51" s="110"/>
      <c r="CU51" s="108" t="str">
        <f>' B_Populations'!$B$11</f>
        <v>20-24</v>
      </c>
      <c r="CV51" s="160">
        <f t="shared" si="67"/>
        <v>0.59442043456230809</v>
      </c>
      <c r="CW51" s="161">
        <f t="shared" si="68"/>
        <v>0.7825544437904649</v>
      </c>
      <c r="CX51" s="161">
        <f t="shared" si="69"/>
        <v>0.40141295815470074</v>
      </c>
      <c r="CY51" s="162">
        <f t="shared" si="70"/>
        <v>0</v>
      </c>
      <c r="CZ51" s="162">
        <f t="shared" si="71"/>
        <v>0</v>
      </c>
      <c r="DA51" s="162">
        <f t="shared" si="72"/>
        <v>0</v>
      </c>
      <c r="DB51" s="162">
        <f t="shared" si="73"/>
        <v>0</v>
      </c>
      <c r="DC51" s="162">
        <f t="shared" si="74"/>
        <v>0</v>
      </c>
      <c r="DD51" s="162">
        <f t="shared" si="75"/>
        <v>0</v>
      </c>
      <c r="DE51" s="178">
        <f t="shared" si="76"/>
        <v>0</v>
      </c>
      <c r="DF51" s="110"/>
      <c r="DG51" s="110"/>
      <c r="DH51" s="110"/>
      <c r="DI51" s="110"/>
      <c r="DJ51" s="110"/>
      <c r="DK51" s="110"/>
      <c r="DL51" s="110"/>
      <c r="DM51" s="110"/>
      <c r="DN51" s="110"/>
      <c r="DO51" s="110"/>
      <c r="DP51" s="110"/>
      <c r="DQ51" s="110"/>
      <c r="DR51" s="110"/>
      <c r="DS51" s="110"/>
      <c r="DT51" s="110"/>
      <c r="DU51" s="110"/>
      <c r="DV51" s="110"/>
      <c r="DW51" s="110"/>
      <c r="DX51" s="110"/>
      <c r="DY51" s="110"/>
    </row>
    <row r="52" spans="1:129">
      <c r="B52" s="108" t="str">
        <f>' B_Populations'!$B$12</f>
        <v>25-34</v>
      </c>
      <c r="C52" s="259">
        <v>2</v>
      </c>
      <c r="D52" s="260">
        <v>1</v>
      </c>
      <c r="E52" s="260">
        <f t="shared" si="77"/>
        <v>1</v>
      </c>
      <c r="F52" s="155"/>
      <c r="G52" s="155"/>
      <c r="H52" s="155"/>
      <c r="I52" s="155"/>
      <c r="J52" s="155"/>
      <c r="K52" s="155"/>
      <c r="L52" s="155"/>
      <c r="M52" s="110"/>
      <c r="N52" s="110"/>
      <c r="O52" s="110"/>
      <c r="P52" s="110"/>
      <c r="Q52" s="110"/>
      <c r="R52" s="110"/>
      <c r="S52" s="110"/>
      <c r="T52" s="110"/>
      <c r="U52" s="110"/>
      <c r="V52" s="110"/>
      <c r="W52" s="110"/>
      <c r="X52" s="110"/>
      <c r="Y52" s="110"/>
      <c r="Z52" s="177"/>
      <c r="AA52" s="177"/>
      <c r="AB52" s="177"/>
      <c r="AC52" s="177"/>
      <c r="AD52" s="177"/>
      <c r="AE52" s="177"/>
      <c r="AF52" s="177"/>
      <c r="AG52" s="110"/>
      <c r="AH52" s="157">
        <f>' B_Populations'!C57</f>
        <v>63227</v>
      </c>
      <c r="AI52" s="157">
        <f t="shared" si="78"/>
        <v>3.1632055925474876</v>
      </c>
      <c r="AJ52" s="157">
        <f>' B_Populations'!E57</f>
        <v>31745</v>
      </c>
      <c r="AK52" s="157">
        <f>IF(AJ52=0,0,($D$52/$AJ$52)*100000)</f>
        <v>3.1501023783272952</v>
      </c>
      <c r="AL52" s="157">
        <f>' B_Populations'!G57</f>
        <v>31482</v>
      </c>
      <c r="AM52" s="157">
        <f>IF(AL52=0,0,($E$52/$AL$52)*100000)</f>
        <v>3.1764182707578934</v>
      </c>
      <c r="AN52" s="157">
        <f>' B_Populations'!I57</f>
        <v>0</v>
      </c>
      <c r="AO52" s="157">
        <f>IF(AN52=0,0,($F$52/$AN$52)*100000)</f>
        <v>0</v>
      </c>
      <c r="AP52" s="157">
        <f>' B_Populations'!K57</f>
        <v>0</v>
      </c>
      <c r="AQ52" s="157">
        <f>IF(AP52=0,0,($G$52/$AP$52)*100000)</f>
        <v>0</v>
      </c>
      <c r="AR52" s="157">
        <f>' B_Populations'!M57</f>
        <v>0</v>
      </c>
      <c r="AS52" s="157">
        <f>IF(AR52=0,0,($H$52/$AR$52)*100000)</f>
        <v>0</v>
      </c>
      <c r="AT52" s="157">
        <f>' B_Populations'!O57</f>
        <v>0</v>
      </c>
      <c r="AU52" s="157">
        <f>IF(AT52=0,0,($I$52/$AT$52)*100000)</f>
        <v>0</v>
      </c>
      <c r="AV52" s="157">
        <f>' B_Populations'!Q57</f>
        <v>0</v>
      </c>
      <c r="AW52" s="157">
        <f>IF(AV52=0,0,($J$52/$AV$52)*100000)</f>
        <v>0</v>
      </c>
      <c r="AX52" s="157">
        <f>' B_Populations'!S57</f>
        <v>0</v>
      </c>
      <c r="AY52" s="157">
        <f>IF(AX52=0,0,($K$52/$AX$52)*100000)</f>
        <v>0</v>
      </c>
      <c r="AZ52" s="157">
        <f>' B_Populations'!U57</f>
        <v>0</v>
      </c>
      <c r="BA52" s="157">
        <f>IF(AZ52=0,0,($L$52/$AZ$52)*100000)</f>
        <v>0</v>
      </c>
      <c r="CQ52" s="110"/>
      <c r="CR52" s="158"/>
      <c r="CS52" s="159">
        <v>0.135573</v>
      </c>
      <c r="CT52" s="110"/>
      <c r="CU52" s="108" t="str">
        <f>' B_Populations'!$B$12</f>
        <v>25-34</v>
      </c>
      <c r="CV52" s="160">
        <f t="shared" si="67"/>
        <v>0.42884527179844051</v>
      </c>
      <c r="CW52" s="161">
        <f t="shared" si="68"/>
        <v>0.42706882973696642</v>
      </c>
      <c r="CX52" s="161">
        <f t="shared" si="69"/>
        <v>0.43063655422145986</v>
      </c>
      <c r="CY52" s="162">
        <f t="shared" si="70"/>
        <v>0</v>
      </c>
      <c r="CZ52" s="162">
        <f t="shared" si="71"/>
        <v>0</v>
      </c>
      <c r="DA52" s="162">
        <f t="shared" si="72"/>
        <v>0</v>
      </c>
      <c r="DB52" s="162">
        <f t="shared" si="73"/>
        <v>0</v>
      </c>
      <c r="DC52" s="162">
        <f t="shared" si="74"/>
        <v>0</v>
      </c>
      <c r="DD52" s="162">
        <f t="shared" si="75"/>
        <v>0</v>
      </c>
      <c r="DE52" s="178">
        <f t="shared" si="76"/>
        <v>0</v>
      </c>
      <c r="DF52" s="110"/>
      <c r="DG52" s="110"/>
      <c r="DH52" s="110"/>
      <c r="DI52" s="110"/>
      <c r="DJ52" s="110"/>
      <c r="DK52" s="110"/>
      <c r="DL52" s="110"/>
      <c r="DM52" s="110"/>
      <c r="DN52" s="110"/>
      <c r="DO52" s="110"/>
      <c r="DP52" s="110"/>
      <c r="DQ52" s="110"/>
      <c r="DR52" s="110"/>
      <c r="DS52" s="110"/>
      <c r="DT52" s="110"/>
      <c r="DU52" s="110"/>
      <c r="DV52" s="110"/>
      <c r="DW52" s="110"/>
      <c r="DX52" s="110"/>
      <c r="DY52" s="110"/>
    </row>
    <row r="53" spans="1:129">
      <c r="B53" s="108" t="str">
        <f>' B_Populations'!$B$13</f>
        <v>35-44</v>
      </c>
      <c r="C53" s="259">
        <v>2</v>
      </c>
      <c r="D53" s="260">
        <v>2</v>
      </c>
      <c r="E53" s="260">
        <f t="shared" si="77"/>
        <v>0</v>
      </c>
      <c r="F53" s="155"/>
      <c r="G53" s="155"/>
      <c r="H53" s="155"/>
      <c r="I53" s="155"/>
      <c r="J53" s="155"/>
      <c r="K53" s="155"/>
      <c r="L53" s="155"/>
      <c r="M53" s="110"/>
      <c r="N53" s="110"/>
      <c r="O53" s="110"/>
      <c r="P53" s="110"/>
      <c r="Q53" s="110"/>
      <c r="R53" s="110"/>
      <c r="S53" s="110"/>
      <c r="T53" s="110"/>
      <c r="U53" s="110"/>
      <c r="V53" s="110"/>
      <c r="W53" s="110"/>
      <c r="X53" s="110"/>
      <c r="Y53" s="110"/>
      <c r="Z53" s="177"/>
      <c r="AA53" s="177"/>
      <c r="AB53" s="177"/>
      <c r="AC53" s="177"/>
      <c r="AD53" s="177"/>
      <c r="AE53" s="177"/>
      <c r="AF53" s="177"/>
      <c r="AG53" s="110"/>
      <c r="AH53" s="157">
        <f>' B_Populations'!C58</f>
        <v>72566</v>
      </c>
      <c r="AI53" s="157">
        <f t="shared" si="78"/>
        <v>2.7561116776451784</v>
      </c>
      <c r="AJ53" s="157">
        <f>' B_Populations'!E58</f>
        <v>37005</v>
      </c>
      <c r="AK53" s="157">
        <f>IF(AJ53=0,0,($D$53/$AJ$53)*100000)</f>
        <v>5.4046750439129845</v>
      </c>
      <c r="AL53" s="157">
        <f>' B_Populations'!G58</f>
        <v>35561</v>
      </c>
      <c r="AM53" s="157">
        <f>IF(AL53=0,0,($E$53/$AL$53)*100000)</f>
        <v>0</v>
      </c>
      <c r="AN53" s="157">
        <f>' B_Populations'!I58</f>
        <v>0</v>
      </c>
      <c r="AO53" s="157">
        <f>IF(AN53=0,0,($F$53/$AN$53)*100000)</f>
        <v>0</v>
      </c>
      <c r="AP53" s="157">
        <f>' B_Populations'!K58</f>
        <v>0</v>
      </c>
      <c r="AQ53" s="157">
        <f>IF(AP53=0,0,($G$53/$AP$53)*100000)</f>
        <v>0</v>
      </c>
      <c r="AR53" s="157">
        <f>' B_Populations'!M58</f>
        <v>0</v>
      </c>
      <c r="AS53" s="157">
        <f>IF(AR53=0,0,($H$53/$AR$53)*100000)</f>
        <v>0</v>
      </c>
      <c r="AT53" s="157">
        <f>' B_Populations'!O58</f>
        <v>0</v>
      </c>
      <c r="AU53" s="157">
        <f>IF(AT53=0,0,($I$53/$AT$53)*100000)</f>
        <v>0</v>
      </c>
      <c r="AV53" s="157">
        <f>' B_Populations'!Q58</f>
        <v>0</v>
      </c>
      <c r="AW53" s="157">
        <f>IF(AV53=0,0,($J$53/$AV$53)*100000)</f>
        <v>0</v>
      </c>
      <c r="AX53" s="157">
        <f>' B_Populations'!S58</f>
        <v>0</v>
      </c>
      <c r="AY53" s="157">
        <f>IF(AX53=0,0,($K$53/$AX$53)*100000)</f>
        <v>0</v>
      </c>
      <c r="AZ53" s="157">
        <f>' B_Populations'!U58</f>
        <v>0</v>
      </c>
      <c r="BA53" s="157">
        <f>IF(AZ53=0,0,($L$53/$AZ$53)*100000)</f>
        <v>0</v>
      </c>
      <c r="CQ53" s="110"/>
      <c r="CR53" s="158"/>
      <c r="CS53" s="159">
        <v>0.16261300000000001</v>
      </c>
      <c r="CT53" s="110"/>
      <c r="CU53" s="108" t="str">
        <f>' B_Populations'!$B$13</f>
        <v>35-44</v>
      </c>
      <c r="CV53" s="160">
        <f t="shared" si="67"/>
        <v>0.44817958823691539</v>
      </c>
      <c r="CW53" s="161">
        <f t="shared" si="68"/>
        <v>0.87887042291582218</v>
      </c>
      <c r="CX53" s="161">
        <f t="shared" si="69"/>
        <v>0</v>
      </c>
      <c r="CY53" s="162">
        <f t="shared" si="70"/>
        <v>0</v>
      </c>
      <c r="CZ53" s="162">
        <f t="shared" si="71"/>
        <v>0</v>
      </c>
      <c r="DA53" s="162">
        <f t="shared" si="72"/>
        <v>0</v>
      </c>
      <c r="DB53" s="162">
        <f t="shared" si="73"/>
        <v>0</v>
      </c>
      <c r="DC53" s="162">
        <f t="shared" si="74"/>
        <v>0</v>
      </c>
      <c r="DD53" s="162">
        <f t="shared" si="75"/>
        <v>0</v>
      </c>
      <c r="DE53" s="178">
        <f t="shared" si="76"/>
        <v>0</v>
      </c>
      <c r="DF53" s="110"/>
      <c r="DG53" s="110"/>
      <c r="DH53" s="110"/>
      <c r="DI53" s="110"/>
      <c r="DJ53" s="110"/>
      <c r="DK53" s="110"/>
      <c r="DL53" s="110"/>
      <c r="DM53" s="110"/>
      <c r="DN53" s="110"/>
      <c r="DO53" s="110"/>
      <c r="DP53" s="110"/>
      <c r="DQ53" s="110"/>
      <c r="DR53" s="110"/>
      <c r="DS53" s="110"/>
      <c r="DT53" s="110"/>
      <c r="DU53" s="110"/>
      <c r="DV53" s="110"/>
      <c r="DW53" s="110"/>
      <c r="DX53" s="110"/>
      <c r="DY53" s="110"/>
    </row>
    <row r="54" spans="1:129">
      <c r="B54" s="108" t="str">
        <f>' B_Populations'!$B$14</f>
        <v>45-54</v>
      </c>
      <c r="C54" s="259">
        <v>1</v>
      </c>
      <c r="D54" s="260">
        <v>1</v>
      </c>
      <c r="E54" s="260">
        <f t="shared" si="77"/>
        <v>0</v>
      </c>
      <c r="F54" s="155"/>
      <c r="G54" s="155"/>
      <c r="H54" s="155"/>
      <c r="I54" s="155"/>
      <c r="J54" s="155"/>
      <c r="K54" s="155"/>
      <c r="L54" s="155"/>
      <c r="M54" s="110"/>
      <c r="N54" s="110"/>
      <c r="O54" s="110"/>
      <c r="P54" s="110"/>
      <c r="Q54" s="110"/>
      <c r="R54" s="110"/>
      <c r="S54" s="110"/>
      <c r="T54" s="110"/>
      <c r="U54" s="110"/>
      <c r="V54" s="110"/>
      <c r="W54" s="110"/>
      <c r="X54" s="110"/>
      <c r="Y54" s="110"/>
      <c r="Z54" s="177"/>
      <c r="AA54" s="177"/>
      <c r="AB54" s="177"/>
      <c r="AC54" s="177"/>
      <c r="AD54" s="177"/>
      <c r="AE54" s="177"/>
      <c r="AF54" s="177"/>
      <c r="AG54" s="110"/>
      <c r="AH54" s="157">
        <f>' B_Populations'!C59</f>
        <v>74204</v>
      </c>
      <c r="AI54" s="157">
        <f t="shared" si="78"/>
        <v>1.3476362460244731</v>
      </c>
      <c r="AJ54" s="157">
        <f>' B_Populations'!E59</f>
        <v>36806</v>
      </c>
      <c r="AK54" s="157">
        <f>IF(AJ54=0,0,($D$54/$AJ$54)*100000)</f>
        <v>2.7169483236428844</v>
      </c>
      <c r="AL54" s="157">
        <f>' B_Populations'!G59</f>
        <v>37398</v>
      </c>
      <c r="AM54" s="157">
        <f>IF(AL54=0,0,($E$54/$AL$54)*100000)</f>
        <v>0</v>
      </c>
      <c r="AN54" s="157">
        <f>' B_Populations'!I59</f>
        <v>0</v>
      </c>
      <c r="AO54" s="157">
        <f>IF(AN54=0,0,($F$54/$AN$54)*100000)</f>
        <v>0</v>
      </c>
      <c r="AP54" s="157">
        <f>' B_Populations'!K59</f>
        <v>0</v>
      </c>
      <c r="AQ54" s="157">
        <f>IF(AP54=0,0,($G$54/$AP$54)*100000)</f>
        <v>0</v>
      </c>
      <c r="AR54" s="157">
        <f>' B_Populations'!M59</f>
        <v>0</v>
      </c>
      <c r="AS54" s="157">
        <f>IF(AR54=0,0,($H$54/$AR$54)*100000)</f>
        <v>0</v>
      </c>
      <c r="AT54" s="157">
        <f>' B_Populations'!O59</f>
        <v>0</v>
      </c>
      <c r="AU54" s="157">
        <f>IF(AT54=0,0,($I$54/$AT$54)*100000)</f>
        <v>0</v>
      </c>
      <c r="AV54" s="157">
        <f>' B_Populations'!Q59</f>
        <v>0</v>
      </c>
      <c r="AW54" s="157">
        <f>IF(AV54=0,0,($J$54/$AV$54)*100000)</f>
        <v>0</v>
      </c>
      <c r="AX54" s="157">
        <f>' B_Populations'!S59</f>
        <v>0</v>
      </c>
      <c r="AY54" s="157">
        <f>IF(AX54=0,0,($K$54/$AX$54)*100000)</f>
        <v>0</v>
      </c>
      <c r="AZ54" s="157">
        <f>' B_Populations'!U59</f>
        <v>0</v>
      </c>
      <c r="BA54" s="157">
        <f>IF(AZ54=0,0,($L$54/$AZ$54)*100000)</f>
        <v>0</v>
      </c>
      <c r="CQ54" s="110"/>
      <c r="CR54" s="158"/>
      <c r="CS54" s="159">
        <v>0.13483400000000001</v>
      </c>
      <c r="CT54" s="110"/>
      <c r="CU54" s="108" t="str">
        <f>' B_Populations'!$B$14</f>
        <v>45-54</v>
      </c>
      <c r="CV54" s="160">
        <f t="shared" si="67"/>
        <v>0.18170718559646382</v>
      </c>
      <c r="CW54" s="161">
        <f t="shared" si="68"/>
        <v>0.36633701027006471</v>
      </c>
      <c r="CX54" s="161">
        <f t="shared" si="69"/>
        <v>0</v>
      </c>
      <c r="CY54" s="162">
        <f t="shared" si="70"/>
        <v>0</v>
      </c>
      <c r="CZ54" s="162">
        <f t="shared" si="71"/>
        <v>0</v>
      </c>
      <c r="DA54" s="162">
        <f t="shared" si="72"/>
        <v>0</v>
      </c>
      <c r="DB54" s="162">
        <f t="shared" si="73"/>
        <v>0</v>
      </c>
      <c r="DC54" s="162">
        <f t="shared" si="74"/>
        <v>0</v>
      </c>
      <c r="DD54" s="162">
        <f t="shared" si="75"/>
        <v>0</v>
      </c>
      <c r="DE54" s="178">
        <f t="shared" si="76"/>
        <v>0</v>
      </c>
      <c r="DF54" s="110"/>
      <c r="DG54" s="110"/>
      <c r="DH54" s="110"/>
      <c r="DI54" s="110"/>
      <c r="DJ54" s="110"/>
      <c r="DK54" s="110"/>
      <c r="DL54" s="110"/>
      <c r="DM54" s="110"/>
      <c r="DN54" s="110"/>
      <c r="DO54" s="110"/>
      <c r="DP54" s="110"/>
      <c r="DQ54" s="110"/>
      <c r="DR54" s="110"/>
      <c r="DS54" s="110"/>
      <c r="DT54" s="110"/>
      <c r="DU54" s="110"/>
      <c r="DV54" s="110"/>
      <c r="DW54" s="110"/>
      <c r="DX54" s="110"/>
      <c r="DY54" s="110"/>
    </row>
    <row r="55" spans="1:129">
      <c r="B55" s="108" t="str">
        <f>' B_Populations'!$B$15</f>
        <v>55-64</v>
      </c>
      <c r="C55" s="259">
        <v>5</v>
      </c>
      <c r="D55" s="260">
        <v>4</v>
      </c>
      <c r="E55" s="260">
        <f t="shared" si="77"/>
        <v>1</v>
      </c>
      <c r="F55" s="155"/>
      <c r="G55" s="155"/>
      <c r="H55" s="155"/>
      <c r="I55" s="155"/>
      <c r="J55" s="155"/>
      <c r="K55" s="155"/>
      <c r="L55" s="155"/>
      <c r="M55" s="110"/>
      <c r="N55" s="110"/>
      <c r="O55" s="110"/>
      <c r="P55" s="110"/>
      <c r="Q55" s="110"/>
      <c r="R55" s="110"/>
      <c r="S55" s="110"/>
      <c r="T55" s="110"/>
      <c r="U55" s="110"/>
      <c r="V55" s="110"/>
      <c r="W55" s="110"/>
      <c r="X55" s="110"/>
      <c r="Y55" s="110"/>
      <c r="Z55" s="177"/>
      <c r="AA55" s="177"/>
      <c r="AB55" s="177"/>
      <c r="AC55" s="177"/>
      <c r="AD55" s="177"/>
      <c r="AE55" s="177"/>
      <c r="AF55" s="177"/>
      <c r="AG55" s="110"/>
      <c r="AH55" s="157">
        <f>' B_Populations'!C60</f>
        <v>66882</v>
      </c>
      <c r="AI55" s="157">
        <f t="shared" si="78"/>
        <v>7.4758529948267087</v>
      </c>
      <c r="AJ55" s="157">
        <f>' B_Populations'!E60</f>
        <v>32912</v>
      </c>
      <c r="AK55" s="157">
        <f>IF(AJ55=0,0,($D$55/$AJ$55)*100000)</f>
        <v>12.153621779290228</v>
      </c>
      <c r="AL55" s="157">
        <f>' B_Populations'!G60</f>
        <v>33970</v>
      </c>
      <c r="AM55" s="157">
        <f>IF(AL55=0,0,($E$55/$AL$55)*100000)</f>
        <v>2.9437739181630853</v>
      </c>
      <c r="AN55" s="157">
        <f>' B_Populations'!I60</f>
        <v>0</v>
      </c>
      <c r="AO55" s="157">
        <f>IF(AN55=0,0,($F$55/$AN$55)*100000)</f>
        <v>0</v>
      </c>
      <c r="AP55" s="157">
        <f>' B_Populations'!K60</f>
        <v>0</v>
      </c>
      <c r="AQ55" s="157">
        <f>IF(AP55=0,0,($G$55/$AP$55)*100000)</f>
        <v>0</v>
      </c>
      <c r="AR55" s="157">
        <f>' B_Populations'!M60</f>
        <v>0</v>
      </c>
      <c r="AS55" s="157">
        <f>IF(AR55=0,0,($H$55/$AR$55)*100000)</f>
        <v>0</v>
      </c>
      <c r="AT55" s="157">
        <f>' B_Populations'!O60</f>
        <v>0</v>
      </c>
      <c r="AU55" s="157">
        <f>IF(AT55=0,0,($I$55/$AT$55)*100000)</f>
        <v>0</v>
      </c>
      <c r="AV55" s="157">
        <f>' B_Populations'!Q60</f>
        <v>0</v>
      </c>
      <c r="AW55" s="157">
        <f>IF(AV55=0,0,($J$55/$AV$55)*100000)</f>
        <v>0</v>
      </c>
      <c r="AX55" s="157">
        <f>' B_Populations'!S60</f>
        <v>0</v>
      </c>
      <c r="AY55" s="157">
        <f>IF(AX55=0,0,($K$55/$AX$55)*100000)</f>
        <v>0</v>
      </c>
      <c r="AZ55" s="157">
        <f>' B_Populations'!U60</f>
        <v>0</v>
      </c>
      <c r="BA55" s="157">
        <f>IF(AZ55=0,0,($L$55/$AZ$55)*100000)</f>
        <v>0</v>
      </c>
      <c r="CQ55" s="110"/>
      <c r="CR55" s="158"/>
      <c r="CS55" s="159">
        <v>8.7247000000000005E-2</v>
      </c>
      <c r="CT55" s="110"/>
      <c r="CU55" s="108" t="str">
        <f>' B_Populations'!$B$15</f>
        <v>55-64</v>
      </c>
      <c r="CV55" s="160">
        <f t="shared" si="67"/>
        <v>0.65224574623964593</v>
      </c>
      <c r="CW55" s="161">
        <f t="shared" si="68"/>
        <v>1.0603670393777347</v>
      </c>
      <c r="CX55" s="161">
        <f t="shared" si="69"/>
        <v>0.25683544303797473</v>
      </c>
      <c r="CY55" s="162">
        <f t="shared" si="70"/>
        <v>0</v>
      </c>
      <c r="CZ55" s="162">
        <f t="shared" si="71"/>
        <v>0</v>
      </c>
      <c r="DA55" s="162">
        <f t="shared" si="72"/>
        <v>0</v>
      </c>
      <c r="DB55" s="162">
        <f t="shared" si="73"/>
        <v>0</v>
      </c>
      <c r="DC55" s="162">
        <f t="shared" si="74"/>
        <v>0</v>
      </c>
      <c r="DD55" s="162">
        <f t="shared" si="75"/>
        <v>0</v>
      </c>
      <c r="DE55" s="178">
        <f t="shared" si="76"/>
        <v>0</v>
      </c>
      <c r="DF55" s="110"/>
      <c r="DG55" s="110"/>
      <c r="DH55" s="110"/>
      <c r="DI55" s="110"/>
      <c r="DJ55" s="110"/>
      <c r="DK55" s="110"/>
      <c r="DL55" s="110"/>
      <c r="DM55" s="110"/>
      <c r="DN55" s="110"/>
      <c r="DO55" s="110"/>
      <c r="DP55" s="110"/>
      <c r="DQ55" s="110"/>
      <c r="DR55" s="110"/>
      <c r="DS55" s="110"/>
      <c r="DT55" s="110"/>
      <c r="DU55" s="110"/>
      <c r="DV55" s="110"/>
      <c r="DW55" s="110"/>
      <c r="DX55" s="110"/>
      <c r="DY55" s="110"/>
    </row>
    <row r="56" spans="1:129">
      <c r="B56" s="108" t="str">
        <f>' B_Populations'!$B$16</f>
        <v>65-74</v>
      </c>
      <c r="C56" s="259">
        <v>3</v>
      </c>
      <c r="D56" s="260">
        <v>3</v>
      </c>
      <c r="E56" s="260">
        <f t="shared" si="77"/>
        <v>0</v>
      </c>
      <c r="F56" s="155"/>
      <c r="G56" s="155"/>
      <c r="H56" s="155"/>
      <c r="I56" s="155"/>
      <c r="J56" s="155"/>
      <c r="K56" s="155"/>
      <c r="L56" s="155"/>
      <c r="M56" s="110"/>
      <c r="N56" s="110"/>
      <c r="O56" s="110"/>
      <c r="P56" s="110"/>
      <c r="Q56" s="110"/>
      <c r="R56" s="110"/>
      <c r="S56" s="110"/>
      <c r="T56" s="110"/>
      <c r="U56" s="110"/>
      <c r="V56" s="110"/>
      <c r="W56" s="110"/>
      <c r="X56" s="110"/>
      <c r="Y56" s="110"/>
      <c r="Z56" s="177"/>
      <c r="AA56" s="177"/>
      <c r="AB56" s="177"/>
      <c r="AC56" s="177"/>
      <c r="AD56" s="177"/>
      <c r="AE56" s="177"/>
      <c r="AF56" s="177"/>
      <c r="AG56" s="110"/>
      <c r="AH56" s="157">
        <f>' B_Populations'!C61</f>
        <v>44610</v>
      </c>
      <c r="AI56" s="157">
        <f t="shared" si="78"/>
        <v>6.7249495628782787</v>
      </c>
      <c r="AJ56" s="157">
        <f>' B_Populations'!E61</f>
        <v>21035</v>
      </c>
      <c r="AK56" s="157">
        <f>IF(AJ56=0,0,($D$56/$AJ$56)*100000)</f>
        <v>14.261944378416924</v>
      </c>
      <c r="AL56" s="157">
        <f>' B_Populations'!G61</f>
        <v>23575</v>
      </c>
      <c r="AM56" s="157">
        <f>IF(AL56=0,0,($E$56/$AL$56)*100000)</f>
        <v>0</v>
      </c>
      <c r="AN56" s="157">
        <f>' B_Populations'!I61</f>
        <v>0</v>
      </c>
      <c r="AO56" s="157">
        <f>IF(AN56=0,0,($F$56/$AN$56)*100000)</f>
        <v>0</v>
      </c>
      <c r="AP56" s="157">
        <f>' B_Populations'!K61</f>
        <v>0</v>
      </c>
      <c r="AQ56" s="157">
        <f>IF(AP56=0,0,($G$56/$AP$56)*100000)</f>
        <v>0</v>
      </c>
      <c r="AR56" s="157">
        <f>' B_Populations'!M61</f>
        <v>0</v>
      </c>
      <c r="AS56" s="157">
        <f>IF(AR56=0,0,($H$56/$AR$56)*100000)</f>
        <v>0</v>
      </c>
      <c r="AT56" s="157">
        <f>' B_Populations'!O61</f>
        <v>0</v>
      </c>
      <c r="AU56" s="157">
        <f>IF(AT56=0,0,($I$56/$AT$56)*100000)</f>
        <v>0</v>
      </c>
      <c r="AV56" s="157">
        <f>' B_Populations'!Q61</f>
        <v>0</v>
      </c>
      <c r="AW56" s="157">
        <f>IF(AV56=0,0,($J$56/$AV$56)*100000)</f>
        <v>0</v>
      </c>
      <c r="AX56" s="157">
        <f>' B_Populations'!S61</f>
        <v>0</v>
      </c>
      <c r="AY56" s="157">
        <f>IF(AX56=0,0,($K$56/$AX$56)*100000)</f>
        <v>0</v>
      </c>
      <c r="AZ56" s="157">
        <f>' B_Populations'!U61</f>
        <v>0</v>
      </c>
      <c r="BA56" s="157">
        <f>IF(AZ56=0,0,($L$56/$AZ$56)*100000)</f>
        <v>0</v>
      </c>
      <c r="CQ56" s="110"/>
      <c r="CR56" s="158"/>
      <c r="CS56" s="159">
        <v>6.6036999999999998E-2</v>
      </c>
      <c r="CT56" s="110"/>
      <c r="CU56" s="108" t="str">
        <f>' B_Populations'!$B$16</f>
        <v>65-74</v>
      </c>
      <c r="CV56" s="160">
        <f t="shared" si="67"/>
        <v>0.44409549428379286</v>
      </c>
      <c r="CW56" s="161">
        <f t="shared" si="68"/>
        <v>0.94181602091751837</v>
      </c>
      <c r="CX56" s="161">
        <f t="shared" si="69"/>
        <v>0</v>
      </c>
      <c r="CY56" s="162">
        <f t="shared" si="70"/>
        <v>0</v>
      </c>
      <c r="CZ56" s="162">
        <f t="shared" si="71"/>
        <v>0</v>
      </c>
      <c r="DA56" s="162">
        <f t="shared" si="72"/>
        <v>0</v>
      </c>
      <c r="DB56" s="162">
        <f t="shared" si="73"/>
        <v>0</v>
      </c>
      <c r="DC56" s="162">
        <f t="shared" si="74"/>
        <v>0</v>
      </c>
      <c r="DD56" s="162">
        <f t="shared" si="75"/>
        <v>0</v>
      </c>
      <c r="DE56" s="178">
        <f t="shared" si="76"/>
        <v>0</v>
      </c>
      <c r="DF56" s="110"/>
      <c r="DG56" s="110"/>
      <c r="DH56" s="110"/>
      <c r="DI56" s="110"/>
      <c r="DJ56" s="110"/>
      <c r="DK56" s="110"/>
      <c r="DL56" s="110"/>
      <c r="DM56" s="110"/>
      <c r="DN56" s="110"/>
      <c r="DO56" s="110"/>
      <c r="DP56" s="110"/>
      <c r="DQ56" s="110"/>
      <c r="DR56" s="110"/>
      <c r="DS56" s="110"/>
      <c r="DT56" s="110"/>
      <c r="DU56" s="110"/>
      <c r="DV56" s="110"/>
      <c r="DW56" s="110"/>
      <c r="DX56" s="110"/>
      <c r="DY56" s="110"/>
    </row>
    <row r="57" spans="1:129">
      <c r="B57" s="108" t="str">
        <f>' B_Populations'!$B$17</f>
        <v>75-84</v>
      </c>
      <c r="C57" s="259">
        <v>1</v>
      </c>
      <c r="D57" s="260">
        <v>1</v>
      </c>
      <c r="E57" s="260">
        <f t="shared" si="77"/>
        <v>0</v>
      </c>
      <c r="F57" s="155"/>
      <c r="G57" s="155"/>
      <c r="H57" s="155"/>
      <c r="I57" s="155"/>
      <c r="J57" s="155"/>
      <c r="K57" s="155"/>
      <c r="L57" s="155"/>
      <c r="M57" s="110"/>
      <c r="N57" s="110"/>
      <c r="O57" s="110"/>
      <c r="P57" s="110"/>
      <c r="Q57" s="110"/>
      <c r="R57" s="110"/>
      <c r="S57" s="110"/>
      <c r="T57" s="110"/>
      <c r="U57" s="110"/>
      <c r="V57" s="110"/>
      <c r="W57" s="110"/>
      <c r="X57" s="110"/>
      <c r="Y57" s="110"/>
      <c r="Z57" s="177"/>
      <c r="AA57" s="177"/>
      <c r="AB57" s="177"/>
      <c r="AC57" s="177"/>
      <c r="AD57" s="177"/>
      <c r="AE57" s="177"/>
      <c r="AF57" s="177"/>
      <c r="AG57" s="110"/>
      <c r="AH57" s="157">
        <f>' B_Populations'!C62</f>
        <v>20900</v>
      </c>
      <c r="AI57" s="157">
        <f t="shared" si="78"/>
        <v>4.7846889952153111</v>
      </c>
      <c r="AJ57" s="157">
        <f>' B_Populations'!E62</f>
        <v>8787</v>
      </c>
      <c r="AK57" s="157">
        <f>IF(AJ57=0,0,($D$57/$AJ$57)*100000)</f>
        <v>11.380448389666553</v>
      </c>
      <c r="AL57" s="157">
        <f>' B_Populations'!G62</f>
        <v>12113</v>
      </c>
      <c r="AM57" s="157">
        <f>IF(AL57=0,0,($E$57/$AL$57)*100000)</f>
        <v>0</v>
      </c>
      <c r="AN57" s="157">
        <f>' B_Populations'!I62</f>
        <v>0</v>
      </c>
      <c r="AO57" s="157">
        <f>IF(AN57=0,0,($F$57/$AN$57)*100000)</f>
        <v>0</v>
      </c>
      <c r="AP57" s="157">
        <f>' B_Populations'!K62</f>
        <v>0</v>
      </c>
      <c r="AQ57" s="157">
        <f>IF(AP57=0,0,($G$57/$AP$57)*100000)</f>
        <v>0</v>
      </c>
      <c r="AR57" s="157">
        <f>' B_Populations'!M62</f>
        <v>0</v>
      </c>
      <c r="AS57" s="157">
        <f>IF(AR57=0,0,($H$57/$AR$57)*100000)</f>
        <v>0</v>
      </c>
      <c r="AT57" s="157">
        <f>' B_Populations'!O62</f>
        <v>0</v>
      </c>
      <c r="AU57" s="157">
        <f>IF(AT57=0,0,($I$57/$AT$57)*100000)</f>
        <v>0</v>
      </c>
      <c r="AV57" s="157">
        <f>' B_Populations'!Q62</f>
        <v>0</v>
      </c>
      <c r="AW57" s="157">
        <f>IF(AV57=0,0,($J$57/$AV$57)*100000)</f>
        <v>0</v>
      </c>
      <c r="AX57" s="157">
        <f>' B_Populations'!S62</f>
        <v>0</v>
      </c>
      <c r="AY57" s="157">
        <f>IF(AX57=0,0,($K$57/$AX$57)*100000)</f>
        <v>0</v>
      </c>
      <c r="AZ57" s="157">
        <f>' B_Populations'!U62</f>
        <v>0</v>
      </c>
      <c r="BA57" s="157">
        <f>IF(AZ57=0,0,($L$57/$AZ$57)*100000)</f>
        <v>0</v>
      </c>
      <c r="CQ57" s="110"/>
      <c r="CR57" s="158"/>
      <c r="CS57" s="159">
        <v>4.4840999999999999E-2</v>
      </c>
      <c r="CT57" s="110"/>
      <c r="CU57" s="108" t="str">
        <f>' B_Populations'!$B$17</f>
        <v>75-84</v>
      </c>
      <c r="CV57" s="160">
        <f t="shared" si="67"/>
        <v>0.21455023923444977</v>
      </c>
      <c r="CW57" s="161">
        <f t="shared" si="68"/>
        <v>0.51031068624103793</v>
      </c>
      <c r="CX57" s="161">
        <f t="shared" si="69"/>
        <v>0</v>
      </c>
      <c r="CY57" s="162">
        <f t="shared" si="70"/>
        <v>0</v>
      </c>
      <c r="CZ57" s="162">
        <f t="shared" si="71"/>
        <v>0</v>
      </c>
      <c r="DA57" s="162">
        <f t="shared" si="72"/>
        <v>0</v>
      </c>
      <c r="DB57" s="162">
        <f t="shared" si="73"/>
        <v>0</v>
      </c>
      <c r="DC57" s="162">
        <f t="shared" si="74"/>
        <v>0</v>
      </c>
      <c r="DD57" s="162">
        <f t="shared" si="75"/>
        <v>0</v>
      </c>
      <c r="DE57" s="178">
        <f t="shared" si="76"/>
        <v>0</v>
      </c>
      <c r="DF57" s="110"/>
      <c r="DG57" s="110"/>
      <c r="DH57" s="110"/>
      <c r="DI57" s="110"/>
      <c r="DJ57" s="110"/>
      <c r="DK57" s="110"/>
      <c r="DL57" s="110"/>
      <c r="DM57" s="110"/>
      <c r="DN57" s="110"/>
      <c r="DO57" s="110"/>
      <c r="DP57" s="110"/>
      <c r="DQ57" s="110"/>
      <c r="DR57" s="110"/>
      <c r="DS57" s="110"/>
      <c r="DT57" s="110"/>
      <c r="DU57" s="110"/>
      <c r="DV57" s="110"/>
      <c r="DW57" s="110"/>
      <c r="DX57" s="110"/>
      <c r="DY57" s="110"/>
    </row>
    <row r="58" spans="1:129">
      <c r="B58" s="108" t="str">
        <f>' B_Populations'!$B$18</f>
        <v>85+</v>
      </c>
      <c r="C58" s="259">
        <v>1</v>
      </c>
      <c r="D58" s="260">
        <v>1</v>
      </c>
      <c r="E58" s="260">
        <f t="shared" si="77"/>
        <v>0</v>
      </c>
      <c r="F58" s="155"/>
      <c r="G58" s="155"/>
      <c r="H58" s="155"/>
      <c r="I58" s="155"/>
      <c r="J58" s="155"/>
      <c r="K58" s="155"/>
      <c r="L58" s="155"/>
      <c r="M58" s="110"/>
      <c r="N58" s="110"/>
      <c r="O58" s="110"/>
      <c r="P58" s="110"/>
      <c r="Q58" s="110"/>
      <c r="R58" s="110"/>
      <c r="S58" s="110"/>
      <c r="T58" s="110"/>
      <c r="U58" s="110"/>
      <c r="V58" s="110"/>
      <c r="W58" s="110"/>
      <c r="X58" s="110"/>
      <c r="Y58" s="110"/>
      <c r="Z58" s="177"/>
      <c r="AA58" s="177"/>
      <c r="AB58" s="177"/>
      <c r="AC58" s="177"/>
      <c r="AD58" s="177"/>
      <c r="AE58" s="177"/>
      <c r="AF58" s="177"/>
      <c r="AG58" s="110"/>
      <c r="AH58" s="157">
        <f>' B_Populations'!C63</f>
        <v>7571</v>
      </c>
      <c r="AI58" s="157">
        <f t="shared" si="78"/>
        <v>13.20829480914014</v>
      </c>
      <c r="AJ58" s="157">
        <f>' B_Populations'!E63</f>
        <v>3166</v>
      </c>
      <c r="AK58" s="157">
        <f>IF(AJ58=0,0,($D$58/$AJ$58)*100000)</f>
        <v>31.585596967782688</v>
      </c>
      <c r="AL58" s="157">
        <f>' B_Populations'!G63</f>
        <v>4405</v>
      </c>
      <c r="AM58" s="157">
        <f>IF(AL58=0,0,($E$58/$AL$58)*100000)</f>
        <v>0</v>
      </c>
      <c r="AN58" s="157">
        <f>' B_Populations'!I63</f>
        <v>0</v>
      </c>
      <c r="AO58" s="157">
        <f>IF(AN58=0,0,($F$58/$AN$58)*100000)</f>
        <v>0</v>
      </c>
      <c r="AP58" s="157">
        <f>' B_Populations'!K63</f>
        <v>0</v>
      </c>
      <c r="AQ58" s="157">
        <f>IF(AP58=0,0,($G$58/$AP$58)*100000)</f>
        <v>0</v>
      </c>
      <c r="AR58" s="157">
        <f>' B_Populations'!M63</f>
        <v>0</v>
      </c>
      <c r="AS58" s="157">
        <f>IF(AR58=0,0,($H$58/$AR$58)*100000)</f>
        <v>0</v>
      </c>
      <c r="AT58" s="157">
        <f>' B_Populations'!O63</f>
        <v>0</v>
      </c>
      <c r="AU58" s="157">
        <f>IF(AT58=0,0,($I$58/$AT$58)*100000)</f>
        <v>0</v>
      </c>
      <c r="AV58" s="157">
        <f>' B_Populations'!Q63</f>
        <v>0</v>
      </c>
      <c r="AW58" s="157">
        <f>IF(AV58=0,0,($J$58/$AV$58)*100000)</f>
        <v>0</v>
      </c>
      <c r="AX58" s="157">
        <f>' B_Populations'!S63</f>
        <v>0</v>
      </c>
      <c r="AY58" s="157">
        <f>IF(AX58=0,0,($K$58/$AX$58)*100000)</f>
        <v>0</v>
      </c>
      <c r="AZ58" s="157">
        <f>' B_Populations'!U63</f>
        <v>0</v>
      </c>
      <c r="BA58" s="157">
        <f>IF(AZ58=0,0,($L$58/$AZ$58)*100000)</f>
        <v>0</v>
      </c>
      <c r="CQ58" s="110"/>
      <c r="CR58" s="158"/>
      <c r="CS58" s="159">
        <v>1.5507999999999999E-2</v>
      </c>
      <c r="CT58" s="110"/>
      <c r="CU58" s="108" t="str">
        <f>' B_Populations'!$B$18</f>
        <v>85+</v>
      </c>
      <c r="CV58" s="160">
        <f t="shared" si="67"/>
        <v>0.2048342359001453</v>
      </c>
      <c r="CW58" s="161">
        <f t="shared" si="68"/>
        <v>0.48982943777637389</v>
      </c>
      <c r="CX58" s="161">
        <f t="shared" si="69"/>
        <v>0</v>
      </c>
      <c r="CY58" s="162">
        <f t="shared" si="70"/>
        <v>0</v>
      </c>
      <c r="CZ58" s="162">
        <f t="shared" si="71"/>
        <v>0</v>
      </c>
      <c r="DA58" s="162">
        <f t="shared" si="72"/>
        <v>0</v>
      </c>
      <c r="DB58" s="162">
        <f t="shared" si="73"/>
        <v>0</v>
      </c>
      <c r="DC58" s="162">
        <f t="shared" si="74"/>
        <v>0</v>
      </c>
      <c r="DD58" s="162">
        <f t="shared" si="75"/>
        <v>0</v>
      </c>
      <c r="DE58" s="178">
        <f t="shared" si="76"/>
        <v>0</v>
      </c>
      <c r="DF58" s="110"/>
      <c r="DG58" s="110"/>
      <c r="DH58" s="110"/>
      <c r="DI58" s="110"/>
      <c r="DJ58" s="110"/>
      <c r="DK58" s="110"/>
      <c r="DL58" s="110"/>
      <c r="DM58" s="110"/>
      <c r="DN58" s="110"/>
      <c r="DO58" s="110"/>
      <c r="DP58" s="110"/>
      <c r="DQ58" s="110"/>
      <c r="DR58" s="110"/>
      <c r="DS58" s="110"/>
      <c r="DT58" s="110"/>
      <c r="DU58" s="110"/>
      <c r="DV58" s="110"/>
      <c r="DW58" s="110"/>
      <c r="DX58" s="110"/>
      <c r="DY58" s="110"/>
    </row>
    <row r="59" spans="1:129">
      <c r="B59" s="163" t="s">
        <v>115</v>
      </c>
      <c r="C59" s="164">
        <f t="shared" ref="C59:L59" si="79">SUM(C49:C58)</f>
        <v>18</v>
      </c>
      <c r="D59" s="165">
        <f t="shared" si="79"/>
        <v>15</v>
      </c>
      <c r="E59" s="165">
        <f t="shared" si="79"/>
        <v>3</v>
      </c>
      <c r="F59" s="167">
        <f t="shared" si="79"/>
        <v>0</v>
      </c>
      <c r="G59" s="167">
        <f t="shared" si="79"/>
        <v>0</v>
      </c>
      <c r="H59" s="167">
        <f t="shared" si="79"/>
        <v>0</v>
      </c>
      <c r="I59" s="167">
        <f t="shared" si="79"/>
        <v>0</v>
      </c>
      <c r="J59" s="167">
        <f t="shared" si="79"/>
        <v>0</v>
      </c>
      <c r="K59" s="167">
        <f t="shared" si="79"/>
        <v>0</v>
      </c>
      <c r="L59" s="179">
        <f t="shared" si="79"/>
        <v>0</v>
      </c>
      <c r="M59" s="98"/>
      <c r="AH59" s="170">
        <f t="shared" ref="AH59:BA59" si="80">SUM(AH49:AH58)</f>
        <v>462678</v>
      </c>
      <c r="AI59" s="157">
        <f t="shared" si="78"/>
        <v>3.890394615693852</v>
      </c>
      <c r="AJ59" s="157">
        <f t="shared" si="80"/>
        <v>229412</v>
      </c>
      <c r="AK59" s="157">
        <f>IF(AJ59=0,0,($D$59/$AJ$59)*100000)</f>
        <v>6.5384548323540184</v>
      </c>
      <c r="AL59" s="157">
        <f t="shared" si="80"/>
        <v>233266</v>
      </c>
      <c r="AM59" s="157">
        <f>IF(AL59=0,0,($E$59/$AL$59)*100000)</f>
        <v>1.2860854132192432</v>
      </c>
      <c r="AN59" s="157">
        <f t="shared" si="80"/>
        <v>0</v>
      </c>
      <c r="AO59" s="157">
        <f>IF(AN59=0,0,($F$59/$AN$59)*100000)</f>
        <v>0</v>
      </c>
      <c r="AP59" s="157">
        <f t="shared" si="80"/>
        <v>0</v>
      </c>
      <c r="AQ59" s="157">
        <f>IF(AP59=0,0,($G$59/$AP$59)*100000)</f>
        <v>0</v>
      </c>
      <c r="AR59" s="157">
        <f t="shared" si="80"/>
        <v>0</v>
      </c>
      <c r="AS59" s="157">
        <f>IF(AR59=0,0,($H$59/$AR$59)*100000)</f>
        <v>0</v>
      </c>
      <c r="AT59" s="157">
        <f t="shared" si="80"/>
        <v>0</v>
      </c>
      <c r="AU59" s="157">
        <f>IF(AT59=0,0,($I$59/$AT$59)*100000)</f>
        <v>0</v>
      </c>
      <c r="AV59" s="157">
        <f t="shared" si="80"/>
        <v>0</v>
      </c>
      <c r="AW59" s="157">
        <f>IF(AV59=0,0,($J$59/$AV$59)*100000)</f>
        <v>0</v>
      </c>
      <c r="AX59" s="157">
        <f t="shared" si="80"/>
        <v>0</v>
      </c>
      <c r="AY59" s="157">
        <f>IF(AX59=0,0,($K$59/$AX$59)*100000)</f>
        <v>0</v>
      </c>
      <c r="AZ59" s="157">
        <f t="shared" si="80"/>
        <v>0</v>
      </c>
      <c r="BA59" s="157">
        <f>IF(AZ59=0,0,($L$59/$AZ$59)*100000)</f>
        <v>0</v>
      </c>
      <c r="CS59" s="171"/>
      <c r="CU59" s="157" t="s">
        <v>115</v>
      </c>
      <c r="CV59" s="160">
        <f t="shared" ref="CV59:DE59" si="81">SUM(CV49:CV58)</f>
        <v>3.1688781958521615</v>
      </c>
      <c r="CW59" s="161">
        <f t="shared" si="81"/>
        <v>5.4571538910259827</v>
      </c>
      <c r="CX59" s="161">
        <f t="shared" si="81"/>
        <v>1.0888849554141353</v>
      </c>
      <c r="CY59" s="172">
        <f t="shared" si="81"/>
        <v>0</v>
      </c>
      <c r="CZ59" s="172">
        <f t="shared" si="81"/>
        <v>0</v>
      </c>
      <c r="DA59" s="172">
        <f t="shared" si="81"/>
        <v>0</v>
      </c>
      <c r="DB59" s="172">
        <f t="shared" si="81"/>
        <v>0</v>
      </c>
      <c r="DC59" s="172">
        <f t="shared" si="81"/>
        <v>0</v>
      </c>
      <c r="DD59" s="172">
        <f t="shared" si="81"/>
        <v>0</v>
      </c>
      <c r="DE59" s="180">
        <f t="shared" si="81"/>
        <v>0</v>
      </c>
      <c r="DU59" s="110"/>
    </row>
    <row r="61" spans="1:129" ht="12.95" thickBot="1"/>
    <row r="62" spans="1:129" ht="13.5" thickBot="1">
      <c r="A62" s="136" t="s">
        <v>116</v>
      </c>
      <c r="B62" s="173"/>
      <c r="C62" s="174">
        <f>' B_Populations'!A70</f>
        <v>2017</v>
      </c>
      <c r="D62" s="139" t="s">
        <v>103</v>
      </c>
      <c r="E62" s="139"/>
      <c r="F62" s="140" t="s">
        <v>104</v>
      </c>
      <c r="G62" s="141"/>
      <c r="H62" s="141"/>
      <c r="I62" s="141"/>
      <c r="J62" s="141"/>
      <c r="K62" s="141"/>
      <c r="L62" s="141"/>
      <c r="M62" s="98"/>
      <c r="N62" s="98"/>
      <c r="O62" s="98"/>
      <c r="P62" s="98"/>
      <c r="Q62" s="98"/>
      <c r="R62" s="98"/>
      <c r="S62" s="98"/>
      <c r="T62" s="98"/>
      <c r="U62" s="98"/>
      <c r="V62" s="98"/>
      <c r="W62" s="98"/>
      <c r="X62" s="98"/>
      <c r="Y62" s="98"/>
      <c r="CV62" s="98" t="s">
        <v>106</v>
      </c>
      <c r="CW62" s="98"/>
      <c r="CX62" s="98"/>
      <c r="CY62" s="98"/>
    </row>
    <row r="63" spans="1:129" ht="39">
      <c r="B63" s="144" t="s">
        <v>32</v>
      </c>
      <c r="C63" s="145" t="s">
        <v>107</v>
      </c>
      <c r="D63" s="146" t="s">
        <v>108</v>
      </c>
      <c r="E63" s="146" t="s">
        <v>109</v>
      </c>
      <c r="F63" s="148" t="str">
        <f>' B_Populations'!$I$8</f>
        <v>White-Not Hispanic</v>
      </c>
      <c r="G63" s="148" t="str">
        <f>' B_Populations'!$K$8</f>
        <v>Hispanic</v>
      </c>
      <c r="H63" s="148" t="str">
        <f>' B_Populations'!$M$8</f>
        <v>Black-Not Hispanic</v>
      </c>
      <c r="I63" s="148" t="str">
        <f>' B_Populations'!$O$8</f>
        <v>Asian</v>
      </c>
      <c r="J63" s="148" t="str">
        <f>' B_Populations'!$Q$8</f>
        <v>American Indian/Alaska Native</v>
      </c>
      <c r="K63" s="148" t="str">
        <f>' B_Populations'!$S$8</f>
        <v>Other</v>
      </c>
      <c r="L63" s="175" t="str">
        <f>' B_Populations'!$U$8</f>
        <v>Other</v>
      </c>
      <c r="M63" s="102"/>
      <c r="N63" s="102"/>
      <c r="O63" s="102"/>
      <c r="P63" s="102"/>
      <c r="Q63" s="102"/>
      <c r="R63" s="102"/>
      <c r="S63" s="102"/>
      <c r="T63" s="102"/>
      <c r="U63" s="102"/>
      <c r="V63" s="102"/>
      <c r="W63" s="102"/>
      <c r="X63" s="102"/>
      <c r="Y63" s="102"/>
      <c r="Z63" s="102"/>
      <c r="AA63" s="102"/>
      <c r="AB63" s="102"/>
      <c r="AC63" s="102"/>
      <c r="AD63" s="102"/>
      <c r="AE63" s="102"/>
      <c r="AF63" s="102"/>
      <c r="AH63" s="150" t="s">
        <v>110</v>
      </c>
      <c r="AI63" s="150" t="s">
        <v>111</v>
      </c>
      <c r="AJ63" s="150" t="s">
        <v>112</v>
      </c>
      <c r="AK63" s="150" t="s">
        <v>111</v>
      </c>
      <c r="AL63" s="150" t="s">
        <v>113</v>
      </c>
      <c r="AM63" s="150" t="s">
        <v>111</v>
      </c>
      <c r="AN63" s="150" t="str">
        <f>' B_Populations'!$I$8</f>
        <v>White-Not Hispanic</v>
      </c>
      <c r="AO63" s="150" t="s">
        <v>111</v>
      </c>
      <c r="AP63" s="150" t="str">
        <f>' B_Populations'!$K$8</f>
        <v>Hispanic</v>
      </c>
      <c r="AQ63" s="150" t="s">
        <v>111</v>
      </c>
      <c r="AR63" s="150" t="str">
        <f>' B_Populations'!$M$8</f>
        <v>Black-Not Hispanic</v>
      </c>
      <c r="AS63" s="150" t="s">
        <v>111</v>
      </c>
      <c r="AT63" s="150" t="str">
        <f>' B_Populations'!$O$8</f>
        <v>Asian</v>
      </c>
      <c r="AU63" s="150" t="s">
        <v>111</v>
      </c>
      <c r="AV63" s="150" t="str">
        <f>' B_Populations'!$Q$8</f>
        <v>American Indian/Alaska Native</v>
      </c>
      <c r="AW63" s="150" t="s">
        <v>111</v>
      </c>
      <c r="AX63" s="150" t="str">
        <f>' B_Populations'!$S$8</f>
        <v>Other</v>
      </c>
      <c r="AY63" s="150" t="s">
        <v>111</v>
      </c>
      <c r="AZ63" s="150" t="str">
        <f>' B_Populations'!$U$8</f>
        <v>Other</v>
      </c>
      <c r="BA63" s="150" t="s">
        <v>111</v>
      </c>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102"/>
      <c r="BX63" s="102"/>
      <c r="BY63" s="102"/>
      <c r="BZ63" s="102"/>
      <c r="CA63" s="102"/>
      <c r="CB63" s="102"/>
      <c r="CC63" s="102"/>
      <c r="CD63" s="102"/>
      <c r="CE63" s="102"/>
      <c r="CF63" s="102"/>
      <c r="CG63" s="102"/>
      <c r="CH63" s="102"/>
      <c r="CI63" s="102"/>
      <c r="CJ63" s="102"/>
      <c r="CK63" s="102"/>
      <c r="CL63" s="102"/>
      <c r="CM63" s="102"/>
      <c r="CN63" s="102"/>
      <c r="CO63" s="102"/>
      <c r="CP63" s="102"/>
      <c r="CQ63" s="102"/>
      <c r="CR63" s="102"/>
      <c r="CS63" s="151" t="s">
        <v>114</v>
      </c>
      <c r="CU63" s="150" t="s">
        <v>32</v>
      </c>
      <c r="CV63" s="152" t="s">
        <v>33</v>
      </c>
      <c r="CW63" s="153" t="s">
        <v>34</v>
      </c>
      <c r="CX63" s="153" t="s">
        <v>35</v>
      </c>
      <c r="CY63" s="148" t="str">
        <f>' B_Populations'!$I$8</f>
        <v>White-Not Hispanic</v>
      </c>
      <c r="CZ63" s="148" t="str">
        <f>' B_Populations'!$K$8</f>
        <v>Hispanic</v>
      </c>
      <c r="DA63" s="148" t="str">
        <f>' B_Populations'!$M$8</f>
        <v>Black-Not Hispanic</v>
      </c>
      <c r="DB63" s="148" t="str">
        <f>' B_Populations'!$O$8</f>
        <v>Asian</v>
      </c>
      <c r="DC63" s="148" t="str">
        <f>' B_Populations'!$Q$8</f>
        <v>American Indian/Alaska Native</v>
      </c>
      <c r="DD63" s="148" t="str">
        <f>' B_Populations'!$S$8</f>
        <v>Other</v>
      </c>
      <c r="DE63" s="175" t="str">
        <f>' B_Populations'!$U$8</f>
        <v>Other</v>
      </c>
    </row>
    <row r="64" spans="1:129">
      <c r="B64" s="108" t="str">
        <f>' B_Populations'!$B$9</f>
        <v>10-14</v>
      </c>
      <c r="C64" s="259">
        <v>0</v>
      </c>
      <c r="D64" s="260">
        <v>0</v>
      </c>
      <c r="E64" s="260">
        <f>C64-D64</f>
        <v>0</v>
      </c>
      <c r="F64" s="155"/>
      <c r="G64" s="155"/>
      <c r="H64" s="155"/>
      <c r="I64" s="155"/>
      <c r="J64" s="155"/>
      <c r="K64" s="155"/>
      <c r="L64" s="155"/>
      <c r="M64" s="110"/>
      <c r="N64" s="110"/>
      <c r="O64" s="110"/>
      <c r="P64" s="110"/>
      <c r="Q64" s="110"/>
      <c r="R64" s="110"/>
      <c r="S64" s="110"/>
      <c r="T64" s="110"/>
      <c r="U64" s="110"/>
      <c r="V64" s="110"/>
      <c r="W64" s="110"/>
      <c r="X64" s="110"/>
      <c r="Y64" s="110"/>
      <c r="Z64" s="177"/>
      <c r="AA64" s="177"/>
      <c r="AB64" s="177"/>
      <c r="AC64" s="177"/>
      <c r="AD64" s="177"/>
      <c r="AE64" s="177"/>
      <c r="AF64" s="177"/>
      <c r="AG64" s="110"/>
      <c r="AH64" s="157">
        <f>' B_Populations'!C69</f>
        <v>42413</v>
      </c>
      <c r="AI64" s="157">
        <f>IF(AH64=0,0,(C64/AH64)*100000)</f>
        <v>0</v>
      </c>
      <c r="AJ64" s="157">
        <f>' B_Populations'!E69</f>
        <v>22209</v>
      </c>
      <c r="AK64" s="157">
        <f>IF(AJ64=0,0,($D$64/$AJ$64)*100000)</f>
        <v>0</v>
      </c>
      <c r="AL64" s="157">
        <f>' B_Populations'!G69</f>
        <v>20204</v>
      </c>
      <c r="AM64" s="157">
        <f>IF(AL64=0,0,($E$64/$AL$64)*100000)</f>
        <v>0</v>
      </c>
      <c r="AN64" s="157">
        <f>' B_Populations'!I69</f>
        <v>0</v>
      </c>
      <c r="AO64" s="157">
        <f>IF(AN64=0,0,($F$64/$AN$64)*100000)</f>
        <v>0</v>
      </c>
      <c r="AP64" s="157">
        <f>' B_Populations'!K69</f>
        <v>0</v>
      </c>
      <c r="AQ64" s="157">
        <f>IF(AP64=0,0,($G$64/$AP$64)*100000)</f>
        <v>0</v>
      </c>
      <c r="AR64" s="157">
        <f>' B_Populations'!M69</f>
        <v>0</v>
      </c>
      <c r="AS64" s="157">
        <f>IF(AR64=0,0,($H$64/$AR$64)*100000)</f>
        <v>0</v>
      </c>
      <c r="AT64" s="157">
        <f>' B_Populations'!O69</f>
        <v>0</v>
      </c>
      <c r="AU64" s="157">
        <f>IF(AT64=0,0,($I$64/$AT$64)*100000)</f>
        <v>0</v>
      </c>
      <c r="AV64" s="157">
        <f>' B_Populations'!Q69</f>
        <v>0</v>
      </c>
      <c r="AW64" s="157">
        <f>IF(AV64=0,0,($J$64/$AV$64)*100000)</f>
        <v>0</v>
      </c>
      <c r="AX64" s="157">
        <f>' B_Populations'!S69</f>
        <v>0</v>
      </c>
      <c r="AY64" s="157">
        <f>IF(AX64=0,0,($K$64/$AX$64)*100000)</f>
        <v>0</v>
      </c>
      <c r="AZ64" s="157">
        <f>' B_Populations'!U69</f>
        <v>0</v>
      </c>
      <c r="BA64" s="157">
        <f>IF(AZ64=0,0,($L$64/$AZ$64)*100000)</f>
        <v>0</v>
      </c>
      <c r="CQ64" s="110"/>
      <c r="CR64" s="158"/>
      <c r="CS64" s="159">
        <v>7.3032E-2</v>
      </c>
      <c r="CT64" s="110"/>
      <c r="CU64" s="108" t="str">
        <f>' B_Populations'!$B$9</f>
        <v>10-14</v>
      </c>
      <c r="CV64" s="160">
        <f t="shared" ref="CV64:CV73" si="82">AI64*CS64</f>
        <v>0</v>
      </c>
      <c r="CW64" s="161">
        <f t="shared" ref="CW64:CW73" si="83">AK64*CS64</f>
        <v>0</v>
      </c>
      <c r="CX64" s="161">
        <f t="shared" ref="CX64:CX73" si="84">AM64*CS64</f>
        <v>0</v>
      </c>
      <c r="CY64" s="162">
        <f t="shared" ref="CY64:CY73" si="85">AO64*CS64</f>
        <v>0</v>
      </c>
      <c r="CZ64" s="162">
        <f t="shared" ref="CZ64:CZ73" si="86">AQ64*CS64</f>
        <v>0</v>
      </c>
      <c r="DA64" s="162">
        <f t="shared" ref="DA64:DA73" si="87">AS64*CS64</f>
        <v>0</v>
      </c>
      <c r="DB64" s="162">
        <f t="shared" ref="DB64:DB73" si="88">AU64*CS64</f>
        <v>0</v>
      </c>
      <c r="DC64" s="162">
        <f t="shared" ref="DC64:DC73" si="89">AW64*CS64</f>
        <v>0</v>
      </c>
      <c r="DD64" s="162">
        <f t="shared" ref="DD64:DD73" si="90">AY64*CS64</f>
        <v>0</v>
      </c>
      <c r="DE64" s="178">
        <f t="shared" ref="DE64:DE73" si="91">BA64*CS64</f>
        <v>0</v>
      </c>
    </row>
    <row r="65" spans="1:109">
      <c r="B65" s="108" t="str">
        <f>' B_Populations'!$B$10</f>
        <v>15-19</v>
      </c>
      <c r="C65" s="259">
        <v>2</v>
      </c>
      <c r="D65" s="260">
        <v>2</v>
      </c>
      <c r="E65" s="260">
        <f t="shared" ref="E65:E73" si="92">C65-D65</f>
        <v>0</v>
      </c>
      <c r="F65" s="155"/>
      <c r="G65" s="155"/>
      <c r="H65" s="155"/>
      <c r="I65" s="155"/>
      <c r="J65" s="155"/>
      <c r="K65" s="155"/>
      <c r="L65" s="155"/>
      <c r="M65" s="110"/>
      <c r="N65" s="110"/>
      <c r="O65" s="110"/>
      <c r="P65" s="110"/>
      <c r="Q65" s="110"/>
      <c r="R65" s="110"/>
      <c r="S65" s="110"/>
      <c r="T65" s="110"/>
      <c r="U65" s="110"/>
      <c r="V65" s="110"/>
      <c r="W65" s="110"/>
      <c r="X65" s="110"/>
      <c r="Y65" s="110"/>
      <c r="Z65" s="177"/>
      <c r="AA65" s="177"/>
      <c r="AB65" s="177"/>
      <c r="AC65" s="177"/>
      <c r="AD65" s="177"/>
      <c r="AE65" s="177"/>
      <c r="AF65" s="177"/>
      <c r="AG65" s="110"/>
      <c r="AH65" s="157">
        <f>' B_Populations'!C70</f>
        <v>39801</v>
      </c>
      <c r="AI65" s="157">
        <f t="shared" ref="AI65:AI74" si="93">IF(AH65=0,0,(C65/AH65)*100000)</f>
        <v>5.0249993718750785</v>
      </c>
      <c r="AJ65" s="157">
        <f>' B_Populations'!E70</f>
        <v>20880</v>
      </c>
      <c r="AK65" s="157">
        <f>IF(AJ65=0,0,($D$65/$AJ$65)*100000)</f>
        <v>9.5785440613026829</v>
      </c>
      <c r="AL65" s="157">
        <f>' B_Populations'!G70</f>
        <v>18921</v>
      </c>
      <c r="AM65" s="157">
        <f>IF(AL65=0,0,($E$65/$AL$65)*100000)</f>
        <v>0</v>
      </c>
      <c r="AN65" s="157">
        <f>' B_Populations'!I70</f>
        <v>0</v>
      </c>
      <c r="AO65" s="157">
        <f>IF(AN65=0,0,($F$65/$AN$65)*100000)</f>
        <v>0</v>
      </c>
      <c r="AP65" s="157">
        <f>' B_Populations'!K70</f>
        <v>0</v>
      </c>
      <c r="AQ65" s="157">
        <f>IF(AP65=0,0,($G$65/$AP$65)*100000)</f>
        <v>0</v>
      </c>
      <c r="AR65" s="157">
        <f>' B_Populations'!M70</f>
        <v>0</v>
      </c>
      <c r="AS65" s="157">
        <f>IF(AR65=0,0,($H$65/$AR$65)*100000)</f>
        <v>0</v>
      </c>
      <c r="AT65" s="157">
        <f>' B_Populations'!O70</f>
        <v>0</v>
      </c>
      <c r="AU65" s="157">
        <f>IF(AT65=0,0,($I$65/$AT$65)*100000)</f>
        <v>0</v>
      </c>
      <c r="AV65" s="157">
        <f>' B_Populations'!Q70</f>
        <v>0</v>
      </c>
      <c r="AW65" s="157">
        <f>IF(AV65=0,0,($J$65/$AV$65)*100000)</f>
        <v>0</v>
      </c>
      <c r="AX65" s="157">
        <f>' B_Populations'!S70</f>
        <v>0</v>
      </c>
      <c r="AY65" s="157">
        <f>IF(AX65=0,0,($K$65/$AX$65)*100000)</f>
        <v>0</v>
      </c>
      <c r="AZ65" s="157">
        <f>' B_Populations'!U70</f>
        <v>0</v>
      </c>
      <c r="BA65" s="157">
        <f>IF(AZ65=0,0,($L$65/$AZ$65)*100000)</f>
        <v>0</v>
      </c>
      <c r="CQ65" s="110"/>
      <c r="CR65" s="158"/>
      <c r="CS65" s="159">
        <v>7.2168999999999997E-2</v>
      </c>
      <c r="CT65" s="110"/>
      <c r="CU65" s="108" t="str">
        <f>' B_Populations'!$B$10</f>
        <v>15-19</v>
      </c>
      <c r="CV65" s="160">
        <f t="shared" si="82"/>
        <v>0.36264917966885252</v>
      </c>
      <c r="CW65" s="161">
        <f t="shared" si="83"/>
        <v>0.69127394636015327</v>
      </c>
      <c r="CX65" s="161">
        <f t="shared" si="84"/>
        <v>0</v>
      </c>
      <c r="CY65" s="162">
        <f t="shared" si="85"/>
        <v>0</v>
      </c>
      <c r="CZ65" s="162">
        <f t="shared" si="86"/>
        <v>0</v>
      </c>
      <c r="DA65" s="162">
        <f t="shared" si="87"/>
        <v>0</v>
      </c>
      <c r="DB65" s="162">
        <f t="shared" si="88"/>
        <v>0</v>
      </c>
      <c r="DC65" s="162">
        <f t="shared" si="89"/>
        <v>0</v>
      </c>
      <c r="DD65" s="162">
        <f t="shared" si="90"/>
        <v>0</v>
      </c>
      <c r="DE65" s="178">
        <f t="shared" si="91"/>
        <v>0</v>
      </c>
    </row>
    <row r="66" spans="1:109">
      <c r="B66" s="108" t="str">
        <f>' B_Populations'!$B$11</f>
        <v>20-24</v>
      </c>
      <c r="C66" s="259">
        <v>1</v>
      </c>
      <c r="D66" s="260">
        <v>1</v>
      </c>
      <c r="E66" s="260">
        <f t="shared" si="92"/>
        <v>0</v>
      </c>
      <c r="F66" s="155"/>
      <c r="G66" s="155"/>
      <c r="H66" s="155"/>
      <c r="I66" s="155"/>
      <c r="J66" s="155"/>
      <c r="K66" s="155"/>
      <c r="L66" s="155"/>
      <c r="M66" s="110"/>
      <c r="N66" s="110"/>
      <c r="O66" s="110"/>
      <c r="P66" s="110"/>
      <c r="Q66" s="110"/>
      <c r="R66" s="110"/>
      <c r="S66" s="110"/>
      <c r="T66" s="110"/>
      <c r="U66" s="110"/>
      <c r="V66" s="110"/>
      <c r="W66" s="110"/>
      <c r="X66" s="110"/>
      <c r="Y66" s="110"/>
      <c r="Z66" s="177"/>
      <c r="AA66" s="177"/>
      <c r="AB66" s="177"/>
      <c r="AC66" s="177"/>
      <c r="AD66" s="177"/>
      <c r="AE66" s="177"/>
      <c r="AF66" s="177"/>
      <c r="AG66" s="110"/>
      <c r="AH66" s="157">
        <f>' B_Populations'!C71</f>
        <v>35046</v>
      </c>
      <c r="AI66" s="157">
        <f t="shared" si="93"/>
        <v>2.8533926839011583</v>
      </c>
      <c r="AJ66" s="157">
        <f>' B_Populations'!E71</f>
        <v>17839</v>
      </c>
      <c r="AK66" s="157">
        <f>IF(AJ66=0,0,($D$66/$AJ$66)*100000)</f>
        <v>5.6056953865126964</v>
      </c>
      <c r="AL66" s="157">
        <f>' B_Populations'!G71</f>
        <v>17207</v>
      </c>
      <c r="AM66" s="157">
        <f>IF(AL66=0,0,($E$66/$AL$66)*100000)</f>
        <v>0</v>
      </c>
      <c r="AN66" s="157">
        <f>' B_Populations'!I71</f>
        <v>0</v>
      </c>
      <c r="AO66" s="157">
        <f>IF(AN66=0,0,($F$66/$AN$66)*100000)</f>
        <v>0</v>
      </c>
      <c r="AP66" s="157">
        <f>' B_Populations'!K71</f>
        <v>0</v>
      </c>
      <c r="AQ66" s="157">
        <f>IF(AP66=0,0,($G$66/$AP$66)*100000)</f>
        <v>0</v>
      </c>
      <c r="AR66" s="157">
        <f>' B_Populations'!M71</f>
        <v>0</v>
      </c>
      <c r="AS66" s="157">
        <f>IF(AR66=0,0,($H$66/$AR$66)*100000)</f>
        <v>0</v>
      </c>
      <c r="AT66" s="157">
        <f>' B_Populations'!O71</f>
        <v>0</v>
      </c>
      <c r="AU66" s="157">
        <f>IF(AT66=0,0,($I$66/$AT$66)*100000)</f>
        <v>0</v>
      </c>
      <c r="AV66" s="157">
        <f>' B_Populations'!Q71</f>
        <v>0</v>
      </c>
      <c r="AW66" s="157">
        <f>IF(AV66=0,0,($J$66/$AV$66)*100000)</f>
        <v>0</v>
      </c>
      <c r="AX66" s="157">
        <f>' B_Populations'!S71</f>
        <v>0</v>
      </c>
      <c r="AY66" s="157">
        <f>IF(AX66=0,0,($K$66/$AX$66)*100000)</f>
        <v>0</v>
      </c>
      <c r="AZ66" s="157">
        <f>' B_Populations'!U71</f>
        <v>0</v>
      </c>
      <c r="BA66" s="157">
        <f>IF(AZ66=0,0,($L$66/$AZ$66)*100000)</f>
        <v>0</v>
      </c>
      <c r="CQ66" s="110"/>
      <c r="CR66" s="158"/>
      <c r="CS66" s="159">
        <v>6.6477999999999995E-2</v>
      </c>
      <c r="CT66" s="110"/>
      <c r="CU66" s="108" t="str">
        <f>' B_Populations'!$B$11</f>
        <v>20-24</v>
      </c>
      <c r="CV66" s="160">
        <f t="shared" si="82"/>
        <v>0.18968783884038118</v>
      </c>
      <c r="CW66" s="161">
        <f t="shared" si="83"/>
        <v>0.372655417904591</v>
      </c>
      <c r="CX66" s="161">
        <f t="shared" si="84"/>
        <v>0</v>
      </c>
      <c r="CY66" s="162">
        <f t="shared" si="85"/>
        <v>0</v>
      </c>
      <c r="CZ66" s="162">
        <f t="shared" si="86"/>
        <v>0</v>
      </c>
      <c r="DA66" s="162">
        <f t="shared" si="87"/>
        <v>0</v>
      </c>
      <c r="DB66" s="162">
        <f t="shared" si="88"/>
        <v>0</v>
      </c>
      <c r="DC66" s="162">
        <f t="shared" si="89"/>
        <v>0</v>
      </c>
      <c r="DD66" s="162">
        <f t="shared" si="90"/>
        <v>0</v>
      </c>
      <c r="DE66" s="178">
        <f t="shared" si="91"/>
        <v>0</v>
      </c>
    </row>
    <row r="67" spans="1:109">
      <c r="B67" s="108" t="str">
        <f>' B_Populations'!$B$12</f>
        <v>25-34</v>
      </c>
      <c r="C67" s="259">
        <v>5</v>
      </c>
      <c r="D67" s="260">
        <v>5</v>
      </c>
      <c r="E67" s="260">
        <f t="shared" si="92"/>
        <v>0</v>
      </c>
      <c r="F67" s="155"/>
      <c r="G67" s="155"/>
      <c r="H67" s="155"/>
      <c r="I67" s="155"/>
      <c r="J67" s="155"/>
      <c r="K67" s="155"/>
      <c r="L67" s="155"/>
      <c r="M67" s="110"/>
      <c r="N67" s="110"/>
      <c r="O67" s="110"/>
      <c r="P67" s="110"/>
      <c r="Q67" s="110"/>
      <c r="R67" s="110"/>
      <c r="S67" s="110"/>
      <c r="T67" s="110"/>
      <c r="U67" s="110"/>
      <c r="V67" s="110"/>
      <c r="W67" s="110"/>
      <c r="X67" s="110"/>
      <c r="Y67" s="110"/>
      <c r="Z67" s="177"/>
      <c r="AA67" s="177"/>
      <c r="AB67" s="177"/>
      <c r="AC67" s="177"/>
      <c r="AD67" s="177"/>
      <c r="AE67" s="177"/>
      <c r="AF67" s="177"/>
      <c r="AG67" s="110"/>
      <c r="AH67" s="157">
        <f>' B_Populations'!C72</f>
        <v>61504</v>
      </c>
      <c r="AI67" s="157">
        <f t="shared" si="93"/>
        <v>8.1295525494276788</v>
      </c>
      <c r="AJ67" s="157">
        <f>' B_Populations'!E72</f>
        <v>31406</v>
      </c>
      <c r="AK67" s="157">
        <f>IF(AJ67=0,0,($D$67/$AJ$67)*100000)</f>
        <v>15.920524740495448</v>
      </c>
      <c r="AL67" s="157">
        <f>' B_Populations'!G72</f>
        <v>30098</v>
      </c>
      <c r="AM67" s="157">
        <f>IF(AL67=0,0,($E$67/$AL$67)*100000)</f>
        <v>0</v>
      </c>
      <c r="AN67" s="157">
        <f>' B_Populations'!I72</f>
        <v>0</v>
      </c>
      <c r="AO67" s="157">
        <f>IF(AN67=0,0,($F$67/$AN$67)*100000)</f>
        <v>0</v>
      </c>
      <c r="AP67" s="157">
        <f>' B_Populations'!K72</f>
        <v>0</v>
      </c>
      <c r="AQ67" s="157">
        <f>IF(AP67=0,0,($G$67/$AP$67)*100000)</f>
        <v>0</v>
      </c>
      <c r="AR67" s="157">
        <f>' B_Populations'!M72</f>
        <v>0</v>
      </c>
      <c r="AS67" s="157">
        <f>IF(AR67=0,0,($H$67/$AR$67)*100000)</f>
        <v>0</v>
      </c>
      <c r="AT67" s="157">
        <f>' B_Populations'!O72</f>
        <v>0</v>
      </c>
      <c r="AU67" s="157">
        <f>IF(AT67=0,0,($I$67/$AT$67)*100000)</f>
        <v>0</v>
      </c>
      <c r="AV67" s="157">
        <f>' B_Populations'!Q72</f>
        <v>0</v>
      </c>
      <c r="AW67" s="157">
        <f>IF(AV67=0,0,($J$67/$AV$67)*100000)</f>
        <v>0</v>
      </c>
      <c r="AX67" s="157">
        <f>' B_Populations'!S72</f>
        <v>0</v>
      </c>
      <c r="AY67" s="157">
        <f>IF(AX67=0,0,($K$67/$AX$67)*100000)</f>
        <v>0</v>
      </c>
      <c r="AZ67" s="157">
        <f>' B_Populations'!U72</f>
        <v>0</v>
      </c>
      <c r="BA67" s="157">
        <f>IF(AZ67=0,0,($L$67/$AZ$67)*100000)</f>
        <v>0</v>
      </c>
      <c r="CQ67" s="110"/>
      <c r="CR67" s="158"/>
      <c r="CS67" s="159">
        <v>0.135573</v>
      </c>
      <c r="CT67" s="110"/>
      <c r="CU67" s="108" t="str">
        <f>' B_Populations'!$B$12</f>
        <v>25-34</v>
      </c>
      <c r="CV67" s="160">
        <f t="shared" si="82"/>
        <v>1.1021478277835588</v>
      </c>
      <c r="CW67" s="161">
        <f t="shared" si="83"/>
        <v>2.1583933006431892</v>
      </c>
      <c r="CX67" s="161">
        <f t="shared" si="84"/>
        <v>0</v>
      </c>
      <c r="CY67" s="162">
        <f t="shared" si="85"/>
        <v>0</v>
      </c>
      <c r="CZ67" s="162">
        <f t="shared" si="86"/>
        <v>0</v>
      </c>
      <c r="DA67" s="162">
        <f t="shared" si="87"/>
        <v>0</v>
      </c>
      <c r="DB67" s="162">
        <f t="shared" si="88"/>
        <v>0</v>
      </c>
      <c r="DC67" s="162">
        <f t="shared" si="89"/>
        <v>0</v>
      </c>
      <c r="DD67" s="162">
        <f t="shared" si="90"/>
        <v>0</v>
      </c>
      <c r="DE67" s="178">
        <f t="shared" si="91"/>
        <v>0</v>
      </c>
    </row>
    <row r="68" spans="1:109">
      <c r="B68" s="108" t="str">
        <f>' B_Populations'!$B$13</f>
        <v>35-44</v>
      </c>
      <c r="C68" s="259">
        <v>1</v>
      </c>
      <c r="D68" s="260">
        <v>1</v>
      </c>
      <c r="E68" s="260">
        <f t="shared" si="92"/>
        <v>0</v>
      </c>
      <c r="F68" s="155"/>
      <c r="G68" s="155"/>
      <c r="H68" s="155"/>
      <c r="I68" s="155"/>
      <c r="J68" s="155"/>
      <c r="K68" s="155"/>
      <c r="L68" s="155"/>
      <c r="M68" s="110"/>
      <c r="N68" s="110"/>
      <c r="O68" s="110"/>
      <c r="P68" s="110"/>
      <c r="Q68" s="110"/>
      <c r="R68" s="110"/>
      <c r="S68" s="110"/>
      <c r="T68" s="110"/>
      <c r="U68" s="110"/>
      <c r="V68" s="110"/>
      <c r="W68" s="110"/>
      <c r="X68" s="110"/>
      <c r="Y68" s="110"/>
      <c r="Z68" s="177"/>
      <c r="AA68" s="177"/>
      <c r="AB68" s="177"/>
      <c r="AC68" s="177"/>
      <c r="AD68" s="177"/>
      <c r="AE68" s="177"/>
      <c r="AF68" s="177"/>
      <c r="AG68" s="110"/>
      <c r="AH68" s="157">
        <f>' B_Populations'!C73</f>
        <v>73615</v>
      </c>
      <c r="AI68" s="157">
        <f t="shared" si="93"/>
        <v>1.3584188005161992</v>
      </c>
      <c r="AJ68" s="157">
        <f>' B_Populations'!E73</f>
        <v>36734</v>
      </c>
      <c r="AK68" s="157">
        <f>IF(AJ68=0,0,($D$68/$AJ$68)*100000)</f>
        <v>2.7222736429465888</v>
      </c>
      <c r="AL68" s="157">
        <f>' B_Populations'!G73</f>
        <v>36881</v>
      </c>
      <c r="AM68" s="157">
        <f>IF(AL68=0,0,($E$68/$AL$68)*100000)</f>
        <v>0</v>
      </c>
      <c r="AN68" s="157">
        <f>' B_Populations'!I73</f>
        <v>0</v>
      </c>
      <c r="AO68" s="157">
        <f>IF(AN68=0,0,($F$68/$AN$68)*100000)</f>
        <v>0</v>
      </c>
      <c r="AP68" s="157">
        <f>' B_Populations'!K73</f>
        <v>0</v>
      </c>
      <c r="AQ68" s="157">
        <f>IF(AP68=0,0,($G$68/$AP$68)*100000)</f>
        <v>0</v>
      </c>
      <c r="AR68" s="157">
        <f>' B_Populations'!M73</f>
        <v>0</v>
      </c>
      <c r="AS68" s="157">
        <f>IF(AR68=0,0,($H$68/$AR$68)*100000)</f>
        <v>0</v>
      </c>
      <c r="AT68" s="157">
        <f>' B_Populations'!O73</f>
        <v>0</v>
      </c>
      <c r="AU68" s="157">
        <f>IF(AT68=0,0,($I$68/$AT$68)*100000)</f>
        <v>0</v>
      </c>
      <c r="AV68" s="157">
        <f>' B_Populations'!Q73</f>
        <v>0</v>
      </c>
      <c r="AW68" s="157">
        <f>IF(AV68=0,0,($J$68/$AV$68)*100000)</f>
        <v>0</v>
      </c>
      <c r="AX68" s="157">
        <f>' B_Populations'!S73</f>
        <v>0</v>
      </c>
      <c r="AY68" s="157">
        <f>IF(AX68=0,0,($K$68/$AX$68)*100000)</f>
        <v>0</v>
      </c>
      <c r="AZ68" s="157">
        <f>' B_Populations'!U73</f>
        <v>0</v>
      </c>
      <c r="BA68" s="157">
        <f>IF(AZ68=0,0,($L$68/$AZ$68)*100000)</f>
        <v>0</v>
      </c>
      <c r="CQ68" s="110"/>
      <c r="CR68" s="158"/>
      <c r="CS68" s="159">
        <v>0.16261300000000001</v>
      </c>
      <c r="CT68" s="110"/>
      <c r="CU68" s="108" t="str">
        <f>' B_Populations'!$B$13</f>
        <v>35-44</v>
      </c>
      <c r="CV68" s="160">
        <f t="shared" si="82"/>
        <v>0.22089655640834072</v>
      </c>
      <c r="CW68" s="161">
        <f t="shared" si="83"/>
        <v>0.44267708390047367</v>
      </c>
      <c r="CX68" s="161">
        <f t="shared" si="84"/>
        <v>0</v>
      </c>
      <c r="CY68" s="162">
        <f t="shared" si="85"/>
        <v>0</v>
      </c>
      <c r="CZ68" s="162">
        <f t="shared" si="86"/>
        <v>0</v>
      </c>
      <c r="DA68" s="162">
        <f t="shared" si="87"/>
        <v>0</v>
      </c>
      <c r="DB68" s="162">
        <f t="shared" si="88"/>
        <v>0</v>
      </c>
      <c r="DC68" s="162">
        <f t="shared" si="89"/>
        <v>0</v>
      </c>
      <c r="DD68" s="162">
        <f t="shared" si="90"/>
        <v>0</v>
      </c>
      <c r="DE68" s="178">
        <f t="shared" si="91"/>
        <v>0</v>
      </c>
    </row>
    <row r="69" spans="1:109">
      <c r="B69" s="108" t="str">
        <f>' B_Populations'!$B$14</f>
        <v>45-54</v>
      </c>
      <c r="C69" s="259">
        <v>2</v>
      </c>
      <c r="D69" s="260">
        <v>2</v>
      </c>
      <c r="E69" s="260">
        <f t="shared" si="92"/>
        <v>0</v>
      </c>
      <c r="F69" s="155"/>
      <c r="G69" s="155"/>
      <c r="H69" s="155"/>
      <c r="I69" s="155"/>
      <c r="J69" s="155"/>
      <c r="K69" s="155"/>
      <c r="L69" s="155"/>
      <c r="M69" s="110"/>
      <c r="N69" s="110"/>
      <c r="O69" s="110"/>
      <c r="P69" s="110"/>
      <c r="Q69" s="110"/>
      <c r="R69" s="110"/>
      <c r="S69" s="110"/>
      <c r="T69" s="110"/>
      <c r="U69" s="110"/>
      <c r="V69" s="110"/>
      <c r="W69" s="110"/>
      <c r="X69" s="110"/>
      <c r="Y69" s="110"/>
      <c r="Z69" s="177"/>
      <c r="AA69" s="177"/>
      <c r="AB69" s="177"/>
      <c r="AC69" s="177"/>
      <c r="AD69" s="177"/>
      <c r="AE69" s="177"/>
      <c r="AF69" s="177"/>
      <c r="AG69" s="110"/>
      <c r="AH69" s="157">
        <f>' B_Populations'!C74</f>
        <v>75318</v>
      </c>
      <c r="AI69" s="157">
        <f t="shared" si="93"/>
        <v>2.6554077378581482</v>
      </c>
      <c r="AJ69" s="157">
        <f>' B_Populations'!E74</f>
        <v>38003</v>
      </c>
      <c r="AK69" s="157">
        <f>IF(AJ69=0,0,($D$69/$AJ$69)*100000)</f>
        <v>5.262742415072494</v>
      </c>
      <c r="AL69" s="157">
        <f>' B_Populations'!G74</f>
        <v>37315</v>
      </c>
      <c r="AM69" s="157">
        <f>IF(AL69=0,0,($E$69/$AL$69)*100000)</f>
        <v>0</v>
      </c>
      <c r="AN69" s="157">
        <f>' B_Populations'!I74</f>
        <v>0</v>
      </c>
      <c r="AO69" s="157">
        <f>IF(AN69=0,0,($F$69/$AN$69)*100000)</f>
        <v>0</v>
      </c>
      <c r="AP69" s="157">
        <f>' B_Populations'!K74</f>
        <v>0</v>
      </c>
      <c r="AQ69" s="157">
        <f>IF(AP69=0,0,($G$69/$AP$69)*100000)</f>
        <v>0</v>
      </c>
      <c r="AR69" s="157">
        <f>' B_Populations'!M74</f>
        <v>0</v>
      </c>
      <c r="AS69" s="157">
        <f>IF(AR69=0,0,($H$69/$AR$69)*100000)</f>
        <v>0</v>
      </c>
      <c r="AT69" s="157">
        <f>' B_Populations'!O74</f>
        <v>0</v>
      </c>
      <c r="AU69" s="157">
        <f>IF(AT69=0,0,($I$69/$AT$69)*100000)</f>
        <v>0</v>
      </c>
      <c r="AV69" s="157">
        <f>' B_Populations'!Q74</f>
        <v>0</v>
      </c>
      <c r="AW69" s="157">
        <f>IF(AV69=0,0,($J$69/$AV$69)*100000)</f>
        <v>0</v>
      </c>
      <c r="AX69" s="157">
        <f>' B_Populations'!S74</f>
        <v>0</v>
      </c>
      <c r="AY69" s="157">
        <f>IF(AX69=0,0,($K$69/$AX$69)*100000)</f>
        <v>0</v>
      </c>
      <c r="AZ69" s="157">
        <f>' B_Populations'!U74</f>
        <v>0</v>
      </c>
      <c r="BA69" s="157">
        <f>IF(AZ69=0,0,($L$69/$AZ$69)*100000)</f>
        <v>0</v>
      </c>
      <c r="CQ69" s="110"/>
      <c r="CR69" s="158"/>
      <c r="CS69" s="159">
        <v>0.13483400000000001</v>
      </c>
      <c r="CT69" s="110"/>
      <c r="CU69" s="108" t="str">
        <f>' B_Populations'!$B$14</f>
        <v>45-54</v>
      </c>
      <c r="CV69" s="160">
        <f t="shared" si="82"/>
        <v>0.35803924692636557</v>
      </c>
      <c r="CW69" s="161">
        <f t="shared" si="83"/>
        <v>0.7095966107938847</v>
      </c>
      <c r="CX69" s="161">
        <f t="shared" si="84"/>
        <v>0</v>
      </c>
      <c r="CY69" s="162">
        <f t="shared" si="85"/>
        <v>0</v>
      </c>
      <c r="CZ69" s="162">
        <f t="shared" si="86"/>
        <v>0</v>
      </c>
      <c r="DA69" s="162">
        <f t="shared" si="87"/>
        <v>0</v>
      </c>
      <c r="DB69" s="162">
        <f t="shared" si="88"/>
        <v>0</v>
      </c>
      <c r="DC69" s="162">
        <f t="shared" si="89"/>
        <v>0</v>
      </c>
      <c r="DD69" s="162">
        <f t="shared" si="90"/>
        <v>0</v>
      </c>
      <c r="DE69" s="178">
        <f t="shared" si="91"/>
        <v>0</v>
      </c>
    </row>
    <row r="70" spans="1:109">
      <c r="B70" s="108" t="str">
        <f>' B_Populations'!$B$15</f>
        <v>55-64</v>
      </c>
      <c r="C70" s="259">
        <v>1</v>
      </c>
      <c r="D70" s="260">
        <v>1</v>
      </c>
      <c r="E70" s="260">
        <f t="shared" si="92"/>
        <v>0</v>
      </c>
      <c r="F70" s="155"/>
      <c r="G70" s="155"/>
      <c r="H70" s="155"/>
      <c r="I70" s="155"/>
      <c r="J70" s="155"/>
      <c r="K70" s="155"/>
      <c r="L70" s="155"/>
      <c r="M70" s="110"/>
      <c r="N70" s="110"/>
      <c r="O70" s="110"/>
      <c r="P70" s="110"/>
      <c r="Q70" s="110"/>
      <c r="R70" s="110"/>
      <c r="S70" s="110"/>
      <c r="T70" s="110"/>
      <c r="U70" s="110"/>
      <c r="V70" s="110"/>
      <c r="W70" s="110"/>
      <c r="X70" s="110"/>
      <c r="Y70" s="110"/>
      <c r="Z70" s="177"/>
      <c r="AA70" s="177"/>
      <c r="AB70" s="177"/>
      <c r="AC70" s="177"/>
      <c r="AD70" s="177"/>
      <c r="AE70" s="177"/>
      <c r="AF70" s="177"/>
      <c r="AG70" s="110"/>
      <c r="AH70" s="157">
        <f>' B_Populations'!C75</f>
        <v>66432</v>
      </c>
      <c r="AI70" s="157">
        <f t="shared" si="93"/>
        <v>1.5052986512524085</v>
      </c>
      <c r="AJ70" s="157">
        <f>' B_Populations'!E75</f>
        <v>32702</v>
      </c>
      <c r="AK70" s="157">
        <f>IF(AJ70=0,0,($D$70/$AJ$70)*100000)</f>
        <v>3.0579169469757206</v>
      </c>
      <c r="AL70" s="157">
        <f>' B_Populations'!G75</f>
        <v>33730</v>
      </c>
      <c r="AM70" s="157">
        <f>IF(AL70=0,0,($E$70/$AL$70)*100000)</f>
        <v>0</v>
      </c>
      <c r="AN70" s="157">
        <f>' B_Populations'!I75</f>
        <v>0</v>
      </c>
      <c r="AO70" s="157">
        <f>IF(AN70=0,0,($F$70/$AN$70)*100000)</f>
        <v>0</v>
      </c>
      <c r="AP70" s="157">
        <f>' B_Populations'!K75</f>
        <v>0</v>
      </c>
      <c r="AQ70" s="157">
        <f>IF(AP70=0,0,($G$70/$AP$70)*100000)</f>
        <v>0</v>
      </c>
      <c r="AR70" s="157">
        <f>' B_Populations'!M75</f>
        <v>0</v>
      </c>
      <c r="AS70" s="157">
        <f>IF(AR70=0,0,($H$70/$AR$70)*100000)</f>
        <v>0</v>
      </c>
      <c r="AT70" s="157">
        <f>' B_Populations'!O75</f>
        <v>0</v>
      </c>
      <c r="AU70" s="157">
        <f>IF(AT70=0,0,($I$70/$AT$70)*100000)</f>
        <v>0</v>
      </c>
      <c r="AV70" s="157">
        <f>' B_Populations'!Q75</f>
        <v>0</v>
      </c>
      <c r="AW70" s="157">
        <f>IF(AV70=0,0,($J$70/$AV$70)*100000)</f>
        <v>0</v>
      </c>
      <c r="AX70" s="157">
        <f>' B_Populations'!S75</f>
        <v>0</v>
      </c>
      <c r="AY70" s="157">
        <f>IF(AX70=0,0,($K$70/$AX$70)*100000)</f>
        <v>0</v>
      </c>
      <c r="AZ70" s="157">
        <f>' B_Populations'!U75</f>
        <v>0</v>
      </c>
      <c r="BA70" s="157">
        <f>IF(AZ70=0,0,($L$70/$AZ$70)*100000)</f>
        <v>0</v>
      </c>
      <c r="CQ70" s="110"/>
      <c r="CR70" s="158"/>
      <c r="CS70" s="159">
        <v>8.7247000000000005E-2</v>
      </c>
      <c r="CT70" s="110"/>
      <c r="CU70" s="108" t="str">
        <f>' B_Populations'!$B$15</f>
        <v>55-64</v>
      </c>
      <c r="CV70" s="160">
        <f t="shared" si="82"/>
        <v>0.13133279142581888</v>
      </c>
      <c r="CW70" s="161">
        <f t="shared" si="83"/>
        <v>0.26679407987279069</v>
      </c>
      <c r="CX70" s="161">
        <f t="shared" si="84"/>
        <v>0</v>
      </c>
      <c r="CY70" s="162">
        <f t="shared" si="85"/>
        <v>0</v>
      </c>
      <c r="CZ70" s="162">
        <f t="shared" si="86"/>
        <v>0</v>
      </c>
      <c r="DA70" s="162">
        <f t="shared" si="87"/>
        <v>0</v>
      </c>
      <c r="DB70" s="162">
        <f t="shared" si="88"/>
        <v>0</v>
      </c>
      <c r="DC70" s="162">
        <f t="shared" si="89"/>
        <v>0</v>
      </c>
      <c r="DD70" s="162">
        <f t="shared" si="90"/>
        <v>0</v>
      </c>
      <c r="DE70" s="178">
        <f t="shared" si="91"/>
        <v>0</v>
      </c>
    </row>
    <row r="71" spans="1:109">
      <c r="B71" s="108" t="str">
        <f>' B_Populations'!$B$16</f>
        <v>65-74</v>
      </c>
      <c r="C71" s="259">
        <v>2</v>
      </c>
      <c r="D71" s="260">
        <v>2</v>
      </c>
      <c r="E71" s="260">
        <f t="shared" si="92"/>
        <v>0</v>
      </c>
      <c r="F71" s="155"/>
      <c r="G71" s="155"/>
      <c r="H71" s="155"/>
      <c r="I71" s="155"/>
      <c r="J71" s="155"/>
      <c r="K71" s="155"/>
      <c r="L71" s="155"/>
      <c r="M71" s="110"/>
      <c r="N71" s="110"/>
      <c r="O71" s="110"/>
      <c r="P71" s="110"/>
      <c r="Q71" s="110"/>
      <c r="R71" s="110"/>
      <c r="S71" s="110"/>
      <c r="T71" s="110"/>
      <c r="U71" s="110"/>
      <c r="V71" s="110"/>
      <c r="W71" s="110"/>
      <c r="X71" s="110"/>
      <c r="Y71" s="110"/>
      <c r="Z71" s="177"/>
      <c r="AA71" s="177"/>
      <c r="AB71" s="177"/>
      <c r="AC71" s="177"/>
      <c r="AD71" s="177"/>
      <c r="AE71" s="177"/>
      <c r="AF71" s="177"/>
      <c r="AG71" s="110"/>
      <c r="AH71" s="157">
        <f>' B_Populations'!C76</f>
        <v>42265</v>
      </c>
      <c r="AI71" s="157">
        <f t="shared" si="93"/>
        <v>4.7320477936827157</v>
      </c>
      <c r="AJ71" s="157">
        <f>' B_Populations'!E76</f>
        <v>20187</v>
      </c>
      <c r="AK71" s="157">
        <f>IF(AJ71=0,0,($D$71/$AJ$71)*100000)</f>
        <v>9.9073661267152122</v>
      </c>
      <c r="AL71" s="157">
        <f>' B_Populations'!G76</f>
        <v>22078</v>
      </c>
      <c r="AM71" s="157">
        <f>IF(AL71=0,0,($E$71/$AL$71)*100000)</f>
        <v>0</v>
      </c>
      <c r="AN71" s="157">
        <f>' B_Populations'!I76</f>
        <v>0</v>
      </c>
      <c r="AO71" s="157">
        <f>IF(AN71=0,0,($F$71/$AN$71)*100000)</f>
        <v>0</v>
      </c>
      <c r="AP71" s="157">
        <f>' B_Populations'!K76</f>
        <v>0</v>
      </c>
      <c r="AQ71" s="157">
        <f>IF(AP71=0,0,($G$71/$AP$71)*100000)</f>
        <v>0</v>
      </c>
      <c r="AR71" s="157">
        <f>' B_Populations'!M76</f>
        <v>0</v>
      </c>
      <c r="AS71" s="157">
        <f>IF(AR71=0,0,($H$71/$AR$71)*100000)</f>
        <v>0</v>
      </c>
      <c r="AT71" s="157">
        <f>' B_Populations'!O76</f>
        <v>0</v>
      </c>
      <c r="AU71" s="157">
        <f>IF(AT71=0,0,($I$71/$AT$71)*100000)</f>
        <v>0</v>
      </c>
      <c r="AV71" s="157">
        <f>' B_Populations'!Q76</f>
        <v>0</v>
      </c>
      <c r="AW71" s="157">
        <f>IF(AV71=0,0,($J$71/$AV$71)*100000)</f>
        <v>0</v>
      </c>
      <c r="AX71" s="157">
        <f>' B_Populations'!S76</f>
        <v>0</v>
      </c>
      <c r="AY71" s="157">
        <f>IF(AX71=0,0,($K$71/$AX$71)*100000)</f>
        <v>0</v>
      </c>
      <c r="AZ71" s="157">
        <f>' B_Populations'!U76</f>
        <v>0</v>
      </c>
      <c r="BA71" s="157">
        <f>IF(AZ71=0,0,($L$71/$AZ$71)*100000)</f>
        <v>0</v>
      </c>
      <c r="CQ71" s="110"/>
      <c r="CR71" s="158"/>
      <c r="CS71" s="159">
        <v>6.6036999999999998E-2</v>
      </c>
      <c r="CT71" s="110"/>
      <c r="CU71" s="108" t="str">
        <f>' B_Populations'!$B$16</f>
        <v>65-74</v>
      </c>
      <c r="CV71" s="160">
        <f t="shared" si="82"/>
        <v>0.31249024015142551</v>
      </c>
      <c r="CW71" s="161">
        <f t="shared" si="83"/>
        <v>0.6542527369098925</v>
      </c>
      <c r="CX71" s="161">
        <f t="shared" si="84"/>
        <v>0</v>
      </c>
      <c r="CY71" s="162">
        <f t="shared" si="85"/>
        <v>0</v>
      </c>
      <c r="CZ71" s="162">
        <f t="shared" si="86"/>
        <v>0</v>
      </c>
      <c r="DA71" s="162">
        <f t="shared" si="87"/>
        <v>0</v>
      </c>
      <c r="DB71" s="162">
        <f t="shared" si="88"/>
        <v>0</v>
      </c>
      <c r="DC71" s="162">
        <f t="shared" si="89"/>
        <v>0</v>
      </c>
      <c r="DD71" s="162">
        <f t="shared" si="90"/>
        <v>0</v>
      </c>
      <c r="DE71" s="178">
        <f t="shared" si="91"/>
        <v>0</v>
      </c>
    </row>
    <row r="72" spans="1:109">
      <c r="B72" s="108" t="str">
        <f>' B_Populations'!$B$17</f>
        <v>75-84</v>
      </c>
      <c r="C72" s="259">
        <v>1</v>
      </c>
      <c r="D72" s="260">
        <v>1</v>
      </c>
      <c r="E72" s="260">
        <f t="shared" si="92"/>
        <v>0</v>
      </c>
      <c r="F72" s="155"/>
      <c r="G72" s="155"/>
      <c r="H72" s="155"/>
      <c r="I72" s="155"/>
      <c r="J72" s="155"/>
      <c r="K72" s="155"/>
      <c r="L72" s="155"/>
      <c r="M72" s="110"/>
      <c r="N72" s="110"/>
      <c r="O72" s="110"/>
      <c r="P72" s="110"/>
      <c r="Q72" s="110"/>
      <c r="R72" s="110"/>
      <c r="S72" s="110"/>
      <c r="T72" s="110"/>
      <c r="U72" s="110"/>
      <c r="V72" s="110"/>
      <c r="W72" s="110"/>
      <c r="X72" s="110"/>
      <c r="Y72" s="110"/>
      <c r="Z72" s="177"/>
      <c r="AA72" s="177"/>
      <c r="AB72" s="177"/>
      <c r="AC72" s="177"/>
      <c r="AD72" s="177"/>
      <c r="AE72" s="177"/>
      <c r="AF72" s="177"/>
      <c r="AG72" s="110"/>
      <c r="AH72" s="157">
        <f>' B_Populations'!C77</f>
        <v>20481</v>
      </c>
      <c r="AI72" s="157">
        <f>IF(AH72=0,0,(C72/AH72)*100000)</f>
        <v>4.8825740930618622</v>
      </c>
      <c r="AJ72" s="157">
        <f>' B_Populations'!E77</f>
        <v>8469</v>
      </c>
      <c r="AK72" s="157">
        <f>IF(AJ72=0,0,($D$72/$AJ$72)*100000)</f>
        <v>11.807769512339119</v>
      </c>
      <c r="AL72" s="157">
        <f>' B_Populations'!G77</f>
        <v>12012</v>
      </c>
      <c r="AM72" s="157">
        <f>IF(AL72=0,0,($E$72/$AL$72)*100000)</f>
        <v>0</v>
      </c>
      <c r="AN72" s="157">
        <f>' B_Populations'!I77</f>
        <v>0</v>
      </c>
      <c r="AO72" s="157">
        <f>IF(AN72=0,0,($F$72/$AN$72)*100000)</f>
        <v>0</v>
      </c>
      <c r="AP72" s="157">
        <f>' B_Populations'!K77</f>
        <v>0</v>
      </c>
      <c r="AQ72" s="157">
        <f>IF(AP72=0,0,($G$72/$AP$72)*100000)</f>
        <v>0</v>
      </c>
      <c r="AR72" s="157">
        <f>' B_Populations'!M77</f>
        <v>0</v>
      </c>
      <c r="AS72" s="157">
        <f>IF(AR72=0,0,($H$72/$AR$72)*100000)</f>
        <v>0</v>
      </c>
      <c r="AT72" s="157">
        <f>' B_Populations'!O77</f>
        <v>0</v>
      </c>
      <c r="AU72" s="157">
        <f>IF(AT72=0,0,($I$72/$AT$72)*100000)</f>
        <v>0</v>
      </c>
      <c r="AV72" s="157">
        <f>' B_Populations'!Q77</f>
        <v>0</v>
      </c>
      <c r="AW72" s="157">
        <f>IF(AV72=0,0,($J$72/$AV$72)*100000)</f>
        <v>0</v>
      </c>
      <c r="AX72" s="157">
        <f>' B_Populations'!S77</f>
        <v>0</v>
      </c>
      <c r="AY72" s="157">
        <f>IF(AX72=0,0,($K$72/$AX$72)*100000)</f>
        <v>0</v>
      </c>
      <c r="AZ72" s="157">
        <f>' B_Populations'!U77</f>
        <v>0</v>
      </c>
      <c r="BA72" s="157">
        <f>IF(AZ72=0,0,($L$72/$AZ$72)*100000)</f>
        <v>0</v>
      </c>
      <c r="CQ72" s="110"/>
      <c r="CR72" s="158"/>
      <c r="CS72" s="159">
        <v>4.4840999999999999E-2</v>
      </c>
      <c r="CT72" s="110"/>
      <c r="CU72" s="108" t="str">
        <f>' B_Populations'!$B$17</f>
        <v>75-84</v>
      </c>
      <c r="CV72" s="160">
        <f t="shared" si="82"/>
        <v>0.21893950490698696</v>
      </c>
      <c r="CW72" s="161">
        <f t="shared" si="83"/>
        <v>0.52947219270279844</v>
      </c>
      <c r="CX72" s="161">
        <f t="shared" si="84"/>
        <v>0</v>
      </c>
      <c r="CY72" s="162">
        <f t="shared" si="85"/>
        <v>0</v>
      </c>
      <c r="CZ72" s="162">
        <f t="shared" si="86"/>
        <v>0</v>
      </c>
      <c r="DA72" s="162">
        <f t="shared" si="87"/>
        <v>0</v>
      </c>
      <c r="DB72" s="162">
        <f t="shared" si="88"/>
        <v>0</v>
      </c>
      <c r="DC72" s="162">
        <f t="shared" si="89"/>
        <v>0</v>
      </c>
      <c r="DD72" s="162">
        <f t="shared" si="90"/>
        <v>0</v>
      </c>
      <c r="DE72" s="178">
        <f t="shared" si="91"/>
        <v>0</v>
      </c>
    </row>
    <row r="73" spans="1:109">
      <c r="B73" s="108" t="str">
        <f>' B_Populations'!$B$18</f>
        <v>85+</v>
      </c>
      <c r="C73" s="259">
        <v>0</v>
      </c>
      <c r="D73" s="260">
        <v>0</v>
      </c>
      <c r="E73" s="260">
        <f t="shared" si="92"/>
        <v>0</v>
      </c>
      <c r="F73" s="155"/>
      <c r="G73" s="155"/>
      <c r="H73" s="155"/>
      <c r="I73" s="155"/>
      <c r="J73" s="155"/>
      <c r="K73" s="155"/>
      <c r="L73" s="155"/>
      <c r="M73" s="110"/>
      <c r="N73" s="110"/>
      <c r="O73" s="110"/>
      <c r="P73" s="110"/>
      <c r="Q73" s="110"/>
      <c r="R73" s="110"/>
      <c r="S73" s="110"/>
      <c r="T73" s="110"/>
      <c r="U73" s="110"/>
      <c r="V73" s="110"/>
      <c r="W73" s="110"/>
      <c r="X73" s="110"/>
      <c r="Y73" s="110"/>
      <c r="Z73" s="177"/>
      <c r="AA73" s="177"/>
      <c r="AB73" s="177"/>
      <c r="AC73" s="177"/>
      <c r="AD73" s="177"/>
      <c r="AE73" s="177"/>
      <c r="AF73" s="177"/>
      <c r="AG73" s="110"/>
      <c r="AH73" s="157">
        <f>' B_Populations'!C78</f>
        <v>7281</v>
      </c>
      <c r="AI73" s="157">
        <f t="shared" si="93"/>
        <v>0</v>
      </c>
      <c r="AJ73" s="157">
        <f>' B_Populations'!E78</f>
        <v>2811</v>
      </c>
      <c r="AK73" s="157">
        <f>IF(AJ73=0,0,($D$73/$AJ$73)*100000)</f>
        <v>0</v>
      </c>
      <c r="AL73" s="157">
        <f>' B_Populations'!G78</f>
        <v>4470</v>
      </c>
      <c r="AM73" s="157">
        <f>IF(AL73=0,0,($E$73/$AL$73)*100000)</f>
        <v>0</v>
      </c>
      <c r="AN73" s="157">
        <f>' B_Populations'!I78</f>
        <v>0</v>
      </c>
      <c r="AO73" s="157">
        <f>IF(AN73=0,0,($F$73/$AN$73)*100000)</f>
        <v>0</v>
      </c>
      <c r="AP73" s="157">
        <f>' B_Populations'!K78</f>
        <v>0</v>
      </c>
      <c r="AQ73" s="157">
        <f>IF(AP73=0,0,($G$73/$AP$73)*100000)</f>
        <v>0</v>
      </c>
      <c r="AR73" s="157">
        <f>' B_Populations'!M78</f>
        <v>0</v>
      </c>
      <c r="AS73" s="157">
        <f>IF(AR73=0,0,($H$73/$AR$73)*100000)</f>
        <v>0</v>
      </c>
      <c r="AT73" s="157">
        <f>' B_Populations'!O78</f>
        <v>0</v>
      </c>
      <c r="AU73" s="157">
        <f>IF(AT73=0,0,($I$73/$AT$73)*100000)</f>
        <v>0</v>
      </c>
      <c r="AV73" s="157">
        <f>' B_Populations'!Q78</f>
        <v>0</v>
      </c>
      <c r="AW73" s="157">
        <f>IF(AV73=0,0,($J$73/$AV$73)*100000)</f>
        <v>0</v>
      </c>
      <c r="AX73" s="157">
        <f>' B_Populations'!S78</f>
        <v>0</v>
      </c>
      <c r="AY73" s="157">
        <f>IF(AX73=0,0,($K$73/$AX$73)*100000)</f>
        <v>0</v>
      </c>
      <c r="AZ73" s="157">
        <f>' B_Populations'!U78</f>
        <v>0</v>
      </c>
      <c r="BA73" s="157">
        <f>IF(AZ73=0,0,($L$73/$AZ$73)*100000)</f>
        <v>0</v>
      </c>
      <c r="CQ73" s="110"/>
      <c r="CR73" s="158"/>
      <c r="CS73" s="159">
        <v>1.5507999999999999E-2</v>
      </c>
      <c r="CT73" s="110"/>
      <c r="CU73" s="108" t="str">
        <f>' B_Populations'!$B$18</f>
        <v>85+</v>
      </c>
      <c r="CV73" s="160">
        <f t="shared" si="82"/>
        <v>0</v>
      </c>
      <c r="CW73" s="161">
        <f t="shared" si="83"/>
        <v>0</v>
      </c>
      <c r="CX73" s="161">
        <f t="shared" si="84"/>
        <v>0</v>
      </c>
      <c r="CY73" s="162">
        <f t="shared" si="85"/>
        <v>0</v>
      </c>
      <c r="CZ73" s="162">
        <f t="shared" si="86"/>
        <v>0</v>
      </c>
      <c r="DA73" s="162">
        <f t="shared" si="87"/>
        <v>0</v>
      </c>
      <c r="DB73" s="162">
        <f t="shared" si="88"/>
        <v>0</v>
      </c>
      <c r="DC73" s="162">
        <f t="shared" si="89"/>
        <v>0</v>
      </c>
      <c r="DD73" s="162">
        <f t="shared" si="90"/>
        <v>0</v>
      </c>
      <c r="DE73" s="178">
        <f t="shared" si="91"/>
        <v>0</v>
      </c>
    </row>
    <row r="74" spans="1:109">
      <c r="B74" s="163" t="s">
        <v>115</v>
      </c>
      <c r="C74" s="164">
        <f t="shared" ref="C74:L74" si="94">SUM(C64:C73)</f>
        <v>15</v>
      </c>
      <c r="D74" s="165">
        <f t="shared" si="94"/>
        <v>15</v>
      </c>
      <c r="E74" s="165">
        <f t="shared" si="94"/>
        <v>0</v>
      </c>
      <c r="F74" s="167">
        <f t="shared" si="94"/>
        <v>0</v>
      </c>
      <c r="G74" s="167">
        <f t="shared" si="94"/>
        <v>0</v>
      </c>
      <c r="H74" s="167">
        <f t="shared" si="94"/>
        <v>0</v>
      </c>
      <c r="I74" s="167">
        <f t="shared" si="94"/>
        <v>0</v>
      </c>
      <c r="J74" s="167">
        <f t="shared" si="94"/>
        <v>0</v>
      </c>
      <c r="K74" s="167">
        <f t="shared" si="94"/>
        <v>0</v>
      </c>
      <c r="L74" s="179">
        <f t="shared" si="94"/>
        <v>0</v>
      </c>
      <c r="M74" s="98"/>
      <c r="AH74" s="170">
        <f t="shared" ref="AH74:BA74" si="95">SUM(AH64:AH73)</f>
        <v>464156</v>
      </c>
      <c r="AI74" s="157">
        <f>IF(AH74=0,0,(C74/AH74)*100000)</f>
        <v>3.2316721102387995</v>
      </c>
      <c r="AJ74" s="157">
        <f t="shared" si="95"/>
        <v>231240</v>
      </c>
      <c r="AK74" s="157">
        <f>IF(AJ74=0,0,($D$74/$AJ$74)*100000)</f>
        <v>6.4867669953295275</v>
      </c>
      <c r="AL74" s="157">
        <f t="shared" si="95"/>
        <v>232916</v>
      </c>
      <c r="AM74" s="157">
        <f>IF(AL74=0,0,($E$74/$AL$74)*100000)</f>
        <v>0</v>
      </c>
      <c r="AN74" s="157">
        <f t="shared" si="95"/>
        <v>0</v>
      </c>
      <c r="AO74" s="157">
        <f>IF(AN74=0,0,($F$74/$AN$74)*100000)</f>
        <v>0</v>
      </c>
      <c r="AP74" s="157">
        <f t="shared" si="95"/>
        <v>0</v>
      </c>
      <c r="AQ74" s="157">
        <f>IF(AP74=0,0,($G$74/$AP$74)*100000)</f>
        <v>0</v>
      </c>
      <c r="AR74" s="157">
        <f t="shared" si="95"/>
        <v>0</v>
      </c>
      <c r="AS74" s="157">
        <f>IF(AR74=0,0,($H$74/$AR$74)*100000)</f>
        <v>0</v>
      </c>
      <c r="AT74" s="157">
        <f t="shared" si="95"/>
        <v>0</v>
      </c>
      <c r="AU74" s="157">
        <f>IF(AT74=0,0,($I$74/$AT$74)*100000)</f>
        <v>0</v>
      </c>
      <c r="AV74" s="157">
        <f t="shared" si="95"/>
        <v>0</v>
      </c>
      <c r="AW74" s="157">
        <f>IF(AV74=0,0,($J$74/$AV$74)*100000)</f>
        <v>0</v>
      </c>
      <c r="AX74" s="157">
        <f t="shared" si="95"/>
        <v>0</v>
      </c>
      <c r="AY74" s="157">
        <f>IF(AX74=0,0,($K$74/$AX$74)*100000)</f>
        <v>0</v>
      </c>
      <c r="AZ74" s="157">
        <f t="shared" si="95"/>
        <v>0</v>
      </c>
      <c r="BA74" s="157">
        <f>IF(AZ74=0,0,($L$74/$AZ$74)*100000)</f>
        <v>0</v>
      </c>
      <c r="CS74" s="171"/>
      <c r="CU74" s="157" t="s">
        <v>115</v>
      </c>
      <c r="CV74" s="160">
        <f t="shared" ref="CV74:DE74" si="96">SUM(CV64:CV73)</f>
        <v>2.8961831861117302</v>
      </c>
      <c r="CW74" s="161">
        <f t="shared" si="96"/>
        <v>5.8251153690877739</v>
      </c>
      <c r="CX74" s="161">
        <f t="shared" si="96"/>
        <v>0</v>
      </c>
      <c r="CY74" s="172">
        <f t="shared" si="96"/>
        <v>0</v>
      </c>
      <c r="CZ74" s="172">
        <f t="shared" si="96"/>
        <v>0</v>
      </c>
      <c r="DA74" s="172">
        <f t="shared" si="96"/>
        <v>0</v>
      </c>
      <c r="DB74" s="172">
        <f t="shared" si="96"/>
        <v>0</v>
      </c>
      <c r="DC74" s="172">
        <f t="shared" si="96"/>
        <v>0</v>
      </c>
      <c r="DD74" s="172">
        <f t="shared" si="96"/>
        <v>0</v>
      </c>
      <c r="DE74" s="180">
        <f t="shared" si="96"/>
        <v>0</v>
      </c>
    </row>
    <row r="76" spans="1:109" ht="12.95" thickBot="1"/>
    <row r="77" spans="1:109" ht="13.5" thickBot="1">
      <c r="A77" s="136" t="s">
        <v>116</v>
      </c>
      <c r="B77" s="173"/>
      <c r="C77" s="174">
        <f>' B_Populations'!A85</f>
        <v>0</v>
      </c>
      <c r="D77" s="139" t="s">
        <v>103</v>
      </c>
      <c r="E77" s="139"/>
      <c r="F77" s="140" t="s">
        <v>104</v>
      </c>
      <c r="G77" s="141"/>
      <c r="H77" s="141"/>
      <c r="I77" s="141"/>
      <c r="J77" s="141"/>
      <c r="K77" s="141"/>
      <c r="L77" s="141"/>
      <c r="M77" s="98"/>
      <c r="N77" s="98"/>
      <c r="O77" s="98"/>
      <c r="P77" s="98"/>
      <c r="Q77" s="98"/>
      <c r="R77" s="98"/>
      <c r="S77" s="98"/>
      <c r="T77" s="98"/>
      <c r="U77" s="98"/>
      <c r="V77" s="98"/>
      <c r="W77" s="98"/>
      <c r="X77" s="98"/>
      <c r="Y77" s="98"/>
      <c r="CV77" s="98" t="s">
        <v>106</v>
      </c>
      <c r="CW77" s="98"/>
      <c r="CX77" s="98"/>
      <c r="CY77" s="98"/>
    </row>
    <row r="78" spans="1:109" ht="39">
      <c r="B78" s="144" t="s">
        <v>32</v>
      </c>
      <c r="C78" s="145" t="s">
        <v>107</v>
      </c>
      <c r="D78" s="146" t="s">
        <v>108</v>
      </c>
      <c r="E78" s="146" t="s">
        <v>109</v>
      </c>
      <c r="F78" s="148" t="str">
        <f>' B_Populations'!$I$8</f>
        <v>White-Not Hispanic</v>
      </c>
      <c r="G78" s="148" t="str">
        <f>' B_Populations'!$K$8</f>
        <v>Hispanic</v>
      </c>
      <c r="H78" s="148" t="str">
        <f>' B_Populations'!$M$8</f>
        <v>Black-Not Hispanic</v>
      </c>
      <c r="I78" s="148" t="str">
        <f>' B_Populations'!$O$8</f>
        <v>Asian</v>
      </c>
      <c r="J78" s="148" t="str">
        <f>' B_Populations'!$Q$8</f>
        <v>American Indian/Alaska Native</v>
      </c>
      <c r="K78" s="148" t="str">
        <f>' B_Populations'!$S$8</f>
        <v>Other</v>
      </c>
      <c r="L78" s="175" t="str">
        <f>' B_Populations'!$U$8</f>
        <v>Other</v>
      </c>
      <c r="M78" s="102"/>
      <c r="N78" s="102"/>
      <c r="O78" s="102"/>
      <c r="P78" s="102"/>
      <c r="Q78" s="102"/>
      <c r="R78" s="102"/>
      <c r="S78" s="102"/>
      <c r="T78" s="102"/>
      <c r="U78" s="102"/>
      <c r="V78" s="102"/>
      <c r="W78" s="102"/>
      <c r="X78" s="102"/>
      <c r="Y78" s="102"/>
      <c r="Z78" s="102"/>
      <c r="AA78" s="102"/>
      <c r="AB78" s="102"/>
      <c r="AC78" s="102"/>
      <c r="AD78" s="102"/>
      <c r="AE78" s="102"/>
      <c r="AF78" s="102"/>
      <c r="AH78" s="150" t="s">
        <v>110</v>
      </c>
      <c r="AI78" s="150" t="s">
        <v>111</v>
      </c>
      <c r="AJ78" s="150" t="s">
        <v>112</v>
      </c>
      <c r="AK78" s="150" t="s">
        <v>111</v>
      </c>
      <c r="AL78" s="150" t="s">
        <v>113</v>
      </c>
      <c r="AM78" s="150" t="s">
        <v>111</v>
      </c>
      <c r="AN78" s="150" t="str">
        <f>' B_Populations'!$I$8</f>
        <v>White-Not Hispanic</v>
      </c>
      <c r="AO78" s="150" t="s">
        <v>111</v>
      </c>
      <c r="AP78" s="150" t="str">
        <f>' B_Populations'!$K$8</f>
        <v>Hispanic</v>
      </c>
      <c r="AQ78" s="150" t="s">
        <v>111</v>
      </c>
      <c r="AR78" s="150" t="str">
        <f>' B_Populations'!$M$8</f>
        <v>Black-Not Hispanic</v>
      </c>
      <c r="AS78" s="150" t="s">
        <v>111</v>
      </c>
      <c r="AT78" s="150" t="str">
        <f>' B_Populations'!$O$8</f>
        <v>Asian</v>
      </c>
      <c r="AU78" s="150" t="s">
        <v>111</v>
      </c>
      <c r="AV78" s="150" t="str">
        <f>' B_Populations'!$Q$8</f>
        <v>American Indian/Alaska Native</v>
      </c>
      <c r="AW78" s="150" t="s">
        <v>111</v>
      </c>
      <c r="AX78" s="150" t="str">
        <f>' B_Populations'!$S$8</f>
        <v>Other</v>
      </c>
      <c r="AY78" s="150" t="s">
        <v>111</v>
      </c>
      <c r="AZ78" s="150" t="str">
        <f>' B_Populations'!$U$8</f>
        <v>Other</v>
      </c>
      <c r="BA78" s="150" t="s">
        <v>111</v>
      </c>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51" t="s">
        <v>114</v>
      </c>
      <c r="CU78" s="150" t="s">
        <v>32</v>
      </c>
      <c r="CV78" s="152" t="s">
        <v>33</v>
      </c>
      <c r="CW78" s="153" t="s">
        <v>34</v>
      </c>
      <c r="CX78" s="153" t="s">
        <v>35</v>
      </c>
      <c r="CY78" s="148" t="str">
        <f>' B_Populations'!$I$8</f>
        <v>White-Not Hispanic</v>
      </c>
      <c r="CZ78" s="148" t="str">
        <f>' B_Populations'!$K$8</f>
        <v>Hispanic</v>
      </c>
      <c r="DA78" s="148" t="str">
        <f>' B_Populations'!$M$8</f>
        <v>Black-Not Hispanic</v>
      </c>
      <c r="DB78" s="148" t="str">
        <f>' B_Populations'!$O$8</f>
        <v>Asian</v>
      </c>
      <c r="DC78" s="148" t="str">
        <f>' B_Populations'!$Q$8</f>
        <v>American Indian/Alaska Native</v>
      </c>
      <c r="DD78" s="148" t="str">
        <f>' B_Populations'!$S$8</f>
        <v>Other</v>
      </c>
      <c r="DE78" s="175" t="str">
        <f>' B_Populations'!$U$8</f>
        <v>Other</v>
      </c>
    </row>
    <row r="79" spans="1:109">
      <c r="B79" s="108" t="str">
        <f>' B_Populations'!$B$9</f>
        <v>10-14</v>
      </c>
      <c r="C79" s="259"/>
      <c r="D79" s="260"/>
      <c r="E79" s="260"/>
      <c r="F79" s="155"/>
      <c r="G79" s="155"/>
      <c r="H79" s="155"/>
      <c r="I79" s="155"/>
      <c r="J79" s="155"/>
      <c r="K79" s="155"/>
      <c r="L79" s="155"/>
      <c r="M79" s="110"/>
      <c r="N79" s="110"/>
      <c r="O79" s="110"/>
      <c r="P79" s="110"/>
      <c r="Q79" s="110"/>
      <c r="R79" s="110"/>
      <c r="S79" s="110"/>
      <c r="T79" s="110"/>
      <c r="U79" s="110"/>
      <c r="V79" s="110"/>
      <c r="W79" s="110"/>
      <c r="X79" s="110"/>
      <c r="Y79" s="110"/>
      <c r="Z79" s="177"/>
      <c r="AA79" s="177"/>
      <c r="AB79" s="177"/>
      <c r="AC79" s="177"/>
      <c r="AD79" s="177"/>
      <c r="AE79" s="177"/>
      <c r="AF79" s="177"/>
      <c r="AG79" s="110"/>
      <c r="AH79" s="157">
        <f>' B_Populations'!C84</f>
        <v>0</v>
      </c>
      <c r="AI79" s="157">
        <f>IF(AH79=0,0,($C$79/$AH$79)*100000)</f>
        <v>0</v>
      </c>
      <c r="AJ79" s="157">
        <f>' B_Populations'!E84</f>
        <v>0</v>
      </c>
      <c r="AK79" s="157">
        <f>IF(AJ79=0,0,($D$79/$AJ$79)*100000)</f>
        <v>0</v>
      </c>
      <c r="AL79" s="157">
        <f>' B_Populations'!G84</f>
        <v>0</v>
      </c>
      <c r="AM79" s="157">
        <f>IF(AL79=0,0,($E$79/$AL$79)*100000)</f>
        <v>0</v>
      </c>
      <c r="AN79" s="157">
        <f>' B_Populations'!I84</f>
        <v>0</v>
      </c>
      <c r="AO79" s="157">
        <f>IF(AN79=0,0,($F$79/$AN$79)*100000)</f>
        <v>0</v>
      </c>
      <c r="AP79" s="157">
        <f>' B_Populations'!K84</f>
        <v>0</v>
      </c>
      <c r="AQ79" s="157">
        <f>IF(AP79=0,0,($G$79/$AP$79)*100000)</f>
        <v>0</v>
      </c>
      <c r="AR79" s="157">
        <f>' B_Populations'!M84</f>
        <v>0</v>
      </c>
      <c r="AS79" s="157">
        <f>IF(AR79=0,0,($H$79/$AR$79)*100000)</f>
        <v>0</v>
      </c>
      <c r="AT79" s="157">
        <f>' B_Populations'!O84</f>
        <v>0</v>
      </c>
      <c r="AU79" s="157">
        <f>IF(AT79=0,0,($I$79/$AT$79)*100000)</f>
        <v>0</v>
      </c>
      <c r="AV79" s="157">
        <f>' B_Populations'!Q84</f>
        <v>0</v>
      </c>
      <c r="AW79" s="157">
        <f>IF(AV79=0,0,($J$79/$AV$79)*100000)</f>
        <v>0</v>
      </c>
      <c r="AX79" s="157">
        <f>' B_Populations'!S84</f>
        <v>0</v>
      </c>
      <c r="AY79" s="157">
        <f>IF(AX79=0,0,($K$79/$AX$79)*100000)</f>
        <v>0</v>
      </c>
      <c r="AZ79" s="157">
        <f>' B_Populations'!U84</f>
        <v>0</v>
      </c>
      <c r="BA79" s="157">
        <f>IF(AZ79=0,0,($L$79/$AZ$79)*100000)</f>
        <v>0</v>
      </c>
      <c r="CQ79" s="110"/>
      <c r="CR79" s="158"/>
      <c r="CS79" s="159">
        <v>7.3032E-2</v>
      </c>
      <c r="CT79" s="110"/>
      <c r="CU79" s="108" t="str">
        <f>' B_Populations'!$B$9</f>
        <v>10-14</v>
      </c>
      <c r="CV79" s="160">
        <f t="shared" ref="CV79:CV88" si="97">AI79*CS79</f>
        <v>0</v>
      </c>
      <c r="CW79" s="161">
        <f t="shared" ref="CW79:CW88" si="98">AK79*CS79</f>
        <v>0</v>
      </c>
      <c r="CX79" s="161">
        <f t="shared" ref="CX79:CX88" si="99">AM79*CS79</f>
        <v>0</v>
      </c>
      <c r="CY79" s="162">
        <f t="shared" ref="CY79:CY88" si="100">AO79*CS79</f>
        <v>0</v>
      </c>
      <c r="CZ79" s="162">
        <f t="shared" ref="CZ79:CZ88" si="101">AQ79*CS79</f>
        <v>0</v>
      </c>
      <c r="DA79" s="162">
        <f t="shared" ref="DA79:DA88" si="102">AS79*CS79</f>
        <v>0</v>
      </c>
      <c r="DB79" s="162">
        <f t="shared" ref="DB79:DB88" si="103">AU79*CS79</f>
        <v>0</v>
      </c>
      <c r="DC79" s="162">
        <f t="shared" ref="DC79:DC88" si="104">AW79*CS79</f>
        <v>0</v>
      </c>
      <c r="DD79" s="162">
        <f t="shared" ref="DD79:DD88" si="105">AY79*CS79</f>
        <v>0</v>
      </c>
      <c r="DE79" s="178">
        <f t="shared" ref="DE79:DE88" si="106">BA79*CS79</f>
        <v>0</v>
      </c>
    </row>
    <row r="80" spans="1:109">
      <c r="B80" s="108" t="str">
        <f>' B_Populations'!$B$10</f>
        <v>15-19</v>
      </c>
      <c r="C80" s="259"/>
      <c r="D80" s="260"/>
      <c r="E80" s="260"/>
      <c r="F80" s="155"/>
      <c r="G80" s="155"/>
      <c r="H80" s="155"/>
      <c r="I80" s="155"/>
      <c r="J80" s="155"/>
      <c r="K80" s="155"/>
      <c r="L80" s="155"/>
      <c r="M80" s="110"/>
      <c r="N80" s="110"/>
      <c r="O80" s="110"/>
      <c r="P80" s="110"/>
      <c r="Q80" s="110"/>
      <c r="R80" s="110"/>
      <c r="S80" s="110"/>
      <c r="T80" s="110"/>
      <c r="U80" s="110"/>
      <c r="V80" s="110"/>
      <c r="W80" s="110"/>
      <c r="X80" s="110"/>
      <c r="Y80" s="110"/>
      <c r="Z80" s="177"/>
      <c r="AA80" s="177"/>
      <c r="AB80" s="177"/>
      <c r="AC80" s="177"/>
      <c r="AD80" s="177"/>
      <c r="AE80" s="177"/>
      <c r="AF80" s="177"/>
      <c r="AG80" s="110"/>
      <c r="AH80" s="157">
        <f>' B_Populations'!C85</f>
        <v>0</v>
      </c>
      <c r="AI80" s="157">
        <f>IF(AH80=0,0,($C$80/$AH$80)*100000)</f>
        <v>0</v>
      </c>
      <c r="AJ80" s="157">
        <f>' B_Populations'!E85</f>
        <v>0</v>
      </c>
      <c r="AK80" s="157">
        <f>IF(AJ80=0,0,($D$80/$AJ$80)*100000)</f>
        <v>0</v>
      </c>
      <c r="AL80" s="157">
        <f>' B_Populations'!G85</f>
        <v>0</v>
      </c>
      <c r="AM80" s="157">
        <f>IF(AL80=0,0,($E$80/$AL$80)*100000)</f>
        <v>0</v>
      </c>
      <c r="AN80" s="157">
        <f>' B_Populations'!I85</f>
        <v>0</v>
      </c>
      <c r="AO80" s="157">
        <f>IF(AN80=0,0,($F$80/$AN$80)*100000)</f>
        <v>0</v>
      </c>
      <c r="AP80" s="157">
        <f>' B_Populations'!K85</f>
        <v>0</v>
      </c>
      <c r="AQ80" s="157">
        <f>IF(AP80=0,0,($G$80/$AP$80)*100000)</f>
        <v>0</v>
      </c>
      <c r="AR80" s="157">
        <f>' B_Populations'!M85</f>
        <v>0</v>
      </c>
      <c r="AS80" s="157">
        <f>IF(AR80=0,0,($H$80/$AR$80)*100000)</f>
        <v>0</v>
      </c>
      <c r="AT80" s="157">
        <f>' B_Populations'!O85</f>
        <v>0</v>
      </c>
      <c r="AU80" s="157">
        <f>IF(AT80=0,0,($I$80/$AT$80)*100000)</f>
        <v>0</v>
      </c>
      <c r="AV80" s="157">
        <f>' B_Populations'!Q85</f>
        <v>0</v>
      </c>
      <c r="AW80" s="157">
        <f>IF(AV80=0,0,($J$80/$AV$80)*100000)</f>
        <v>0</v>
      </c>
      <c r="AX80" s="157">
        <f>' B_Populations'!S85</f>
        <v>0</v>
      </c>
      <c r="AY80" s="157">
        <f>IF(AX80=0,0,($K$80/$AX$80)*100000)</f>
        <v>0</v>
      </c>
      <c r="AZ80" s="157">
        <f>' B_Populations'!U85</f>
        <v>0</v>
      </c>
      <c r="BA80" s="157">
        <f>IF(AZ80=0,0,($L$80/$AZ$80)*100000)</f>
        <v>0</v>
      </c>
      <c r="CQ80" s="110"/>
      <c r="CR80" s="158"/>
      <c r="CS80" s="159">
        <v>7.2168999999999997E-2</v>
      </c>
      <c r="CT80" s="110"/>
      <c r="CU80" s="108" t="str">
        <f>' B_Populations'!$B$10</f>
        <v>15-19</v>
      </c>
      <c r="CV80" s="160">
        <f t="shared" si="97"/>
        <v>0</v>
      </c>
      <c r="CW80" s="161">
        <f t="shared" si="98"/>
        <v>0</v>
      </c>
      <c r="CX80" s="161">
        <f t="shared" si="99"/>
        <v>0</v>
      </c>
      <c r="CY80" s="162">
        <f t="shared" si="100"/>
        <v>0</v>
      </c>
      <c r="CZ80" s="162">
        <f t="shared" si="101"/>
        <v>0</v>
      </c>
      <c r="DA80" s="162">
        <f t="shared" si="102"/>
        <v>0</v>
      </c>
      <c r="DB80" s="162">
        <f t="shared" si="103"/>
        <v>0</v>
      </c>
      <c r="DC80" s="162">
        <f t="shared" si="104"/>
        <v>0</v>
      </c>
      <c r="DD80" s="162">
        <f t="shared" si="105"/>
        <v>0</v>
      </c>
      <c r="DE80" s="178">
        <f t="shared" si="106"/>
        <v>0</v>
      </c>
    </row>
    <row r="81" spans="1:109">
      <c r="B81" s="108" t="str">
        <f>' B_Populations'!$B$11</f>
        <v>20-24</v>
      </c>
      <c r="C81" s="259"/>
      <c r="D81" s="260"/>
      <c r="E81" s="260"/>
      <c r="F81" s="155"/>
      <c r="G81" s="155"/>
      <c r="H81" s="155"/>
      <c r="I81" s="155"/>
      <c r="J81" s="155"/>
      <c r="K81" s="155"/>
      <c r="L81" s="155"/>
      <c r="M81" s="110"/>
      <c r="N81" s="110"/>
      <c r="O81" s="110"/>
      <c r="P81" s="110"/>
      <c r="Q81" s="110"/>
      <c r="R81" s="110"/>
      <c r="S81" s="110"/>
      <c r="T81" s="110"/>
      <c r="U81" s="110"/>
      <c r="V81" s="110"/>
      <c r="W81" s="110"/>
      <c r="X81" s="110"/>
      <c r="Y81" s="110"/>
      <c r="Z81" s="177"/>
      <c r="AA81" s="177"/>
      <c r="AB81" s="177"/>
      <c r="AC81" s="177"/>
      <c r="AD81" s="177"/>
      <c r="AE81" s="177"/>
      <c r="AF81" s="177"/>
      <c r="AG81" s="110"/>
      <c r="AH81" s="157">
        <f>' B_Populations'!C86</f>
        <v>0</v>
      </c>
      <c r="AI81" s="157">
        <f>IF(AH81=0,0,($C$81/$AH$81)*100000)</f>
        <v>0</v>
      </c>
      <c r="AJ81" s="157">
        <f>' B_Populations'!E86</f>
        <v>0</v>
      </c>
      <c r="AK81" s="157">
        <f>IF(AJ81=0,0,($D$81/$AJ$81)*100000)</f>
        <v>0</v>
      </c>
      <c r="AL81" s="157">
        <f>' B_Populations'!G86</f>
        <v>0</v>
      </c>
      <c r="AM81" s="157">
        <f>IF(AL81=0,0,($E$81/$AL$81)*100000)</f>
        <v>0</v>
      </c>
      <c r="AN81" s="157">
        <f>' B_Populations'!I86</f>
        <v>0</v>
      </c>
      <c r="AO81" s="157">
        <f>IF(AN81=0,0,($F$81/$AN$81)*100000)</f>
        <v>0</v>
      </c>
      <c r="AP81" s="157">
        <f>' B_Populations'!K86</f>
        <v>0</v>
      </c>
      <c r="AQ81" s="157">
        <f>IF(AP81=0,0,($G$81/$AP$81)*100000)</f>
        <v>0</v>
      </c>
      <c r="AR81" s="157">
        <f>' B_Populations'!M86</f>
        <v>0</v>
      </c>
      <c r="AS81" s="157">
        <f>IF(AR81=0,0,($H$81/$AR$81)*100000)</f>
        <v>0</v>
      </c>
      <c r="AT81" s="157">
        <f>' B_Populations'!O86</f>
        <v>0</v>
      </c>
      <c r="AU81" s="157">
        <f>IF(AT81=0,0,($I$81/$AT$81)*100000)</f>
        <v>0</v>
      </c>
      <c r="AV81" s="157">
        <f>' B_Populations'!Q86</f>
        <v>0</v>
      </c>
      <c r="AW81" s="157">
        <f>IF(AV81=0,0,($J$81/$AV$81)*100000)</f>
        <v>0</v>
      </c>
      <c r="AX81" s="157">
        <f>' B_Populations'!S86</f>
        <v>0</v>
      </c>
      <c r="AY81" s="157">
        <f>IF(AX81=0,0,($K$81/$AX$81)*100000)</f>
        <v>0</v>
      </c>
      <c r="AZ81" s="157">
        <f>' B_Populations'!U86</f>
        <v>0</v>
      </c>
      <c r="BA81" s="157">
        <f>IF(AZ81=0,0,($L$81/$AZ$81)*100000)</f>
        <v>0</v>
      </c>
      <c r="CQ81" s="110"/>
      <c r="CR81" s="158"/>
      <c r="CS81" s="159">
        <v>6.6477999999999995E-2</v>
      </c>
      <c r="CT81" s="110"/>
      <c r="CU81" s="108" t="str">
        <f>' B_Populations'!$B$11</f>
        <v>20-24</v>
      </c>
      <c r="CV81" s="160">
        <f t="shared" si="97"/>
        <v>0</v>
      </c>
      <c r="CW81" s="161">
        <f t="shared" si="98"/>
        <v>0</v>
      </c>
      <c r="CX81" s="161">
        <f t="shared" si="99"/>
        <v>0</v>
      </c>
      <c r="CY81" s="162">
        <f t="shared" si="100"/>
        <v>0</v>
      </c>
      <c r="CZ81" s="162">
        <f t="shared" si="101"/>
        <v>0</v>
      </c>
      <c r="DA81" s="162">
        <f t="shared" si="102"/>
        <v>0</v>
      </c>
      <c r="DB81" s="162">
        <f t="shared" si="103"/>
        <v>0</v>
      </c>
      <c r="DC81" s="162">
        <f t="shared" si="104"/>
        <v>0</v>
      </c>
      <c r="DD81" s="162">
        <f t="shared" si="105"/>
        <v>0</v>
      </c>
      <c r="DE81" s="178">
        <f t="shared" si="106"/>
        <v>0</v>
      </c>
    </row>
    <row r="82" spans="1:109">
      <c r="B82" s="108" t="str">
        <f>' B_Populations'!$B$12</f>
        <v>25-34</v>
      </c>
      <c r="C82" s="259"/>
      <c r="D82" s="260"/>
      <c r="E82" s="260"/>
      <c r="F82" s="155"/>
      <c r="G82" s="155"/>
      <c r="H82" s="155"/>
      <c r="I82" s="155"/>
      <c r="J82" s="155"/>
      <c r="K82" s="155"/>
      <c r="L82" s="155"/>
      <c r="M82" s="110"/>
      <c r="N82" s="110"/>
      <c r="O82" s="110"/>
      <c r="P82" s="110"/>
      <c r="Q82" s="110"/>
      <c r="R82" s="110"/>
      <c r="S82" s="110"/>
      <c r="T82" s="110"/>
      <c r="U82" s="110"/>
      <c r="V82" s="110"/>
      <c r="W82" s="110"/>
      <c r="X82" s="110"/>
      <c r="Y82" s="110"/>
      <c r="Z82" s="177"/>
      <c r="AA82" s="177"/>
      <c r="AB82" s="177"/>
      <c r="AC82" s="177"/>
      <c r="AD82" s="177"/>
      <c r="AE82" s="177"/>
      <c r="AF82" s="177"/>
      <c r="AG82" s="110"/>
      <c r="AH82" s="157">
        <f>' B_Populations'!C87</f>
        <v>0</v>
      </c>
      <c r="AI82" s="157">
        <f>IF(AH82=0,0,($C$82/$AH$82)*100000)</f>
        <v>0</v>
      </c>
      <c r="AJ82" s="157">
        <f>' B_Populations'!E87</f>
        <v>0</v>
      </c>
      <c r="AK82" s="157">
        <f>IF(AJ82=0,0,($D$82/$AJ$82)*100000)</f>
        <v>0</v>
      </c>
      <c r="AL82" s="157">
        <f>' B_Populations'!G87</f>
        <v>0</v>
      </c>
      <c r="AM82" s="157">
        <f>IF(AL82=0,0,($E$82/$AL$82)*100000)</f>
        <v>0</v>
      </c>
      <c r="AN82" s="157">
        <f>' B_Populations'!I87</f>
        <v>0</v>
      </c>
      <c r="AO82" s="157">
        <f>IF(AN82=0,0,($F$82/$AN$82)*100000)</f>
        <v>0</v>
      </c>
      <c r="AP82" s="157">
        <f>' B_Populations'!K87</f>
        <v>0</v>
      </c>
      <c r="AQ82" s="157">
        <f>IF(AP82=0,0,($G$82/$AP$82)*100000)</f>
        <v>0</v>
      </c>
      <c r="AR82" s="157">
        <f>' B_Populations'!M87</f>
        <v>0</v>
      </c>
      <c r="AS82" s="157">
        <f>IF(AR82=0,0,($H$82/$AR$82)*100000)</f>
        <v>0</v>
      </c>
      <c r="AT82" s="157">
        <f>' B_Populations'!O87</f>
        <v>0</v>
      </c>
      <c r="AU82" s="157">
        <f>IF(AT82=0,0,($I$82/$AT$82)*100000)</f>
        <v>0</v>
      </c>
      <c r="AV82" s="157">
        <f>' B_Populations'!Q87</f>
        <v>0</v>
      </c>
      <c r="AW82" s="157">
        <f>IF(AV82=0,0,($J$82/$AV$82)*100000)</f>
        <v>0</v>
      </c>
      <c r="AX82" s="157">
        <f>' B_Populations'!S87</f>
        <v>0</v>
      </c>
      <c r="AY82" s="157">
        <f>IF(AX82=0,0,($K$82/$AX$82)*100000)</f>
        <v>0</v>
      </c>
      <c r="AZ82" s="157">
        <f>' B_Populations'!U87</f>
        <v>0</v>
      </c>
      <c r="BA82" s="157">
        <f>IF(AZ82=0,0,($L$82/$AZ$82)*100000)</f>
        <v>0</v>
      </c>
      <c r="CQ82" s="110"/>
      <c r="CR82" s="158"/>
      <c r="CS82" s="159">
        <v>0.135573</v>
      </c>
      <c r="CT82" s="110"/>
      <c r="CU82" s="108" t="str">
        <f>' B_Populations'!$B$12</f>
        <v>25-34</v>
      </c>
      <c r="CV82" s="160">
        <f t="shared" si="97"/>
        <v>0</v>
      </c>
      <c r="CW82" s="161">
        <f t="shared" si="98"/>
        <v>0</v>
      </c>
      <c r="CX82" s="161">
        <f t="shared" si="99"/>
        <v>0</v>
      </c>
      <c r="CY82" s="162">
        <f t="shared" si="100"/>
        <v>0</v>
      </c>
      <c r="CZ82" s="162">
        <f t="shared" si="101"/>
        <v>0</v>
      </c>
      <c r="DA82" s="162">
        <f t="shared" si="102"/>
        <v>0</v>
      </c>
      <c r="DB82" s="162">
        <f t="shared" si="103"/>
        <v>0</v>
      </c>
      <c r="DC82" s="162">
        <f t="shared" si="104"/>
        <v>0</v>
      </c>
      <c r="DD82" s="162">
        <f t="shared" si="105"/>
        <v>0</v>
      </c>
      <c r="DE82" s="178">
        <f t="shared" si="106"/>
        <v>0</v>
      </c>
    </row>
    <row r="83" spans="1:109">
      <c r="B83" s="108" t="str">
        <f>' B_Populations'!$B$13</f>
        <v>35-44</v>
      </c>
      <c r="C83" s="259"/>
      <c r="D83" s="260"/>
      <c r="E83" s="260"/>
      <c r="F83" s="155"/>
      <c r="G83" s="155"/>
      <c r="H83" s="155"/>
      <c r="I83" s="155"/>
      <c r="J83" s="155"/>
      <c r="K83" s="155"/>
      <c r="L83" s="155"/>
      <c r="M83" s="110"/>
      <c r="N83" s="110"/>
      <c r="O83" s="110"/>
      <c r="P83" s="110"/>
      <c r="Q83" s="110"/>
      <c r="R83" s="110"/>
      <c r="S83" s="110"/>
      <c r="T83" s="110"/>
      <c r="U83" s="110"/>
      <c r="V83" s="110"/>
      <c r="W83" s="110"/>
      <c r="X83" s="110"/>
      <c r="Y83" s="110"/>
      <c r="Z83" s="177"/>
      <c r="AA83" s="177"/>
      <c r="AB83" s="177"/>
      <c r="AC83" s="177"/>
      <c r="AD83" s="177"/>
      <c r="AE83" s="177"/>
      <c r="AF83" s="177"/>
      <c r="AG83" s="110"/>
      <c r="AH83" s="157">
        <f>' B_Populations'!C88</f>
        <v>0</v>
      </c>
      <c r="AI83" s="157">
        <f>IF(AH83=0,0,($C$83/$AH$83)*100000)</f>
        <v>0</v>
      </c>
      <c r="AJ83" s="157">
        <f>' B_Populations'!E88</f>
        <v>0</v>
      </c>
      <c r="AK83" s="157">
        <f>IF(AJ83=0,0,($D$83/$AJ$83)*100000)</f>
        <v>0</v>
      </c>
      <c r="AL83" s="157">
        <f>' B_Populations'!G88</f>
        <v>0</v>
      </c>
      <c r="AM83" s="157">
        <f>IF(AL83=0,0,($E$83/$AL$83)*100000)</f>
        <v>0</v>
      </c>
      <c r="AN83" s="157">
        <f>' B_Populations'!I88</f>
        <v>0</v>
      </c>
      <c r="AO83" s="157">
        <f>IF(AN83=0,0,($F$83/$AN$83)*100000)</f>
        <v>0</v>
      </c>
      <c r="AP83" s="157">
        <f>' B_Populations'!K88</f>
        <v>0</v>
      </c>
      <c r="AQ83" s="157">
        <f>IF(AP83=0,0,($G$83/$AP$83)*100000)</f>
        <v>0</v>
      </c>
      <c r="AR83" s="157">
        <f>' B_Populations'!M88</f>
        <v>0</v>
      </c>
      <c r="AS83" s="157">
        <f>IF(AR83=0,0,($H$83/$AR$83)*100000)</f>
        <v>0</v>
      </c>
      <c r="AT83" s="157">
        <f>' B_Populations'!O88</f>
        <v>0</v>
      </c>
      <c r="AU83" s="157">
        <f>IF(AT83=0,0,($I$83/$AT$83)*100000)</f>
        <v>0</v>
      </c>
      <c r="AV83" s="157">
        <f>' B_Populations'!Q88</f>
        <v>0</v>
      </c>
      <c r="AW83" s="157">
        <f>IF(AV83=0,0,($J$83/$AV$83)*100000)</f>
        <v>0</v>
      </c>
      <c r="AX83" s="157">
        <f>' B_Populations'!S88</f>
        <v>0</v>
      </c>
      <c r="AY83" s="157">
        <f>IF(AX83=0,0,($K$83/$AX$83)*100000)</f>
        <v>0</v>
      </c>
      <c r="AZ83" s="157">
        <f>' B_Populations'!U88</f>
        <v>0</v>
      </c>
      <c r="BA83" s="157">
        <f>IF(AZ83=0,0,($L$83/$AZ$83)*100000)</f>
        <v>0</v>
      </c>
      <c r="CQ83" s="110"/>
      <c r="CR83" s="158"/>
      <c r="CS83" s="159">
        <v>0.16261300000000001</v>
      </c>
      <c r="CT83" s="110"/>
      <c r="CU83" s="108" t="str">
        <f>' B_Populations'!$B$13</f>
        <v>35-44</v>
      </c>
      <c r="CV83" s="160">
        <f t="shared" si="97"/>
        <v>0</v>
      </c>
      <c r="CW83" s="161">
        <f t="shared" si="98"/>
        <v>0</v>
      </c>
      <c r="CX83" s="161">
        <f t="shared" si="99"/>
        <v>0</v>
      </c>
      <c r="CY83" s="162">
        <f t="shared" si="100"/>
        <v>0</v>
      </c>
      <c r="CZ83" s="162">
        <f t="shared" si="101"/>
        <v>0</v>
      </c>
      <c r="DA83" s="162">
        <f t="shared" si="102"/>
        <v>0</v>
      </c>
      <c r="DB83" s="162">
        <f t="shared" si="103"/>
        <v>0</v>
      </c>
      <c r="DC83" s="162">
        <f t="shared" si="104"/>
        <v>0</v>
      </c>
      <c r="DD83" s="162">
        <f t="shared" si="105"/>
        <v>0</v>
      </c>
      <c r="DE83" s="178">
        <f t="shared" si="106"/>
        <v>0</v>
      </c>
    </row>
    <row r="84" spans="1:109">
      <c r="B84" s="108" t="str">
        <f>' B_Populations'!$B$14</f>
        <v>45-54</v>
      </c>
      <c r="C84" s="259"/>
      <c r="D84" s="260"/>
      <c r="E84" s="260"/>
      <c r="F84" s="155"/>
      <c r="G84" s="155"/>
      <c r="H84" s="155"/>
      <c r="I84" s="155"/>
      <c r="J84" s="155"/>
      <c r="K84" s="155"/>
      <c r="L84" s="155"/>
      <c r="M84" s="110"/>
      <c r="N84" s="110"/>
      <c r="O84" s="110"/>
      <c r="P84" s="110"/>
      <c r="Q84" s="110"/>
      <c r="R84" s="110"/>
      <c r="S84" s="110"/>
      <c r="T84" s="110"/>
      <c r="U84" s="110"/>
      <c r="V84" s="110"/>
      <c r="W84" s="110"/>
      <c r="X84" s="110"/>
      <c r="Y84" s="110"/>
      <c r="Z84" s="177"/>
      <c r="AA84" s="177"/>
      <c r="AB84" s="177"/>
      <c r="AC84" s="177"/>
      <c r="AD84" s="177"/>
      <c r="AE84" s="177"/>
      <c r="AF84" s="177"/>
      <c r="AG84" s="110"/>
      <c r="AH84" s="157">
        <f>' B_Populations'!C89</f>
        <v>0</v>
      </c>
      <c r="AI84" s="157">
        <f>IF(AH84=0,0,($C$84/$AH$84)*100000)</f>
        <v>0</v>
      </c>
      <c r="AJ84" s="157">
        <f>' B_Populations'!E89</f>
        <v>0</v>
      </c>
      <c r="AK84" s="157">
        <f>IF(AJ84=0,0,($D$84/$AJ$84)*100000)</f>
        <v>0</v>
      </c>
      <c r="AL84" s="157">
        <f>' B_Populations'!G89</f>
        <v>0</v>
      </c>
      <c r="AM84" s="157">
        <f>IF(AL84=0,0,($E$84/$AL$84)*100000)</f>
        <v>0</v>
      </c>
      <c r="AN84" s="157">
        <f>' B_Populations'!I89</f>
        <v>0</v>
      </c>
      <c r="AO84" s="157">
        <f>IF(AN84=0,0,($F$84/$AN$84)*100000)</f>
        <v>0</v>
      </c>
      <c r="AP84" s="157">
        <f>' B_Populations'!K89</f>
        <v>0</v>
      </c>
      <c r="AQ84" s="157">
        <f>IF(AP84=0,0,($G$84/$AP$84)*100000)</f>
        <v>0</v>
      </c>
      <c r="AR84" s="157">
        <f>' B_Populations'!M89</f>
        <v>0</v>
      </c>
      <c r="AS84" s="157">
        <f>IF(AR84=0,0,($H$84/$AR$84)*100000)</f>
        <v>0</v>
      </c>
      <c r="AT84" s="157">
        <f>' B_Populations'!O89</f>
        <v>0</v>
      </c>
      <c r="AU84" s="157">
        <f>IF(AT84=0,0,($I$84/$AT$84)*100000)</f>
        <v>0</v>
      </c>
      <c r="AV84" s="157">
        <f>' B_Populations'!Q89</f>
        <v>0</v>
      </c>
      <c r="AW84" s="157">
        <f>IF(AV84=0,0,($J$84/$AV$84)*100000)</f>
        <v>0</v>
      </c>
      <c r="AX84" s="157">
        <f>' B_Populations'!S89</f>
        <v>0</v>
      </c>
      <c r="AY84" s="157">
        <f>IF(AX84=0,0,($K$84/$AX$84)*100000)</f>
        <v>0</v>
      </c>
      <c r="AZ84" s="157">
        <f>' B_Populations'!U89</f>
        <v>0</v>
      </c>
      <c r="BA84" s="157">
        <f>IF(AZ84=0,0,($L$84/$AZ$84)*100000)</f>
        <v>0</v>
      </c>
      <c r="CQ84" s="110"/>
      <c r="CR84" s="158"/>
      <c r="CS84" s="159">
        <v>0.13483400000000001</v>
      </c>
      <c r="CT84" s="110"/>
      <c r="CU84" s="108" t="str">
        <f>' B_Populations'!$B$14</f>
        <v>45-54</v>
      </c>
      <c r="CV84" s="160">
        <f t="shared" si="97"/>
        <v>0</v>
      </c>
      <c r="CW84" s="161">
        <f t="shared" si="98"/>
        <v>0</v>
      </c>
      <c r="CX84" s="161">
        <f t="shared" si="99"/>
        <v>0</v>
      </c>
      <c r="CY84" s="162">
        <f t="shared" si="100"/>
        <v>0</v>
      </c>
      <c r="CZ84" s="162">
        <f t="shared" si="101"/>
        <v>0</v>
      </c>
      <c r="DA84" s="162">
        <f t="shared" si="102"/>
        <v>0</v>
      </c>
      <c r="DB84" s="162">
        <f t="shared" si="103"/>
        <v>0</v>
      </c>
      <c r="DC84" s="162">
        <f t="shared" si="104"/>
        <v>0</v>
      </c>
      <c r="DD84" s="162">
        <f t="shared" si="105"/>
        <v>0</v>
      </c>
      <c r="DE84" s="178">
        <f t="shared" si="106"/>
        <v>0</v>
      </c>
    </row>
    <row r="85" spans="1:109">
      <c r="B85" s="108" t="str">
        <f>' B_Populations'!$B$15</f>
        <v>55-64</v>
      </c>
      <c r="C85" s="259"/>
      <c r="D85" s="260"/>
      <c r="E85" s="260"/>
      <c r="F85" s="155"/>
      <c r="G85" s="155"/>
      <c r="H85" s="155"/>
      <c r="I85" s="155"/>
      <c r="J85" s="155"/>
      <c r="K85" s="155"/>
      <c r="L85" s="155"/>
      <c r="M85" s="110"/>
      <c r="N85" s="110"/>
      <c r="O85" s="110"/>
      <c r="P85" s="110"/>
      <c r="Q85" s="110"/>
      <c r="R85" s="110"/>
      <c r="S85" s="110"/>
      <c r="T85" s="110"/>
      <c r="U85" s="110"/>
      <c r="V85" s="110"/>
      <c r="W85" s="110"/>
      <c r="X85" s="110"/>
      <c r="Y85" s="110"/>
      <c r="Z85" s="177"/>
      <c r="AA85" s="177"/>
      <c r="AB85" s="177"/>
      <c r="AC85" s="177"/>
      <c r="AD85" s="177"/>
      <c r="AE85" s="177"/>
      <c r="AF85" s="177"/>
      <c r="AG85" s="110"/>
      <c r="AH85" s="157">
        <f>' B_Populations'!C90</f>
        <v>0</v>
      </c>
      <c r="AI85" s="157">
        <f>IF(AH85=0,0,($C$85/$AH$85)*100000)</f>
        <v>0</v>
      </c>
      <c r="AJ85" s="157">
        <f>' B_Populations'!E90</f>
        <v>0</v>
      </c>
      <c r="AK85" s="157">
        <f>IF(AJ85=0,0,($D$85/$AJ$85)*100000)</f>
        <v>0</v>
      </c>
      <c r="AL85" s="157">
        <f>' B_Populations'!G90</f>
        <v>0</v>
      </c>
      <c r="AM85" s="157">
        <f>IF(AL85=0,0,($E$85/$AL$85)*100000)</f>
        <v>0</v>
      </c>
      <c r="AN85" s="157">
        <f>' B_Populations'!I90</f>
        <v>0</v>
      </c>
      <c r="AO85" s="157">
        <f>IF(AN85=0,0,($F$85/$AN$85)*100000)</f>
        <v>0</v>
      </c>
      <c r="AP85" s="157">
        <f>' B_Populations'!K90</f>
        <v>0</v>
      </c>
      <c r="AQ85" s="157">
        <f>IF(AP85=0,0,($G$85/$AP$85)*100000)</f>
        <v>0</v>
      </c>
      <c r="AR85" s="157">
        <f>' B_Populations'!M90</f>
        <v>0</v>
      </c>
      <c r="AS85" s="157">
        <f>IF(AR85=0,0,($H$85/$AR$85)*100000)</f>
        <v>0</v>
      </c>
      <c r="AT85" s="157">
        <f>' B_Populations'!O90</f>
        <v>0</v>
      </c>
      <c r="AU85" s="157">
        <f>IF(AT85=0,0,($I$85/$AT$85)*100000)</f>
        <v>0</v>
      </c>
      <c r="AV85" s="157">
        <f>' B_Populations'!Q90</f>
        <v>0</v>
      </c>
      <c r="AW85" s="157">
        <f>IF(AV85=0,0,($J$85/$AV$85)*100000)</f>
        <v>0</v>
      </c>
      <c r="AX85" s="157">
        <f>' B_Populations'!S90</f>
        <v>0</v>
      </c>
      <c r="AY85" s="157">
        <f>IF(AX85=0,0,($K$85/$AX$85)*100000)</f>
        <v>0</v>
      </c>
      <c r="AZ85" s="157">
        <f>' B_Populations'!U90</f>
        <v>0</v>
      </c>
      <c r="BA85" s="157">
        <f>IF(AZ85=0,0,($L$85/$AZ$85)*100000)</f>
        <v>0</v>
      </c>
      <c r="CQ85" s="110"/>
      <c r="CR85" s="158"/>
      <c r="CS85" s="159">
        <v>8.7247000000000005E-2</v>
      </c>
      <c r="CT85" s="110"/>
      <c r="CU85" s="108" t="str">
        <f>' B_Populations'!$B$15</f>
        <v>55-64</v>
      </c>
      <c r="CV85" s="160">
        <f t="shared" si="97"/>
        <v>0</v>
      </c>
      <c r="CW85" s="161">
        <f t="shared" si="98"/>
        <v>0</v>
      </c>
      <c r="CX85" s="161">
        <f t="shared" si="99"/>
        <v>0</v>
      </c>
      <c r="CY85" s="162">
        <f t="shared" si="100"/>
        <v>0</v>
      </c>
      <c r="CZ85" s="162">
        <f t="shared" si="101"/>
        <v>0</v>
      </c>
      <c r="DA85" s="162">
        <f t="shared" si="102"/>
        <v>0</v>
      </c>
      <c r="DB85" s="162">
        <f t="shared" si="103"/>
        <v>0</v>
      </c>
      <c r="DC85" s="162">
        <f t="shared" si="104"/>
        <v>0</v>
      </c>
      <c r="DD85" s="162">
        <f t="shared" si="105"/>
        <v>0</v>
      </c>
      <c r="DE85" s="178">
        <f t="shared" si="106"/>
        <v>0</v>
      </c>
    </row>
    <row r="86" spans="1:109">
      <c r="B86" s="108" t="str">
        <f>' B_Populations'!$B$16</f>
        <v>65-74</v>
      </c>
      <c r="C86" s="259"/>
      <c r="D86" s="260"/>
      <c r="E86" s="260"/>
      <c r="F86" s="155"/>
      <c r="G86" s="155"/>
      <c r="H86" s="155"/>
      <c r="I86" s="155"/>
      <c r="J86" s="155"/>
      <c r="K86" s="155"/>
      <c r="L86" s="155"/>
      <c r="M86" s="110"/>
      <c r="N86" s="110"/>
      <c r="O86" s="110"/>
      <c r="P86" s="110"/>
      <c r="Q86" s="110"/>
      <c r="R86" s="110"/>
      <c r="S86" s="110"/>
      <c r="T86" s="110"/>
      <c r="U86" s="110"/>
      <c r="V86" s="110"/>
      <c r="W86" s="110"/>
      <c r="X86" s="110"/>
      <c r="Y86" s="110"/>
      <c r="Z86" s="177"/>
      <c r="AA86" s="177"/>
      <c r="AB86" s="177"/>
      <c r="AC86" s="177"/>
      <c r="AD86" s="177"/>
      <c r="AE86" s="177"/>
      <c r="AF86" s="177"/>
      <c r="AG86" s="110"/>
      <c r="AH86" s="157">
        <f>' B_Populations'!C91</f>
        <v>0</v>
      </c>
      <c r="AI86" s="157">
        <f>IF(AH86=0,0,($C$86/$AH$86)*100000)</f>
        <v>0</v>
      </c>
      <c r="AJ86" s="157">
        <f>' B_Populations'!E91</f>
        <v>0</v>
      </c>
      <c r="AK86" s="157">
        <f>IF(AJ86=0,0,($D$86/$AJ$86)*100000)</f>
        <v>0</v>
      </c>
      <c r="AL86" s="157">
        <f>' B_Populations'!G91</f>
        <v>0</v>
      </c>
      <c r="AM86" s="157">
        <f>IF(AL86=0,0,($E$86/$AL$86)*100000)</f>
        <v>0</v>
      </c>
      <c r="AN86" s="157">
        <f>' B_Populations'!I91</f>
        <v>0</v>
      </c>
      <c r="AO86" s="157">
        <f>IF(AN86=0,0,($F$86/$AN$86)*100000)</f>
        <v>0</v>
      </c>
      <c r="AP86" s="157">
        <f>' B_Populations'!K91</f>
        <v>0</v>
      </c>
      <c r="AQ86" s="157">
        <f>IF(AP86=0,0,($G$86/$AP$86)*100000)</f>
        <v>0</v>
      </c>
      <c r="AR86" s="157">
        <f>' B_Populations'!M91</f>
        <v>0</v>
      </c>
      <c r="AS86" s="157">
        <f>IF(AR86=0,0,($H$86/$AR$86)*100000)</f>
        <v>0</v>
      </c>
      <c r="AT86" s="157">
        <f>' B_Populations'!O91</f>
        <v>0</v>
      </c>
      <c r="AU86" s="157">
        <f>IF(AT86=0,0,($I$86/$AT$86)*100000)</f>
        <v>0</v>
      </c>
      <c r="AV86" s="157">
        <f>' B_Populations'!Q91</f>
        <v>0</v>
      </c>
      <c r="AW86" s="157">
        <f>IF(AV86=0,0,($J$86/$AV$86)*100000)</f>
        <v>0</v>
      </c>
      <c r="AX86" s="157">
        <f>' B_Populations'!S91</f>
        <v>0</v>
      </c>
      <c r="AY86" s="157">
        <f>IF(AX86=0,0,($K$86/$AX$86)*100000)</f>
        <v>0</v>
      </c>
      <c r="AZ86" s="157">
        <f>' B_Populations'!U91</f>
        <v>0</v>
      </c>
      <c r="BA86" s="157">
        <f>IF(AZ86=0,0,($L$86/$AZ$86)*100000)</f>
        <v>0</v>
      </c>
      <c r="CQ86" s="110"/>
      <c r="CR86" s="158"/>
      <c r="CS86" s="159">
        <v>6.6036999999999998E-2</v>
      </c>
      <c r="CT86" s="110"/>
      <c r="CU86" s="108" t="str">
        <f>' B_Populations'!$B$16</f>
        <v>65-74</v>
      </c>
      <c r="CV86" s="160">
        <f t="shared" si="97"/>
        <v>0</v>
      </c>
      <c r="CW86" s="161">
        <f t="shared" si="98"/>
        <v>0</v>
      </c>
      <c r="CX86" s="161">
        <f t="shared" si="99"/>
        <v>0</v>
      </c>
      <c r="CY86" s="162">
        <f t="shared" si="100"/>
        <v>0</v>
      </c>
      <c r="CZ86" s="162">
        <f t="shared" si="101"/>
        <v>0</v>
      </c>
      <c r="DA86" s="162">
        <f t="shared" si="102"/>
        <v>0</v>
      </c>
      <c r="DB86" s="162">
        <f t="shared" si="103"/>
        <v>0</v>
      </c>
      <c r="DC86" s="162">
        <f t="shared" si="104"/>
        <v>0</v>
      </c>
      <c r="DD86" s="162">
        <f t="shared" si="105"/>
        <v>0</v>
      </c>
      <c r="DE86" s="178">
        <f t="shared" si="106"/>
        <v>0</v>
      </c>
    </row>
    <row r="87" spans="1:109">
      <c r="B87" s="108" t="str">
        <f>' B_Populations'!$B$17</f>
        <v>75-84</v>
      </c>
      <c r="C87" s="259"/>
      <c r="D87" s="260"/>
      <c r="E87" s="260"/>
      <c r="F87" s="155"/>
      <c r="G87" s="155"/>
      <c r="H87" s="155"/>
      <c r="I87" s="155"/>
      <c r="J87" s="155"/>
      <c r="K87" s="155"/>
      <c r="L87" s="155"/>
      <c r="M87" s="110"/>
      <c r="N87" s="110"/>
      <c r="O87" s="110"/>
      <c r="P87" s="110"/>
      <c r="Q87" s="110"/>
      <c r="R87" s="110"/>
      <c r="S87" s="110"/>
      <c r="T87" s="110"/>
      <c r="U87" s="110"/>
      <c r="V87" s="110"/>
      <c r="W87" s="110"/>
      <c r="X87" s="110"/>
      <c r="Y87" s="110"/>
      <c r="Z87" s="177"/>
      <c r="AA87" s="177"/>
      <c r="AB87" s="177"/>
      <c r="AC87" s="177"/>
      <c r="AD87" s="177"/>
      <c r="AE87" s="177"/>
      <c r="AF87" s="177"/>
      <c r="AG87" s="110"/>
      <c r="AH87" s="157">
        <f>' B_Populations'!C92</f>
        <v>0</v>
      </c>
      <c r="AI87" s="157">
        <f>IF(AH87=0,0,($C$87/$AH$87)*100000)</f>
        <v>0</v>
      </c>
      <c r="AJ87" s="157">
        <f>' B_Populations'!E92</f>
        <v>0</v>
      </c>
      <c r="AK87" s="157">
        <f>IF(AJ87=0,0,($D$87/$AJ$87)*100000)</f>
        <v>0</v>
      </c>
      <c r="AL87" s="157">
        <f>' B_Populations'!G92</f>
        <v>0</v>
      </c>
      <c r="AM87" s="157">
        <f>IF(AL87=0,0,($E$87/$AL$87)*100000)</f>
        <v>0</v>
      </c>
      <c r="AN87" s="157">
        <f>' B_Populations'!I92</f>
        <v>0</v>
      </c>
      <c r="AO87" s="157">
        <f>IF(AN87=0,0,($F$87/$AN$87)*100000)</f>
        <v>0</v>
      </c>
      <c r="AP87" s="157">
        <f>' B_Populations'!K92</f>
        <v>0</v>
      </c>
      <c r="AQ87" s="157">
        <f>IF(AP87=0,0,($G$87/$AP$87)*100000)</f>
        <v>0</v>
      </c>
      <c r="AR87" s="157">
        <f>' B_Populations'!M92</f>
        <v>0</v>
      </c>
      <c r="AS87" s="157">
        <f>IF(AR87=0,0,($H$87/$AR$87)*100000)</f>
        <v>0</v>
      </c>
      <c r="AT87" s="157">
        <f>' B_Populations'!O92</f>
        <v>0</v>
      </c>
      <c r="AU87" s="157">
        <f>IF(AT87=0,0,($I$87/$AT$87)*100000)</f>
        <v>0</v>
      </c>
      <c r="AV87" s="157">
        <f>' B_Populations'!Q92</f>
        <v>0</v>
      </c>
      <c r="AW87" s="157">
        <f>IF(AV87=0,0,($J$87/$AV$87)*100000)</f>
        <v>0</v>
      </c>
      <c r="AX87" s="157">
        <f>' B_Populations'!S92</f>
        <v>0</v>
      </c>
      <c r="AY87" s="157">
        <f>IF(AX87=0,0,($K$87/$AX$87)*100000)</f>
        <v>0</v>
      </c>
      <c r="AZ87" s="157">
        <f>' B_Populations'!U92</f>
        <v>0</v>
      </c>
      <c r="BA87" s="157">
        <f>IF(AZ87=0,0,($L$87/$AZ$87)*100000)</f>
        <v>0</v>
      </c>
      <c r="CQ87" s="110"/>
      <c r="CR87" s="158"/>
      <c r="CS87" s="159">
        <v>4.4840999999999999E-2</v>
      </c>
      <c r="CT87" s="110"/>
      <c r="CU87" s="108" t="str">
        <f>' B_Populations'!$B$17</f>
        <v>75-84</v>
      </c>
      <c r="CV87" s="160">
        <f t="shared" si="97"/>
        <v>0</v>
      </c>
      <c r="CW87" s="161">
        <f t="shared" si="98"/>
        <v>0</v>
      </c>
      <c r="CX87" s="161">
        <f t="shared" si="99"/>
        <v>0</v>
      </c>
      <c r="CY87" s="162">
        <f t="shared" si="100"/>
        <v>0</v>
      </c>
      <c r="CZ87" s="162">
        <f t="shared" si="101"/>
        <v>0</v>
      </c>
      <c r="DA87" s="162">
        <f t="shared" si="102"/>
        <v>0</v>
      </c>
      <c r="DB87" s="162">
        <f t="shared" si="103"/>
        <v>0</v>
      </c>
      <c r="DC87" s="162">
        <f t="shared" si="104"/>
        <v>0</v>
      </c>
      <c r="DD87" s="162">
        <f t="shared" si="105"/>
        <v>0</v>
      </c>
      <c r="DE87" s="178">
        <f t="shared" si="106"/>
        <v>0</v>
      </c>
    </row>
    <row r="88" spans="1:109">
      <c r="B88" s="108" t="str">
        <f>' B_Populations'!$B$18</f>
        <v>85+</v>
      </c>
      <c r="C88" s="259"/>
      <c r="D88" s="260"/>
      <c r="E88" s="260"/>
      <c r="F88" s="155"/>
      <c r="G88" s="155"/>
      <c r="H88" s="155"/>
      <c r="I88" s="155"/>
      <c r="J88" s="155"/>
      <c r="K88" s="155"/>
      <c r="L88" s="155"/>
      <c r="M88" s="110"/>
      <c r="N88" s="110"/>
      <c r="O88" s="110"/>
      <c r="P88" s="110"/>
      <c r="Q88" s="110"/>
      <c r="R88" s="110"/>
      <c r="S88" s="110"/>
      <c r="T88" s="110"/>
      <c r="U88" s="110"/>
      <c r="V88" s="110"/>
      <c r="W88" s="110"/>
      <c r="X88" s="110"/>
      <c r="Y88" s="110"/>
      <c r="Z88" s="177"/>
      <c r="AA88" s="177"/>
      <c r="AB88" s="177"/>
      <c r="AC88" s="177"/>
      <c r="AD88" s="177"/>
      <c r="AE88" s="177"/>
      <c r="AF88" s="177"/>
      <c r="AG88" s="110"/>
      <c r="AH88" s="157">
        <f>' B_Populations'!C93</f>
        <v>0</v>
      </c>
      <c r="AI88" s="157">
        <f>IF(AH88=0,0,($C$88/$AH$88)*100000)</f>
        <v>0</v>
      </c>
      <c r="AJ88" s="157">
        <f>' B_Populations'!E93</f>
        <v>0</v>
      </c>
      <c r="AK88" s="157">
        <f>IF(AJ88=0,0,($D$88/$AJ$88)*100000)</f>
        <v>0</v>
      </c>
      <c r="AL88" s="157">
        <f>' B_Populations'!G93</f>
        <v>0</v>
      </c>
      <c r="AM88" s="157">
        <f>IF(AL88=0,0,($E$88/$AL$88)*100000)</f>
        <v>0</v>
      </c>
      <c r="AN88" s="157">
        <f>' B_Populations'!I93</f>
        <v>0</v>
      </c>
      <c r="AO88" s="157">
        <f>IF(AN88=0,0,($F$88/$AN$88)*100000)</f>
        <v>0</v>
      </c>
      <c r="AP88" s="157">
        <f>' B_Populations'!K93</f>
        <v>0</v>
      </c>
      <c r="AQ88" s="157">
        <f>IF(AP88=0,0,($G$88/$AP$88)*100000)</f>
        <v>0</v>
      </c>
      <c r="AR88" s="157">
        <f>' B_Populations'!M93</f>
        <v>0</v>
      </c>
      <c r="AS88" s="157">
        <f>IF(AR88=0,0,($H$88/$AR$88)*100000)</f>
        <v>0</v>
      </c>
      <c r="AT88" s="157">
        <f>' B_Populations'!O93</f>
        <v>0</v>
      </c>
      <c r="AU88" s="157">
        <f>IF(AT88=0,0,($I$88/$AT$88)*100000)</f>
        <v>0</v>
      </c>
      <c r="AV88" s="157">
        <f>' B_Populations'!Q93</f>
        <v>0</v>
      </c>
      <c r="AW88" s="157">
        <f>IF(AV88=0,0,($J$88/$AV$88)*100000)</f>
        <v>0</v>
      </c>
      <c r="AX88" s="157">
        <f>' B_Populations'!S93</f>
        <v>0</v>
      </c>
      <c r="AY88" s="157">
        <f>IF(AX88=0,0,($K$88/$AX$88)*100000)</f>
        <v>0</v>
      </c>
      <c r="AZ88" s="157">
        <f>' B_Populations'!U93</f>
        <v>0</v>
      </c>
      <c r="BA88" s="157">
        <f>IF(AZ88=0,0,($L$88/$AZ$88)*100000)</f>
        <v>0</v>
      </c>
      <c r="CQ88" s="110"/>
      <c r="CR88" s="158"/>
      <c r="CS88" s="159">
        <v>1.5507999999999999E-2</v>
      </c>
      <c r="CT88" s="110"/>
      <c r="CU88" s="108" t="str">
        <f>' B_Populations'!$B$18</f>
        <v>85+</v>
      </c>
      <c r="CV88" s="160">
        <f t="shared" si="97"/>
        <v>0</v>
      </c>
      <c r="CW88" s="161">
        <f t="shared" si="98"/>
        <v>0</v>
      </c>
      <c r="CX88" s="161">
        <f t="shared" si="99"/>
        <v>0</v>
      </c>
      <c r="CY88" s="162">
        <f t="shared" si="100"/>
        <v>0</v>
      </c>
      <c r="CZ88" s="162">
        <f t="shared" si="101"/>
        <v>0</v>
      </c>
      <c r="DA88" s="162">
        <f t="shared" si="102"/>
        <v>0</v>
      </c>
      <c r="DB88" s="162">
        <f t="shared" si="103"/>
        <v>0</v>
      </c>
      <c r="DC88" s="162">
        <f t="shared" si="104"/>
        <v>0</v>
      </c>
      <c r="DD88" s="162">
        <f t="shared" si="105"/>
        <v>0</v>
      </c>
      <c r="DE88" s="178">
        <f t="shared" si="106"/>
        <v>0</v>
      </c>
    </row>
    <row r="89" spans="1:109">
      <c r="B89" s="163" t="s">
        <v>115</v>
      </c>
      <c r="C89" s="164">
        <f t="shared" ref="C89:L89" si="107">SUM(C79:C88)</f>
        <v>0</v>
      </c>
      <c r="D89" s="165">
        <f t="shared" si="107"/>
        <v>0</v>
      </c>
      <c r="E89" s="165">
        <f t="shared" si="107"/>
        <v>0</v>
      </c>
      <c r="F89" s="167">
        <f t="shared" si="107"/>
        <v>0</v>
      </c>
      <c r="G89" s="167">
        <f t="shared" si="107"/>
        <v>0</v>
      </c>
      <c r="H89" s="167">
        <f t="shared" si="107"/>
        <v>0</v>
      </c>
      <c r="I89" s="167">
        <f t="shared" si="107"/>
        <v>0</v>
      </c>
      <c r="J89" s="167">
        <f t="shared" si="107"/>
        <v>0</v>
      </c>
      <c r="K89" s="167">
        <f t="shared" si="107"/>
        <v>0</v>
      </c>
      <c r="L89" s="179">
        <f t="shared" si="107"/>
        <v>0</v>
      </c>
      <c r="M89" s="98"/>
      <c r="AH89" s="170">
        <f t="shared" ref="AH89:BA89" si="108">SUM(AH79:AH88)</f>
        <v>0</v>
      </c>
      <c r="AI89" s="157">
        <f>IF(AH89=0,0,($C$89/$AH$89)*100000)</f>
        <v>0</v>
      </c>
      <c r="AJ89" s="157">
        <f t="shared" si="108"/>
        <v>0</v>
      </c>
      <c r="AK89" s="157">
        <f>IF(AJ89=0,0,($D$89/$AJ$89)*100000)</f>
        <v>0</v>
      </c>
      <c r="AL89" s="157">
        <f t="shared" si="108"/>
        <v>0</v>
      </c>
      <c r="AM89" s="157">
        <f>IF(AL89=0,0,($E$89/$AL$89)*100000)</f>
        <v>0</v>
      </c>
      <c r="AN89" s="157">
        <f t="shared" si="108"/>
        <v>0</v>
      </c>
      <c r="AO89" s="157">
        <f>IF(AN89=0,0,($F$89/$AN$89)*100000)</f>
        <v>0</v>
      </c>
      <c r="AP89" s="157">
        <f t="shared" si="108"/>
        <v>0</v>
      </c>
      <c r="AQ89" s="157">
        <f>IF(AP89=0,0,($G$89/$AP$89)*100000)</f>
        <v>0</v>
      </c>
      <c r="AR89" s="157">
        <f t="shared" si="108"/>
        <v>0</v>
      </c>
      <c r="AS89" s="157">
        <f>IF(AR89=0,0,($H$89/$AR$89)*100000)</f>
        <v>0</v>
      </c>
      <c r="AT89" s="157">
        <f t="shared" si="108"/>
        <v>0</v>
      </c>
      <c r="AU89" s="157">
        <f>IF(AT89=0,0,($I$89/$AT$89)*100000)</f>
        <v>0</v>
      </c>
      <c r="AV89" s="157">
        <f t="shared" si="108"/>
        <v>0</v>
      </c>
      <c r="AW89" s="157">
        <f>IF(AV89=0,0,($J$89/$AV$89)*100000)</f>
        <v>0</v>
      </c>
      <c r="AX89" s="157">
        <f t="shared" si="108"/>
        <v>0</v>
      </c>
      <c r="AY89" s="157">
        <f>IF(AX89=0,0,($K$89/$AX$89)*100000)</f>
        <v>0</v>
      </c>
      <c r="AZ89" s="157">
        <f t="shared" si="108"/>
        <v>0</v>
      </c>
      <c r="BA89" s="157">
        <f>IF(AZ89=0,0,($L$89/$AZ$89)*100000)</f>
        <v>0</v>
      </c>
      <c r="CS89" s="171"/>
      <c r="CU89" s="157" t="s">
        <v>115</v>
      </c>
      <c r="CV89" s="160">
        <f t="shared" ref="CV89:DE89" si="109">SUM(CV79:CV88)</f>
        <v>0</v>
      </c>
      <c r="CW89" s="161">
        <f t="shared" si="109"/>
        <v>0</v>
      </c>
      <c r="CX89" s="161">
        <f t="shared" si="109"/>
        <v>0</v>
      </c>
      <c r="CY89" s="172">
        <f t="shared" si="109"/>
        <v>0</v>
      </c>
      <c r="CZ89" s="172">
        <f t="shared" si="109"/>
        <v>0</v>
      </c>
      <c r="DA89" s="172">
        <f t="shared" si="109"/>
        <v>0</v>
      </c>
      <c r="DB89" s="172">
        <f t="shared" si="109"/>
        <v>0</v>
      </c>
      <c r="DC89" s="172">
        <f t="shared" si="109"/>
        <v>0</v>
      </c>
      <c r="DD89" s="172">
        <f t="shared" si="109"/>
        <v>0</v>
      </c>
      <c r="DE89" s="180">
        <f t="shared" si="109"/>
        <v>0</v>
      </c>
    </row>
    <row r="91" spans="1:109" ht="12.95" thickBot="1"/>
    <row r="92" spans="1:109" ht="13.5" thickBot="1">
      <c r="A92" s="136" t="s">
        <v>116</v>
      </c>
      <c r="B92" s="173"/>
      <c r="C92" s="174">
        <f>' B_Populations'!A100</f>
        <v>0</v>
      </c>
      <c r="D92" s="139" t="s">
        <v>103</v>
      </c>
      <c r="E92" s="139"/>
      <c r="F92" s="140" t="s">
        <v>104</v>
      </c>
      <c r="G92" s="141"/>
      <c r="H92" s="141"/>
      <c r="I92" s="141"/>
      <c r="J92" s="141"/>
      <c r="K92" s="141"/>
      <c r="L92" s="141"/>
      <c r="M92" s="98"/>
      <c r="N92" s="98"/>
      <c r="O92" s="98"/>
      <c r="P92" s="98"/>
      <c r="Q92" s="98"/>
      <c r="R92" s="98"/>
      <c r="S92" s="98"/>
      <c r="T92" s="98"/>
      <c r="U92" s="98"/>
      <c r="V92" s="98"/>
      <c r="W92" s="98"/>
      <c r="X92" s="98"/>
      <c r="Y92" s="98"/>
      <c r="CV92" s="98" t="s">
        <v>106</v>
      </c>
      <c r="CW92" s="98"/>
      <c r="CX92" s="98"/>
      <c r="CY92" s="98"/>
    </row>
    <row r="93" spans="1:109" ht="39">
      <c r="B93" s="144" t="s">
        <v>32</v>
      </c>
      <c r="C93" s="145" t="s">
        <v>107</v>
      </c>
      <c r="D93" s="146" t="s">
        <v>108</v>
      </c>
      <c r="E93" s="146" t="s">
        <v>109</v>
      </c>
      <c r="F93" s="148" t="str">
        <f>' B_Populations'!$I$8</f>
        <v>White-Not Hispanic</v>
      </c>
      <c r="G93" s="148" t="str">
        <f>' B_Populations'!$K$8</f>
        <v>Hispanic</v>
      </c>
      <c r="H93" s="148" t="str">
        <f>' B_Populations'!$M$8</f>
        <v>Black-Not Hispanic</v>
      </c>
      <c r="I93" s="148" t="str">
        <f>' B_Populations'!$O$8</f>
        <v>Asian</v>
      </c>
      <c r="J93" s="148" t="str">
        <f>' B_Populations'!$Q$8</f>
        <v>American Indian/Alaska Native</v>
      </c>
      <c r="K93" s="148" t="str">
        <f>' B_Populations'!$S$8</f>
        <v>Other</v>
      </c>
      <c r="L93" s="175" t="str">
        <f>' B_Populations'!$U$8</f>
        <v>Other</v>
      </c>
      <c r="M93" s="102"/>
      <c r="N93" s="102"/>
      <c r="O93" s="102"/>
      <c r="P93" s="102"/>
      <c r="Q93" s="102"/>
      <c r="R93" s="102"/>
      <c r="S93" s="102"/>
      <c r="T93" s="102"/>
      <c r="U93" s="102"/>
      <c r="V93" s="102"/>
      <c r="W93" s="102"/>
      <c r="X93" s="102"/>
      <c r="Y93" s="102"/>
      <c r="Z93" s="102"/>
      <c r="AA93" s="102"/>
      <c r="AB93" s="102"/>
      <c r="AC93" s="102"/>
      <c r="AD93" s="102"/>
      <c r="AE93" s="102"/>
      <c r="AF93" s="102"/>
      <c r="AH93" s="150" t="s">
        <v>110</v>
      </c>
      <c r="AI93" s="150" t="s">
        <v>111</v>
      </c>
      <c r="AJ93" s="150" t="s">
        <v>112</v>
      </c>
      <c r="AK93" s="150" t="s">
        <v>111</v>
      </c>
      <c r="AL93" s="150" t="s">
        <v>113</v>
      </c>
      <c r="AM93" s="150" t="s">
        <v>111</v>
      </c>
      <c r="AN93" s="150" t="str">
        <f>' B_Populations'!$I$8</f>
        <v>White-Not Hispanic</v>
      </c>
      <c r="AO93" s="150" t="s">
        <v>111</v>
      </c>
      <c r="AP93" s="150" t="str">
        <f>' B_Populations'!$K$8</f>
        <v>Hispanic</v>
      </c>
      <c r="AQ93" s="150" t="s">
        <v>111</v>
      </c>
      <c r="AR93" s="150" t="str">
        <f>' B_Populations'!$M$8</f>
        <v>Black-Not Hispanic</v>
      </c>
      <c r="AS93" s="150" t="s">
        <v>111</v>
      </c>
      <c r="AT93" s="150" t="str">
        <f>' B_Populations'!$O$8</f>
        <v>Asian</v>
      </c>
      <c r="AU93" s="150" t="s">
        <v>111</v>
      </c>
      <c r="AV93" s="150" t="str">
        <f>' B_Populations'!$Q$8</f>
        <v>American Indian/Alaska Native</v>
      </c>
      <c r="AW93" s="150" t="s">
        <v>111</v>
      </c>
      <c r="AX93" s="150" t="str">
        <f>' B_Populations'!$S$8</f>
        <v>Other</v>
      </c>
      <c r="AY93" s="150" t="s">
        <v>111</v>
      </c>
      <c r="AZ93" s="150" t="str">
        <f>' B_Populations'!$U$8</f>
        <v>Other</v>
      </c>
      <c r="BA93" s="150" t="s">
        <v>111</v>
      </c>
      <c r="BB93" s="102"/>
      <c r="BC93" s="102"/>
      <c r="BD93" s="102"/>
      <c r="BE93" s="102"/>
      <c r="BF93" s="102"/>
      <c r="BG93" s="102"/>
      <c r="BH93" s="102"/>
      <c r="BI93" s="102"/>
      <c r="BJ93" s="102"/>
      <c r="BK93" s="102"/>
      <c r="BL93" s="102"/>
      <c r="BM93" s="102"/>
      <c r="BN93" s="102"/>
      <c r="BO93" s="102"/>
      <c r="BP93" s="102"/>
      <c r="BQ93" s="102"/>
      <c r="BR93" s="102"/>
      <c r="BS93" s="102"/>
      <c r="BT93" s="102"/>
      <c r="BU93" s="102"/>
      <c r="BV93" s="102"/>
      <c r="BW93" s="102"/>
      <c r="BX93" s="102"/>
      <c r="BY93" s="102"/>
      <c r="BZ93" s="102"/>
      <c r="CA93" s="102"/>
      <c r="CB93" s="102"/>
      <c r="CC93" s="102"/>
      <c r="CD93" s="102"/>
      <c r="CE93" s="102"/>
      <c r="CF93" s="102"/>
      <c r="CG93" s="102"/>
      <c r="CH93" s="102"/>
      <c r="CI93" s="102"/>
      <c r="CJ93" s="102"/>
      <c r="CK93" s="102"/>
      <c r="CL93" s="102"/>
      <c r="CM93" s="102"/>
      <c r="CN93" s="102"/>
      <c r="CO93" s="102"/>
      <c r="CP93" s="102"/>
      <c r="CQ93" s="102"/>
      <c r="CR93" s="102"/>
      <c r="CS93" s="151" t="s">
        <v>114</v>
      </c>
      <c r="CU93" s="150" t="s">
        <v>32</v>
      </c>
      <c r="CV93" s="152" t="s">
        <v>33</v>
      </c>
      <c r="CW93" s="153" t="s">
        <v>34</v>
      </c>
      <c r="CX93" s="153" t="s">
        <v>35</v>
      </c>
      <c r="CY93" s="148" t="str">
        <f>' B_Populations'!$I$8</f>
        <v>White-Not Hispanic</v>
      </c>
      <c r="CZ93" s="148" t="str">
        <f>' B_Populations'!$K$8</f>
        <v>Hispanic</v>
      </c>
      <c r="DA93" s="148" t="str">
        <f>' B_Populations'!$M$8</f>
        <v>Black-Not Hispanic</v>
      </c>
      <c r="DB93" s="148" t="str">
        <f>' B_Populations'!$O$8</f>
        <v>Asian</v>
      </c>
      <c r="DC93" s="148" t="str">
        <f>' B_Populations'!$Q$8</f>
        <v>American Indian/Alaska Native</v>
      </c>
      <c r="DD93" s="148" t="str">
        <f>' B_Populations'!$S$8</f>
        <v>Other</v>
      </c>
      <c r="DE93" s="175" t="str">
        <f>' B_Populations'!$U$8</f>
        <v>Other</v>
      </c>
    </row>
    <row r="94" spans="1:109">
      <c r="B94" s="108" t="str">
        <f>' B_Populations'!$B$9</f>
        <v>10-14</v>
      </c>
      <c r="C94" s="259"/>
      <c r="D94" s="260"/>
      <c r="E94" s="260"/>
      <c r="F94" s="155"/>
      <c r="G94" s="155"/>
      <c r="H94" s="155"/>
      <c r="I94" s="155"/>
      <c r="J94" s="155"/>
      <c r="K94" s="155"/>
      <c r="L94" s="155"/>
      <c r="M94" s="110"/>
      <c r="N94" s="110"/>
      <c r="O94" s="110"/>
      <c r="P94" s="110"/>
      <c r="Q94" s="110"/>
      <c r="R94" s="110"/>
      <c r="S94" s="110"/>
      <c r="T94" s="110"/>
      <c r="U94" s="110"/>
      <c r="V94" s="110"/>
      <c r="W94" s="110"/>
      <c r="X94" s="110"/>
      <c r="Y94" s="110"/>
      <c r="Z94" s="177"/>
      <c r="AA94" s="177"/>
      <c r="AB94" s="177"/>
      <c r="AC94" s="177"/>
      <c r="AD94" s="177"/>
      <c r="AE94" s="177"/>
      <c r="AF94" s="177"/>
      <c r="AG94" s="110"/>
      <c r="AH94" s="157">
        <f>' B_Populations'!C99</f>
        <v>0</v>
      </c>
      <c r="AI94" s="157">
        <f>IF(AH94=0,0,($C$94/$AH$94)*100000)</f>
        <v>0</v>
      </c>
      <c r="AJ94" s="157">
        <f>' B_Populations'!E99</f>
        <v>0</v>
      </c>
      <c r="AK94" s="157">
        <f>IF(AJ94=0,0,($D$94/$AJ$94)*100000)</f>
        <v>0</v>
      </c>
      <c r="AL94" s="157">
        <f>' B_Populations'!G99</f>
        <v>0</v>
      </c>
      <c r="AM94" s="157">
        <f>IF(AL94=0,0,($E$94/$AL$94)*100000)</f>
        <v>0</v>
      </c>
      <c r="AN94" s="157">
        <f>' B_Populations'!I99</f>
        <v>0</v>
      </c>
      <c r="AO94" s="157">
        <f>IF(AN94=0,0,($F$94/$AN$94)*100000)</f>
        <v>0</v>
      </c>
      <c r="AP94" s="157">
        <f>' B_Populations'!K99</f>
        <v>0</v>
      </c>
      <c r="AQ94" s="157">
        <f>IF(AP94=0,0,($G$94/$AP$94)*100000)</f>
        <v>0</v>
      </c>
      <c r="AR94" s="157">
        <f>' B_Populations'!M99</f>
        <v>0</v>
      </c>
      <c r="AS94" s="157">
        <f>IF(AR94=0,0,($H$94/$AR$94)*100000)</f>
        <v>0</v>
      </c>
      <c r="AT94" s="157">
        <f>' B_Populations'!O99</f>
        <v>0</v>
      </c>
      <c r="AU94" s="157">
        <f>IF(AT94=0,0,($I$94/$AT$94)*100000)</f>
        <v>0</v>
      </c>
      <c r="AV94" s="157">
        <f>' B_Populations'!Q99</f>
        <v>0</v>
      </c>
      <c r="AW94" s="157">
        <f>IF(AV94=0,0,($J$94/$AV$94)*100000)</f>
        <v>0</v>
      </c>
      <c r="AX94" s="157">
        <f>' B_Populations'!S99</f>
        <v>0</v>
      </c>
      <c r="AY94" s="157">
        <f>IF(AX94=0,0,($K$94/$AX$94)*100000)</f>
        <v>0</v>
      </c>
      <c r="AZ94" s="157">
        <f>' B_Populations'!U99</f>
        <v>0</v>
      </c>
      <c r="BA94" s="157">
        <f>IF(AZ94=0,0,($L$94/$AZ$94)*100000)</f>
        <v>0</v>
      </c>
      <c r="CQ94" s="110"/>
      <c r="CR94" s="158"/>
      <c r="CS94" s="159">
        <v>7.3032E-2</v>
      </c>
      <c r="CT94" s="110"/>
      <c r="CU94" s="108" t="str">
        <f>' B_Populations'!$B$9</f>
        <v>10-14</v>
      </c>
      <c r="CV94" s="160">
        <f t="shared" ref="CV94:CV103" si="110">AI94*CS94</f>
        <v>0</v>
      </c>
      <c r="CW94" s="161">
        <f t="shared" ref="CW94:CW103" si="111">AK94*CS94</f>
        <v>0</v>
      </c>
      <c r="CX94" s="161">
        <f t="shared" ref="CX94:CX103" si="112">AM94*CS94</f>
        <v>0</v>
      </c>
      <c r="CY94" s="162">
        <f t="shared" ref="CY94:CY103" si="113">AO94*CS94</f>
        <v>0</v>
      </c>
      <c r="CZ94" s="162">
        <f t="shared" ref="CZ94:CZ103" si="114">AQ94*CS94</f>
        <v>0</v>
      </c>
      <c r="DA94" s="162">
        <f t="shared" ref="DA94:DA103" si="115">AS94*CS94</f>
        <v>0</v>
      </c>
      <c r="DB94" s="162">
        <f t="shared" ref="DB94:DB103" si="116">AU94*CS94</f>
        <v>0</v>
      </c>
      <c r="DC94" s="162">
        <f t="shared" ref="DC94:DC103" si="117">AW94*CS94</f>
        <v>0</v>
      </c>
      <c r="DD94" s="162">
        <f t="shared" ref="DD94:DD103" si="118">AY94*CS94</f>
        <v>0</v>
      </c>
      <c r="DE94" s="178">
        <f t="shared" ref="DE94:DE103" si="119">BA94*CS94</f>
        <v>0</v>
      </c>
    </row>
    <row r="95" spans="1:109">
      <c r="B95" s="108" t="str">
        <f>' B_Populations'!$B$10</f>
        <v>15-19</v>
      </c>
      <c r="C95" s="259"/>
      <c r="D95" s="260"/>
      <c r="E95" s="260"/>
      <c r="F95" s="155"/>
      <c r="G95" s="155"/>
      <c r="H95" s="155"/>
      <c r="I95" s="155"/>
      <c r="J95" s="155"/>
      <c r="K95" s="155"/>
      <c r="L95" s="155"/>
      <c r="M95" s="110"/>
      <c r="N95" s="110"/>
      <c r="O95" s="110"/>
      <c r="P95" s="110"/>
      <c r="Q95" s="110"/>
      <c r="R95" s="110"/>
      <c r="S95" s="110"/>
      <c r="T95" s="110"/>
      <c r="U95" s="110"/>
      <c r="V95" s="110"/>
      <c r="W95" s="110"/>
      <c r="X95" s="110"/>
      <c r="Y95" s="110"/>
      <c r="Z95" s="177"/>
      <c r="AA95" s="177"/>
      <c r="AB95" s="177"/>
      <c r="AC95" s="177"/>
      <c r="AD95" s="177"/>
      <c r="AE95" s="177"/>
      <c r="AF95" s="177"/>
      <c r="AG95" s="110"/>
      <c r="AH95" s="157">
        <f>' B_Populations'!C100</f>
        <v>0</v>
      </c>
      <c r="AI95" s="157">
        <f>IF(AH95=0,0,($C$95/$AH$95)*100000)</f>
        <v>0</v>
      </c>
      <c r="AJ95" s="157">
        <f>' B_Populations'!E100</f>
        <v>0</v>
      </c>
      <c r="AK95" s="157">
        <f>IF(AJ95=0,0,($D$95/$AJ$95)*100000)</f>
        <v>0</v>
      </c>
      <c r="AL95" s="157">
        <f>' B_Populations'!G100</f>
        <v>0</v>
      </c>
      <c r="AM95" s="157">
        <f>IF(AL95=0,0,($E$95/$AL$95)*100000)</f>
        <v>0</v>
      </c>
      <c r="AN95" s="157">
        <f>' B_Populations'!I100</f>
        <v>0</v>
      </c>
      <c r="AO95" s="157">
        <f>IF(AN95=0,0,($F$95/$AN$95)*100000)</f>
        <v>0</v>
      </c>
      <c r="AP95" s="157">
        <f>' B_Populations'!K100</f>
        <v>0</v>
      </c>
      <c r="AQ95" s="157">
        <f>IF(AP95=0,0,($G$95/$AP$95)*100000)</f>
        <v>0</v>
      </c>
      <c r="AR95" s="157">
        <f>' B_Populations'!M100</f>
        <v>0</v>
      </c>
      <c r="AS95" s="157">
        <f>IF(AR95=0,0,($H$95/$AR$95)*100000)</f>
        <v>0</v>
      </c>
      <c r="AT95" s="157">
        <f>' B_Populations'!O100</f>
        <v>0</v>
      </c>
      <c r="AU95" s="157">
        <f>IF(AT95=0,0,($I$95/$AT$95)*100000)</f>
        <v>0</v>
      </c>
      <c r="AV95" s="157">
        <f>' B_Populations'!Q100</f>
        <v>0</v>
      </c>
      <c r="AW95" s="157">
        <f>IF(AV95=0,0,($J$95/$AV$95)*100000)</f>
        <v>0</v>
      </c>
      <c r="AX95" s="157">
        <f>' B_Populations'!S100</f>
        <v>0</v>
      </c>
      <c r="AY95" s="157">
        <f>IF(AX95=0,0,($K$95/$AX$95)*100000)</f>
        <v>0</v>
      </c>
      <c r="AZ95" s="157">
        <f>' B_Populations'!U100</f>
        <v>0</v>
      </c>
      <c r="BA95" s="157">
        <f>IF(AZ95=0,0,($L$95/$AZ$95)*100000)</f>
        <v>0</v>
      </c>
      <c r="CQ95" s="110"/>
      <c r="CR95" s="158"/>
      <c r="CS95" s="159">
        <v>7.2168999999999997E-2</v>
      </c>
      <c r="CT95" s="110"/>
      <c r="CU95" s="108" t="str">
        <f>' B_Populations'!$B$10</f>
        <v>15-19</v>
      </c>
      <c r="CV95" s="160">
        <f t="shared" si="110"/>
        <v>0</v>
      </c>
      <c r="CW95" s="161">
        <f t="shared" si="111"/>
        <v>0</v>
      </c>
      <c r="CX95" s="161">
        <f t="shared" si="112"/>
        <v>0</v>
      </c>
      <c r="CY95" s="162">
        <f t="shared" si="113"/>
        <v>0</v>
      </c>
      <c r="CZ95" s="162">
        <f t="shared" si="114"/>
        <v>0</v>
      </c>
      <c r="DA95" s="162">
        <f t="shared" si="115"/>
        <v>0</v>
      </c>
      <c r="DB95" s="162">
        <f t="shared" si="116"/>
        <v>0</v>
      </c>
      <c r="DC95" s="162">
        <f t="shared" si="117"/>
        <v>0</v>
      </c>
      <c r="DD95" s="162">
        <f t="shared" si="118"/>
        <v>0</v>
      </c>
      <c r="DE95" s="178">
        <f t="shared" si="119"/>
        <v>0</v>
      </c>
    </row>
    <row r="96" spans="1:109">
      <c r="B96" s="108" t="str">
        <f>' B_Populations'!$B$11</f>
        <v>20-24</v>
      </c>
      <c r="C96" s="259"/>
      <c r="D96" s="260"/>
      <c r="E96" s="260"/>
      <c r="F96" s="155"/>
      <c r="G96" s="155"/>
      <c r="H96" s="155"/>
      <c r="I96" s="155"/>
      <c r="J96" s="155"/>
      <c r="K96" s="155"/>
      <c r="L96" s="155"/>
      <c r="M96" s="110"/>
      <c r="N96" s="110"/>
      <c r="O96" s="110"/>
      <c r="P96" s="110"/>
      <c r="Q96" s="110"/>
      <c r="R96" s="110"/>
      <c r="S96" s="110"/>
      <c r="T96" s="110"/>
      <c r="U96" s="110"/>
      <c r="V96" s="110"/>
      <c r="W96" s="110"/>
      <c r="X96" s="110"/>
      <c r="Y96" s="110"/>
      <c r="Z96" s="177"/>
      <c r="AA96" s="177"/>
      <c r="AB96" s="177"/>
      <c r="AC96" s="177"/>
      <c r="AD96" s="177"/>
      <c r="AE96" s="177"/>
      <c r="AF96" s="177"/>
      <c r="AG96" s="110"/>
      <c r="AH96" s="157">
        <f>' B_Populations'!C101</f>
        <v>0</v>
      </c>
      <c r="AI96" s="157">
        <f>IF(AH96=0,0,($C$96/$AH$96)*100000)</f>
        <v>0</v>
      </c>
      <c r="AJ96" s="157">
        <f>' B_Populations'!E101</f>
        <v>0</v>
      </c>
      <c r="AK96" s="157">
        <f>IF(AJ96=0,0,($D$96/$AJ$96)*100000)</f>
        <v>0</v>
      </c>
      <c r="AL96" s="157">
        <f>' B_Populations'!G101</f>
        <v>0</v>
      </c>
      <c r="AM96" s="157">
        <f>IF(AL96=0,0,($E$96/$AL$96)*100000)</f>
        <v>0</v>
      </c>
      <c r="AN96" s="157">
        <f>' B_Populations'!I101</f>
        <v>0</v>
      </c>
      <c r="AO96" s="157">
        <f>IF(AN96=0,0,($F$96/$AN$96)*100000)</f>
        <v>0</v>
      </c>
      <c r="AP96" s="157">
        <f>' B_Populations'!K101</f>
        <v>0</v>
      </c>
      <c r="AQ96" s="157">
        <f>IF(AP96=0,0,($G$96/$AP$96)*100000)</f>
        <v>0</v>
      </c>
      <c r="AR96" s="157">
        <f>' B_Populations'!M101</f>
        <v>0</v>
      </c>
      <c r="AS96" s="157">
        <f>IF(AR96=0,0,($H$96/$AR$96)*100000)</f>
        <v>0</v>
      </c>
      <c r="AT96" s="157">
        <f>' B_Populations'!O101</f>
        <v>0</v>
      </c>
      <c r="AU96" s="157">
        <f>IF(AT96=0,0,($I$96/$AT$96)*100000)</f>
        <v>0</v>
      </c>
      <c r="AV96" s="157">
        <f>' B_Populations'!Q101</f>
        <v>0</v>
      </c>
      <c r="AW96" s="157">
        <f>IF(AV96=0,0,($J$96/$AV$96)*100000)</f>
        <v>0</v>
      </c>
      <c r="AX96" s="157">
        <f>' B_Populations'!S101</f>
        <v>0</v>
      </c>
      <c r="AY96" s="157">
        <f>IF(AX96=0,0,($K$96/$AX$96)*100000)</f>
        <v>0</v>
      </c>
      <c r="AZ96" s="157">
        <f>' B_Populations'!U101</f>
        <v>0</v>
      </c>
      <c r="BA96" s="157">
        <f>IF(AZ96=0,0,($L$96/$AZ$96)*100000)</f>
        <v>0</v>
      </c>
      <c r="CQ96" s="110"/>
      <c r="CR96" s="158"/>
      <c r="CS96" s="159">
        <v>6.6477999999999995E-2</v>
      </c>
      <c r="CT96" s="110"/>
      <c r="CU96" s="108" t="str">
        <f>' B_Populations'!$B$11</f>
        <v>20-24</v>
      </c>
      <c r="CV96" s="160">
        <f t="shared" si="110"/>
        <v>0</v>
      </c>
      <c r="CW96" s="161">
        <f t="shared" si="111"/>
        <v>0</v>
      </c>
      <c r="CX96" s="161">
        <f t="shared" si="112"/>
        <v>0</v>
      </c>
      <c r="CY96" s="162">
        <f t="shared" si="113"/>
        <v>0</v>
      </c>
      <c r="CZ96" s="162">
        <f t="shared" si="114"/>
        <v>0</v>
      </c>
      <c r="DA96" s="162">
        <f t="shared" si="115"/>
        <v>0</v>
      </c>
      <c r="DB96" s="162">
        <f t="shared" si="116"/>
        <v>0</v>
      </c>
      <c r="DC96" s="162">
        <f t="shared" si="117"/>
        <v>0</v>
      </c>
      <c r="DD96" s="162">
        <f t="shared" si="118"/>
        <v>0</v>
      </c>
      <c r="DE96" s="178">
        <f t="shared" si="119"/>
        <v>0</v>
      </c>
    </row>
    <row r="97" spans="1:109">
      <c r="B97" s="108" t="str">
        <f>' B_Populations'!$B$12</f>
        <v>25-34</v>
      </c>
      <c r="C97" s="259"/>
      <c r="D97" s="260"/>
      <c r="E97" s="260"/>
      <c r="F97" s="155"/>
      <c r="G97" s="155"/>
      <c r="H97" s="155"/>
      <c r="I97" s="155"/>
      <c r="J97" s="155"/>
      <c r="K97" s="155"/>
      <c r="L97" s="155"/>
      <c r="M97" s="110"/>
      <c r="N97" s="110"/>
      <c r="O97" s="110"/>
      <c r="P97" s="110"/>
      <c r="Q97" s="110"/>
      <c r="R97" s="110"/>
      <c r="S97" s="110"/>
      <c r="T97" s="110"/>
      <c r="U97" s="110"/>
      <c r="V97" s="110"/>
      <c r="W97" s="110"/>
      <c r="X97" s="110"/>
      <c r="Y97" s="110"/>
      <c r="Z97" s="177"/>
      <c r="AA97" s="177"/>
      <c r="AB97" s="177"/>
      <c r="AC97" s="177"/>
      <c r="AD97" s="177"/>
      <c r="AE97" s="177"/>
      <c r="AF97" s="177"/>
      <c r="AG97" s="110"/>
      <c r="AH97" s="157">
        <f>' B_Populations'!C102</f>
        <v>0</v>
      </c>
      <c r="AI97" s="157">
        <f>IF(AH97=0,0,($C$97/$AH$97)*100000)</f>
        <v>0</v>
      </c>
      <c r="AJ97" s="157">
        <f>' B_Populations'!E102</f>
        <v>0</v>
      </c>
      <c r="AK97" s="157">
        <f>IF(AJ97=0,0,($D$97/$AJ$97)*100000)</f>
        <v>0</v>
      </c>
      <c r="AL97" s="157">
        <f>' B_Populations'!G102</f>
        <v>0</v>
      </c>
      <c r="AM97" s="157">
        <f>IF(AL97=0,0,($E$97/$AL$97)*100000)</f>
        <v>0</v>
      </c>
      <c r="AN97" s="157">
        <f>' B_Populations'!I102</f>
        <v>0</v>
      </c>
      <c r="AO97" s="157">
        <f>IF(AN97=0,0,($F$97/$AN$97)*100000)</f>
        <v>0</v>
      </c>
      <c r="AP97" s="157">
        <f>' B_Populations'!K102</f>
        <v>0</v>
      </c>
      <c r="AQ97" s="157">
        <f>IF(AP97=0,0,($G$97/$AP$97)*100000)</f>
        <v>0</v>
      </c>
      <c r="AR97" s="157">
        <f>' B_Populations'!M102</f>
        <v>0</v>
      </c>
      <c r="AS97" s="157">
        <f>IF(AR97=0,0,($H$97/$AR$97)*100000)</f>
        <v>0</v>
      </c>
      <c r="AT97" s="157">
        <f>' B_Populations'!O102</f>
        <v>0</v>
      </c>
      <c r="AU97" s="157">
        <f>IF(AT97=0,0,($I$97/$AT$97)*100000)</f>
        <v>0</v>
      </c>
      <c r="AV97" s="157">
        <f>' B_Populations'!Q102</f>
        <v>0</v>
      </c>
      <c r="AW97" s="157">
        <f>IF(AV97=0,0,($J$97/$AV$97)*100000)</f>
        <v>0</v>
      </c>
      <c r="AX97" s="157">
        <f>' B_Populations'!S102</f>
        <v>0</v>
      </c>
      <c r="AY97" s="157">
        <f>IF(AX97=0,0,($K$97/$AX$97)*100000)</f>
        <v>0</v>
      </c>
      <c r="AZ97" s="157">
        <f>' B_Populations'!U102</f>
        <v>0</v>
      </c>
      <c r="BA97" s="157">
        <f>IF(AZ97=0,0,($L$97/$AZ$97)*100000)</f>
        <v>0</v>
      </c>
      <c r="CQ97" s="110"/>
      <c r="CR97" s="158"/>
      <c r="CS97" s="159">
        <v>0.135573</v>
      </c>
      <c r="CT97" s="110"/>
      <c r="CU97" s="108" t="str">
        <f>' B_Populations'!$B$12</f>
        <v>25-34</v>
      </c>
      <c r="CV97" s="160">
        <f t="shared" si="110"/>
        <v>0</v>
      </c>
      <c r="CW97" s="161">
        <f t="shared" si="111"/>
        <v>0</v>
      </c>
      <c r="CX97" s="161">
        <f t="shared" si="112"/>
        <v>0</v>
      </c>
      <c r="CY97" s="162">
        <f t="shared" si="113"/>
        <v>0</v>
      </c>
      <c r="CZ97" s="162">
        <f t="shared" si="114"/>
        <v>0</v>
      </c>
      <c r="DA97" s="162">
        <f t="shared" si="115"/>
        <v>0</v>
      </c>
      <c r="DB97" s="162">
        <f t="shared" si="116"/>
        <v>0</v>
      </c>
      <c r="DC97" s="162">
        <f t="shared" si="117"/>
        <v>0</v>
      </c>
      <c r="DD97" s="162">
        <f t="shared" si="118"/>
        <v>0</v>
      </c>
      <c r="DE97" s="178">
        <f t="shared" si="119"/>
        <v>0</v>
      </c>
    </row>
    <row r="98" spans="1:109">
      <c r="B98" s="108" t="str">
        <f>' B_Populations'!$B$13</f>
        <v>35-44</v>
      </c>
      <c r="C98" s="259"/>
      <c r="D98" s="260"/>
      <c r="E98" s="260"/>
      <c r="F98" s="155"/>
      <c r="G98" s="155"/>
      <c r="H98" s="155"/>
      <c r="I98" s="155"/>
      <c r="J98" s="155"/>
      <c r="K98" s="155"/>
      <c r="L98" s="155"/>
      <c r="M98" s="110"/>
      <c r="N98" s="110"/>
      <c r="O98" s="110"/>
      <c r="P98" s="110"/>
      <c r="Q98" s="110"/>
      <c r="R98" s="110"/>
      <c r="S98" s="110"/>
      <c r="T98" s="110"/>
      <c r="U98" s="110"/>
      <c r="V98" s="110"/>
      <c r="W98" s="110"/>
      <c r="X98" s="110"/>
      <c r="Y98" s="110"/>
      <c r="Z98" s="177"/>
      <c r="AA98" s="177"/>
      <c r="AB98" s="177"/>
      <c r="AC98" s="177"/>
      <c r="AD98" s="177"/>
      <c r="AE98" s="177"/>
      <c r="AF98" s="177"/>
      <c r="AG98" s="110"/>
      <c r="AH98" s="157">
        <f>' B_Populations'!C103</f>
        <v>0</v>
      </c>
      <c r="AI98" s="157">
        <f>IF(AH98=0,0,($C$98/$AH$98)*100000)</f>
        <v>0</v>
      </c>
      <c r="AJ98" s="157">
        <f>' B_Populations'!E103</f>
        <v>0</v>
      </c>
      <c r="AK98" s="157">
        <f>IF(AJ98=0,0,($D$98/$AJ$98)*100000)</f>
        <v>0</v>
      </c>
      <c r="AL98" s="157">
        <f>' B_Populations'!G103</f>
        <v>0</v>
      </c>
      <c r="AM98" s="157">
        <f>IF(AL98=0,0,($E$98/$AL$98)*100000)</f>
        <v>0</v>
      </c>
      <c r="AN98" s="157">
        <f>' B_Populations'!I103</f>
        <v>0</v>
      </c>
      <c r="AO98" s="157">
        <f>IF(AN98=0,0,($F$98/$AN$98)*100000)</f>
        <v>0</v>
      </c>
      <c r="AP98" s="157">
        <f>' B_Populations'!K103</f>
        <v>0</v>
      </c>
      <c r="AQ98" s="157">
        <f>IF(AP98=0,0,($G$98/$AP$98)*100000)</f>
        <v>0</v>
      </c>
      <c r="AR98" s="157">
        <f>' B_Populations'!M103</f>
        <v>0</v>
      </c>
      <c r="AS98" s="157">
        <f>IF(AR98=0,0,($H$98/$AR$98)*100000)</f>
        <v>0</v>
      </c>
      <c r="AT98" s="157">
        <f>' B_Populations'!O103</f>
        <v>0</v>
      </c>
      <c r="AU98" s="157">
        <f>IF(AT98=0,0,($I$98/$AT$98)*100000)</f>
        <v>0</v>
      </c>
      <c r="AV98" s="157">
        <f>' B_Populations'!Q103</f>
        <v>0</v>
      </c>
      <c r="AW98" s="157">
        <f>IF(AV98=0,0,($J$98/$AV$98)*100000)</f>
        <v>0</v>
      </c>
      <c r="AX98" s="157">
        <f>' B_Populations'!S103</f>
        <v>0</v>
      </c>
      <c r="AY98" s="157">
        <f>IF(AX98=0,0,($K$98/$AX$98)*100000)</f>
        <v>0</v>
      </c>
      <c r="AZ98" s="157">
        <f>' B_Populations'!U103</f>
        <v>0</v>
      </c>
      <c r="BA98" s="157">
        <f>IF(AZ98=0,0,($L$98/$AZ$98)*100000)</f>
        <v>0</v>
      </c>
      <c r="CQ98" s="110"/>
      <c r="CR98" s="158"/>
      <c r="CS98" s="159">
        <v>0.16261300000000001</v>
      </c>
      <c r="CT98" s="110"/>
      <c r="CU98" s="108" t="str">
        <f>' B_Populations'!$B$13</f>
        <v>35-44</v>
      </c>
      <c r="CV98" s="160">
        <f t="shared" si="110"/>
        <v>0</v>
      </c>
      <c r="CW98" s="161">
        <f t="shared" si="111"/>
        <v>0</v>
      </c>
      <c r="CX98" s="161">
        <f t="shared" si="112"/>
        <v>0</v>
      </c>
      <c r="CY98" s="162">
        <f t="shared" si="113"/>
        <v>0</v>
      </c>
      <c r="CZ98" s="162">
        <f t="shared" si="114"/>
        <v>0</v>
      </c>
      <c r="DA98" s="162">
        <f t="shared" si="115"/>
        <v>0</v>
      </c>
      <c r="DB98" s="162">
        <f t="shared" si="116"/>
        <v>0</v>
      </c>
      <c r="DC98" s="162">
        <f t="shared" si="117"/>
        <v>0</v>
      </c>
      <c r="DD98" s="162">
        <f t="shared" si="118"/>
        <v>0</v>
      </c>
      <c r="DE98" s="178">
        <f t="shared" si="119"/>
        <v>0</v>
      </c>
    </row>
    <row r="99" spans="1:109">
      <c r="B99" s="108" t="str">
        <f>' B_Populations'!$B$14</f>
        <v>45-54</v>
      </c>
      <c r="C99" s="259"/>
      <c r="D99" s="260"/>
      <c r="E99" s="260"/>
      <c r="F99" s="155"/>
      <c r="G99" s="155"/>
      <c r="H99" s="155"/>
      <c r="I99" s="155"/>
      <c r="J99" s="155"/>
      <c r="K99" s="155"/>
      <c r="L99" s="155"/>
      <c r="M99" s="110"/>
      <c r="N99" s="110"/>
      <c r="O99" s="110"/>
      <c r="P99" s="110"/>
      <c r="Q99" s="110"/>
      <c r="R99" s="110"/>
      <c r="S99" s="110"/>
      <c r="T99" s="110"/>
      <c r="U99" s="110"/>
      <c r="V99" s="110"/>
      <c r="W99" s="110"/>
      <c r="X99" s="110"/>
      <c r="Y99" s="110"/>
      <c r="Z99" s="177"/>
      <c r="AA99" s="177"/>
      <c r="AB99" s="177"/>
      <c r="AC99" s="177"/>
      <c r="AD99" s="177"/>
      <c r="AE99" s="177"/>
      <c r="AF99" s="177"/>
      <c r="AG99" s="110"/>
      <c r="AH99" s="157">
        <f>' B_Populations'!C104</f>
        <v>0</v>
      </c>
      <c r="AI99" s="157">
        <f>IF(AH99=0,0,($C$99/$AH$99)*100000)</f>
        <v>0</v>
      </c>
      <c r="AJ99" s="157">
        <f>' B_Populations'!E104</f>
        <v>0</v>
      </c>
      <c r="AK99" s="157">
        <f>IF(AJ99=0,0,($D$99/$AJ$99)*100000)</f>
        <v>0</v>
      </c>
      <c r="AL99" s="157">
        <f>' B_Populations'!G104</f>
        <v>0</v>
      </c>
      <c r="AM99" s="157">
        <f>IF(AL99=0,0,($E$99/$AL$99)*100000)</f>
        <v>0</v>
      </c>
      <c r="AN99" s="157">
        <f>' B_Populations'!I104</f>
        <v>0</v>
      </c>
      <c r="AO99" s="157">
        <f>IF(AN99=0,0,($F$99/$AN$99)*100000)</f>
        <v>0</v>
      </c>
      <c r="AP99" s="157">
        <f>' B_Populations'!K104</f>
        <v>0</v>
      </c>
      <c r="AQ99" s="157">
        <f>IF(AP99=0,0,($G$99/$AP$99)*100000)</f>
        <v>0</v>
      </c>
      <c r="AR99" s="157">
        <f>' B_Populations'!M104</f>
        <v>0</v>
      </c>
      <c r="AS99" s="157">
        <f>IF(AR99=0,0,($H$99/$AR$99)*100000)</f>
        <v>0</v>
      </c>
      <c r="AT99" s="157">
        <f>' B_Populations'!O104</f>
        <v>0</v>
      </c>
      <c r="AU99" s="157">
        <f>IF(AT99=0,0,($I$99/$AT$99)*100000)</f>
        <v>0</v>
      </c>
      <c r="AV99" s="157">
        <f>' B_Populations'!Q104</f>
        <v>0</v>
      </c>
      <c r="AW99" s="157">
        <f>IF(AV99=0,0,($J$99/$AV$99)*100000)</f>
        <v>0</v>
      </c>
      <c r="AX99" s="157">
        <f>' B_Populations'!S104</f>
        <v>0</v>
      </c>
      <c r="AY99" s="157">
        <f>IF(AX99=0,0,($K$99/$AX$99)*100000)</f>
        <v>0</v>
      </c>
      <c r="AZ99" s="157">
        <f>' B_Populations'!U104</f>
        <v>0</v>
      </c>
      <c r="BA99" s="157">
        <f>IF(AZ99=0,0,($L$99/$AZ$99)*100000)</f>
        <v>0</v>
      </c>
      <c r="CQ99" s="110"/>
      <c r="CR99" s="158"/>
      <c r="CS99" s="159">
        <v>0.13483400000000001</v>
      </c>
      <c r="CT99" s="110"/>
      <c r="CU99" s="108" t="str">
        <f>' B_Populations'!$B$14</f>
        <v>45-54</v>
      </c>
      <c r="CV99" s="160">
        <f t="shared" si="110"/>
        <v>0</v>
      </c>
      <c r="CW99" s="161">
        <f t="shared" si="111"/>
        <v>0</v>
      </c>
      <c r="CX99" s="161">
        <f t="shared" si="112"/>
        <v>0</v>
      </c>
      <c r="CY99" s="162">
        <f t="shared" si="113"/>
        <v>0</v>
      </c>
      <c r="CZ99" s="162">
        <f t="shared" si="114"/>
        <v>0</v>
      </c>
      <c r="DA99" s="162">
        <f t="shared" si="115"/>
        <v>0</v>
      </c>
      <c r="DB99" s="162">
        <f t="shared" si="116"/>
        <v>0</v>
      </c>
      <c r="DC99" s="162">
        <f t="shared" si="117"/>
        <v>0</v>
      </c>
      <c r="DD99" s="162">
        <f t="shared" si="118"/>
        <v>0</v>
      </c>
      <c r="DE99" s="178">
        <f t="shared" si="119"/>
        <v>0</v>
      </c>
    </row>
    <row r="100" spans="1:109">
      <c r="B100" s="108" t="str">
        <f>' B_Populations'!$B$15</f>
        <v>55-64</v>
      </c>
      <c r="C100" s="259"/>
      <c r="D100" s="260"/>
      <c r="E100" s="260"/>
      <c r="F100" s="155"/>
      <c r="G100" s="155"/>
      <c r="H100" s="155"/>
      <c r="I100" s="155"/>
      <c r="J100" s="155"/>
      <c r="K100" s="155"/>
      <c r="L100" s="155"/>
      <c r="M100" s="110"/>
      <c r="N100" s="110"/>
      <c r="O100" s="110"/>
      <c r="P100" s="110"/>
      <c r="Q100" s="110"/>
      <c r="R100" s="110"/>
      <c r="S100" s="110"/>
      <c r="T100" s="110"/>
      <c r="U100" s="110"/>
      <c r="V100" s="110"/>
      <c r="W100" s="110"/>
      <c r="X100" s="110"/>
      <c r="Y100" s="110"/>
      <c r="Z100" s="177"/>
      <c r="AA100" s="177"/>
      <c r="AB100" s="177"/>
      <c r="AC100" s="177"/>
      <c r="AD100" s="177"/>
      <c r="AE100" s="177"/>
      <c r="AF100" s="177"/>
      <c r="AG100" s="110"/>
      <c r="AH100" s="157">
        <f>' B_Populations'!C105</f>
        <v>0</v>
      </c>
      <c r="AI100" s="157">
        <f>IF(AH100=0,0,($C$100/$AH$100)*100000)</f>
        <v>0</v>
      </c>
      <c r="AJ100" s="157">
        <f>' B_Populations'!E105</f>
        <v>0</v>
      </c>
      <c r="AK100" s="157">
        <f>IF(AJ100=0,0,($D$100/$AJ$100)*100000)</f>
        <v>0</v>
      </c>
      <c r="AL100" s="157">
        <f>' B_Populations'!G105</f>
        <v>0</v>
      </c>
      <c r="AM100" s="157">
        <f>IF(AL100=0,0,($E$100/$AL$100)*100000)</f>
        <v>0</v>
      </c>
      <c r="AN100" s="157">
        <f>' B_Populations'!I105</f>
        <v>0</v>
      </c>
      <c r="AO100" s="157">
        <f>IF(AN100=0,0,($F$100/$AN$100)*100000)</f>
        <v>0</v>
      </c>
      <c r="AP100" s="157">
        <f>' B_Populations'!K105</f>
        <v>0</v>
      </c>
      <c r="AQ100" s="157">
        <f>IF(AP100=0,0,($G$100/$AP$100)*100000)</f>
        <v>0</v>
      </c>
      <c r="AR100" s="157">
        <f>' B_Populations'!M105</f>
        <v>0</v>
      </c>
      <c r="AS100" s="157">
        <f>IF(AR100=0,0,($H$100/$AR$100)*100000)</f>
        <v>0</v>
      </c>
      <c r="AT100" s="157">
        <f>' B_Populations'!O105</f>
        <v>0</v>
      </c>
      <c r="AU100" s="157">
        <f>IF(AT100=0,0,($I$100/$AT$100)*100000)</f>
        <v>0</v>
      </c>
      <c r="AV100" s="157">
        <f>' B_Populations'!Q105</f>
        <v>0</v>
      </c>
      <c r="AW100" s="157">
        <f>IF(AV100=0,0,($J$100/$AV$100)*100000)</f>
        <v>0</v>
      </c>
      <c r="AX100" s="157">
        <f>' B_Populations'!S105</f>
        <v>0</v>
      </c>
      <c r="AY100" s="157">
        <f>IF(AX100=0,0,($K$100/$AX$100)*100000)</f>
        <v>0</v>
      </c>
      <c r="AZ100" s="157">
        <f>' B_Populations'!U105</f>
        <v>0</v>
      </c>
      <c r="BA100" s="157">
        <f>IF(AZ100=0,0,($L$100/$AZ$100)*100000)</f>
        <v>0</v>
      </c>
      <c r="CQ100" s="110"/>
      <c r="CR100" s="158"/>
      <c r="CS100" s="159">
        <v>8.7247000000000005E-2</v>
      </c>
      <c r="CT100" s="110"/>
      <c r="CU100" s="108" t="str">
        <f>' B_Populations'!$B$15</f>
        <v>55-64</v>
      </c>
      <c r="CV100" s="160">
        <f t="shared" si="110"/>
        <v>0</v>
      </c>
      <c r="CW100" s="161">
        <f t="shared" si="111"/>
        <v>0</v>
      </c>
      <c r="CX100" s="161">
        <f t="shared" si="112"/>
        <v>0</v>
      </c>
      <c r="CY100" s="162">
        <f t="shared" si="113"/>
        <v>0</v>
      </c>
      <c r="CZ100" s="162">
        <f t="shared" si="114"/>
        <v>0</v>
      </c>
      <c r="DA100" s="162">
        <f t="shared" si="115"/>
        <v>0</v>
      </c>
      <c r="DB100" s="162">
        <f t="shared" si="116"/>
        <v>0</v>
      </c>
      <c r="DC100" s="162">
        <f t="shared" si="117"/>
        <v>0</v>
      </c>
      <c r="DD100" s="162">
        <f t="shared" si="118"/>
        <v>0</v>
      </c>
      <c r="DE100" s="178">
        <f t="shared" si="119"/>
        <v>0</v>
      </c>
    </row>
    <row r="101" spans="1:109">
      <c r="B101" s="108" t="str">
        <f>' B_Populations'!$B$16</f>
        <v>65-74</v>
      </c>
      <c r="C101" s="259"/>
      <c r="D101" s="260"/>
      <c r="E101" s="260"/>
      <c r="F101" s="155"/>
      <c r="G101" s="155"/>
      <c r="H101" s="155"/>
      <c r="I101" s="155"/>
      <c r="J101" s="155"/>
      <c r="K101" s="155"/>
      <c r="L101" s="155"/>
      <c r="M101" s="110"/>
      <c r="N101" s="110"/>
      <c r="O101" s="110"/>
      <c r="P101" s="110"/>
      <c r="Q101" s="110"/>
      <c r="R101" s="110"/>
      <c r="S101" s="110"/>
      <c r="T101" s="110"/>
      <c r="U101" s="110"/>
      <c r="V101" s="110"/>
      <c r="W101" s="110"/>
      <c r="X101" s="110"/>
      <c r="Y101" s="110"/>
      <c r="Z101" s="177"/>
      <c r="AA101" s="177"/>
      <c r="AB101" s="177"/>
      <c r="AC101" s="177"/>
      <c r="AD101" s="177"/>
      <c r="AE101" s="177"/>
      <c r="AF101" s="177"/>
      <c r="AG101" s="110"/>
      <c r="AH101" s="157">
        <f>' B_Populations'!C106</f>
        <v>0</v>
      </c>
      <c r="AI101" s="157">
        <f>IF(AH101=0,0,($C$101/$AH$101)*100000)</f>
        <v>0</v>
      </c>
      <c r="AJ101" s="157">
        <f>' B_Populations'!E106</f>
        <v>0</v>
      </c>
      <c r="AK101" s="157">
        <f>IF(AJ101=0,0,($D$101/$AJ$101)*100000)</f>
        <v>0</v>
      </c>
      <c r="AL101" s="157">
        <f>' B_Populations'!G106</f>
        <v>0</v>
      </c>
      <c r="AM101" s="157">
        <f>IF(AL101=0,0,($E$101/$AL$101)*100000)</f>
        <v>0</v>
      </c>
      <c r="AN101" s="157">
        <f>' B_Populations'!I106</f>
        <v>0</v>
      </c>
      <c r="AO101" s="157">
        <f>IF(AN101=0,0,($F$101/$AN$101)*100000)</f>
        <v>0</v>
      </c>
      <c r="AP101" s="157">
        <f>' B_Populations'!K106</f>
        <v>0</v>
      </c>
      <c r="AQ101" s="157">
        <f>IF(AP101=0,0,($G$101/$AP$101)*100000)</f>
        <v>0</v>
      </c>
      <c r="AR101" s="157">
        <f>' B_Populations'!M106</f>
        <v>0</v>
      </c>
      <c r="AS101" s="157">
        <f>IF(AR101=0,0,($H$101/$AR$101)*100000)</f>
        <v>0</v>
      </c>
      <c r="AT101" s="157">
        <f>' B_Populations'!O106</f>
        <v>0</v>
      </c>
      <c r="AU101" s="157">
        <f>IF(AT101=0,0,($I$101/$AT$101)*100000)</f>
        <v>0</v>
      </c>
      <c r="AV101" s="157">
        <f>' B_Populations'!Q106</f>
        <v>0</v>
      </c>
      <c r="AW101" s="157">
        <f>IF(AV101=0,0,($J$101/$AV$101)*100000)</f>
        <v>0</v>
      </c>
      <c r="AX101" s="157">
        <f>' B_Populations'!S106</f>
        <v>0</v>
      </c>
      <c r="AY101" s="157">
        <f>IF(AX101=0,0,($K$101/$AX$101)*100000)</f>
        <v>0</v>
      </c>
      <c r="AZ101" s="157">
        <f>' B_Populations'!U106</f>
        <v>0</v>
      </c>
      <c r="BA101" s="157">
        <f>IF(AZ101=0,0,($L$101/$AZ$101)*100000)</f>
        <v>0</v>
      </c>
      <c r="CQ101" s="110"/>
      <c r="CR101" s="158"/>
      <c r="CS101" s="159">
        <v>6.6036999999999998E-2</v>
      </c>
      <c r="CT101" s="110"/>
      <c r="CU101" s="108" t="str">
        <f>' B_Populations'!$B$16</f>
        <v>65-74</v>
      </c>
      <c r="CV101" s="160">
        <f t="shared" si="110"/>
        <v>0</v>
      </c>
      <c r="CW101" s="161">
        <f t="shared" si="111"/>
        <v>0</v>
      </c>
      <c r="CX101" s="161">
        <f t="shared" si="112"/>
        <v>0</v>
      </c>
      <c r="CY101" s="162">
        <f t="shared" si="113"/>
        <v>0</v>
      </c>
      <c r="CZ101" s="162">
        <f t="shared" si="114"/>
        <v>0</v>
      </c>
      <c r="DA101" s="162">
        <f t="shared" si="115"/>
        <v>0</v>
      </c>
      <c r="DB101" s="162">
        <f t="shared" si="116"/>
        <v>0</v>
      </c>
      <c r="DC101" s="162">
        <f t="shared" si="117"/>
        <v>0</v>
      </c>
      <c r="DD101" s="162">
        <f t="shared" si="118"/>
        <v>0</v>
      </c>
      <c r="DE101" s="178">
        <f t="shared" si="119"/>
        <v>0</v>
      </c>
    </row>
    <row r="102" spans="1:109">
      <c r="B102" s="108" t="str">
        <f>' B_Populations'!$B$17</f>
        <v>75-84</v>
      </c>
      <c r="C102" s="259"/>
      <c r="D102" s="260"/>
      <c r="E102" s="260"/>
      <c r="F102" s="155"/>
      <c r="G102" s="155"/>
      <c r="H102" s="155"/>
      <c r="I102" s="155"/>
      <c r="J102" s="155"/>
      <c r="K102" s="155"/>
      <c r="L102" s="155"/>
      <c r="M102" s="110"/>
      <c r="N102" s="110"/>
      <c r="O102" s="110"/>
      <c r="P102" s="110"/>
      <c r="Q102" s="110"/>
      <c r="R102" s="110"/>
      <c r="S102" s="110"/>
      <c r="T102" s="110"/>
      <c r="U102" s="110"/>
      <c r="V102" s="110"/>
      <c r="W102" s="110"/>
      <c r="X102" s="110"/>
      <c r="Y102" s="110"/>
      <c r="Z102" s="177"/>
      <c r="AA102" s="177"/>
      <c r="AB102" s="177"/>
      <c r="AC102" s="177"/>
      <c r="AD102" s="177"/>
      <c r="AE102" s="177"/>
      <c r="AF102" s="177"/>
      <c r="AG102" s="110"/>
      <c r="AH102" s="157">
        <f>' B_Populations'!C107</f>
        <v>0</v>
      </c>
      <c r="AI102" s="157">
        <f>IF(AH102=0,0,($C$102/$AH$102)*100000)</f>
        <v>0</v>
      </c>
      <c r="AJ102" s="157">
        <f>' B_Populations'!E107</f>
        <v>0</v>
      </c>
      <c r="AK102" s="157">
        <f>IF(AJ102=0,0,($D$102/$AJ$102)*100000)</f>
        <v>0</v>
      </c>
      <c r="AL102" s="157">
        <f>' B_Populations'!G107</f>
        <v>0</v>
      </c>
      <c r="AM102" s="157">
        <f>IF(AL102=0,0,($E$102/$AL$102)*100000)</f>
        <v>0</v>
      </c>
      <c r="AN102" s="157">
        <f>' B_Populations'!I107</f>
        <v>0</v>
      </c>
      <c r="AO102" s="157">
        <f>IF(AN102=0,0,($F$102/$AN$102)*100000)</f>
        <v>0</v>
      </c>
      <c r="AP102" s="157">
        <f>' B_Populations'!K107</f>
        <v>0</v>
      </c>
      <c r="AQ102" s="157">
        <f>IF(AP102=0,0,($G$102/$AP$102)*100000)</f>
        <v>0</v>
      </c>
      <c r="AR102" s="157">
        <f>' B_Populations'!M107</f>
        <v>0</v>
      </c>
      <c r="AS102" s="157">
        <f>IF(AR102=0,0,($H$102/$AR$102)*100000)</f>
        <v>0</v>
      </c>
      <c r="AT102" s="157">
        <f>' B_Populations'!O107</f>
        <v>0</v>
      </c>
      <c r="AU102" s="157">
        <f>IF(AT102=0,0,($I$102/$AT$102)*100000)</f>
        <v>0</v>
      </c>
      <c r="AV102" s="157">
        <f>' B_Populations'!Q107</f>
        <v>0</v>
      </c>
      <c r="AW102" s="157">
        <f>IF(AV102=0,0,($J$102/$AV$102)*100000)</f>
        <v>0</v>
      </c>
      <c r="AX102" s="157">
        <f>' B_Populations'!S107</f>
        <v>0</v>
      </c>
      <c r="AY102" s="157">
        <f>IF(AX102=0,0,($K$102/$AX$102)*100000)</f>
        <v>0</v>
      </c>
      <c r="AZ102" s="157">
        <f>' B_Populations'!U107</f>
        <v>0</v>
      </c>
      <c r="BA102" s="157">
        <f>IF(AZ102=0,0,($L$102/$AZ$102)*100000)</f>
        <v>0</v>
      </c>
      <c r="CQ102" s="110"/>
      <c r="CR102" s="158"/>
      <c r="CS102" s="159">
        <v>4.4840999999999999E-2</v>
      </c>
      <c r="CT102" s="110"/>
      <c r="CU102" s="108" t="str">
        <f>' B_Populations'!$B$17</f>
        <v>75-84</v>
      </c>
      <c r="CV102" s="160">
        <f t="shared" si="110"/>
        <v>0</v>
      </c>
      <c r="CW102" s="161">
        <f t="shared" si="111"/>
        <v>0</v>
      </c>
      <c r="CX102" s="161">
        <f t="shared" si="112"/>
        <v>0</v>
      </c>
      <c r="CY102" s="162">
        <f t="shared" si="113"/>
        <v>0</v>
      </c>
      <c r="CZ102" s="162">
        <f t="shared" si="114"/>
        <v>0</v>
      </c>
      <c r="DA102" s="162">
        <f t="shared" si="115"/>
        <v>0</v>
      </c>
      <c r="DB102" s="162">
        <f t="shared" si="116"/>
        <v>0</v>
      </c>
      <c r="DC102" s="162">
        <f t="shared" si="117"/>
        <v>0</v>
      </c>
      <c r="DD102" s="162">
        <f t="shared" si="118"/>
        <v>0</v>
      </c>
      <c r="DE102" s="178">
        <f t="shared" si="119"/>
        <v>0</v>
      </c>
    </row>
    <row r="103" spans="1:109">
      <c r="B103" s="108" t="str">
        <f>' B_Populations'!$B$18</f>
        <v>85+</v>
      </c>
      <c r="C103" s="259"/>
      <c r="D103" s="260"/>
      <c r="E103" s="260"/>
      <c r="F103" s="155"/>
      <c r="G103" s="155"/>
      <c r="H103" s="155"/>
      <c r="I103" s="155"/>
      <c r="J103" s="155"/>
      <c r="K103" s="155"/>
      <c r="L103" s="155"/>
      <c r="M103" s="110"/>
      <c r="N103" s="110"/>
      <c r="O103" s="110"/>
      <c r="P103" s="110"/>
      <c r="Q103" s="110"/>
      <c r="R103" s="110"/>
      <c r="S103" s="110"/>
      <c r="T103" s="110"/>
      <c r="U103" s="110"/>
      <c r="V103" s="110"/>
      <c r="W103" s="110"/>
      <c r="X103" s="110"/>
      <c r="Y103" s="110"/>
      <c r="Z103" s="177"/>
      <c r="AA103" s="177"/>
      <c r="AB103" s="177"/>
      <c r="AC103" s="177"/>
      <c r="AD103" s="177"/>
      <c r="AE103" s="177"/>
      <c r="AF103" s="177"/>
      <c r="AG103" s="110"/>
      <c r="AH103" s="157">
        <f>' B_Populations'!C108</f>
        <v>0</v>
      </c>
      <c r="AI103" s="157">
        <f>IF(AH103=0,0,($C$103/$AH$103)*100000)</f>
        <v>0</v>
      </c>
      <c r="AJ103" s="157">
        <f>' B_Populations'!E108</f>
        <v>0</v>
      </c>
      <c r="AK103" s="157">
        <f>IF(AJ103=0,0,($D$103/$AJ$103)*100000)</f>
        <v>0</v>
      </c>
      <c r="AL103" s="157">
        <f>' B_Populations'!G108</f>
        <v>0</v>
      </c>
      <c r="AM103" s="157">
        <f>IF(AL103=0,0,($E$103/$AL$103)*100000)</f>
        <v>0</v>
      </c>
      <c r="AN103" s="157">
        <f>' B_Populations'!I108</f>
        <v>0</v>
      </c>
      <c r="AO103" s="157">
        <f>IF(AN103=0,0,($F$103/$AN$103)*100000)</f>
        <v>0</v>
      </c>
      <c r="AP103" s="157">
        <f>' B_Populations'!K108</f>
        <v>0</v>
      </c>
      <c r="AQ103" s="157">
        <f>IF(AP103=0,0,($G$103/$AP$103)*100000)</f>
        <v>0</v>
      </c>
      <c r="AR103" s="157">
        <f>' B_Populations'!M108</f>
        <v>0</v>
      </c>
      <c r="AS103" s="157">
        <f>IF(AR103=0,0,($H$103/$AR$103)*100000)</f>
        <v>0</v>
      </c>
      <c r="AT103" s="157">
        <f>' B_Populations'!O108</f>
        <v>0</v>
      </c>
      <c r="AU103" s="157">
        <f>IF(AT103=0,0,($I$103/$AT$103)*100000)</f>
        <v>0</v>
      </c>
      <c r="AV103" s="157">
        <f>' B_Populations'!Q108</f>
        <v>0</v>
      </c>
      <c r="AW103" s="157">
        <f>IF(AV103=0,0,($J$103/$AV$103)*100000)</f>
        <v>0</v>
      </c>
      <c r="AX103" s="157">
        <f>' B_Populations'!S108</f>
        <v>0</v>
      </c>
      <c r="AY103" s="157">
        <f>IF(AX103=0,0,($K$103/$AX$103)*100000)</f>
        <v>0</v>
      </c>
      <c r="AZ103" s="157">
        <f>' B_Populations'!U108</f>
        <v>0</v>
      </c>
      <c r="BA103" s="157">
        <f>IF(AZ103=0,0,($L$103/$AZ$103)*100000)</f>
        <v>0</v>
      </c>
      <c r="CQ103" s="110"/>
      <c r="CR103" s="158"/>
      <c r="CS103" s="159">
        <v>1.5507999999999999E-2</v>
      </c>
      <c r="CT103" s="110"/>
      <c r="CU103" s="108" t="str">
        <f>' B_Populations'!$B$18</f>
        <v>85+</v>
      </c>
      <c r="CV103" s="160">
        <f t="shared" si="110"/>
        <v>0</v>
      </c>
      <c r="CW103" s="161">
        <f t="shared" si="111"/>
        <v>0</v>
      </c>
      <c r="CX103" s="161">
        <f t="shared" si="112"/>
        <v>0</v>
      </c>
      <c r="CY103" s="162">
        <f t="shared" si="113"/>
        <v>0</v>
      </c>
      <c r="CZ103" s="162">
        <f t="shared" si="114"/>
        <v>0</v>
      </c>
      <c r="DA103" s="162">
        <f t="shared" si="115"/>
        <v>0</v>
      </c>
      <c r="DB103" s="162">
        <f t="shared" si="116"/>
        <v>0</v>
      </c>
      <c r="DC103" s="162">
        <f t="shared" si="117"/>
        <v>0</v>
      </c>
      <c r="DD103" s="162">
        <f t="shared" si="118"/>
        <v>0</v>
      </c>
      <c r="DE103" s="178">
        <f t="shared" si="119"/>
        <v>0</v>
      </c>
    </row>
    <row r="104" spans="1:109">
      <c r="B104" s="163" t="s">
        <v>115</v>
      </c>
      <c r="C104" s="164">
        <f t="shared" ref="C104:L104" si="120">SUM(C94:C103)</f>
        <v>0</v>
      </c>
      <c r="D104" s="165">
        <f t="shared" si="120"/>
        <v>0</v>
      </c>
      <c r="E104" s="165">
        <f t="shared" si="120"/>
        <v>0</v>
      </c>
      <c r="F104" s="167">
        <f t="shared" si="120"/>
        <v>0</v>
      </c>
      <c r="G104" s="167">
        <f t="shared" si="120"/>
        <v>0</v>
      </c>
      <c r="H104" s="167">
        <f t="shared" si="120"/>
        <v>0</v>
      </c>
      <c r="I104" s="167">
        <f t="shared" si="120"/>
        <v>0</v>
      </c>
      <c r="J104" s="167">
        <f t="shared" si="120"/>
        <v>0</v>
      </c>
      <c r="K104" s="167">
        <f t="shared" si="120"/>
        <v>0</v>
      </c>
      <c r="L104" s="179">
        <f t="shared" si="120"/>
        <v>0</v>
      </c>
      <c r="M104" s="98"/>
      <c r="AH104" s="170">
        <f t="shared" ref="AH104:BA104" si="121">SUM(AH94:AH103)</f>
        <v>0</v>
      </c>
      <c r="AI104" s="157">
        <f>IF(AH104=0,0,($C$104/$AH$104)*100000)</f>
        <v>0</v>
      </c>
      <c r="AJ104" s="157">
        <f t="shared" si="121"/>
        <v>0</v>
      </c>
      <c r="AK104" s="157">
        <f>IF(AJ104=0,0,($D$104/$AJ$104)*100000)</f>
        <v>0</v>
      </c>
      <c r="AL104" s="157">
        <f t="shared" si="121"/>
        <v>0</v>
      </c>
      <c r="AM104" s="157">
        <f>IF(AL104=0,0,($E$104/$AL$104)*100000)</f>
        <v>0</v>
      </c>
      <c r="AN104" s="157">
        <f t="shared" si="121"/>
        <v>0</v>
      </c>
      <c r="AO104" s="157">
        <f>IF(AN104=0,0,($F$104/$AN$104)*100000)</f>
        <v>0</v>
      </c>
      <c r="AP104" s="157">
        <f t="shared" si="121"/>
        <v>0</v>
      </c>
      <c r="AQ104" s="157">
        <f>IF(AP104=0,0,($G$104/$AP$104)*100000)</f>
        <v>0</v>
      </c>
      <c r="AR104" s="157">
        <f t="shared" si="121"/>
        <v>0</v>
      </c>
      <c r="AS104" s="157">
        <f>IF(AR104=0,0,($H$104/$AR$104)*100000)</f>
        <v>0</v>
      </c>
      <c r="AT104" s="157">
        <f t="shared" si="121"/>
        <v>0</v>
      </c>
      <c r="AU104" s="157">
        <f>IF(AT104=0,0,($I$104/$AT$104)*100000)</f>
        <v>0</v>
      </c>
      <c r="AV104" s="157">
        <f t="shared" si="121"/>
        <v>0</v>
      </c>
      <c r="AW104" s="157">
        <f>IF(AV104=0,0,($J$104/$AV$104)*100000)</f>
        <v>0</v>
      </c>
      <c r="AX104" s="157">
        <f t="shared" si="121"/>
        <v>0</v>
      </c>
      <c r="AY104" s="157">
        <f>IF(AX104=0,0,($K$104/$AX$104)*100000)</f>
        <v>0</v>
      </c>
      <c r="AZ104" s="157">
        <f t="shared" si="121"/>
        <v>0</v>
      </c>
      <c r="BA104" s="157">
        <f>IF(AZ104=0,0,($L$104/$AZ$104)*100000)</f>
        <v>0</v>
      </c>
      <c r="CS104" s="171"/>
      <c r="CU104" s="157" t="s">
        <v>115</v>
      </c>
      <c r="CV104" s="160">
        <f t="shared" ref="CV104:DE104" si="122">SUM(CV94:CV103)</f>
        <v>0</v>
      </c>
      <c r="CW104" s="161">
        <f t="shared" si="122"/>
        <v>0</v>
      </c>
      <c r="CX104" s="161">
        <f t="shared" si="122"/>
        <v>0</v>
      </c>
      <c r="CY104" s="172">
        <f t="shared" si="122"/>
        <v>0</v>
      </c>
      <c r="CZ104" s="172">
        <f t="shared" si="122"/>
        <v>0</v>
      </c>
      <c r="DA104" s="172">
        <f t="shared" si="122"/>
        <v>0</v>
      </c>
      <c r="DB104" s="172">
        <f t="shared" si="122"/>
        <v>0</v>
      </c>
      <c r="DC104" s="172">
        <f t="shared" si="122"/>
        <v>0</v>
      </c>
      <c r="DD104" s="172">
        <f t="shared" si="122"/>
        <v>0</v>
      </c>
      <c r="DE104" s="180">
        <f t="shared" si="122"/>
        <v>0</v>
      </c>
    </row>
    <row r="106" spans="1:109" ht="12.95" thickBot="1"/>
    <row r="107" spans="1:109" ht="13.5" thickBot="1">
      <c r="A107" s="136" t="s">
        <v>116</v>
      </c>
      <c r="B107" s="173"/>
      <c r="C107" s="174">
        <f>' B_Populations'!A115</f>
        <v>0</v>
      </c>
      <c r="D107" s="139" t="s">
        <v>103</v>
      </c>
      <c r="E107" s="139"/>
      <c r="F107" s="140" t="s">
        <v>104</v>
      </c>
      <c r="G107" s="141"/>
      <c r="H107" s="141"/>
      <c r="I107" s="141"/>
      <c r="J107" s="141"/>
      <c r="K107" s="141"/>
      <c r="L107" s="141"/>
      <c r="M107" s="98"/>
      <c r="N107" s="98"/>
      <c r="O107" s="98"/>
      <c r="P107" s="98"/>
      <c r="Q107" s="98"/>
      <c r="R107" s="98"/>
      <c r="S107" s="98"/>
      <c r="T107" s="98"/>
      <c r="U107" s="98"/>
      <c r="V107" s="98"/>
      <c r="W107" s="98"/>
      <c r="X107" s="98"/>
      <c r="Y107" s="98"/>
      <c r="CV107" s="98" t="s">
        <v>106</v>
      </c>
      <c r="CW107" s="98"/>
      <c r="CX107" s="98"/>
      <c r="CY107" s="98"/>
    </row>
    <row r="108" spans="1:109" ht="39">
      <c r="B108" s="144" t="s">
        <v>32</v>
      </c>
      <c r="C108" s="145" t="s">
        <v>107</v>
      </c>
      <c r="D108" s="146" t="s">
        <v>108</v>
      </c>
      <c r="E108" s="146" t="s">
        <v>109</v>
      </c>
      <c r="F108" s="148" t="str">
        <f>' B_Populations'!$I$8</f>
        <v>White-Not Hispanic</v>
      </c>
      <c r="G108" s="148" t="str">
        <f>' B_Populations'!$K$8</f>
        <v>Hispanic</v>
      </c>
      <c r="H108" s="148" t="str">
        <f>' B_Populations'!$M$8</f>
        <v>Black-Not Hispanic</v>
      </c>
      <c r="I108" s="148" t="str">
        <f>' B_Populations'!$O$8</f>
        <v>Asian</v>
      </c>
      <c r="J108" s="148" t="str">
        <f>' B_Populations'!$Q$8</f>
        <v>American Indian/Alaska Native</v>
      </c>
      <c r="K108" s="148" t="str">
        <f>' B_Populations'!$S$8</f>
        <v>Other</v>
      </c>
      <c r="L108" s="175" t="str">
        <f>' B_Populations'!$U$8</f>
        <v>Other</v>
      </c>
      <c r="M108" s="102"/>
      <c r="N108" s="102"/>
      <c r="O108" s="102"/>
      <c r="P108" s="102"/>
      <c r="Q108" s="102"/>
      <c r="R108" s="102"/>
      <c r="S108" s="102"/>
      <c r="T108" s="102"/>
      <c r="U108" s="102"/>
      <c r="V108" s="102"/>
      <c r="W108" s="102"/>
      <c r="X108" s="102"/>
      <c r="Y108" s="102"/>
      <c r="Z108" s="102"/>
      <c r="AA108" s="102"/>
      <c r="AB108" s="102"/>
      <c r="AC108" s="102"/>
      <c r="AD108" s="102"/>
      <c r="AE108" s="102"/>
      <c r="AF108" s="102"/>
      <c r="AH108" s="150" t="s">
        <v>110</v>
      </c>
      <c r="AI108" s="150" t="s">
        <v>111</v>
      </c>
      <c r="AJ108" s="150" t="s">
        <v>112</v>
      </c>
      <c r="AK108" s="150" t="s">
        <v>111</v>
      </c>
      <c r="AL108" s="150" t="s">
        <v>113</v>
      </c>
      <c r="AM108" s="150" t="s">
        <v>111</v>
      </c>
      <c r="AN108" s="150" t="str">
        <f>' B_Populations'!$I$8</f>
        <v>White-Not Hispanic</v>
      </c>
      <c r="AO108" s="150" t="s">
        <v>111</v>
      </c>
      <c r="AP108" s="150" t="str">
        <f>' B_Populations'!$K$8</f>
        <v>Hispanic</v>
      </c>
      <c r="AQ108" s="150" t="s">
        <v>111</v>
      </c>
      <c r="AR108" s="150" t="str">
        <f>' B_Populations'!$M$8</f>
        <v>Black-Not Hispanic</v>
      </c>
      <c r="AS108" s="150" t="s">
        <v>111</v>
      </c>
      <c r="AT108" s="150" t="str">
        <f>' B_Populations'!$O$8</f>
        <v>Asian</v>
      </c>
      <c r="AU108" s="150" t="s">
        <v>111</v>
      </c>
      <c r="AV108" s="150" t="str">
        <f>' B_Populations'!$Q$8</f>
        <v>American Indian/Alaska Native</v>
      </c>
      <c r="AW108" s="150" t="s">
        <v>111</v>
      </c>
      <c r="AX108" s="150" t="str">
        <f>' B_Populations'!$S$8</f>
        <v>Other</v>
      </c>
      <c r="AY108" s="150" t="s">
        <v>111</v>
      </c>
      <c r="AZ108" s="150" t="str">
        <f>' B_Populations'!$U$8</f>
        <v>Other</v>
      </c>
      <c r="BA108" s="150" t="s">
        <v>111</v>
      </c>
      <c r="BB108" s="102"/>
      <c r="BC108" s="102"/>
      <c r="BD108" s="102"/>
      <c r="BE108" s="102"/>
      <c r="BF108" s="102"/>
      <c r="BG108" s="102"/>
      <c r="BH108" s="102"/>
      <c r="BI108" s="102"/>
      <c r="BJ108" s="102"/>
      <c r="BK108" s="102"/>
      <c r="BL108" s="102"/>
      <c r="BM108" s="102"/>
      <c r="BN108" s="102"/>
      <c r="BO108" s="102"/>
      <c r="BP108" s="102"/>
      <c r="BQ108" s="102"/>
      <c r="BR108" s="102"/>
      <c r="BS108" s="102"/>
      <c r="BT108" s="102"/>
      <c r="BU108" s="102"/>
      <c r="BV108" s="102"/>
      <c r="BW108" s="102"/>
      <c r="BX108" s="102"/>
      <c r="BY108" s="102"/>
      <c r="BZ108" s="102"/>
      <c r="CA108" s="102"/>
      <c r="CB108" s="102"/>
      <c r="CC108" s="102"/>
      <c r="CD108" s="102"/>
      <c r="CE108" s="102"/>
      <c r="CF108" s="102"/>
      <c r="CG108" s="102"/>
      <c r="CH108" s="102"/>
      <c r="CI108" s="102"/>
      <c r="CJ108" s="102"/>
      <c r="CK108" s="102"/>
      <c r="CL108" s="102"/>
      <c r="CM108" s="102"/>
      <c r="CN108" s="102"/>
      <c r="CO108" s="102"/>
      <c r="CP108" s="102"/>
      <c r="CQ108" s="102"/>
      <c r="CR108" s="102"/>
      <c r="CS108" s="151" t="s">
        <v>114</v>
      </c>
      <c r="CU108" s="150" t="s">
        <v>32</v>
      </c>
      <c r="CV108" s="152" t="s">
        <v>33</v>
      </c>
      <c r="CW108" s="153" t="s">
        <v>34</v>
      </c>
      <c r="CX108" s="153" t="s">
        <v>35</v>
      </c>
      <c r="CY108" s="148" t="str">
        <f>' B_Populations'!$I$8</f>
        <v>White-Not Hispanic</v>
      </c>
      <c r="CZ108" s="148" t="str">
        <f>' B_Populations'!$K$8</f>
        <v>Hispanic</v>
      </c>
      <c r="DA108" s="148" t="str">
        <f>' B_Populations'!$M$8</f>
        <v>Black-Not Hispanic</v>
      </c>
      <c r="DB108" s="148" t="str">
        <f>' B_Populations'!$O$8</f>
        <v>Asian</v>
      </c>
      <c r="DC108" s="148" t="str">
        <f>' B_Populations'!$Q$8</f>
        <v>American Indian/Alaska Native</v>
      </c>
      <c r="DD108" s="148" t="str">
        <f>' B_Populations'!$S$8</f>
        <v>Other</v>
      </c>
      <c r="DE108" s="175" t="str">
        <f>' B_Populations'!$U$8</f>
        <v>Other</v>
      </c>
    </row>
    <row r="109" spans="1:109">
      <c r="B109" s="108" t="str">
        <f>' B_Populations'!$B$9</f>
        <v>10-14</v>
      </c>
      <c r="C109" s="259"/>
      <c r="D109" s="260"/>
      <c r="E109" s="260"/>
      <c r="F109" s="155"/>
      <c r="G109" s="155"/>
      <c r="H109" s="155"/>
      <c r="I109" s="155"/>
      <c r="J109" s="155"/>
      <c r="K109" s="155"/>
      <c r="L109" s="155"/>
      <c r="M109" s="110"/>
      <c r="N109" s="110"/>
      <c r="O109" s="110"/>
      <c r="P109" s="110"/>
      <c r="Q109" s="110"/>
      <c r="R109" s="110"/>
      <c r="S109" s="110"/>
      <c r="T109" s="110"/>
      <c r="U109" s="110"/>
      <c r="V109" s="110"/>
      <c r="W109" s="110"/>
      <c r="X109" s="110"/>
      <c r="Y109" s="110"/>
      <c r="Z109" s="177"/>
      <c r="AA109" s="177"/>
      <c r="AB109" s="177"/>
      <c r="AC109" s="177"/>
      <c r="AD109" s="177"/>
      <c r="AE109" s="177"/>
      <c r="AF109" s="177"/>
      <c r="AG109" s="110"/>
      <c r="AH109" s="157">
        <f>' B_Populations'!C114</f>
        <v>0</v>
      </c>
      <c r="AI109" s="157">
        <f>IF(AH109=0,0,($C$109/$AH$109)*100000)</f>
        <v>0</v>
      </c>
      <c r="AJ109" s="157">
        <f>' B_Populations'!E114</f>
        <v>0</v>
      </c>
      <c r="AK109" s="157">
        <f>IF(AJ109=0,0,($D$109/$AJ$109)*100000)</f>
        <v>0</v>
      </c>
      <c r="AL109" s="157">
        <f>' B_Populations'!G114</f>
        <v>0</v>
      </c>
      <c r="AM109" s="157">
        <f>IF(AL109=0,0,($E$109/$AL$109)*100000)</f>
        <v>0</v>
      </c>
      <c r="AN109" s="157">
        <f>' B_Populations'!I114</f>
        <v>0</v>
      </c>
      <c r="AO109" s="157">
        <f>IF(AN109=0,0,($F$109/$AN$109)*100000)</f>
        <v>0</v>
      </c>
      <c r="AP109" s="157">
        <f>' B_Populations'!K114</f>
        <v>0</v>
      </c>
      <c r="AQ109" s="157">
        <f>IF(AP109=0,0,($G$109/$AP$109)*100000)</f>
        <v>0</v>
      </c>
      <c r="AR109" s="157">
        <f>' B_Populations'!M114</f>
        <v>0</v>
      </c>
      <c r="AS109" s="157">
        <f>IF(AR109=0,0,($G$109/$AR$109)*100000)</f>
        <v>0</v>
      </c>
      <c r="AT109" s="157">
        <f>' B_Populations'!O114</f>
        <v>0</v>
      </c>
      <c r="AU109" s="157">
        <f>IF(AT109=0,0,($I$109/$AT$109)*100000)</f>
        <v>0</v>
      </c>
      <c r="AV109" s="157">
        <f>' B_Populations'!Q114</f>
        <v>0</v>
      </c>
      <c r="AW109" s="157">
        <f>IF(AV109=0,0,($J$109/$AV$109)*100000)</f>
        <v>0</v>
      </c>
      <c r="AX109" s="157">
        <f>' B_Populations'!S114</f>
        <v>0</v>
      </c>
      <c r="AY109" s="157">
        <f>IF(AX109=0,0,($K$109/$AX$109)*100000)</f>
        <v>0</v>
      </c>
      <c r="AZ109" s="157">
        <f>' B_Populations'!U114</f>
        <v>0</v>
      </c>
      <c r="BA109" s="157">
        <f>IF(AZ109=0,0,($L$109/$AZ$109)*100000)</f>
        <v>0</v>
      </c>
      <c r="CQ109" s="110"/>
      <c r="CR109" s="158"/>
      <c r="CS109" s="159">
        <v>7.3032E-2</v>
      </c>
      <c r="CT109" s="110"/>
      <c r="CU109" s="108" t="str">
        <f>' B_Populations'!$B$9</f>
        <v>10-14</v>
      </c>
      <c r="CV109" s="160">
        <f t="shared" ref="CV109:CV118" si="123">AI109*CS109</f>
        <v>0</v>
      </c>
      <c r="CW109" s="161">
        <f t="shared" ref="CW109:CW118" si="124">AK109*CS109</f>
        <v>0</v>
      </c>
      <c r="CX109" s="161">
        <f t="shared" ref="CX109:CX118" si="125">AM109*CS109</f>
        <v>0</v>
      </c>
      <c r="CY109" s="162">
        <f t="shared" ref="CY109:CY118" si="126">AO109*CS109</f>
        <v>0</v>
      </c>
      <c r="CZ109" s="162">
        <f t="shared" ref="CZ109:CZ118" si="127">AQ109*CS109</f>
        <v>0</v>
      </c>
      <c r="DA109" s="162">
        <f t="shared" ref="DA109:DA118" si="128">AS109*CS109</f>
        <v>0</v>
      </c>
      <c r="DB109" s="162">
        <f t="shared" ref="DB109:DB118" si="129">AU109*CS109</f>
        <v>0</v>
      </c>
      <c r="DC109" s="162">
        <f t="shared" ref="DC109:DC118" si="130">AW109*CS109</f>
        <v>0</v>
      </c>
      <c r="DD109" s="162">
        <f t="shared" ref="DD109:DD118" si="131">AY109*CS109</f>
        <v>0</v>
      </c>
      <c r="DE109" s="178">
        <f t="shared" ref="DE109:DE118" si="132">BA109*CS109</f>
        <v>0</v>
      </c>
    </row>
    <row r="110" spans="1:109">
      <c r="B110" s="108" t="str">
        <f>' B_Populations'!$B$10</f>
        <v>15-19</v>
      </c>
      <c r="C110" s="259"/>
      <c r="D110" s="260"/>
      <c r="E110" s="260"/>
      <c r="F110" s="155"/>
      <c r="G110" s="155"/>
      <c r="H110" s="155"/>
      <c r="I110" s="155"/>
      <c r="J110" s="155"/>
      <c r="K110" s="155"/>
      <c r="L110" s="155"/>
      <c r="M110" s="110"/>
      <c r="N110" s="110"/>
      <c r="O110" s="110"/>
      <c r="P110" s="110"/>
      <c r="Q110" s="110"/>
      <c r="R110" s="110"/>
      <c r="S110" s="110"/>
      <c r="T110" s="110"/>
      <c r="U110" s="110"/>
      <c r="V110" s="110"/>
      <c r="W110" s="110"/>
      <c r="X110" s="110"/>
      <c r="Y110" s="110"/>
      <c r="Z110" s="177"/>
      <c r="AA110" s="177"/>
      <c r="AB110" s="177"/>
      <c r="AC110" s="177"/>
      <c r="AD110" s="177"/>
      <c r="AE110" s="177"/>
      <c r="AF110" s="177"/>
      <c r="AG110" s="110"/>
      <c r="AH110" s="157">
        <f>' B_Populations'!C115</f>
        <v>0</v>
      </c>
      <c r="AI110" s="157">
        <f>IF(AH110=0,0,($C$110/$AH$110)*100000)</f>
        <v>0</v>
      </c>
      <c r="AJ110" s="157">
        <f>' B_Populations'!E115</f>
        <v>0</v>
      </c>
      <c r="AK110" s="157">
        <f>IF(AJ110=0,0,($D$110/$AJ$110)*100000)</f>
        <v>0</v>
      </c>
      <c r="AL110" s="157">
        <f>' B_Populations'!G115</f>
        <v>0</v>
      </c>
      <c r="AM110" s="157">
        <f>IF(AL110=0,0,($E$110/$AL$110)*100000)</f>
        <v>0</v>
      </c>
      <c r="AN110" s="157">
        <f>' B_Populations'!I115</f>
        <v>0</v>
      </c>
      <c r="AO110" s="157">
        <f>IF(AN110=0,0,($F$110/$AN$110)*100000)</f>
        <v>0</v>
      </c>
      <c r="AP110" s="157">
        <f>' B_Populations'!K115</f>
        <v>0</v>
      </c>
      <c r="AQ110" s="157">
        <f>IF(AP110=0,0,($G$110/$AP$110)*100000)</f>
        <v>0</v>
      </c>
      <c r="AR110" s="157">
        <f>' B_Populations'!M115</f>
        <v>0</v>
      </c>
      <c r="AS110" s="157">
        <f>IF(AR110=0,0,($G$110/$AR$110)*100000)</f>
        <v>0</v>
      </c>
      <c r="AT110" s="157">
        <f>' B_Populations'!O115</f>
        <v>0</v>
      </c>
      <c r="AU110" s="157">
        <f>IF(AT110=0,0,($I$110/$AT$110)*100000)</f>
        <v>0</v>
      </c>
      <c r="AV110" s="157">
        <f>' B_Populations'!Q115</f>
        <v>0</v>
      </c>
      <c r="AW110" s="157">
        <f>IF(AV110=0,0,($J$110/$AV$110)*100000)</f>
        <v>0</v>
      </c>
      <c r="AX110" s="157">
        <f>' B_Populations'!S115</f>
        <v>0</v>
      </c>
      <c r="AY110" s="157">
        <f>IF(AX110=0,0,($K$110/$AX$110)*100000)</f>
        <v>0</v>
      </c>
      <c r="AZ110" s="157">
        <f>' B_Populations'!U115</f>
        <v>0</v>
      </c>
      <c r="BA110" s="157">
        <f>IF(AZ110=0,0,($L$110/$AZ$110)*100000)</f>
        <v>0</v>
      </c>
      <c r="CQ110" s="110"/>
      <c r="CR110" s="158"/>
      <c r="CS110" s="159">
        <v>7.2168999999999997E-2</v>
      </c>
      <c r="CT110" s="110"/>
      <c r="CU110" s="108" t="str">
        <f>' B_Populations'!$B$10</f>
        <v>15-19</v>
      </c>
      <c r="CV110" s="160">
        <f t="shared" si="123"/>
        <v>0</v>
      </c>
      <c r="CW110" s="161">
        <f t="shared" si="124"/>
        <v>0</v>
      </c>
      <c r="CX110" s="161">
        <f t="shared" si="125"/>
        <v>0</v>
      </c>
      <c r="CY110" s="162">
        <f t="shared" si="126"/>
        <v>0</v>
      </c>
      <c r="CZ110" s="162">
        <f t="shared" si="127"/>
        <v>0</v>
      </c>
      <c r="DA110" s="162">
        <f t="shared" si="128"/>
        <v>0</v>
      </c>
      <c r="DB110" s="162">
        <f t="shared" si="129"/>
        <v>0</v>
      </c>
      <c r="DC110" s="162">
        <f t="shared" si="130"/>
        <v>0</v>
      </c>
      <c r="DD110" s="162">
        <f t="shared" si="131"/>
        <v>0</v>
      </c>
      <c r="DE110" s="178">
        <f t="shared" si="132"/>
        <v>0</v>
      </c>
    </row>
    <row r="111" spans="1:109">
      <c r="B111" s="108" t="str">
        <f>' B_Populations'!$B$11</f>
        <v>20-24</v>
      </c>
      <c r="C111" s="259"/>
      <c r="D111" s="260"/>
      <c r="E111" s="260"/>
      <c r="F111" s="155"/>
      <c r="G111" s="155"/>
      <c r="H111" s="155"/>
      <c r="I111" s="155"/>
      <c r="J111" s="155"/>
      <c r="K111" s="155"/>
      <c r="L111" s="155"/>
      <c r="M111" s="110"/>
      <c r="N111" s="110"/>
      <c r="O111" s="110"/>
      <c r="P111" s="110"/>
      <c r="Q111" s="110"/>
      <c r="R111" s="110"/>
      <c r="S111" s="110"/>
      <c r="T111" s="110"/>
      <c r="U111" s="110"/>
      <c r="V111" s="110"/>
      <c r="W111" s="110"/>
      <c r="X111" s="110"/>
      <c r="Y111" s="110"/>
      <c r="Z111" s="177"/>
      <c r="AA111" s="177"/>
      <c r="AB111" s="177"/>
      <c r="AC111" s="177"/>
      <c r="AD111" s="177"/>
      <c r="AE111" s="177"/>
      <c r="AF111" s="177"/>
      <c r="AG111" s="110"/>
      <c r="AH111" s="157">
        <f>' B_Populations'!C116</f>
        <v>0</v>
      </c>
      <c r="AI111" s="157">
        <f>IF(AH111=0,0,($C$111/$AH$111)*100000)</f>
        <v>0</v>
      </c>
      <c r="AJ111" s="157">
        <f>' B_Populations'!E116</f>
        <v>0</v>
      </c>
      <c r="AK111" s="157">
        <f>IF(AJ111=0,0,($D$111/$AJ$111)*100000)</f>
        <v>0</v>
      </c>
      <c r="AL111" s="157">
        <f>' B_Populations'!G116</f>
        <v>0</v>
      </c>
      <c r="AM111" s="157">
        <f>IF(AL111=0,0,($E$111/$AL$111)*100000)</f>
        <v>0</v>
      </c>
      <c r="AN111" s="157">
        <f>' B_Populations'!I116</f>
        <v>0</v>
      </c>
      <c r="AO111" s="157">
        <f>IF(AN111=0,0,($F$111/$AN$111)*100000)</f>
        <v>0</v>
      </c>
      <c r="AP111" s="157">
        <f>' B_Populations'!K116</f>
        <v>0</v>
      </c>
      <c r="AQ111" s="157">
        <f>IF(AP111=0,0,($G$111/$AP$111)*100000)</f>
        <v>0</v>
      </c>
      <c r="AR111" s="157">
        <f>' B_Populations'!M116</f>
        <v>0</v>
      </c>
      <c r="AS111" s="157">
        <f>IF(AR111=0,0,($G$111/$AR$111)*100000)</f>
        <v>0</v>
      </c>
      <c r="AT111" s="157">
        <f>' B_Populations'!O116</f>
        <v>0</v>
      </c>
      <c r="AU111" s="157">
        <f>IF(AT111=0,0,($I$111/$AT$111)*100000)</f>
        <v>0</v>
      </c>
      <c r="AV111" s="157">
        <f>' B_Populations'!Q116</f>
        <v>0</v>
      </c>
      <c r="AW111" s="157">
        <f>IF(AV111=0,0,($J$111/$AV$111)*100000)</f>
        <v>0</v>
      </c>
      <c r="AX111" s="157">
        <f>' B_Populations'!S116</f>
        <v>0</v>
      </c>
      <c r="AY111" s="157">
        <f>IF(AX111=0,0,($K$111/$AX$111)*100000)</f>
        <v>0</v>
      </c>
      <c r="AZ111" s="157">
        <f>' B_Populations'!U116</f>
        <v>0</v>
      </c>
      <c r="BA111" s="157">
        <f>IF(AZ111=0,0,($L$111/$AZ$111)*100000)</f>
        <v>0</v>
      </c>
      <c r="CQ111" s="110"/>
      <c r="CR111" s="158"/>
      <c r="CS111" s="159">
        <v>6.6477999999999995E-2</v>
      </c>
      <c r="CT111" s="110"/>
      <c r="CU111" s="108" t="str">
        <f>' B_Populations'!$B$11</f>
        <v>20-24</v>
      </c>
      <c r="CV111" s="160">
        <f t="shared" si="123"/>
        <v>0</v>
      </c>
      <c r="CW111" s="161">
        <f t="shared" si="124"/>
        <v>0</v>
      </c>
      <c r="CX111" s="161">
        <f t="shared" si="125"/>
        <v>0</v>
      </c>
      <c r="CY111" s="162">
        <f t="shared" si="126"/>
        <v>0</v>
      </c>
      <c r="CZ111" s="162">
        <f t="shared" si="127"/>
        <v>0</v>
      </c>
      <c r="DA111" s="162">
        <f t="shared" si="128"/>
        <v>0</v>
      </c>
      <c r="DB111" s="162">
        <f t="shared" si="129"/>
        <v>0</v>
      </c>
      <c r="DC111" s="162">
        <f t="shared" si="130"/>
        <v>0</v>
      </c>
      <c r="DD111" s="162">
        <f t="shared" si="131"/>
        <v>0</v>
      </c>
      <c r="DE111" s="178">
        <f t="shared" si="132"/>
        <v>0</v>
      </c>
    </row>
    <row r="112" spans="1:109">
      <c r="B112" s="108" t="str">
        <f>' B_Populations'!$B$12</f>
        <v>25-34</v>
      </c>
      <c r="C112" s="259"/>
      <c r="D112" s="260"/>
      <c r="E112" s="260"/>
      <c r="F112" s="155"/>
      <c r="G112" s="155"/>
      <c r="H112" s="155"/>
      <c r="I112" s="155"/>
      <c r="J112" s="155"/>
      <c r="K112" s="155"/>
      <c r="L112" s="155"/>
      <c r="M112" s="110"/>
      <c r="N112" s="110"/>
      <c r="O112" s="110"/>
      <c r="P112" s="110"/>
      <c r="Q112" s="110"/>
      <c r="R112" s="110"/>
      <c r="S112" s="110"/>
      <c r="T112" s="110"/>
      <c r="U112" s="110"/>
      <c r="V112" s="110"/>
      <c r="W112" s="110"/>
      <c r="X112" s="110"/>
      <c r="Y112" s="110"/>
      <c r="Z112" s="177"/>
      <c r="AA112" s="177"/>
      <c r="AB112" s="177"/>
      <c r="AC112" s="177"/>
      <c r="AD112" s="177"/>
      <c r="AE112" s="177"/>
      <c r="AF112" s="177"/>
      <c r="AG112" s="110"/>
      <c r="AH112" s="157">
        <f>' B_Populations'!C117</f>
        <v>0</v>
      </c>
      <c r="AI112" s="157">
        <f>IF(AH112=0,0,($C$112/$AH$112)*100000)</f>
        <v>0</v>
      </c>
      <c r="AJ112" s="157">
        <f>' B_Populations'!E117</f>
        <v>0</v>
      </c>
      <c r="AK112" s="157">
        <f>IF(AJ112=0,0,($D$112/$AJ$112)*100000)</f>
        <v>0</v>
      </c>
      <c r="AL112" s="157">
        <f>' B_Populations'!G117</f>
        <v>0</v>
      </c>
      <c r="AM112" s="157">
        <f>IF(AL112=0,0,($E$112/$AL$112)*100000)</f>
        <v>0</v>
      </c>
      <c r="AN112" s="157">
        <f>' B_Populations'!I117</f>
        <v>0</v>
      </c>
      <c r="AO112" s="157">
        <f>IF(AN112=0,0,($F$112/$AN$112)*100000)</f>
        <v>0</v>
      </c>
      <c r="AP112" s="157">
        <f>' B_Populations'!K117</f>
        <v>0</v>
      </c>
      <c r="AQ112" s="157">
        <f>IF(AP112=0,0,($G$112/$AP$112)*100000)</f>
        <v>0</v>
      </c>
      <c r="AR112" s="157">
        <f>' B_Populations'!M117</f>
        <v>0</v>
      </c>
      <c r="AS112" s="157">
        <f>IF(AR112=0,0,($G$112/$AR$112)*100000)</f>
        <v>0</v>
      </c>
      <c r="AT112" s="157">
        <f>' B_Populations'!O117</f>
        <v>0</v>
      </c>
      <c r="AU112" s="157">
        <f>IF(AT112=0,0,($I$112/$AT$112)*100000)</f>
        <v>0</v>
      </c>
      <c r="AV112" s="157">
        <f>' B_Populations'!Q117</f>
        <v>0</v>
      </c>
      <c r="AW112" s="157">
        <f>IF(AV112=0,0,($J$112/$AV$112)*100000)</f>
        <v>0</v>
      </c>
      <c r="AX112" s="157">
        <f>' B_Populations'!S117</f>
        <v>0</v>
      </c>
      <c r="AY112" s="157">
        <f>IF(AX112=0,0,($K$112/$AX$112)*100000)</f>
        <v>0</v>
      </c>
      <c r="AZ112" s="157">
        <f>' B_Populations'!U117</f>
        <v>0</v>
      </c>
      <c r="BA112" s="157">
        <f>IF(AZ112=0,0,($L$112/$AZ$112)*100000)</f>
        <v>0</v>
      </c>
      <c r="CQ112" s="110"/>
      <c r="CR112" s="158"/>
      <c r="CS112" s="159">
        <v>0.135573</v>
      </c>
      <c r="CT112" s="110"/>
      <c r="CU112" s="108" t="str">
        <f>' B_Populations'!$B$12</f>
        <v>25-34</v>
      </c>
      <c r="CV112" s="160">
        <f t="shared" si="123"/>
        <v>0</v>
      </c>
      <c r="CW112" s="161">
        <f t="shared" si="124"/>
        <v>0</v>
      </c>
      <c r="CX112" s="161">
        <f t="shared" si="125"/>
        <v>0</v>
      </c>
      <c r="CY112" s="162">
        <f t="shared" si="126"/>
        <v>0</v>
      </c>
      <c r="CZ112" s="162">
        <f t="shared" si="127"/>
        <v>0</v>
      </c>
      <c r="DA112" s="162">
        <f t="shared" si="128"/>
        <v>0</v>
      </c>
      <c r="DB112" s="162">
        <f t="shared" si="129"/>
        <v>0</v>
      </c>
      <c r="DC112" s="162">
        <f t="shared" si="130"/>
        <v>0</v>
      </c>
      <c r="DD112" s="162">
        <f t="shared" si="131"/>
        <v>0</v>
      </c>
      <c r="DE112" s="178">
        <f t="shared" si="132"/>
        <v>0</v>
      </c>
    </row>
    <row r="113" spans="1:109">
      <c r="B113" s="108" t="str">
        <f>' B_Populations'!$B$13</f>
        <v>35-44</v>
      </c>
      <c r="C113" s="259"/>
      <c r="D113" s="260"/>
      <c r="E113" s="260"/>
      <c r="F113" s="155"/>
      <c r="G113" s="155"/>
      <c r="H113" s="155"/>
      <c r="I113" s="155"/>
      <c r="J113" s="155"/>
      <c r="K113" s="155"/>
      <c r="L113" s="155"/>
      <c r="M113" s="110"/>
      <c r="N113" s="110"/>
      <c r="O113" s="110"/>
      <c r="P113" s="110"/>
      <c r="Q113" s="110"/>
      <c r="R113" s="110"/>
      <c r="S113" s="110"/>
      <c r="T113" s="110"/>
      <c r="U113" s="110"/>
      <c r="V113" s="110"/>
      <c r="W113" s="110"/>
      <c r="X113" s="110"/>
      <c r="Y113" s="110"/>
      <c r="Z113" s="177"/>
      <c r="AA113" s="177"/>
      <c r="AB113" s="177"/>
      <c r="AC113" s="177"/>
      <c r="AD113" s="177"/>
      <c r="AE113" s="177"/>
      <c r="AF113" s="177"/>
      <c r="AG113" s="110"/>
      <c r="AH113" s="157">
        <f>' B_Populations'!C118</f>
        <v>0</v>
      </c>
      <c r="AI113" s="157">
        <f>IF(AH113=0,0,($C$113/$AH$113)*100000)</f>
        <v>0</v>
      </c>
      <c r="AJ113" s="157">
        <f>' B_Populations'!E118</f>
        <v>0</v>
      </c>
      <c r="AK113" s="157">
        <f>IF(AJ113=0,0,($D$113/$AJ$113)*100000)</f>
        <v>0</v>
      </c>
      <c r="AL113" s="157">
        <f>' B_Populations'!G118</f>
        <v>0</v>
      </c>
      <c r="AM113" s="157">
        <f>IF(AL113=0,0,($E$113/$AL$113)*100000)</f>
        <v>0</v>
      </c>
      <c r="AN113" s="157">
        <f>' B_Populations'!I118</f>
        <v>0</v>
      </c>
      <c r="AO113" s="157">
        <f>IF(AN113=0,0,($F$113/$AN$113)*100000)</f>
        <v>0</v>
      </c>
      <c r="AP113" s="157">
        <f>' B_Populations'!K118</f>
        <v>0</v>
      </c>
      <c r="AQ113" s="157">
        <f>IF(AP113=0,0,($G$113/$AP$113)*100000)</f>
        <v>0</v>
      </c>
      <c r="AR113" s="157">
        <f>' B_Populations'!M118</f>
        <v>0</v>
      </c>
      <c r="AS113" s="157">
        <f>IF(AR113=0,0,($G$113/$AR$113)*100000)</f>
        <v>0</v>
      </c>
      <c r="AT113" s="157">
        <f>' B_Populations'!O118</f>
        <v>0</v>
      </c>
      <c r="AU113" s="157">
        <f>IF(AT113=0,0,($I$113/$AT$113)*100000)</f>
        <v>0</v>
      </c>
      <c r="AV113" s="157">
        <f>' B_Populations'!Q118</f>
        <v>0</v>
      </c>
      <c r="AW113" s="157">
        <f>IF(AV113=0,0,($J$113/$AV$113)*100000)</f>
        <v>0</v>
      </c>
      <c r="AX113" s="157">
        <f>' B_Populations'!S118</f>
        <v>0</v>
      </c>
      <c r="AY113" s="157">
        <f>IF(AX113=0,0,($K$113/$AX$113)*100000)</f>
        <v>0</v>
      </c>
      <c r="AZ113" s="157">
        <f>' B_Populations'!U118</f>
        <v>0</v>
      </c>
      <c r="BA113" s="157">
        <f>IF(AZ113=0,0,($L$113/$AZ$113)*100000)</f>
        <v>0</v>
      </c>
      <c r="CQ113" s="110"/>
      <c r="CR113" s="158"/>
      <c r="CS113" s="159">
        <v>0.16261300000000001</v>
      </c>
      <c r="CT113" s="110"/>
      <c r="CU113" s="108" t="str">
        <f>' B_Populations'!$B$13</f>
        <v>35-44</v>
      </c>
      <c r="CV113" s="160">
        <f t="shared" si="123"/>
        <v>0</v>
      </c>
      <c r="CW113" s="161">
        <f t="shared" si="124"/>
        <v>0</v>
      </c>
      <c r="CX113" s="161">
        <f t="shared" si="125"/>
        <v>0</v>
      </c>
      <c r="CY113" s="162">
        <f t="shared" si="126"/>
        <v>0</v>
      </c>
      <c r="CZ113" s="162">
        <f t="shared" si="127"/>
        <v>0</v>
      </c>
      <c r="DA113" s="162">
        <f t="shared" si="128"/>
        <v>0</v>
      </c>
      <c r="DB113" s="162">
        <f t="shared" si="129"/>
        <v>0</v>
      </c>
      <c r="DC113" s="162">
        <f t="shared" si="130"/>
        <v>0</v>
      </c>
      <c r="DD113" s="162">
        <f t="shared" si="131"/>
        <v>0</v>
      </c>
      <c r="DE113" s="178">
        <f t="shared" si="132"/>
        <v>0</v>
      </c>
    </row>
    <row r="114" spans="1:109">
      <c r="B114" s="108" t="str">
        <f>' B_Populations'!$B$14</f>
        <v>45-54</v>
      </c>
      <c r="C114" s="259"/>
      <c r="D114" s="260"/>
      <c r="E114" s="260"/>
      <c r="F114" s="155"/>
      <c r="G114" s="155"/>
      <c r="H114" s="155"/>
      <c r="I114" s="155"/>
      <c r="J114" s="155"/>
      <c r="K114" s="155"/>
      <c r="L114" s="155"/>
      <c r="M114" s="110"/>
      <c r="N114" s="110"/>
      <c r="O114" s="110"/>
      <c r="P114" s="110"/>
      <c r="Q114" s="110"/>
      <c r="R114" s="110"/>
      <c r="S114" s="110"/>
      <c r="T114" s="110"/>
      <c r="U114" s="110"/>
      <c r="V114" s="110"/>
      <c r="W114" s="110"/>
      <c r="X114" s="110"/>
      <c r="Y114" s="110"/>
      <c r="Z114" s="177"/>
      <c r="AA114" s="177"/>
      <c r="AB114" s="177"/>
      <c r="AC114" s="177"/>
      <c r="AD114" s="177"/>
      <c r="AE114" s="177"/>
      <c r="AF114" s="177"/>
      <c r="AG114" s="110"/>
      <c r="AH114" s="157">
        <f>' B_Populations'!C119</f>
        <v>0</v>
      </c>
      <c r="AI114" s="157">
        <f>IF(AH114=0,0,($C$114/$AH$114)*100000)</f>
        <v>0</v>
      </c>
      <c r="AJ114" s="157">
        <f>' B_Populations'!E119</f>
        <v>0</v>
      </c>
      <c r="AK114" s="157">
        <f>IF(AJ114=0,0,($D$114/$AJ$114)*100000)</f>
        <v>0</v>
      </c>
      <c r="AL114" s="157">
        <f>' B_Populations'!G119</f>
        <v>0</v>
      </c>
      <c r="AM114" s="157">
        <f>IF(AL114=0,0,($E$114/$AL$114)*100000)</f>
        <v>0</v>
      </c>
      <c r="AN114" s="157">
        <f>' B_Populations'!I119</f>
        <v>0</v>
      </c>
      <c r="AO114" s="157">
        <f>IF(AN114=0,0,($F$114/$AN$114)*100000)</f>
        <v>0</v>
      </c>
      <c r="AP114" s="157">
        <f>' B_Populations'!K119</f>
        <v>0</v>
      </c>
      <c r="AQ114" s="157">
        <f>IF(AP114=0,0,($G$114/$AP$114)*100000)</f>
        <v>0</v>
      </c>
      <c r="AR114" s="157">
        <f>' B_Populations'!M119</f>
        <v>0</v>
      </c>
      <c r="AS114" s="157">
        <f>IF(AR114=0,0,($G$114/$AR$114)*100000)</f>
        <v>0</v>
      </c>
      <c r="AT114" s="157">
        <f>' B_Populations'!O119</f>
        <v>0</v>
      </c>
      <c r="AU114" s="157">
        <f>IF(AT114=0,0,($I$114/$AT$114)*100000)</f>
        <v>0</v>
      </c>
      <c r="AV114" s="157">
        <f>' B_Populations'!Q119</f>
        <v>0</v>
      </c>
      <c r="AW114" s="157">
        <f>IF(AV114=0,0,($J$114/$AV$114)*100000)</f>
        <v>0</v>
      </c>
      <c r="AX114" s="157">
        <f>' B_Populations'!S119</f>
        <v>0</v>
      </c>
      <c r="AY114" s="157">
        <f>IF(AX114=0,0,($K$114/$AX$114)*100000)</f>
        <v>0</v>
      </c>
      <c r="AZ114" s="157">
        <f>' B_Populations'!U119</f>
        <v>0</v>
      </c>
      <c r="BA114" s="157">
        <f>IF(AZ114=0,0,($L$114/$AZ$114)*100000)</f>
        <v>0</v>
      </c>
      <c r="CQ114" s="110"/>
      <c r="CR114" s="158"/>
      <c r="CS114" s="159">
        <v>0.13483400000000001</v>
      </c>
      <c r="CT114" s="110"/>
      <c r="CU114" s="108" t="str">
        <f>' B_Populations'!$B$14</f>
        <v>45-54</v>
      </c>
      <c r="CV114" s="160">
        <f t="shared" si="123"/>
        <v>0</v>
      </c>
      <c r="CW114" s="161">
        <f t="shared" si="124"/>
        <v>0</v>
      </c>
      <c r="CX114" s="161">
        <f t="shared" si="125"/>
        <v>0</v>
      </c>
      <c r="CY114" s="162">
        <f t="shared" si="126"/>
        <v>0</v>
      </c>
      <c r="CZ114" s="162">
        <f t="shared" si="127"/>
        <v>0</v>
      </c>
      <c r="DA114" s="162">
        <f t="shared" si="128"/>
        <v>0</v>
      </c>
      <c r="DB114" s="162">
        <f t="shared" si="129"/>
        <v>0</v>
      </c>
      <c r="DC114" s="162">
        <f t="shared" si="130"/>
        <v>0</v>
      </c>
      <c r="DD114" s="162">
        <f t="shared" si="131"/>
        <v>0</v>
      </c>
      <c r="DE114" s="178">
        <f t="shared" si="132"/>
        <v>0</v>
      </c>
    </row>
    <row r="115" spans="1:109">
      <c r="B115" s="108" t="str">
        <f>' B_Populations'!$B$15</f>
        <v>55-64</v>
      </c>
      <c r="C115" s="259"/>
      <c r="D115" s="260"/>
      <c r="E115" s="260"/>
      <c r="F115" s="155"/>
      <c r="G115" s="155"/>
      <c r="H115" s="155"/>
      <c r="I115" s="155"/>
      <c r="J115" s="155"/>
      <c r="K115" s="155"/>
      <c r="L115" s="155"/>
      <c r="M115" s="110"/>
      <c r="N115" s="110"/>
      <c r="O115" s="110"/>
      <c r="P115" s="110"/>
      <c r="Q115" s="110"/>
      <c r="R115" s="110"/>
      <c r="S115" s="110"/>
      <c r="T115" s="110"/>
      <c r="U115" s="110"/>
      <c r="V115" s="110"/>
      <c r="W115" s="110"/>
      <c r="X115" s="110"/>
      <c r="Y115" s="110"/>
      <c r="Z115" s="177"/>
      <c r="AA115" s="177"/>
      <c r="AB115" s="177"/>
      <c r="AC115" s="177"/>
      <c r="AD115" s="177"/>
      <c r="AE115" s="177"/>
      <c r="AF115" s="177"/>
      <c r="AG115" s="110"/>
      <c r="AH115" s="157">
        <f>' B_Populations'!C120</f>
        <v>0</v>
      </c>
      <c r="AI115" s="157">
        <f>IF(AH115=0,0,($C$115/$AH$115)*100000)</f>
        <v>0</v>
      </c>
      <c r="AJ115" s="157">
        <f>' B_Populations'!E120</f>
        <v>0</v>
      </c>
      <c r="AK115" s="157">
        <f>IF(AJ115=0,0,($D$115/$AJ$115)*100000)</f>
        <v>0</v>
      </c>
      <c r="AL115" s="157">
        <f>' B_Populations'!G120</f>
        <v>0</v>
      </c>
      <c r="AM115" s="157">
        <f>IF(AL115=0,0,($E$115/$AL$115)*100000)</f>
        <v>0</v>
      </c>
      <c r="AN115" s="157">
        <f>' B_Populations'!I120</f>
        <v>0</v>
      </c>
      <c r="AO115" s="157">
        <f>IF(AN115=0,0,($F$115/$AN$115)*100000)</f>
        <v>0</v>
      </c>
      <c r="AP115" s="157">
        <f>' B_Populations'!K120</f>
        <v>0</v>
      </c>
      <c r="AQ115" s="157">
        <f>IF(AP115=0,0,($G$115/$AP$115)*100000)</f>
        <v>0</v>
      </c>
      <c r="AR115" s="157">
        <f>' B_Populations'!M120</f>
        <v>0</v>
      </c>
      <c r="AS115" s="157">
        <f>IF(AR115=0,0,($G$115/$AR$115)*100000)</f>
        <v>0</v>
      </c>
      <c r="AT115" s="157">
        <f>' B_Populations'!O120</f>
        <v>0</v>
      </c>
      <c r="AU115" s="157">
        <f>IF(AT115=0,0,($I$115/$AT$115)*100000)</f>
        <v>0</v>
      </c>
      <c r="AV115" s="157">
        <f>' B_Populations'!Q120</f>
        <v>0</v>
      </c>
      <c r="AW115" s="157">
        <f>IF(AV115=0,0,($J$115/$AV$115)*100000)</f>
        <v>0</v>
      </c>
      <c r="AX115" s="157">
        <f>' B_Populations'!S120</f>
        <v>0</v>
      </c>
      <c r="AY115" s="157">
        <f>IF(AX115=0,0,($K$115/$AX$115)*100000)</f>
        <v>0</v>
      </c>
      <c r="AZ115" s="157">
        <f>' B_Populations'!U120</f>
        <v>0</v>
      </c>
      <c r="BA115" s="157">
        <f>IF(AZ115=0,0,($L$115/$AZ$115)*100000)</f>
        <v>0</v>
      </c>
      <c r="CQ115" s="110"/>
      <c r="CR115" s="158"/>
      <c r="CS115" s="159">
        <v>8.7247000000000005E-2</v>
      </c>
      <c r="CT115" s="110"/>
      <c r="CU115" s="108" t="str">
        <f>' B_Populations'!$B$15</f>
        <v>55-64</v>
      </c>
      <c r="CV115" s="160">
        <f t="shared" si="123"/>
        <v>0</v>
      </c>
      <c r="CW115" s="161">
        <f t="shared" si="124"/>
        <v>0</v>
      </c>
      <c r="CX115" s="161">
        <f t="shared" si="125"/>
        <v>0</v>
      </c>
      <c r="CY115" s="162">
        <f t="shared" si="126"/>
        <v>0</v>
      </c>
      <c r="CZ115" s="162">
        <f t="shared" si="127"/>
        <v>0</v>
      </c>
      <c r="DA115" s="162">
        <f t="shared" si="128"/>
        <v>0</v>
      </c>
      <c r="DB115" s="162">
        <f t="shared" si="129"/>
        <v>0</v>
      </c>
      <c r="DC115" s="162">
        <f t="shared" si="130"/>
        <v>0</v>
      </c>
      <c r="DD115" s="162">
        <f t="shared" si="131"/>
        <v>0</v>
      </c>
      <c r="DE115" s="178">
        <f t="shared" si="132"/>
        <v>0</v>
      </c>
    </row>
    <row r="116" spans="1:109">
      <c r="B116" s="108" t="str">
        <f>' B_Populations'!$B$16</f>
        <v>65-74</v>
      </c>
      <c r="C116" s="259"/>
      <c r="D116" s="260"/>
      <c r="E116" s="260"/>
      <c r="F116" s="155"/>
      <c r="G116" s="155"/>
      <c r="H116" s="155"/>
      <c r="I116" s="155"/>
      <c r="J116" s="155"/>
      <c r="K116" s="155"/>
      <c r="L116" s="155"/>
      <c r="M116" s="110"/>
      <c r="N116" s="110"/>
      <c r="O116" s="110"/>
      <c r="P116" s="110"/>
      <c r="Q116" s="110"/>
      <c r="R116" s="110"/>
      <c r="S116" s="110"/>
      <c r="T116" s="110"/>
      <c r="U116" s="110"/>
      <c r="V116" s="110"/>
      <c r="W116" s="110"/>
      <c r="X116" s="110"/>
      <c r="Y116" s="110"/>
      <c r="Z116" s="177"/>
      <c r="AA116" s="177"/>
      <c r="AB116" s="177"/>
      <c r="AC116" s="177"/>
      <c r="AD116" s="177"/>
      <c r="AE116" s="177"/>
      <c r="AF116" s="177"/>
      <c r="AG116" s="110"/>
      <c r="AH116" s="157">
        <f>' B_Populations'!C121</f>
        <v>0</v>
      </c>
      <c r="AI116" s="157">
        <f>IF(AH116=0,0,($C$116/$AH$116)*100000)</f>
        <v>0</v>
      </c>
      <c r="AJ116" s="157">
        <f>' B_Populations'!E121</f>
        <v>0</v>
      </c>
      <c r="AK116" s="157">
        <f>IF(AJ116=0,0,($D$116/$AJ$116)*100000)</f>
        <v>0</v>
      </c>
      <c r="AL116" s="157">
        <f>' B_Populations'!G121</f>
        <v>0</v>
      </c>
      <c r="AM116" s="157">
        <f>IF(AL116=0,0,($E$116/$AL$116)*100000)</f>
        <v>0</v>
      </c>
      <c r="AN116" s="157">
        <f>' B_Populations'!I121</f>
        <v>0</v>
      </c>
      <c r="AO116" s="157">
        <f>IF(AN116=0,0,($F$116/$AN$116)*100000)</f>
        <v>0</v>
      </c>
      <c r="AP116" s="157">
        <f>' B_Populations'!K121</f>
        <v>0</v>
      </c>
      <c r="AQ116" s="157">
        <f>IF(AP116=0,0,($G$116/$AP$116)*100000)</f>
        <v>0</v>
      </c>
      <c r="AR116" s="157">
        <f>' B_Populations'!M121</f>
        <v>0</v>
      </c>
      <c r="AS116" s="157">
        <f>IF(AR116=0,0,($G$116/$AR$116)*100000)</f>
        <v>0</v>
      </c>
      <c r="AT116" s="157">
        <f>' B_Populations'!O121</f>
        <v>0</v>
      </c>
      <c r="AU116" s="157">
        <f>IF(AT116=0,0,($I$116/$AT$116)*100000)</f>
        <v>0</v>
      </c>
      <c r="AV116" s="157">
        <f>' B_Populations'!Q121</f>
        <v>0</v>
      </c>
      <c r="AW116" s="157">
        <f>IF(AV116=0,0,($J$116/$AV$116)*100000)</f>
        <v>0</v>
      </c>
      <c r="AX116" s="157">
        <f>' B_Populations'!S121</f>
        <v>0</v>
      </c>
      <c r="AY116" s="157">
        <f>IF(AX116=0,0,($K$116/$AX$116)*100000)</f>
        <v>0</v>
      </c>
      <c r="AZ116" s="157">
        <f>' B_Populations'!U121</f>
        <v>0</v>
      </c>
      <c r="BA116" s="157">
        <f>IF(AZ116=0,0,($L$116/$AZ$116)*100000)</f>
        <v>0</v>
      </c>
      <c r="CQ116" s="110"/>
      <c r="CR116" s="158"/>
      <c r="CS116" s="159">
        <v>6.6036999999999998E-2</v>
      </c>
      <c r="CT116" s="110"/>
      <c r="CU116" s="108" t="str">
        <f>' B_Populations'!$B$16</f>
        <v>65-74</v>
      </c>
      <c r="CV116" s="160">
        <f t="shared" si="123"/>
        <v>0</v>
      </c>
      <c r="CW116" s="161">
        <f t="shared" si="124"/>
        <v>0</v>
      </c>
      <c r="CX116" s="161">
        <f t="shared" si="125"/>
        <v>0</v>
      </c>
      <c r="CY116" s="162">
        <f t="shared" si="126"/>
        <v>0</v>
      </c>
      <c r="CZ116" s="162">
        <f t="shared" si="127"/>
        <v>0</v>
      </c>
      <c r="DA116" s="162">
        <f t="shared" si="128"/>
        <v>0</v>
      </c>
      <c r="DB116" s="162">
        <f t="shared" si="129"/>
        <v>0</v>
      </c>
      <c r="DC116" s="162">
        <f t="shared" si="130"/>
        <v>0</v>
      </c>
      <c r="DD116" s="162">
        <f t="shared" si="131"/>
        <v>0</v>
      </c>
      <c r="DE116" s="178">
        <f t="shared" si="132"/>
        <v>0</v>
      </c>
    </row>
    <row r="117" spans="1:109">
      <c r="B117" s="108" t="str">
        <f>' B_Populations'!$B$17</f>
        <v>75-84</v>
      </c>
      <c r="C117" s="259"/>
      <c r="D117" s="260"/>
      <c r="E117" s="260"/>
      <c r="F117" s="155"/>
      <c r="G117" s="155"/>
      <c r="H117" s="155"/>
      <c r="I117" s="155"/>
      <c r="J117" s="155"/>
      <c r="K117" s="155"/>
      <c r="L117" s="155"/>
      <c r="M117" s="110"/>
      <c r="N117" s="110"/>
      <c r="O117" s="110"/>
      <c r="P117" s="110"/>
      <c r="Q117" s="110"/>
      <c r="R117" s="110"/>
      <c r="S117" s="110"/>
      <c r="T117" s="110"/>
      <c r="U117" s="110"/>
      <c r="V117" s="110"/>
      <c r="W117" s="110"/>
      <c r="X117" s="110"/>
      <c r="Y117" s="110"/>
      <c r="Z117" s="177"/>
      <c r="AA117" s="177"/>
      <c r="AB117" s="177"/>
      <c r="AC117" s="177"/>
      <c r="AD117" s="177"/>
      <c r="AE117" s="177"/>
      <c r="AF117" s="177"/>
      <c r="AG117" s="110"/>
      <c r="AH117" s="157">
        <f>' B_Populations'!C122</f>
        <v>0</v>
      </c>
      <c r="AI117" s="157">
        <f>IF(AH117=0,0,($C$117/$AH$117)*100000)</f>
        <v>0</v>
      </c>
      <c r="AJ117" s="157">
        <f>' B_Populations'!E122</f>
        <v>0</v>
      </c>
      <c r="AK117" s="157">
        <f>IF(AJ117=0,0,($D$117/$AJ$117)*100000)</f>
        <v>0</v>
      </c>
      <c r="AL117" s="157">
        <f>' B_Populations'!G122</f>
        <v>0</v>
      </c>
      <c r="AM117" s="157">
        <f>IF(AL117=0,0,($E$117/$AL$117)*100000)</f>
        <v>0</v>
      </c>
      <c r="AN117" s="157">
        <f>' B_Populations'!I122</f>
        <v>0</v>
      </c>
      <c r="AO117" s="157">
        <f>IF(AN117=0,0,($F$117/$AN$117)*100000)</f>
        <v>0</v>
      </c>
      <c r="AP117" s="157">
        <f>' B_Populations'!K122</f>
        <v>0</v>
      </c>
      <c r="AQ117" s="157">
        <f>IF(AP117=0,0,($G$117/$AP$117)*100000)</f>
        <v>0</v>
      </c>
      <c r="AR117" s="157">
        <f>' B_Populations'!M122</f>
        <v>0</v>
      </c>
      <c r="AS117" s="157">
        <f>IF(AR117=0,0,($G$117/$AR$117)*100000)</f>
        <v>0</v>
      </c>
      <c r="AT117" s="157">
        <f>' B_Populations'!O122</f>
        <v>0</v>
      </c>
      <c r="AU117" s="157">
        <f>IF(AT117=0,0,($I$117/$AT$117)*100000)</f>
        <v>0</v>
      </c>
      <c r="AV117" s="157">
        <f>' B_Populations'!Q122</f>
        <v>0</v>
      </c>
      <c r="AW117" s="157">
        <f>IF(AV117=0,0,($J$117/$AV$117)*100000)</f>
        <v>0</v>
      </c>
      <c r="AX117" s="157">
        <f>' B_Populations'!S122</f>
        <v>0</v>
      </c>
      <c r="AY117" s="157">
        <f>IF(AX117=0,0,($K$117/$AX$117)*100000)</f>
        <v>0</v>
      </c>
      <c r="AZ117" s="157">
        <f>' B_Populations'!U122</f>
        <v>0</v>
      </c>
      <c r="BA117" s="157">
        <f>IF(AZ117=0,0,($L$117/$AZ$117)*100000)</f>
        <v>0</v>
      </c>
      <c r="CQ117" s="110"/>
      <c r="CR117" s="158"/>
      <c r="CS117" s="159">
        <v>4.4840999999999999E-2</v>
      </c>
      <c r="CT117" s="110"/>
      <c r="CU117" s="108" t="str">
        <f>' B_Populations'!$B$17</f>
        <v>75-84</v>
      </c>
      <c r="CV117" s="160">
        <f t="shared" si="123"/>
        <v>0</v>
      </c>
      <c r="CW117" s="161">
        <f t="shared" si="124"/>
        <v>0</v>
      </c>
      <c r="CX117" s="161">
        <f t="shared" si="125"/>
        <v>0</v>
      </c>
      <c r="CY117" s="162">
        <f t="shared" si="126"/>
        <v>0</v>
      </c>
      <c r="CZ117" s="162">
        <f t="shared" si="127"/>
        <v>0</v>
      </c>
      <c r="DA117" s="162">
        <f t="shared" si="128"/>
        <v>0</v>
      </c>
      <c r="DB117" s="162">
        <f t="shared" si="129"/>
        <v>0</v>
      </c>
      <c r="DC117" s="162">
        <f t="shared" si="130"/>
        <v>0</v>
      </c>
      <c r="DD117" s="162">
        <f t="shared" si="131"/>
        <v>0</v>
      </c>
      <c r="DE117" s="178">
        <f t="shared" si="132"/>
        <v>0</v>
      </c>
    </row>
    <row r="118" spans="1:109">
      <c r="B118" s="108" t="str">
        <f>' B_Populations'!$B$18</f>
        <v>85+</v>
      </c>
      <c r="C118" s="259"/>
      <c r="D118" s="260"/>
      <c r="E118" s="260"/>
      <c r="F118" s="155"/>
      <c r="G118" s="155"/>
      <c r="H118" s="155"/>
      <c r="I118" s="155"/>
      <c r="J118" s="155"/>
      <c r="K118" s="155"/>
      <c r="L118" s="155"/>
      <c r="M118" s="110"/>
      <c r="N118" s="110"/>
      <c r="O118" s="110"/>
      <c r="P118" s="110"/>
      <c r="Q118" s="110"/>
      <c r="R118" s="110"/>
      <c r="S118" s="110"/>
      <c r="T118" s="110"/>
      <c r="U118" s="110"/>
      <c r="V118" s="110"/>
      <c r="W118" s="110"/>
      <c r="X118" s="110"/>
      <c r="Y118" s="110"/>
      <c r="Z118" s="177"/>
      <c r="AA118" s="177"/>
      <c r="AB118" s="177"/>
      <c r="AC118" s="177"/>
      <c r="AD118" s="177"/>
      <c r="AE118" s="177"/>
      <c r="AF118" s="177"/>
      <c r="AG118" s="110"/>
      <c r="AH118" s="157">
        <f>' B_Populations'!C123</f>
        <v>0</v>
      </c>
      <c r="AI118" s="157">
        <f>IF(AH118=0,0,($C$118/$AH$118)*100000)</f>
        <v>0</v>
      </c>
      <c r="AJ118" s="157">
        <f>' B_Populations'!E123</f>
        <v>0</v>
      </c>
      <c r="AK118" s="157">
        <f>IF(AJ118=0,0,($D$118/$AJ$118)*100000)</f>
        <v>0</v>
      </c>
      <c r="AL118" s="157">
        <f>' B_Populations'!G123</f>
        <v>0</v>
      </c>
      <c r="AM118" s="157">
        <f>IF(AL118=0,0,($E$118/$AL$118)*100000)</f>
        <v>0</v>
      </c>
      <c r="AN118" s="157">
        <f>' B_Populations'!I123</f>
        <v>0</v>
      </c>
      <c r="AO118" s="157">
        <f>IF(AN118=0,0,($F$118/$AN$118)*100000)</f>
        <v>0</v>
      </c>
      <c r="AP118" s="157">
        <f>' B_Populations'!K123</f>
        <v>0</v>
      </c>
      <c r="AQ118" s="157">
        <f>IF(AP118=0,0,($G$118/$AP$118)*100000)</f>
        <v>0</v>
      </c>
      <c r="AR118" s="157">
        <f>' B_Populations'!M123</f>
        <v>0</v>
      </c>
      <c r="AS118" s="157">
        <f>IF(AR118=0,0,($G$118/$AR$118)*100000)</f>
        <v>0</v>
      </c>
      <c r="AT118" s="157">
        <f>' B_Populations'!O123</f>
        <v>0</v>
      </c>
      <c r="AU118" s="157">
        <f>IF(AT118=0,0,($I$118/$AT$118)*100000)</f>
        <v>0</v>
      </c>
      <c r="AV118" s="157">
        <f>' B_Populations'!Q123</f>
        <v>0</v>
      </c>
      <c r="AW118" s="157">
        <f>IF(AV118=0,0,($J$118/$AV$118)*100000)</f>
        <v>0</v>
      </c>
      <c r="AX118" s="157">
        <f>' B_Populations'!S123</f>
        <v>0</v>
      </c>
      <c r="AY118" s="157">
        <f>IF(AX118=0,0,($K$118/$AX$118)*100000)</f>
        <v>0</v>
      </c>
      <c r="AZ118" s="157">
        <f>' B_Populations'!U123</f>
        <v>0</v>
      </c>
      <c r="BA118" s="157">
        <f>IF(AZ118=0,0,($L$118/$AZ$118)*100000)</f>
        <v>0</v>
      </c>
      <c r="CQ118" s="110"/>
      <c r="CR118" s="158"/>
      <c r="CS118" s="159">
        <v>1.5507999999999999E-2</v>
      </c>
      <c r="CT118" s="110"/>
      <c r="CU118" s="108" t="str">
        <f>' B_Populations'!$B$18</f>
        <v>85+</v>
      </c>
      <c r="CV118" s="160">
        <f t="shared" si="123"/>
        <v>0</v>
      </c>
      <c r="CW118" s="161">
        <f t="shared" si="124"/>
        <v>0</v>
      </c>
      <c r="CX118" s="161">
        <f t="shared" si="125"/>
        <v>0</v>
      </c>
      <c r="CY118" s="162">
        <f t="shared" si="126"/>
        <v>0</v>
      </c>
      <c r="CZ118" s="162">
        <f t="shared" si="127"/>
        <v>0</v>
      </c>
      <c r="DA118" s="162">
        <f t="shared" si="128"/>
        <v>0</v>
      </c>
      <c r="DB118" s="162">
        <f t="shared" si="129"/>
        <v>0</v>
      </c>
      <c r="DC118" s="162">
        <f t="shared" si="130"/>
        <v>0</v>
      </c>
      <c r="DD118" s="162">
        <f t="shared" si="131"/>
        <v>0</v>
      </c>
      <c r="DE118" s="178">
        <f t="shared" si="132"/>
        <v>0</v>
      </c>
    </row>
    <row r="119" spans="1:109">
      <c r="B119" s="163" t="s">
        <v>115</v>
      </c>
      <c r="C119" s="164">
        <f t="shared" ref="C119:L119" si="133">SUM(C109:C118)</f>
        <v>0</v>
      </c>
      <c r="D119" s="165">
        <f t="shared" si="133"/>
        <v>0</v>
      </c>
      <c r="E119" s="165">
        <f t="shared" si="133"/>
        <v>0</v>
      </c>
      <c r="F119" s="167">
        <f t="shared" si="133"/>
        <v>0</v>
      </c>
      <c r="G119" s="167">
        <f t="shared" si="133"/>
        <v>0</v>
      </c>
      <c r="H119" s="167">
        <f t="shared" si="133"/>
        <v>0</v>
      </c>
      <c r="I119" s="167">
        <f t="shared" si="133"/>
        <v>0</v>
      </c>
      <c r="J119" s="167">
        <f t="shared" si="133"/>
        <v>0</v>
      </c>
      <c r="K119" s="167">
        <f t="shared" si="133"/>
        <v>0</v>
      </c>
      <c r="L119" s="179">
        <f t="shared" si="133"/>
        <v>0</v>
      </c>
      <c r="M119" s="98"/>
      <c r="AH119" s="170">
        <f t="shared" ref="AH119:BA119" si="134">SUM(AH109:AH118)</f>
        <v>0</v>
      </c>
      <c r="AI119" s="157">
        <f>IF(AH119=0,0,($C$119/$AH$119)*100000)</f>
        <v>0</v>
      </c>
      <c r="AJ119" s="157">
        <f t="shared" si="134"/>
        <v>0</v>
      </c>
      <c r="AK119" s="157">
        <f>IF(AJ119=0,0,($D$119/$AJ$119)*100000)</f>
        <v>0</v>
      </c>
      <c r="AL119" s="157">
        <f t="shared" si="134"/>
        <v>0</v>
      </c>
      <c r="AM119" s="157">
        <f>IF(AL119=0,0,($E$119/$AL$119)*100000)</f>
        <v>0</v>
      </c>
      <c r="AN119" s="157">
        <f t="shared" si="134"/>
        <v>0</v>
      </c>
      <c r="AO119" s="157">
        <f>IF(AN119=0,0,($F$119/$AN$119)*100000)</f>
        <v>0</v>
      </c>
      <c r="AP119" s="157">
        <f t="shared" si="134"/>
        <v>0</v>
      </c>
      <c r="AQ119" s="157">
        <f>IF(AP119=0,0,($G$119/$AP$119)*100000)</f>
        <v>0</v>
      </c>
      <c r="AR119" s="157">
        <f t="shared" si="134"/>
        <v>0</v>
      </c>
      <c r="AS119" s="157">
        <f>IF(AR119=0,0,($G$119/$AR$119)*100000)</f>
        <v>0</v>
      </c>
      <c r="AT119" s="157">
        <f t="shared" si="134"/>
        <v>0</v>
      </c>
      <c r="AU119" s="157">
        <f>IF(AT119=0,0,($I$119/$AT$119)*100000)</f>
        <v>0</v>
      </c>
      <c r="AV119" s="157">
        <f t="shared" si="134"/>
        <v>0</v>
      </c>
      <c r="AW119" s="157">
        <f>IF(AV119=0,0,($J$119/$AV$119)*100000)</f>
        <v>0</v>
      </c>
      <c r="AX119" s="157">
        <f t="shared" si="134"/>
        <v>0</v>
      </c>
      <c r="AY119" s="157">
        <f>IF(AX119=0,0,($K$119/$AX$119)*100000)</f>
        <v>0</v>
      </c>
      <c r="AZ119" s="157">
        <f t="shared" si="134"/>
        <v>0</v>
      </c>
      <c r="BA119" s="157">
        <f>IF(AZ119=0,0,($L$119/$AZ$119)*100000)</f>
        <v>0</v>
      </c>
      <c r="CS119" s="171"/>
      <c r="CU119" s="157" t="s">
        <v>115</v>
      </c>
      <c r="CV119" s="160">
        <f t="shared" ref="CV119:DE119" si="135">SUM(CV109:CV118)</f>
        <v>0</v>
      </c>
      <c r="CW119" s="161">
        <f t="shared" si="135"/>
        <v>0</v>
      </c>
      <c r="CX119" s="161">
        <f t="shared" si="135"/>
        <v>0</v>
      </c>
      <c r="CY119" s="172">
        <f t="shared" si="135"/>
        <v>0</v>
      </c>
      <c r="CZ119" s="172">
        <f t="shared" si="135"/>
        <v>0</v>
      </c>
      <c r="DA119" s="172">
        <f t="shared" si="135"/>
        <v>0</v>
      </c>
      <c r="DB119" s="172">
        <f t="shared" si="135"/>
        <v>0</v>
      </c>
      <c r="DC119" s="172">
        <f t="shared" si="135"/>
        <v>0</v>
      </c>
      <c r="DD119" s="172">
        <f t="shared" si="135"/>
        <v>0</v>
      </c>
      <c r="DE119" s="180">
        <f t="shared" si="135"/>
        <v>0</v>
      </c>
    </row>
    <row r="121" spans="1:109" ht="12.95" thickBot="1"/>
    <row r="122" spans="1:109" ht="13.5" thickBot="1">
      <c r="A122" s="136" t="s">
        <v>116</v>
      </c>
      <c r="B122" s="173"/>
      <c r="C122" s="174">
        <f>' B_Populations'!A130</f>
        <v>0</v>
      </c>
      <c r="D122" s="139" t="s">
        <v>103</v>
      </c>
      <c r="E122" s="139"/>
      <c r="F122" s="140" t="s">
        <v>104</v>
      </c>
      <c r="G122" s="141"/>
      <c r="H122" s="141"/>
      <c r="I122" s="141"/>
      <c r="J122" s="141"/>
      <c r="K122" s="141"/>
      <c r="L122" s="141"/>
      <c r="M122" s="98"/>
      <c r="N122" s="98"/>
      <c r="O122" s="98"/>
      <c r="P122" s="98"/>
      <c r="Q122" s="98"/>
      <c r="R122" s="98"/>
      <c r="S122" s="98"/>
      <c r="T122" s="98"/>
      <c r="U122" s="98"/>
      <c r="V122" s="98"/>
      <c r="W122" s="98"/>
      <c r="X122" s="98"/>
      <c r="Y122" s="98"/>
      <c r="CV122" s="98" t="s">
        <v>106</v>
      </c>
      <c r="CW122" s="98"/>
      <c r="CX122" s="98"/>
      <c r="CY122" s="98"/>
    </row>
    <row r="123" spans="1:109" ht="39">
      <c r="B123" s="144" t="s">
        <v>32</v>
      </c>
      <c r="C123" s="145" t="s">
        <v>107</v>
      </c>
      <c r="D123" s="146" t="s">
        <v>108</v>
      </c>
      <c r="E123" s="146" t="s">
        <v>109</v>
      </c>
      <c r="F123" s="148" t="str">
        <f>' B_Populations'!$I$8</f>
        <v>White-Not Hispanic</v>
      </c>
      <c r="G123" s="148" t="str">
        <f>' B_Populations'!$K$8</f>
        <v>Hispanic</v>
      </c>
      <c r="H123" s="148" t="str">
        <f>' B_Populations'!$M$8</f>
        <v>Black-Not Hispanic</v>
      </c>
      <c r="I123" s="148" t="str">
        <f>' B_Populations'!$O$8</f>
        <v>Asian</v>
      </c>
      <c r="J123" s="148" t="str">
        <f>' B_Populations'!$Q$8</f>
        <v>American Indian/Alaska Native</v>
      </c>
      <c r="K123" s="148" t="str">
        <f>' B_Populations'!$S$8</f>
        <v>Other</v>
      </c>
      <c r="L123" s="175" t="str">
        <f>' B_Populations'!$U$8</f>
        <v>Other</v>
      </c>
      <c r="M123" s="102"/>
      <c r="N123" s="102"/>
      <c r="O123" s="102"/>
      <c r="P123" s="102"/>
      <c r="Q123" s="102"/>
      <c r="R123" s="102"/>
      <c r="S123" s="102"/>
      <c r="T123" s="102"/>
      <c r="U123" s="102"/>
      <c r="V123" s="102"/>
      <c r="W123" s="102"/>
      <c r="X123" s="102"/>
      <c r="Y123" s="102"/>
      <c r="Z123" s="102"/>
      <c r="AA123" s="102"/>
      <c r="AB123" s="102"/>
      <c r="AC123" s="102"/>
      <c r="AD123" s="102"/>
      <c r="AE123" s="102"/>
      <c r="AF123" s="102"/>
      <c r="AH123" s="150" t="s">
        <v>110</v>
      </c>
      <c r="AI123" s="150" t="s">
        <v>111</v>
      </c>
      <c r="AJ123" s="150" t="s">
        <v>112</v>
      </c>
      <c r="AK123" s="150" t="s">
        <v>111</v>
      </c>
      <c r="AL123" s="150" t="s">
        <v>113</v>
      </c>
      <c r="AM123" s="150" t="s">
        <v>111</v>
      </c>
      <c r="AN123" s="150" t="str">
        <f>' B_Populations'!$I$8</f>
        <v>White-Not Hispanic</v>
      </c>
      <c r="AO123" s="150" t="s">
        <v>111</v>
      </c>
      <c r="AP123" s="150" t="str">
        <f>' B_Populations'!$K$8</f>
        <v>Hispanic</v>
      </c>
      <c r="AQ123" s="150" t="s">
        <v>111</v>
      </c>
      <c r="AR123" s="150" t="str">
        <f>' B_Populations'!$M$8</f>
        <v>Black-Not Hispanic</v>
      </c>
      <c r="AS123" s="150" t="s">
        <v>111</v>
      </c>
      <c r="AT123" s="150" t="str">
        <f>' B_Populations'!$O$8</f>
        <v>Asian</v>
      </c>
      <c r="AU123" s="150" t="s">
        <v>111</v>
      </c>
      <c r="AV123" s="150" t="str">
        <f>' B_Populations'!$Q$8</f>
        <v>American Indian/Alaska Native</v>
      </c>
      <c r="AW123" s="150" t="s">
        <v>111</v>
      </c>
      <c r="AX123" s="150" t="str">
        <f>' B_Populations'!$S$8</f>
        <v>Other</v>
      </c>
      <c r="AY123" s="150" t="s">
        <v>111</v>
      </c>
      <c r="AZ123" s="150" t="str">
        <f>' B_Populations'!$U$8</f>
        <v>Other</v>
      </c>
      <c r="BA123" s="150" t="s">
        <v>111</v>
      </c>
      <c r="BB123" s="102"/>
      <c r="BC123" s="102"/>
      <c r="BD123" s="102"/>
      <c r="BE123" s="102"/>
      <c r="BF123" s="102"/>
      <c r="BG123" s="102"/>
      <c r="BH123" s="102"/>
      <c r="BI123" s="102"/>
      <c r="BJ123" s="102"/>
      <c r="BK123" s="102"/>
      <c r="BL123" s="102"/>
      <c r="BM123" s="102"/>
      <c r="BN123" s="102"/>
      <c r="BO123" s="102"/>
      <c r="BP123" s="102"/>
      <c r="BQ123" s="102"/>
      <c r="BR123" s="102"/>
      <c r="BS123" s="102"/>
      <c r="BT123" s="102"/>
      <c r="BU123" s="102"/>
      <c r="BV123" s="102"/>
      <c r="BW123" s="102"/>
      <c r="BX123" s="102"/>
      <c r="BY123" s="102"/>
      <c r="BZ123" s="102"/>
      <c r="CA123" s="102"/>
      <c r="CB123" s="102"/>
      <c r="CC123" s="102"/>
      <c r="CD123" s="102"/>
      <c r="CE123" s="102"/>
      <c r="CF123" s="102"/>
      <c r="CG123" s="102"/>
      <c r="CH123" s="102"/>
      <c r="CI123" s="102"/>
      <c r="CJ123" s="102"/>
      <c r="CK123" s="102"/>
      <c r="CL123" s="102"/>
      <c r="CM123" s="102"/>
      <c r="CN123" s="102"/>
      <c r="CO123" s="102"/>
      <c r="CP123" s="102"/>
      <c r="CQ123" s="102"/>
      <c r="CR123" s="102"/>
      <c r="CS123" s="151" t="s">
        <v>114</v>
      </c>
      <c r="CU123" s="150" t="s">
        <v>32</v>
      </c>
      <c r="CV123" s="152" t="s">
        <v>33</v>
      </c>
      <c r="CW123" s="153" t="s">
        <v>34</v>
      </c>
      <c r="CX123" s="153" t="s">
        <v>35</v>
      </c>
      <c r="CY123" s="148" t="str">
        <f>' B_Populations'!$I$8</f>
        <v>White-Not Hispanic</v>
      </c>
      <c r="CZ123" s="148" t="str">
        <f>' B_Populations'!$K$8</f>
        <v>Hispanic</v>
      </c>
      <c r="DA123" s="148" t="str">
        <f>' B_Populations'!$M$8</f>
        <v>Black-Not Hispanic</v>
      </c>
      <c r="DB123" s="148" t="str">
        <f>' B_Populations'!$O$8</f>
        <v>Asian</v>
      </c>
      <c r="DC123" s="148" t="str">
        <f>' B_Populations'!$Q$8</f>
        <v>American Indian/Alaska Native</v>
      </c>
      <c r="DD123" s="148" t="str">
        <f>' B_Populations'!$S$8</f>
        <v>Other</v>
      </c>
      <c r="DE123" s="175" t="str">
        <f>' B_Populations'!$U$8</f>
        <v>Other</v>
      </c>
    </row>
    <row r="124" spans="1:109">
      <c r="B124" s="108" t="str">
        <f>' B_Populations'!$B$9</f>
        <v>10-14</v>
      </c>
      <c r="C124" s="259"/>
      <c r="D124" s="260"/>
      <c r="E124" s="260"/>
      <c r="F124" s="155"/>
      <c r="G124" s="155"/>
      <c r="H124" s="155"/>
      <c r="I124" s="155"/>
      <c r="J124" s="155"/>
      <c r="K124" s="155"/>
      <c r="L124" s="155"/>
      <c r="M124" s="110"/>
      <c r="N124" s="110"/>
      <c r="O124" s="110"/>
      <c r="P124" s="110"/>
      <c r="Q124" s="110"/>
      <c r="R124" s="110"/>
      <c r="S124" s="110"/>
      <c r="T124" s="110"/>
      <c r="U124" s="110"/>
      <c r="V124" s="110"/>
      <c r="W124" s="110"/>
      <c r="X124" s="110"/>
      <c r="Y124" s="110"/>
      <c r="Z124" s="177"/>
      <c r="AA124" s="177"/>
      <c r="AB124" s="177"/>
      <c r="AC124" s="177"/>
      <c r="AD124" s="177"/>
      <c r="AE124" s="177"/>
      <c r="AF124" s="177"/>
      <c r="AG124" s="110"/>
      <c r="AH124" s="157">
        <f>' B_Populations'!C129</f>
        <v>0</v>
      </c>
      <c r="AI124" s="157">
        <f>IF(AH124=0,0,($C$124/$AH$124)*100000)</f>
        <v>0</v>
      </c>
      <c r="AJ124" s="157">
        <f>' B_Populations'!E129</f>
        <v>0</v>
      </c>
      <c r="AK124" s="157">
        <f>IF(AJ124=0,0,($D$124/$AJ$124)*100000)</f>
        <v>0</v>
      </c>
      <c r="AL124" s="157">
        <f>' B_Populations'!G129</f>
        <v>0</v>
      </c>
      <c r="AM124" s="157">
        <f>IF(AL124=0,0,($E$124/$AL$124)*100000)</f>
        <v>0</v>
      </c>
      <c r="AN124" s="157">
        <f>' B_Populations'!I129</f>
        <v>0</v>
      </c>
      <c r="AO124" s="157">
        <f>IF(AN124=0,0,($F$124/$AN$124)*100000)</f>
        <v>0</v>
      </c>
      <c r="AP124" s="157">
        <f>' B_Populations'!K129</f>
        <v>0</v>
      </c>
      <c r="AQ124" s="157">
        <f>IF(AP124=0,0,($G$124/$AP$124)*100000)</f>
        <v>0</v>
      </c>
      <c r="AR124" s="157">
        <f>' B_Populations'!M129</f>
        <v>0</v>
      </c>
      <c r="AS124" s="157">
        <f>IF(AR124=0,0,($H$124/$AR$124)*100000)</f>
        <v>0</v>
      </c>
      <c r="AT124" s="157">
        <f>' B_Populations'!O129</f>
        <v>0</v>
      </c>
      <c r="AU124" s="157">
        <f>IF(AT124=0,0,($I$124/$AT$124)*100000)</f>
        <v>0</v>
      </c>
      <c r="AV124" s="157">
        <f>' B_Populations'!Q129</f>
        <v>0</v>
      </c>
      <c r="AW124" s="157">
        <f>IF(AV124=0,0,($J$124/$AV$124)*100000)</f>
        <v>0</v>
      </c>
      <c r="AX124" s="157">
        <f>' B_Populations'!S129</f>
        <v>0</v>
      </c>
      <c r="AY124" s="157">
        <f>IF(AX124=0,0,($K$124/$AX$124)*100000)</f>
        <v>0</v>
      </c>
      <c r="AZ124" s="157">
        <f>' B_Populations'!U129</f>
        <v>0</v>
      </c>
      <c r="BA124" s="157">
        <f>IF(AZ124=0,0,($L$124/$AZ$124)*100000)</f>
        <v>0</v>
      </c>
      <c r="CQ124" s="110"/>
      <c r="CR124" s="158"/>
      <c r="CS124" s="159">
        <v>7.3032E-2</v>
      </c>
      <c r="CT124" s="110"/>
      <c r="CU124" s="108" t="str">
        <f>' B_Populations'!$B$9</f>
        <v>10-14</v>
      </c>
      <c r="CV124" s="160">
        <f t="shared" ref="CV124:CV133" si="136">AI124*CS124</f>
        <v>0</v>
      </c>
      <c r="CW124" s="161">
        <f t="shared" ref="CW124:CW133" si="137">AK124*CS124</f>
        <v>0</v>
      </c>
      <c r="CX124" s="161">
        <f t="shared" ref="CX124:CX133" si="138">AM124*CS124</f>
        <v>0</v>
      </c>
      <c r="CY124" s="162">
        <f t="shared" ref="CY124:CY133" si="139">AO124*CS124</f>
        <v>0</v>
      </c>
      <c r="CZ124" s="162">
        <f t="shared" ref="CZ124:CZ133" si="140">AQ124*CS124</f>
        <v>0</v>
      </c>
      <c r="DA124" s="162">
        <f t="shared" ref="DA124:DA133" si="141">AS124*CS124</f>
        <v>0</v>
      </c>
      <c r="DB124" s="162">
        <f t="shared" ref="DB124:DB133" si="142">AU124*CS124</f>
        <v>0</v>
      </c>
      <c r="DC124" s="162">
        <f t="shared" ref="DC124:DC133" si="143">AW124*CS124</f>
        <v>0</v>
      </c>
      <c r="DD124" s="162">
        <f t="shared" ref="DD124:DD133" si="144">AY124*CS124</f>
        <v>0</v>
      </c>
      <c r="DE124" s="178">
        <f t="shared" ref="DE124:DE133" si="145">BA124*CS124</f>
        <v>0</v>
      </c>
    </row>
    <row r="125" spans="1:109">
      <c r="B125" s="108" t="str">
        <f>' B_Populations'!$B$10</f>
        <v>15-19</v>
      </c>
      <c r="C125" s="259"/>
      <c r="D125" s="260"/>
      <c r="E125" s="260"/>
      <c r="F125" s="155"/>
      <c r="G125" s="155"/>
      <c r="H125" s="155"/>
      <c r="I125" s="155"/>
      <c r="J125" s="155"/>
      <c r="K125" s="155"/>
      <c r="L125" s="155"/>
      <c r="M125" s="110"/>
      <c r="N125" s="110"/>
      <c r="O125" s="110"/>
      <c r="P125" s="110"/>
      <c r="Q125" s="110"/>
      <c r="R125" s="110"/>
      <c r="S125" s="110"/>
      <c r="T125" s="110"/>
      <c r="U125" s="110"/>
      <c r="V125" s="110"/>
      <c r="W125" s="110"/>
      <c r="X125" s="110"/>
      <c r="Y125" s="110"/>
      <c r="Z125" s="177"/>
      <c r="AA125" s="177"/>
      <c r="AB125" s="177"/>
      <c r="AC125" s="177"/>
      <c r="AD125" s="177"/>
      <c r="AE125" s="177"/>
      <c r="AF125" s="177"/>
      <c r="AG125" s="110"/>
      <c r="AH125" s="157">
        <f>' B_Populations'!C130</f>
        <v>0</v>
      </c>
      <c r="AI125" s="157">
        <f>IF(AH125=0,0,($C$125/$AH$125)*100000)</f>
        <v>0</v>
      </c>
      <c r="AJ125" s="157">
        <f>' B_Populations'!E130</f>
        <v>0</v>
      </c>
      <c r="AK125" s="157">
        <f>IF(AJ125=0,0,($D$125/$AJ$125)*100000)</f>
        <v>0</v>
      </c>
      <c r="AL125" s="157">
        <f>' B_Populations'!G130</f>
        <v>0</v>
      </c>
      <c r="AM125" s="157">
        <f>IF(AL125=0,0,($E$125/$AL$125)*100000)</f>
        <v>0</v>
      </c>
      <c r="AN125" s="157">
        <f>' B_Populations'!I130</f>
        <v>0</v>
      </c>
      <c r="AO125" s="157">
        <f>IF(AN125=0,0,($F$125/$AN$125)*100000)</f>
        <v>0</v>
      </c>
      <c r="AP125" s="157">
        <f>' B_Populations'!K130</f>
        <v>0</v>
      </c>
      <c r="AQ125" s="157">
        <f>IF(AP125=0,0,($G$125/$AP$125)*100000)</f>
        <v>0</v>
      </c>
      <c r="AR125" s="157">
        <f>' B_Populations'!M130</f>
        <v>0</v>
      </c>
      <c r="AS125" s="157">
        <f>IF(AR125=0,0,($H$125/$AR$125)*100000)</f>
        <v>0</v>
      </c>
      <c r="AT125" s="157">
        <f>' B_Populations'!O130</f>
        <v>0</v>
      </c>
      <c r="AU125" s="157">
        <f>IF(AT125=0,0,($I$125/$AT$125)*100000)</f>
        <v>0</v>
      </c>
      <c r="AV125" s="157">
        <f>' B_Populations'!Q130</f>
        <v>0</v>
      </c>
      <c r="AW125" s="157">
        <f>IF(AV125=0,0,($J$125/$AV$125)*100000)</f>
        <v>0</v>
      </c>
      <c r="AX125" s="157">
        <f>' B_Populations'!S130</f>
        <v>0</v>
      </c>
      <c r="AY125" s="157">
        <f>IF(AX125=0,0,($K$125/$AX$125)*100000)</f>
        <v>0</v>
      </c>
      <c r="AZ125" s="157">
        <f>' B_Populations'!U130</f>
        <v>0</v>
      </c>
      <c r="BA125" s="157">
        <f>IF(AZ125=0,0,($L$125/$AZ$125)*100000)</f>
        <v>0</v>
      </c>
      <c r="CQ125" s="110"/>
      <c r="CR125" s="158"/>
      <c r="CS125" s="159">
        <v>7.2168999999999997E-2</v>
      </c>
      <c r="CT125" s="110"/>
      <c r="CU125" s="108" t="str">
        <f>' B_Populations'!$B$10</f>
        <v>15-19</v>
      </c>
      <c r="CV125" s="160">
        <f t="shared" si="136"/>
        <v>0</v>
      </c>
      <c r="CW125" s="161">
        <f t="shared" si="137"/>
        <v>0</v>
      </c>
      <c r="CX125" s="161">
        <f t="shared" si="138"/>
        <v>0</v>
      </c>
      <c r="CY125" s="162">
        <f t="shared" si="139"/>
        <v>0</v>
      </c>
      <c r="CZ125" s="162">
        <f t="shared" si="140"/>
        <v>0</v>
      </c>
      <c r="DA125" s="162">
        <f t="shared" si="141"/>
        <v>0</v>
      </c>
      <c r="DB125" s="162">
        <f t="shared" si="142"/>
        <v>0</v>
      </c>
      <c r="DC125" s="162">
        <f t="shared" si="143"/>
        <v>0</v>
      </c>
      <c r="DD125" s="162">
        <f t="shared" si="144"/>
        <v>0</v>
      </c>
      <c r="DE125" s="178">
        <f t="shared" si="145"/>
        <v>0</v>
      </c>
    </row>
    <row r="126" spans="1:109">
      <c r="B126" s="108" t="str">
        <f>' B_Populations'!$B$11</f>
        <v>20-24</v>
      </c>
      <c r="C126" s="259"/>
      <c r="D126" s="260"/>
      <c r="E126" s="260"/>
      <c r="F126" s="155"/>
      <c r="G126" s="155"/>
      <c r="H126" s="155"/>
      <c r="I126" s="155"/>
      <c r="J126" s="155"/>
      <c r="K126" s="155"/>
      <c r="L126" s="155"/>
      <c r="M126" s="110"/>
      <c r="N126" s="110"/>
      <c r="O126" s="110"/>
      <c r="P126" s="110"/>
      <c r="Q126" s="110"/>
      <c r="R126" s="110"/>
      <c r="S126" s="110"/>
      <c r="T126" s="110"/>
      <c r="U126" s="110"/>
      <c r="V126" s="110"/>
      <c r="W126" s="110"/>
      <c r="X126" s="110"/>
      <c r="Y126" s="110"/>
      <c r="Z126" s="177"/>
      <c r="AA126" s="177"/>
      <c r="AB126" s="177"/>
      <c r="AC126" s="177"/>
      <c r="AD126" s="177"/>
      <c r="AE126" s="177"/>
      <c r="AF126" s="177"/>
      <c r="AG126" s="110"/>
      <c r="AH126" s="157">
        <f>' B_Populations'!C131</f>
        <v>0</v>
      </c>
      <c r="AI126" s="157">
        <f>IF(AH126=0,0,($C$126/$AH$126)*100000)</f>
        <v>0</v>
      </c>
      <c r="AJ126" s="157">
        <f>' B_Populations'!E131</f>
        <v>0</v>
      </c>
      <c r="AK126" s="157">
        <f>IF(AJ126=0,0,($D$126/$AJ$126)*100000)</f>
        <v>0</v>
      </c>
      <c r="AL126" s="157">
        <f>' B_Populations'!G131</f>
        <v>0</v>
      </c>
      <c r="AM126" s="157">
        <f>IF(AL126=0,0,($E$126/$AL$126)*100000)</f>
        <v>0</v>
      </c>
      <c r="AN126" s="157">
        <f>' B_Populations'!I131</f>
        <v>0</v>
      </c>
      <c r="AO126" s="157">
        <f>IF(AN126=0,0,($F$126/$AN$126)*100000)</f>
        <v>0</v>
      </c>
      <c r="AP126" s="157">
        <f>' B_Populations'!K131</f>
        <v>0</v>
      </c>
      <c r="AQ126" s="157">
        <f>IF(AP126=0,0,($G$126/$AP$126)*100000)</f>
        <v>0</v>
      </c>
      <c r="AR126" s="157">
        <f>' B_Populations'!M131</f>
        <v>0</v>
      </c>
      <c r="AS126" s="157">
        <f>IF(AR126=0,0,($H$126/$AR$126)*100000)</f>
        <v>0</v>
      </c>
      <c r="AT126" s="157">
        <f>' B_Populations'!O131</f>
        <v>0</v>
      </c>
      <c r="AU126" s="157">
        <f>IF(AT126=0,0,($I$126/$AT$126)*100000)</f>
        <v>0</v>
      </c>
      <c r="AV126" s="157">
        <f>' B_Populations'!Q131</f>
        <v>0</v>
      </c>
      <c r="AW126" s="157">
        <f>IF(AV126=0,0,($J$126/$AV$126)*100000)</f>
        <v>0</v>
      </c>
      <c r="AX126" s="157">
        <f>' B_Populations'!S131</f>
        <v>0</v>
      </c>
      <c r="AY126" s="157">
        <f>IF(AX126=0,0,($K$126/$AX$126)*100000)</f>
        <v>0</v>
      </c>
      <c r="AZ126" s="157">
        <f>' B_Populations'!U131</f>
        <v>0</v>
      </c>
      <c r="BA126" s="157">
        <f>IF(AZ126=0,0,($L$126/$AZ$126)*100000)</f>
        <v>0</v>
      </c>
      <c r="CQ126" s="110"/>
      <c r="CR126" s="158"/>
      <c r="CS126" s="159">
        <v>6.6477999999999995E-2</v>
      </c>
      <c r="CT126" s="110"/>
      <c r="CU126" s="108" t="str">
        <f>' B_Populations'!$B$11</f>
        <v>20-24</v>
      </c>
      <c r="CV126" s="160">
        <f t="shared" si="136"/>
        <v>0</v>
      </c>
      <c r="CW126" s="161">
        <f t="shared" si="137"/>
        <v>0</v>
      </c>
      <c r="CX126" s="161">
        <f t="shared" si="138"/>
        <v>0</v>
      </c>
      <c r="CY126" s="162">
        <f t="shared" si="139"/>
        <v>0</v>
      </c>
      <c r="CZ126" s="162">
        <f t="shared" si="140"/>
        <v>0</v>
      </c>
      <c r="DA126" s="162">
        <f t="shared" si="141"/>
        <v>0</v>
      </c>
      <c r="DB126" s="162">
        <f t="shared" si="142"/>
        <v>0</v>
      </c>
      <c r="DC126" s="162">
        <f t="shared" si="143"/>
        <v>0</v>
      </c>
      <c r="DD126" s="162">
        <f t="shared" si="144"/>
        <v>0</v>
      </c>
      <c r="DE126" s="178">
        <f t="shared" si="145"/>
        <v>0</v>
      </c>
    </row>
    <row r="127" spans="1:109">
      <c r="B127" s="108" t="str">
        <f>' B_Populations'!$B$12</f>
        <v>25-34</v>
      </c>
      <c r="C127" s="259"/>
      <c r="D127" s="260"/>
      <c r="E127" s="260"/>
      <c r="F127" s="155"/>
      <c r="G127" s="155"/>
      <c r="H127" s="155"/>
      <c r="I127" s="155"/>
      <c r="J127" s="155"/>
      <c r="K127" s="155"/>
      <c r="L127" s="155"/>
      <c r="M127" s="110"/>
      <c r="N127" s="110"/>
      <c r="O127" s="110"/>
      <c r="P127" s="110"/>
      <c r="Q127" s="110"/>
      <c r="R127" s="110"/>
      <c r="S127" s="110"/>
      <c r="T127" s="110"/>
      <c r="U127" s="110"/>
      <c r="V127" s="110"/>
      <c r="W127" s="110"/>
      <c r="X127" s="110"/>
      <c r="Y127" s="110"/>
      <c r="Z127" s="177"/>
      <c r="AA127" s="177"/>
      <c r="AB127" s="177"/>
      <c r="AC127" s="177"/>
      <c r="AD127" s="177"/>
      <c r="AE127" s="177"/>
      <c r="AF127" s="177"/>
      <c r="AG127" s="110"/>
      <c r="AH127" s="157">
        <f>' B_Populations'!C132</f>
        <v>0</v>
      </c>
      <c r="AI127" s="157">
        <f>IF(AH127=0,0,($C$127/$AH$127)*100000)</f>
        <v>0</v>
      </c>
      <c r="AJ127" s="157">
        <f>' B_Populations'!E132</f>
        <v>0</v>
      </c>
      <c r="AK127" s="157">
        <f>IF(AJ127=0,0,($D$127/$AJ$127)*100000)</f>
        <v>0</v>
      </c>
      <c r="AL127" s="157">
        <f>' B_Populations'!G132</f>
        <v>0</v>
      </c>
      <c r="AM127" s="157">
        <f>IF(AL127=0,0,($E$127/$AL$127)*100000)</f>
        <v>0</v>
      </c>
      <c r="AN127" s="157">
        <f>' B_Populations'!I132</f>
        <v>0</v>
      </c>
      <c r="AO127" s="157">
        <f>IF(AN127=0,0,($F$127/$AN$127)*100000)</f>
        <v>0</v>
      </c>
      <c r="AP127" s="157">
        <f>' B_Populations'!K132</f>
        <v>0</v>
      </c>
      <c r="AQ127" s="157">
        <f>IF(AP127=0,0,($G$127/$AP$127)*100000)</f>
        <v>0</v>
      </c>
      <c r="AR127" s="157">
        <f>' B_Populations'!M132</f>
        <v>0</v>
      </c>
      <c r="AS127" s="157">
        <f>IF(AR127=0,0,($H$127/$AR$127)*100000)</f>
        <v>0</v>
      </c>
      <c r="AT127" s="157">
        <f>' B_Populations'!O132</f>
        <v>0</v>
      </c>
      <c r="AU127" s="157">
        <f>IF(AT127=0,0,($I$127/$AT$127)*100000)</f>
        <v>0</v>
      </c>
      <c r="AV127" s="157">
        <f>' B_Populations'!Q132</f>
        <v>0</v>
      </c>
      <c r="AW127" s="157">
        <f>IF(AV127=0,0,($J$127/$AV$127)*100000)</f>
        <v>0</v>
      </c>
      <c r="AX127" s="157">
        <f>' B_Populations'!S132</f>
        <v>0</v>
      </c>
      <c r="AY127" s="157">
        <f>IF(AX127=0,0,($K$127/$AX$127)*100000)</f>
        <v>0</v>
      </c>
      <c r="AZ127" s="157">
        <f>' B_Populations'!U132</f>
        <v>0</v>
      </c>
      <c r="BA127" s="157">
        <f>IF(AZ127=0,0,($L$127/$AZ$127)*100000)</f>
        <v>0</v>
      </c>
      <c r="CQ127" s="110"/>
      <c r="CR127" s="158"/>
      <c r="CS127" s="159">
        <v>0.135573</v>
      </c>
      <c r="CT127" s="110"/>
      <c r="CU127" s="108" t="str">
        <f>' B_Populations'!$B$12</f>
        <v>25-34</v>
      </c>
      <c r="CV127" s="160">
        <f t="shared" si="136"/>
        <v>0</v>
      </c>
      <c r="CW127" s="161">
        <f t="shared" si="137"/>
        <v>0</v>
      </c>
      <c r="CX127" s="161">
        <f t="shared" si="138"/>
        <v>0</v>
      </c>
      <c r="CY127" s="162">
        <f t="shared" si="139"/>
        <v>0</v>
      </c>
      <c r="CZ127" s="162">
        <f t="shared" si="140"/>
        <v>0</v>
      </c>
      <c r="DA127" s="162">
        <f t="shared" si="141"/>
        <v>0</v>
      </c>
      <c r="DB127" s="162">
        <f t="shared" si="142"/>
        <v>0</v>
      </c>
      <c r="DC127" s="162">
        <f t="shared" si="143"/>
        <v>0</v>
      </c>
      <c r="DD127" s="162">
        <f t="shared" si="144"/>
        <v>0</v>
      </c>
      <c r="DE127" s="178">
        <f t="shared" si="145"/>
        <v>0</v>
      </c>
    </row>
    <row r="128" spans="1:109">
      <c r="B128" s="108" t="str">
        <f>' B_Populations'!$B$13</f>
        <v>35-44</v>
      </c>
      <c r="C128" s="259"/>
      <c r="D128" s="260"/>
      <c r="E128" s="260"/>
      <c r="F128" s="155"/>
      <c r="G128" s="155"/>
      <c r="H128" s="155"/>
      <c r="I128" s="155"/>
      <c r="J128" s="155"/>
      <c r="K128" s="155"/>
      <c r="L128" s="155"/>
      <c r="M128" s="110"/>
      <c r="N128" s="110"/>
      <c r="O128" s="110"/>
      <c r="P128" s="110"/>
      <c r="Q128" s="110"/>
      <c r="R128" s="110"/>
      <c r="S128" s="110"/>
      <c r="T128" s="110"/>
      <c r="U128" s="110"/>
      <c r="V128" s="110"/>
      <c r="W128" s="110"/>
      <c r="X128" s="110"/>
      <c r="Y128" s="110"/>
      <c r="Z128" s="177"/>
      <c r="AA128" s="177"/>
      <c r="AB128" s="177"/>
      <c r="AC128" s="177"/>
      <c r="AD128" s="177"/>
      <c r="AE128" s="177"/>
      <c r="AF128" s="177"/>
      <c r="AG128" s="110"/>
      <c r="AH128" s="157">
        <f>' B_Populations'!C133</f>
        <v>0</v>
      </c>
      <c r="AI128" s="157">
        <f>IF(AH128=0,0,($C$128/$AH$128)*100000)</f>
        <v>0</v>
      </c>
      <c r="AJ128" s="157">
        <f>' B_Populations'!E133</f>
        <v>0</v>
      </c>
      <c r="AK128" s="157">
        <f>IF(AJ128=0,0,($D$128/$AJ$128)*100000)</f>
        <v>0</v>
      </c>
      <c r="AL128" s="157">
        <f>' B_Populations'!G133</f>
        <v>0</v>
      </c>
      <c r="AM128" s="157">
        <f>IF(AL128=0,0,($E$128/$AL$128)*100000)</f>
        <v>0</v>
      </c>
      <c r="AN128" s="157">
        <f>' B_Populations'!I133</f>
        <v>0</v>
      </c>
      <c r="AO128" s="157">
        <f>IF(AN128=0,0,($F$128/$AN$128)*100000)</f>
        <v>0</v>
      </c>
      <c r="AP128" s="157">
        <f>' B_Populations'!K133</f>
        <v>0</v>
      </c>
      <c r="AQ128" s="157">
        <f>IF(AP128=0,0,($G$128/$AP$128)*100000)</f>
        <v>0</v>
      </c>
      <c r="AR128" s="157">
        <f>' B_Populations'!M133</f>
        <v>0</v>
      </c>
      <c r="AS128" s="157">
        <f>IF(AR128=0,0,($H$128/$AR$128)*100000)</f>
        <v>0</v>
      </c>
      <c r="AT128" s="157">
        <f>' B_Populations'!O133</f>
        <v>0</v>
      </c>
      <c r="AU128" s="157">
        <f>IF(AT128=0,0,($I$128/$AT$128)*100000)</f>
        <v>0</v>
      </c>
      <c r="AV128" s="157">
        <f>' B_Populations'!Q133</f>
        <v>0</v>
      </c>
      <c r="AW128" s="157">
        <f>IF(AV128=0,0,($J$128/$AV$128)*100000)</f>
        <v>0</v>
      </c>
      <c r="AX128" s="157">
        <f>' B_Populations'!S133</f>
        <v>0</v>
      </c>
      <c r="AY128" s="157">
        <f>IF(AX128=0,0,($K$128/$AX$128)*100000)</f>
        <v>0</v>
      </c>
      <c r="AZ128" s="157">
        <f>' B_Populations'!U133</f>
        <v>0</v>
      </c>
      <c r="BA128" s="157">
        <f>IF(AZ128=0,0,($L$128/$AZ$128)*100000)</f>
        <v>0</v>
      </c>
      <c r="CQ128" s="110"/>
      <c r="CR128" s="158"/>
      <c r="CS128" s="159">
        <v>0.16261300000000001</v>
      </c>
      <c r="CT128" s="110"/>
      <c r="CU128" s="108" t="str">
        <f>' B_Populations'!$B$13</f>
        <v>35-44</v>
      </c>
      <c r="CV128" s="160">
        <f t="shared" si="136"/>
        <v>0</v>
      </c>
      <c r="CW128" s="161">
        <f t="shared" si="137"/>
        <v>0</v>
      </c>
      <c r="CX128" s="161">
        <f t="shared" si="138"/>
        <v>0</v>
      </c>
      <c r="CY128" s="162">
        <f t="shared" si="139"/>
        <v>0</v>
      </c>
      <c r="CZ128" s="162">
        <f t="shared" si="140"/>
        <v>0</v>
      </c>
      <c r="DA128" s="162">
        <f t="shared" si="141"/>
        <v>0</v>
      </c>
      <c r="DB128" s="162">
        <f t="shared" si="142"/>
        <v>0</v>
      </c>
      <c r="DC128" s="162">
        <f t="shared" si="143"/>
        <v>0</v>
      </c>
      <c r="DD128" s="162">
        <f t="shared" si="144"/>
        <v>0</v>
      </c>
      <c r="DE128" s="178">
        <f t="shared" si="145"/>
        <v>0</v>
      </c>
    </row>
    <row r="129" spans="1:109">
      <c r="B129" s="108" t="str">
        <f>' B_Populations'!$B$14</f>
        <v>45-54</v>
      </c>
      <c r="C129" s="259"/>
      <c r="D129" s="260"/>
      <c r="E129" s="260"/>
      <c r="F129" s="155"/>
      <c r="G129" s="155"/>
      <c r="H129" s="155"/>
      <c r="I129" s="155"/>
      <c r="J129" s="155"/>
      <c r="K129" s="155"/>
      <c r="L129" s="155"/>
      <c r="M129" s="110"/>
      <c r="N129" s="110"/>
      <c r="O129" s="110"/>
      <c r="P129" s="110"/>
      <c r="Q129" s="110"/>
      <c r="R129" s="110"/>
      <c r="S129" s="110"/>
      <c r="T129" s="110"/>
      <c r="U129" s="110"/>
      <c r="V129" s="110"/>
      <c r="W129" s="110"/>
      <c r="X129" s="110"/>
      <c r="Y129" s="110"/>
      <c r="Z129" s="177"/>
      <c r="AA129" s="177"/>
      <c r="AB129" s="177"/>
      <c r="AC129" s="177"/>
      <c r="AD129" s="177"/>
      <c r="AE129" s="177"/>
      <c r="AF129" s="177"/>
      <c r="AG129" s="110"/>
      <c r="AH129" s="157">
        <f>' B_Populations'!C134</f>
        <v>0</v>
      </c>
      <c r="AI129" s="157">
        <f>IF(AH129=0,0,($C$129/$AH$129)*100000)</f>
        <v>0</v>
      </c>
      <c r="AJ129" s="157">
        <f>' B_Populations'!E134</f>
        <v>0</v>
      </c>
      <c r="AK129" s="157">
        <f>IF(AJ129=0,0,($D$129/$AJ$129)*100000)</f>
        <v>0</v>
      </c>
      <c r="AL129" s="157">
        <f>' B_Populations'!G134</f>
        <v>0</v>
      </c>
      <c r="AM129" s="157">
        <f>IF(AL129=0,0,($E$129/$AL$129)*100000)</f>
        <v>0</v>
      </c>
      <c r="AN129" s="157">
        <f>' B_Populations'!I134</f>
        <v>0</v>
      </c>
      <c r="AO129" s="157">
        <f>IF(AN129=0,0,($F$129/$AN$129)*100000)</f>
        <v>0</v>
      </c>
      <c r="AP129" s="157">
        <f>' B_Populations'!K134</f>
        <v>0</v>
      </c>
      <c r="AQ129" s="157">
        <f>IF(AP129=0,0,($G$129/$AP$129)*100000)</f>
        <v>0</v>
      </c>
      <c r="AR129" s="157">
        <f>' B_Populations'!M134</f>
        <v>0</v>
      </c>
      <c r="AS129" s="157">
        <f>IF(AR129=0,0,($H$129/$AR$129)*100000)</f>
        <v>0</v>
      </c>
      <c r="AT129" s="157">
        <f>' B_Populations'!O134</f>
        <v>0</v>
      </c>
      <c r="AU129" s="157">
        <f>IF(AT129=0,0,($I$129/$AT$129)*100000)</f>
        <v>0</v>
      </c>
      <c r="AV129" s="157">
        <f>' B_Populations'!Q134</f>
        <v>0</v>
      </c>
      <c r="AW129" s="157">
        <f>IF(AV129=0,0,($J$129/$AV$129)*100000)</f>
        <v>0</v>
      </c>
      <c r="AX129" s="157">
        <f>' B_Populations'!S134</f>
        <v>0</v>
      </c>
      <c r="AY129" s="157">
        <f>IF(AX129=0,0,($K$129/$AX$129)*100000)</f>
        <v>0</v>
      </c>
      <c r="AZ129" s="157">
        <f>' B_Populations'!U134</f>
        <v>0</v>
      </c>
      <c r="BA129" s="157">
        <f>IF(AZ129=0,0,($L$129/$AZ$129)*100000)</f>
        <v>0</v>
      </c>
      <c r="CQ129" s="110"/>
      <c r="CR129" s="158"/>
      <c r="CS129" s="159">
        <v>0.13483400000000001</v>
      </c>
      <c r="CT129" s="110"/>
      <c r="CU129" s="108" t="str">
        <f>' B_Populations'!$B$14</f>
        <v>45-54</v>
      </c>
      <c r="CV129" s="160">
        <f t="shared" si="136"/>
        <v>0</v>
      </c>
      <c r="CW129" s="161">
        <f t="shared" si="137"/>
        <v>0</v>
      </c>
      <c r="CX129" s="161">
        <f t="shared" si="138"/>
        <v>0</v>
      </c>
      <c r="CY129" s="162">
        <f t="shared" si="139"/>
        <v>0</v>
      </c>
      <c r="CZ129" s="162">
        <f t="shared" si="140"/>
        <v>0</v>
      </c>
      <c r="DA129" s="162">
        <f t="shared" si="141"/>
        <v>0</v>
      </c>
      <c r="DB129" s="162">
        <f t="shared" si="142"/>
        <v>0</v>
      </c>
      <c r="DC129" s="162">
        <f t="shared" si="143"/>
        <v>0</v>
      </c>
      <c r="DD129" s="162">
        <f t="shared" si="144"/>
        <v>0</v>
      </c>
      <c r="DE129" s="178">
        <f t="shared" si="145"/>
        <v>0</v>
      </c>
    </row>
    <row r="130" spans="1:109">
      <c r="B130" s="108" t="str">
        <f>' B_Populations'!$B$15</f>
        <v>55-64</v>
      </c>
      <c r="C130" s="259"/>
      <c r="D130" s="260"/>
      <c r="E130" s="260"/>
      <c r="F130" s="155"/>
      <c r="G130" s="155"/>
      <c r="H130" s="155"/>
      <c r="I130" s="155"/>
      <c r="J130" s="155"/>
      <c r="K130" s="155"/>
      <c r="L130" s="155"/>
      <c r="M130" s="110"/>
      <c r="N130" s="110"/>
      <c r="O130" s="110"/>
      <c r="P130" s="110"/>
      <c r="Q130" s="110"/>
      <c r="R130" s="110"/>
      <c r="S130" s="110"/>
      <c r="T130" s="110"/>
      <c r="U130" s="110"/>
      <c r="V130" s="110"/>
      <c r="W130" s="110"/>
      <c r="X130" s="110"/>
      <c r="Y130" s="110"/>
      <c r="Z130" s="177"/>
      <c r="AA130" s="177"/>
      <c r="AB130" s="177"/>
      <c r="AC130" s="177"/>
      <c r="AD130" s="177"/>
      <c r="AE130" s="177"/>
      <c r="AF130" s="177"/>
      <c r="AG130" s="110"/>
      <c r="AH130" s="157">
        <f>' B_Populations'!C135</f>
        <v>0</v>
      </c>
      <c r="AI130" s="157">
        <f>IF(AH130=0,0,($C$130/$AH$130)*100000)</f>
        <v>0</v>
      </c>
      <c r="AJ130" s="157">
        <f>' B_Populations'!E135</f>
        <v>0</v>
      </c>
      <c r="AK130" s="157">
        <f>IF(AJ130=0,0,($D$130/$AJ$130)*100000)</f>
        <v>0</v>
      </c>
      <c r="AL130" s="157">
        <f>' B_Populations'!G135</f>
        <v>0</v>
      </c>
      <c r="AM130" s="157">
        <f>IF(AL130=0,0,($E$130/$AL$130)*100000)</f>
        <v>0</v>
      </c>
      <c r="AN130" s="157">
        <f>' B_Populations'!I135</f>
        <v>0</v>
      </c>
      <c r="AO130" s="157">
        <f>IF(AN130=0,0,($F$130/$AN$130)*100000)</f>
        <v>0</v>
      </c>
      <c r="AP130" s="157">
        <f>' B_Populations'!K135</f>
        <v>0</v>
      </c>
      <c r="AQ130" s="157">
        <f>IF(AP130=0,0,($G$130/$AP$130)*100000)</f>
        <v>0</v>
      </c>
      <c r="AR130" s="157">
        <f>' B_Populations'!M135</f>
        <v>0</v>
      </c>
      <c r="AS130" s="157">
        <f>IF(AR130=0,0,($H$130/$AR$130)*100000)</f>
        <v>0</v>
      </c>
      <c r="AT130" s="157">
        <f>' B_Populations'!O135</f>
        <v>0</v>
      </c>
      <c r="AU130" s="157">
        <f>IF(AT130=0,0,($I$130/$AT$130)*100000)</f>
        <v>0</v>
      </c>
      <c r="AV130" s="157">
        <f>' B_Populations'!Q135</f>
        <v>0</v>
      </c>
      <c r="AW130" s="157">
        <f>IF(AV130=0,0,($J$130/$AV$130)*100000)</f>
        <v>0</v>
      </c>
      <c r="AX130" s="157">
        <f>' B_Populations'!S135</f>
        <v>0</v>
      </c>
      <c r="AY130" s="157">
        <f>IF(AX130=0,0,($K$130/$AX$130)*100000)</f>
        <v>0</v>
      </c>
      <c r="AZ130" s="157">
        <f>' B_Populations'!U135</f>
        <v>0</v>
      </c>
      <c r="BA130" s="157">
        <f>IF(AZ130=0,0,($L$130/$AZ$130)*100000)</f>
        <v>0</v>
      </c>
      <c r="CQ130" s="110"/>
      <c r="CR130" s="158"/>
      <c r="CS130" s="159">
        <v>8.7247000000000005E-2</v>
      </c>
      <c r="CT130" s="110"/>
      <c r="CU130" s="108" t="str">
        <f>' B_Populations'!$B$15</f>
        <v>55-64</v>
      </c>
      <c r="CV130" s="160">
        <f t="shared" si="136"/>
        <v>0</v>
      </c>
      <c r="CW130" s="161">
        <f t="shared" si="137"/>
        <v>0</v>
      </c>
      <c r="CX130" s="161">
        <f t="shared" si="138"/>
        <v>0</v>
      </c>
      <c r="CY130" s="162">
        <f t="shared" si="139"/>
        <v>0</v>
      </c>
      <c r="CZ130" s="162">
        <f t="shared" si="140"/>
        <v>0</v>
      </c>
      <c r="DA130" s="162">
        <f t="shared" si="141"/>
        <v>0</v>
      </c>
      <c r="DB130" s="162">
        <f t="shared" si="142"/>
        <v>0</v>
      </c>
      <c r="DC130" s="162">
        <f t="shared" si="143"/>
        <v>0</v>
      </c>
      <c r="DD130" s="162">
        <f t="shared" si="144"/>
        <v>0</v>
      </c>
      <c r="DE130" s="178">
        <f t="shared" si="145"/>
        <v>0</v>
      </c>
    </row>
    <row r="131" spans="1:109">
      <c r="B131" s="108" t="str">
        <f>' B_Populations'!$B$16</f>
        <v>65-74</v>
      </c>
      <c r="C131" s="259"/>
      <c r="D131" s="260"/>
      <c r="E131" s="260"/>
      <c r="F131" s="155"/>
      <c r="G131" s="155"/>
      <c r="H131" s="155"/>
      <c r="I131" s="155"/>
      <c r="J131" s="155"/>
      <c r="K131" s="155"/>
      <c r="L131" s="155"/>
      <c r="M131" s="110"/>
      <c r="N131" s="110"/>
      <c r="O131" s="110"/>
      <c r="P131" s="110"/>
      <c r="Q131" s="110"/>
      <c r="R131" s="110"/>
      <c r="S131" s="110"/>
      <c r="T131" s="110"/>
      <c r="U131" s="110"/>
      <c r="V131" s="110"/>
      <c r="W131" s="110"/>
      <c r="X131" s="110"/>
      <c r="Y131" s="110"/>
      <c r="Z131" s="177"/>
      <c r="AA131" s="177"/>
      <c r="AB131" s="177"/>
      <c r="AC131" s="177"/>
      <c r="AD131" s="177"/>
      <c r="AE131" s="177"/>
      <c r="AF131" s="177"/>
      <c r="AG131" s="110"/>
      <c r="AH131" s="157">
        <f>' B_Populations'!C136</f>
        <v>0</v>
      </c>
      <c r="AI131" s="157">
        <f>IF(AH131=0,0,($C$131/$AH$131)*100000)</f>
        <v>0</v>
      </c>
      <c r="AJ131" s="157">
        <f>' B_Populations'!E136</f>
        <v>0</v>
      </c>
      <c r="AK131" s="157">
        <f>IF(AJ131=0,0,($D$131/$AJ$131)*100000)</f>
        <v>0</v>
      </c>
      <c r="AL131" s="157">
        <f>' B_Populations'!G136</f>
        <v>0</v>
      </c>
      <c r="AM131" s="157">
        <f>IF(AL131=0,0,($E$131/$AL$131)*100000)</f>
        <v>0</v>
      </c>
      <c r="AN131" s="157">
        <f>' B_Populations'!I136</f>
        <v>0</v>
      </c>
      <c r="AO131" s="157">
        <f>IF(AN131=0,0,($F$131/$AN$131)*100000)</f>
        <v>0</v>
      </c>
      <c r="AP131" s="157">
        <f>' B_Populations'!K136</f>
        <v>0</v>
      </c>
      <c r="AQ131" s="157">
        <f>IF(AP131=0,0,($G$131/$AP$131)*100000)</f>
        <v>0</v>
      </c>
      <c r="AR131" s="157">
        <f>' B_Populations'!M136</f>
        <v>0</v>
      </c>
      <c r="AS131" s="157">
        <f>IF(AR131=0,0,($H$131/$AR$131)*100000)</f>
        <v>0</v>
      </c>
      <c r="AT131" s="157">
        <f>' B_Populations'!O136</f>
        <v>0</v>
      </c>
      <c r="AU131" s="157">
        <f>IF(AT131=0,0,($I$131/$AT$131)*100000)</f>
        <v>0</v>
      </c>
      <c r="AV131" s="157">
        <f>' B_Populations'!Q136</f>
        <v>0</v>
      </c>
      <c r="AW131" s="157">
        <f>IF(AV131=0,0,($J$131/$AV$131)*100000)</f>
        <v>0</v>
      </c>
      <c r="AX131" s="157">
        <f>' B_Populations'!S136</f>
        <v>0</v>
      </c>
      <c r="AY131" s="157">
        <f>IF(AX131=0,0,($K$131/$AX$131)*100000)</f>
        <v>0</v>
      </c>
      <c r="AZ131" s="157">
        <f>' B_Populations'!U136</f>
        <v>0</v>
      </c>
      <c r="BA131" s="157">
        <f>IF(AZ131=0,0,($L$131/$AZ$131)*100000)</f>
        <v>0</v>
      </c>
      <c r="CQ131" s="110"/>
      <c r="CR131" s="158"/>
      <c r="CS131" s="159">
        <v>6.6036999999999998E-2</v>
      </c>
      <c r="CT131" s="110"/>
      <c r="CU131" s="108" t="str">
        <f>' B_Populations'!$B$16</f>
        <v>65-74</v>
      </c>
      <c r="CV131" s="160">
        <f t="shared" si="136"/>
        <v>0</v>
      </c>
      <c r="CW131" s="161">
        <f t="shared" si="137"/>
        <v>0</v>
      </c>
      <c r="CX131" s="161">
        <f t="shared" si="138"/>
        <v>0</v>
      </c>
      <c r="CY131" s="162">
        <f t="shared" si="139"/>
        <v>0</v>
      </c>
      <c r="CZ131" s="162">
        <f t="shared" si="140"/>
        <v>0</v>
      </c>
      <c r="DA131" s="162">
        <f t="shared" si="141"/>
        <v>0</v>
      </c>
      <c r="DB131" s="162">
        <f t="shared" si="142"/>
        <v>0</v>
      </c>
      <c r="DC131" s="162">
        <f t="shared" si="143"/>
        <v>0</v>
      </c>
      <c r="DD131" s="162">
        <f t="shared" si="144"/>
        <v>0</v>
      </c>
      <c r="DE131" s="178">
        <f t="shared" si="145"/>
        <v>0</v>
      </c>
    </row>
    <row r="132" spans="1:109">
      <c r="B132" s="108" t="str">
        <f>' B_Populations'!$B$17</f>
        <v>75-84</v>
      </c>
      <c r="C132" s="259"/>
      <c r="D132" s="260"/>
      <c r="E132" s="260"/>
      <c r="F132" s="155"/>
      <c r="G132" s="155"/>
      <c r="H132" s="155"/>
      <c r="I132" s="155"/>
      <c r="J132" s="155"/>
      <c r="K132" s="155"/>
      <c r="L132" s="155"/>
      <c r="M132" s="110"/>
      <c r="N132" s="110"/>
      <c r="O132" s="110"/>
      <c r="P132" s="110"/>
      <c r="Q132" s="110"/>
      <c r="R132" s="110"/>
      <c r="S132" s="110"/>
      <c r="T132" s="110"/>
      <c r="U132" s="110"/>
      <c r="V132" s="110"/>
      <c r="W132" s="110"/>
      <c r="X132" s="110"/>
      <c r="Y132" s="110"/>
      <c r="Z132" s="177"/>
      <c r="AA132" s="177"/>
      <c r="AB132" s="177"/>
      <c r="AC132" s="177"/>
      <c r="AD132" s="177"/>
      <c r="AE132" s="177"/>
      <c r="AF132" s="177"/>
      <c r="AG132" s="110"/>
      <c r="AH132" s="157">
        <f>' B_Populations'!C137</f>
        <v>0</v>
      </c>
      <c r="AI132" s="157">
        <f>IF(AH132=0,0,($C$132/$AH$132)*100000)</f>
        <v>0</v>
      </c>
      <c r="AJ132" s="157">
        <f>' B_Populations'!E137</f>
        <v>0</v>
      </c>
      <c r="AK132" s="157">
        <f>IF(AJ132=0,0,($D$132/$AJ$132)*100000)</f>
        <v>0</v>
      </c>
      <c r="AL132" s="157">
        <f>' B_Populations'!G137</f>
        <v>0</v>
      </c>
      <c r="AM132" s="157">
        <f>IF(AL132=0,0,($E$132/$AL$132)*100000)</f>
        <v>0</v>
      </c>
      <c r="AN132" s="157">
        <f>' B_Populations'!I137</f>
        <v>0</v>
      </c>
      <c r="AO132" s="157">
        <f>IF(AN132=0,0,($F$132/$AN$132)*100000)</f>
        <v>0</v>
      </c>
      <c r="AP132" s="157">
        <f>' B_Populations'!K137</f>
        <v>0</v>
      </c>
      <c r="AQ132" s="157">
        <f>IF(AP132=0,0,($G$132/$AP$132)*100000)</f>
        <v>0</v>
      </c>
      <c r="AR132" s="157">
        <f>' B_Populations'!M137</f>
        <v>0</v>
      </c>
      <c r="AS132" s="157">
        <f>IF(AR132=0,0,($H$132/$AR$132)*100000)</f>
        <v>0</v>
      </c>
      <c r="AT132" s="157">
        <f>' B_Populations'!O137</f>
        <v>0</v>
      </c>
      <c r="AU132" s="157">
        <f>IF(AT132=0,0,($I$132/$AT$132)*100000)</f>
        <v>0</v>
      </c>
      <c r="AV132" s="157">
        <f>' B_Populations'!Q137</f>
        <v>0</v>
      </c>
      <c r="AW132" s="157">
        <f>IF(AV132=0,0,($J$132/$AV$132)*100000)</f>
        <v>0</v>
      </c>
      <c r="AX132" s="157">
        <f>' B_Populations'!S137</f>
        <v>0</v>
      </c>
      <c r="AY132" s="157">
        <f>IF(AX132=0,0,($K$132/$AX$132)*100000)</f>
        <v>0</v>
      </c>
      <c r="AZ132" s="157">
        <f>' B_Populations'!U137</f>
        <v>0</v>
      </c>
      <c r="BA132" s="157">
        <f>IF(AZ132=0,0,($L$132/$AZ$132)*100000)</f>
        <v>0</v>
      </c>
      <c r="CQ132" s="110"/>
      <c r="CR132" s="158"/>
      <c r="CS132" s="159">
        <v>4.4840999999999999E-2</v>
      </c>
      <c r="CT132" s="110"/>
      <c r="CU132" s="108" t="str">
        <f>' B_Populations'!$B$17</f>
        <v>75-84</v>
      </c>
      <c r="CV132" s="160">
        <f t="shared" si="136"/>
        <v>0</v>
      </c>
      <c r="CW132" s="161">
        <f t="shared" si="137"/>
        <v>0</v>
      </c>
      <c r="CX132" s="161">
        <f t="shared" si="138"/>
        <v>0</v>
      </c>
      <c r="CY132" s="162">
        <f t="shared" si="139"/>
        <v>0</v>
      </c>
      <c r="CZ132" s="162">
        <f t="shared" si="140"/>
        <v>0</v>
      </c>
      <c r="DA132" s="162">
        <f t="shared" si="141"/>
        <v>0</v>
      </c>
      <c r="DB132" s="162">
        <f t="shared" si="142"/>
        <v>0</v>
      </c>
      <c r="DC132" s="162">
        <f t="shared" si="143"/>
        <v>0</v>
      </c>
      <c r="DD132" s="162">
        <f t="shared" si="144"/>
        <v>0</v>
      </c>
      <c r="DE132" s="178">
        <f t="shared" si="145"/>
        <v>0</v>
      </c>
    </row>
    <row r="133" spans="1:109">
      <c r="B133" s="108" t="str">
        <f>' B_Populations'!$B$18</f>
        <v>85+</v>
      </c>
      <c r="C133" s="259"/>
      <c r="D133" s="260"/>
      <c r="E133" s="260"/>
      <c r="F133" s="155"/>
      <c r="G133" s="155"/>
      <c r="H133" s="155"/>
      <c r="I133" s="155"/>
      <c r="J133" s="155"/>
      <c r="K133" s="155"/>
      <c r="L133" s="155"/>
      <c r="M133" s="110"/>
      <c r="N133" s="110"/>
      <c r="O133" s="110"/>
      <c r="P133" s="110"/>
      <c r="Q133" s="110"/>
      <c r="R133" s="110"/>
      <c r="S133" s="110"/>
      <c r="T133" s="110"/>
      <c r="U133" s="110"/>
      <c r="V133" s="110"/>
      <c r="W133" s="110"/>
      <c r="X133" s="110"/>
      <c r="Y133" s="110"/>
      <c r="Z133" s="177"/>
      <c r="AA133" s="177"/>
      <c r="AB133" s="177"/>
      <c r="AC133" s="177"/>
      <c r="AD133" s="177"/>
      <c r="AE133" s="177"/>
      <c r="AF133" s="177"/>
      <c r="AG133" s="110"/>
      <c r="AH133" s="157">
        <f>' B_Populations'!C138</f>
        <v>0</v>
      </c>
      <c r="AI133" s="157">
        <f>IF(AH133=0,0,($C$133/$AH$133)*100000)</f>
        <v>0</v>
      </c>
      <c r="AJ133" s="157">
        <f>' B_Populations'!E138</f>
        <v>0</v>
      </c>
      <c r="AK133" s="157">
        <f>IF(AJ133=0,0,($D$133/$AJ$133)*100000)</f>
        <v>0</v>
      </c>
      <c r="AL133" s="157">
        <f>' B_Populations'!G138</f>
        <v>0</v>
      </c>
      <c r="AM133" s="157">
        <f>IF(AL133=0,0,($E$133/$AL$133)*100000)</f>
        <v>0</v>
      </c>
      <c r="AN133" s="157">
        <f>' B_Populations'!I138</f>
        <v>0</v>
      </c>
      <c r="AO133" s="157">
        <f>IF(AN133=0,0,($F$133/$AN$133)*100000)</f>
        <v>0</v>
      </c>
      <c r="AP133" s="157">
        <f>' B_Populations'!K138</f>
        <v>0</v>
      </c>
      <c r="AQ133" s="157">
        <f>IF(AP133=0,0,($G$133/$AP$133)*100000)</f>
        <v>0</v>
      </c>
      <c r="AR133" s="157">
        <f>' B_Populations'!M138</f>
        <v>0</v>
      </c>
      <c r="AS133" s="157">
        <f>IF(AR133=0,0,($H$133/$AR$133)*100000)</f>
        <v>0</v>
      </c>
      <c r="AT133" s="157">
        <f>' B_Populations'!O138</f>
        <v>0</v>
      </c>
      <c r="AU133" s="157">
        <f>IF(AT133=0,0,($I$133/$AT$133)*100000)</f>
        <v>0</v>
      </c>
      <c r="AV133" s="157">
        <f>' B_Populations'!Q138</f>
        <v>0</v>
      </c>
      <c r="AW133" s="157">
        <f>IF(AV133=0,0,($J$133/$AV$133)*100000)</f>
        <v>0</v>
      </c>
      <c r="AX133" s="157">
        <f>' B_Populations'!S138</f>
        <v>0</v>
      </c>
      <c r="AY133" s="157">
        <f>IF(AX133=0,0,($K$133/$AX$133)*100000)</f>
        <v>0</v>
      </c>
      <c r="AZ133" s="157">
        <f>' B_Populations'!U138</f>
        <v>0</v>
      </c>
      <c r="BA133" s="157">
        <f>IF(AZ133=0,0,($L$133/$AZ$133)*100000)</f>
        <v>0</v>
      </c>
      <c r="CQ133" s="110"/>
      <c r="CR133" s="158"/>
      <c r="CS133" s="159">
        <v>1.5507999999999999E-2</v>
      </c>
      <c r="CT133" s="110"/>
      <c r="CU133" s="108" t="str">
        <f>' B_Populations'!$B$18</f>
        <v>85+</v>
      </c>
      <c r="CV133" s="160">
        <f t="shared" si="136"/>
        <v>0</v>
      </c>
      <c r="CW133" s="161">
        <f t="shared" si="137"/>
        <v>0</v>
      </c>
      <c r="CX133" s="161">
        <f t="shared" si="138"/>
        <v>0</v>
      </c>
      <c r="CY133" s="162">
        <f t="shared" si="139"/>
        <v>0</v>
      </c>
      <c r="CZ133" s="162">
        <f t="shared" si="140"/>
        <v>0</v>
      </c>
      <c r="DA133" s="162">
        <f t="shared" si="141"/>
        <v>0</v>
      </c>
      <c r="DB133" s="162">
        <f t="shared" si="142"/>
        <v>0</v>
      </c>
      <c r="DC133" s="162">
        <f t="shared" si="143"/>
        <v>0</v>
      </c>
      <c r="DD133" s="162">
        <f t="shared" si="144"/>
        <v>0</v>
      </c>
      <c r="DE133" s="178">
        <f t="shared" si="145"/>
        <v>0</v>
      </c>
    </row>
    <row r="134" spans="1:109">
      <c r="B134" s="163" t="s">
        <v>115</v>
      </c>
      <c r="C134" s="164">
        <f t="shared" ref="C134:L134" si="146">SUM(C124:C133)</f>
        <v>0</v>
      </c>
      <c r="D134" s="165">
        <f t="shared" si="146"/>
        <v>0</v>
      </c>
      <c r="E134" s="165">
        <f t="shared" si="146"/>
        <v>0</v>
      </c>
      <c r="F134" s="167">
        <f t="shared" si="146"/>
        <v>0</v>
      </c>
      <c r="G134" s="167">
        <f t="shared" si="146"/>
        <v>0</v>
      </c>
      <c r="H134" s="167">
        <f t="shared" si="146"/>
        <v>0</v>
      </c>
      <c r="I134" s="167">
        <f t="shared" si="146"/>
        <v>0</v>
      </c>
      <c r="J134" s="167">
        <f t="shared" si="146"/>
        <v>0</v>
      </c>
      <c r="K134" s="167">
        <f t="shared" si="146"/>
        <v>0</v>
      </c>
      <c r="L134" s="179">
        <f t="shared" si="146"/>
        <v>0</v>
      </c>
      <c r="M134" s="98"/>
      <c r="AH134" s="170">
        <f t="shared" ref="AH134:BA134" si="147">SUM(AH124:AH133)</f>
        <v>0</v>
      </c>
      <c r="AI134" s="157">
        <f>IF(AH134=0,0,($C$134/$AH$134)*100000)</f>
        <v>0</v>
      </c>
      <c r="AJ134" s="157">
        <f t="shared" si="147"/>
        <v>0</v>
      </c>
      <c r="AK134" s="157">
        <f>IF(AJ134=0,0,($D$134/$AJ$134)*100000)</f>
        <v>0</v>
      </c>
      <c r="AL134" s="157">
        <f t="shared" si="147"/>
        <v>0</v>
      </c>
      <c r="AM134" s="157">
        <f>IF(AL134=0,0,($E$134/$AL$134)*100000)</f>
        <v>0</v>
      </c>
      <c r="AN134" s="157">
        <f t="shared" si="147"/>
        <v>0</v>
      </c>
      <c r="AO134" s="157">
        <f>IF(AN134=0,0,($F$134/$AN$134)*100000)</f>
        <v>0</v>
      </c>
      <c r="AP134" s="157">
        <f t="shared" si="147"/>
        <v>0</v>
      </c>
      <c r="AQ134" s="157">
        <f>IF(AP134=0,0,($G$134/$AP$134)*100000)</f>
        <v>0</v>
      </c>
      <c r="AR134" s="157">
        <f t="shared" si="147"/>
        <v>0</v>
      </c>
      <c r="AS134" s="157">
        <f>IF(AR134=0,0,($H$134/$AR$134)*100000)</f>
        <v>0</v>
      </c>
      <c r="AT134" s="157">
        <f t="shared" si="147"/>
        <v>0</v>
      </c>
      <c r="AU134" s="157">
        <f>IF(AT134=0,0,($I$134/$AT$134)*100000)</f>
        <v>0</v>
      </c>
      <c r="AV134" s="157">
        <f t="shared" si="147"/>
        <v>0</v>
      </c>
      <c r="AW134" s="157">
        <f>IF(AV134=0,0,($J$134/$AV$134)*100000)</f>
        <v>0</v>
      </c>
      <c r="AX134" s="157">
        <f t="shared" si="147"/>
        <v>0</v>
      </c>
      <c r="AY134" s="157">
        <f>IF(AX134=0,0,($K$134/$AX$134)*100000)</f>
        <v>0</v>
      </c>
      <c r="AZ134" s="157">
        <f t="shared" si="147"/>
        <v>0</v>
      </c>
      <c r="BA134" s="157">
        <f>IF(AZ134=0,0,($L$134/$AZ$134)*100000)</f>
        <v>0</v>
      </c>
      <c r="CS134" s="171"/>
      <c r="CU134" s="157" t="s">
        <v>115</v>
      </c>
      <c r="CV134" s="160">
        <f t="shared" ref="CV134:DE134" si="148">SUM(CV124:CV133)</f>
        <v>0</v>
      </c>
      <c r="CW134" s="161">
        <f t="shared" si="148"/>
        <v>0</v>
      </c>
      <c r="CX134" s="161">
        <f t="shared" si="148"/>
        <v>0</v>
      </c>
      <c r="CY134" s="172">
        <f t="shared" si="148"/>
        <v>0</v>
      </c>
      <c r="CZ134" s="172">
        <f t="shared" si="148"/>
        <v>0</v>
      </c>
      <c r="DA134" s="172">
        <f t="shared" si="148"/>
        <v>0</v>
      </c>
      <c r="DB134" s="172">
        <f t="shared" si="148"/>
        <v>0</v>
      </c>
      <c r="DC134" s="172">
        <f t="shared" si="148"/>
        <v>0</v>
      </c>
      <c r="DD134" s="172">
        <f t="shared" si="148"/>
        <v>0</v>
      </c>
      <c r="DE134" s="180">
        <f t="shared" si="148"/>
        <v>0</v>
      </c>
    </row>
    <row r="136" spans="1:109" ht="12.95" thickBot="1"/>
    <row r="137" spans="1:109" ht="13.5" thickBot="1">
      <c r="A137" s="136" t="s">
        <v>116</v>
      </c>
      <c r="B137" s="173"/>
      <c r="C137" s="174">
        <f>' B_Populations'!A145</f>
        <v>0</v>
      </c>
      <c r="D137" s="139" t="s">
        <v>103</v>
      </c>
      <c r="E137" s="139"/>
      <c r="F137" s="140" t="s">
        <v>104</v>
      </c>
      <c r="G137" s="141"/>
      <c r="H137" s="141"/>
      <c r="I137" s="141"/>
      <c r="J137" s="141"/>
      <c r="K137" s="141"/>
      <c r="L137" s="141"/>
      <c r="M137" s="98"/>
      <c r="N137" s="98"/>
      <c r="O137" s="98"/>
      <c r="P137" s="98"/>
      <c r="Q137" s="98"/>
      <c r="R137" s="98"/>
      <c r="S137" s="98"/>
      <c r="T137" s="98"/>
      <c r="U137" s="98"/>
      <c r="V137" s="98"/>
      <c r="W137" s="98"/>
      <c r="X137" s="98"/>
      <c r="Y137" s="98"/>
      <c r="CV137" s="98" t="s">
        <v>106</v>
      </c>
      <c r="CW137" s="98"/>
      <c r="CX137" s="98"/>
      <c r="CY137" s="98"/>
    </row>
    <row r="138" spans="1:109" ht="39">
      <c r="B138" s="144" t="s">
        <v>32</v>
      </c>
      <c r="C138" s="145" t="s">
        <v>107</v>
      </c>
      <c r="D138" s="146" t="s">
        <v>108</v>
      </c>
      <c r="E138" s="146" t="s">
        <v>109</v>
      </c>
      <c r="F138" s="148" t="str">
        <f>' B_Populations'!$I$8</f>
        <v>White-Not Hispanic</v>
      </c>
      <c r="G138" s="148" t="str">
        <f>' B_Populations'!$K$8</f>
        <v>Hispanic</v>
      </c>
      <c r="H138" s="148" t="str">
        <f>' B_Populations'!$M$8</f>
        <v>Black-Not Hispanic</v>
      </c>
      <c r="I138" s="148" t="str">
        <f>' B_Populations'!$O$8</f>
        <v>Asian</v>
      </c>
      <c r="J138" s="148" t="str">
        <f>' B_Populations'!$Q$8</f>
        <v>American Indian/Alaska Native</v>
      </c>
      <c r="K138" s="148" t="str">
        <f>' B_Populations'!$S$8</f>
        <v>Other</v>
      </c>
      <c r="L138" s="175" t="str">
        <f>' B_Populations'!$U$8</f>
        <v>Other</v>
      </c>
      <c r="M138" s="102"/>
      <c r="N138" s="102"/>
      <c r="O138" s="102"/>
      <c r="P138" s="102"/>
      <c r="Q138" s="102"/>
      <c r="R138" s="102"/>
      <c r="S138" s="102"/>
      <c r="T138" s="102"/>
      <c r="U138" s="102"/>
      <c r="V138" s="102"/>
      <c r="W138" s="102"/>
      <c r="X138" s="102"/>
      <c r="Y138" s="102"/>
      <c r="Z138" s="102"/>
      <c r="AA138" s="102"/>
      <c r="AB138" s="102"/>
      <c r="AC138" s="102"/>
      <c r="AD138" s="102"/>
      <c r="AE138" s="102"/>
      <c r="AF138" s="102"/>
      <c r="AH138" s="150" t="s">
        <v>110</v>
      </c>
      <c r="AI138" s="150" t="s">
        <v>111</v>
      </c>
      <c r="AJ138" s="150" t="s">
        <v>112</v>
      </c>
      <c r="AK138" s="150" t="s">
        <v>111</v>
      </c>
      <c r="AL138" s="150" t="s">
        <v>113</v>
      </c>
      <c r="AM138" s="150" t="s">
        <v>111</v>
      </c>
      <c r="AN138" s="150" t="str">
        <f>' B_Populations'!$I$8</f>
        <v>White-Not Hispanic</v>
      </c>
      <c r="AO138" s="150" t="s">
        <v>111</v>
      </c>
      <c r="AP138" s="150" t="str">
        <f>' B_Populations'!$K$8</f>
        <v>Hispanic</v>
      </c>
      <c r="AQ138" s="150" t="s">
        <v>111</v>
      </c>
      <c r="AR138" s="150" t="str">
        <f>' B_Populations'!$M$8</f>
        <v>Black-Not Hispanic</v>
      </c>
      <c r="AS138" s="150" t="s">
        <v>111</v>
      </c>
      <c r="AT138" s="150" t="str">
        <f>' B_Populations'!$O$8</f>
        <v>Asian</v>
      </c>
      <c r="AU138" s="150" t="s">
        <v>111</v>
      </c>
      <c r="AV138" s="150" t="str">
        <f>' B_Populations'!$Q$8</f>
        <v>American Indian/Alaska Native</v>
      </c>
      <c r="AW138" s="150" t="s">
        <v>111</v>
      </c>
      <c r="AX138" s="150" t="str">
        <f>' B_Populations'!$S$8</f>
        <v>Other</v>
      </c>
      <c r="AY138" s="150" t="s">
        <v>111</v>
      </c>
      <c r="AZ138" s="150" t="str">
        <f>' B_Populations'!$U$8</f>
        <v>Other</v>
      </c>
      <c r="BA138" s="150" t="s">
        <v>111</v>
      </c>
      <c r="BB138" s="102"/>
      <c r="BC138" s="102"/>
      <c r="BD138" s="102"/>
      <c r="BE138" s="102"/>
      <c r="BF138" s="102"/>
      <c r="BG138" s="102"/>
      <c r="BH138" s="102"/>
      <c r="BI138" s="102"/>
      <c r="BJ138" s="102"/>
      <c r="BK138" s="102"/>
      <c r="BL138" s="102"/>
      <c r="BM138" s="102"/>
      <c r="BN138" s="102"/>
      <c r="BO138" s="102"/>
      <c r="BP138" s="102"/>
      <c r="BQ138" s="102"/>
      <c r="BR138" s="102"/>
      <c r="BS138" s="102"/>
      <c r="BT138" s="102"/>
      <c r="BU138" s="102"/>
      <c r="BV138" s="102"/>
      <c r="BW138" s="102"/>
      <c r="BX138" s="102"/>
      <c r="BY138" s="102"/>
      <c r="BZ138" s="102"/>
      <c r="CA138" s="102"/>
      <c r="CB138" s="102"/>
      <c r="CC138" s="102"/>
      <c r="CD138" s="102"/>
      <c r="CE138" s="102"/>
      <c r="CF138" s="102"/>
      <c r="CG138" s="102"/>
      <c r="CH138" s="102"/>
      <c r="CI138" s="102"/>
      <c r="CJ138" s="102"/>
      <c r="CK138" s="102"/>
      <c r="CL138" s="102"/>
      <c r="CM138" s="102"/>
      <c r="CN138" s="102"/>
      <c r="CO138" s="102"/>
      <c r="CP138" s="102"/>
      <c r="CQ138" s="102"/>
      <c r="CR138" s="102"/>
      <c r="CS138" s="151" t="s">
        <v>114</v>
      </c>
      <c r="CU138" s="150" t="s">
        <v>32</v>
      </c>
      <c r="CV138" s="152" t="s">
        <v>33</v>
      </c>
      <c r="CW138" s="153" t="s">
        <v>34</v>
      </c>
      <c r="CX138" s="153" t="s">
        <v>35</v>
      </c>
      <c r="CY138" s="148" t="str">
        <f>' B_Populations'!$I$8</f>
        <v>White-Not Hispanic</v>
      </c>
      <c r="CZ138" s="148" t="str">
        <f>' B_Populations'!$K$8</f>
        <v>Hispanic</v>
      </c>
      <c r="DA138" s="148" t="str">
        <f>' B_Populations'!$M$8</f>
        <v>Black-Not Hispanic</v>
      </c>
      <c r="DB138" s="148" t="str">
        <f>' B_Populations'!$O$8</f>
        <v>Asian</v>
      </c>
      <c r="DC138" s="148" t="str">
        <f>' B_Populations'!$Q$8</f>
        <v>American Indian/Alaska Native</v>
      </c>
      <c r="DD138" s="148" t="str">
        <f>' B_Populations'!$S$8</f>
        <v>Other</v>
      </c>
      <c r="DE138" s="175" t="str">
        <f>' B_Populations'!$U$8</f>
        <v>Other</v>
      </c>
    </row>
    <row r="139" spans="1:109">
      <c r="B139" s="108" t="str">
        <f>' B_Populations'!$B$9</f>
        <v>10-14</v>
      </c>
      <c r="C139" s="259"/>
      <c r="D139" s="260"/>
      <c r="E139" s="260"/>
      <c r="F139" s="155"/>
      <c r="G139" s="155"/>
      <c r="H139" s="155"/>
      <c r="I139" s="155"/>
      <c r="J139" s="155"/>
      <c r="K139" s="155"/>
      <c r="L139" s="155"/>
      <c r="M139" s="110"/>
      <c r="N139" s="110"/>
      <c r="O139" s="110"/>
      <c r="P139" s="110"/>
      <c r="Q139" s="110"/>
      <c r="R139" s="110"/>
      <c r="S139" s="110"/>
      <c r="T139" s="110"/>
      <c r="U139" s="110"/>
      <c r="V139" s="110"/>
      <c r="W139" s="110"/>
      <c r="X139" s="110"/>
      <c r="Y139" s="110"/>
      <c r="Z139" s="177"/>
      <c r="AA139" s="177"/>
      <c r="AB139" s="177"/>
      <c r="AC139" s="177"/>
      <c r="AD139" s="177"/>
      <c r="AE139" s="177"/>
      <c r="AF139" s="177"/>
      <c r="AG139" s="110"/>
      <c r="AH139" s="157">
        <f>' B_Populations'!C144</f>
        <v>0</v>
      </c>
      <c r="AI139" s="157">
        <f>IF(AH139=0,0,($C$139/$AH$139)*100000)</f>
        <v>0</v>
      </c>
      <c r="AJ139" s="157">
        <f>' B_Populations'!E144</f>
        <v>0</v>
      </c>
      <c r="AK139" s="157">
        <f>IF(AJ139=0,0,($D$139/$AJ$139)*100000)</f>
        <v>0</v>
      </c>
      <c r="AL139" s="157">
        <f>' B_Populations'!G144</f>
        <v>0</v>
      </c>
      <c r="AM139" s="157">
        <f>IF(AL139=0,0,($E$139/$AL$139)*100000)</f>
        <v>0</v>
      </c>
      <c r="AN139" s="157">
        <f>' B_Populations'!I144</f>
        <v>0</v>
      </c>
      <c r="AO139" s="157">
        <f>IF(AN139=0,0,($F$139/$AN$139)*100000)</f>
        <v>0</v>
      </c>
      <c r="AP139" s="157">
        <f>' B_Populations'!K144</f>
        <v>0</v>
      </c>
      <c r="AQ139" s="157">
        <f>IF(AP139=0,0,($G$139/$AP$139)*100000)</f>
        <v>0</v>
      </c>
      <c r="AR139" s="157">
        <f>' B_Populations'!M144</f>
        <v>0</v>
      </c>
      <c r="AS139" s="157">
        <f>IF(AR139=0,0,($H$139/$AR$139)*100000)</f>
        <v>0</v>
      </c>
      <c r="AT139" s="157">
        <f>' B_Populations'!O144</f>
        <v>0</v>
      </c>
      <c r="AU139" s="157">
        <f>IF(AT139=0,0,($I$139/$AT$139)*100000)</f>
        <v>0</v>
      </c>
      <c r="AV139" s="157">
        <f>' B_Populations'!Q144</f>
        <v>0</v>
      </c>
      <c r="AW139" s="157">
        <f>IF(AV139=0,0,($J$139/$AV$139)*100000)</f>
        <v>0</v>
      </c>
      <c r="AX139" s="157">
        <f>' B_Populations'!S144</f>
        <v>0</v>
      </c>
      <c r="AY139" s="157">
        <f>IF(AX139=0,0,($K$139/$AX$139)*100000)</f>
        <v>0</v>
      </c>
      <c r="AZ139" s="157">
        <f>' B_Populations'!U144</f>
        <v>0</v>
      </c>
      <c r="BA139" s="157">
        <f>IF(AZ139=0,0,($L$139/$AZ$139)*100000)</f>
        <v>0</v>
      </c>
      <c r="CQ139" s="110"/>
      <c r="CR139" s="158"/>
      <c r="CS139" s="159">
        <v>7.3032E-2</v>
      </c>
      <c r="CT139" s="110"/>
      <c r="CU139" s="108" t="str">
        <f>' B_Populations'!$B$9</f>
        <v>10-14</v>
      </c>
      <c r="CV139" s="160">
        <f t="shared" ref="CV139:CV148" si="149">AI139*CS139</f>
        <v>0</v>
      </c>
      <c r="CW139" s="161">
        <f t="shared" ref="CW139:CW148" si="150">AK139*CS139</f>
        <v>0</v>
      </c>
      <c r="CX139" s="161">
        <f t="shared" ref="CX139:CX148" si="151">AM139*CS139</f>
        <v>0</v>
      </c>
      <c r="CY139" s="162">
        <f t="shared" ref="CY139:CY148" si="152">AO139*CS139</f>
        <v>0</v>
      </c>
      <c r="CZ139" s="162">
        <f t="shared" ref="CZ139:CZ148" si="153">AQ139*CS139</f>
        <v>0</v>
      </c>
      <c r="DA139" s="162">
        <f t="shared" ref="DA139:DA148" si="154">AS139*CS139</f>
        <v>0</v>
      </c>
      <c r="DB139" s="162">
        <f t="shared" ref="DB139:DB148" si="155">AU139*CS139</f>
        <v>0</v>
      </c>
      <c r="DC139" s="162">
        <f t="shared" ref="DC139:DC148" si="156">AW139*CS139</f>
        <v>0</v>
      </c>
      <c r="DD139" s="162">
        <f t="shared" ref="DD139:DD148" si="157">AY139*CS139</f>
        <v>0</v>
      </c>
      <c r="DE139" s="178">
        <f t="shared" ref="DE139:DE148" si="158">BA139*CS139</f>
        <v>0</v>
      </c>
    </row>
    <row r="140" spans="1:109">
      <c r="B140" s="108" t="str">
        <f>' B_Populations'!$B$10</f>
        <v>15-19</v>
      </c>
      <c r="C140" s="259"/>
      <c r="D140" s="260"/>
      <c r="E140" s="260"/>
      <c r="F140" s="155"/>
      <c r="G140" s="155"/>
      <c r="H140" s="155"/>
      <c r="I140" s="155"/>
      <c r="J140" s="155"/>
      <c r="K140" s="155"/>
      <c r="L140" s="155"/>
      <c r="M140" s="110"/>
      <c r="N140" s="110"/>
      <c r="O140" s="110"/>
      <c r="P140" s="110"/>
      <c r="Q140" s="110"/>
      <c r="R140" s="110"/>
      <c r="S140" s="110"/>
      <c r="T140" s="110"/>
      <c r="U140" s="110"/>
      <c r="V140" s="110"/>
      <c r="W140" s="110"/>
      <c r="X140" s="110"/>
      <c r="Y140" s="110"/>
      <c r="Z140" s="177"/>
      <c r="AA140" s="177"/>
      <c r="AB140" s="177"/>
      <c r="AC140" s="177"/>
      <c r="AD140" s="177"/>
      <c r="AE140" s="177"/>
      <c r="AF140" s="177"/>
      <c r="AG140" s="110"/>
      <c r="AH140" s="157">
        <f>' B_Populations'!C145</f>
        <v>0</v>
      </c>
      <c r="AI140" s="157">
        <f>IF(AH140=0,0,($C$140/$AH$140)*100000)</f>
        <v>0</v>
      </c>
      <c r="AJ140" s="157">
        <f>' B_Populations'!E145</f>
        <v>0</v>
      </c>
      <c r="AK140" s="157">
        <f>IF(AJ140=0,0,($D$140/$AJ$140)*100000)</f>
        <v>0</v>
      </c>
      <c r="AL140" s="157">
        <f>' B_Populations'!G145</f>
        <v>0</v>
      </c>
      <c r="AM140" s="157">
        <f>IF(AL140=0,0,($E$140/$AL$140)*100000)</f>
        <v>0</v>
      </c>
      <c r="AN140" s="157">
        <f>' B_Populations'!I145</f>
        <v>0</v>
      </c>
      <c r="AO140" s="157">
        <f>IF(AN140=0,0,($F$140/$AN$140)*100000)</f>
        <v>0</v>
      </c>
      <c r="AP140" s="157">
        <f>' B_Populations'!K145</f>
        <v>0</v>
      </c>
      <c r="AQ140" s="157">
        <f>IF(AP140=0,0,($G$140/$AP$140)*100000)</f>
        <v>0</v>
      </c>
      <c r="AR140" s="157">
        <f>' B_Populations'!M145</f>
        <v>0</v>
      </c>
      <c r="AS140" s="157">
        <f>IF(AR140=0,0,($H$140/$AR$140)*100000)</f>
        <v>0</v>
      </c>
      <c r="AT140" s="157">
        <f>' B_Populations'!O145</f>
        <v>0</v>
      </c>
      <c r="AU140" s="157">
        <f>IF(AT140=0,0,($I$140/$AT$140)*100000)</f>
        <v>0</v>
      </c>
      <c r="AV140" s="157">
        <f>' B_Populations'!Q145</f>
        <v>0</v>
      </c>
      <c r="AW140" s="157">
        <f>IF(AV140=0,0,($J$140/$AV$140)*100000)</f>
        <v>0</v>
      </c>
      <c r="AX140" s="157">
        <f>' B_Populations'!S145</f>
        <v>0</v>
      </c>
      <c r="AY140" s="157">
        <f>IF(AX140=0,0,($K$140/$AX$140)*100000)</f>
        <v>0</v>
      </c>
      <c r="AZ140" s="157">
        <f>' B_Populations'!U145</f>
        <v>0</v>
      </c>
      <c r="BA140" s="157">
        <f>IF(AZ140=0,0,($L$140/$AZ$140)*100000)</f>
        <v>0</v>
      </c>
      <c r="CQ140" s="110"/>
      <c r="CR140" s="158"/>
      <c r="CS140" s="159">
        <v>7.2168999999999997E-2</v>
      </c>
      <c r="CT140" s="110"/>
      <c r="CU140" s="108" t="str">
        <f>' B_Populations'!$B$10</f>
        <v>15-19</v>
      </c>
      <c r="CV140" s="160">
        <f t="shared" si="149"/>
        <v>0</v>
      </c>
      <c r="CW140" s="161">
        <f t="shared" si="150"/>
        <v>0</v>
      </c>
      <c r="CX140" s="161">
        <f t="shared" si="151"/>
        <v>0</v>
      </c>
      <c r="CY140" s="162">
        <f t="shared" si="152"/>
        <v>0</v>
      </c>
      <c r="CZ140" s="162">
        <f t="shared" si="153"/>
        <v>0</v>
      </c>
      <c r="DA140" s="162">
        <f t="shared" si="154"/>
        <v>0</v>
      </c>
      <c r="DB140" s="162">
        <f t="shared" si="155"/>
        <v>0</v>
      </c>
      <c r="DC140" s="162">
        <f t="shared" si="156"/>
        <v>0</v>
      </c>
      <c r="DD140" s="162">
        <f t="shared" si="157"/>
        <v>0</v>
      </c>
      <c r="DE140" s="178">
        <f t="shared" si="158"/>
        <v>0</v>
      </c>
    </row>
    <row r="141" spans="1:109">
      <c r="B141" s="108" t="str">
        <f>' B_Populations'!$B$11</f>
        <v>20-24</v>
      </c>
      <c r="C141" s="259"/>
      <c r="D141" s="260"/>
      <c r="E141" s="260"/>
      <c r="F141" s="155"/>
      <c r="G141" s="155"/>
      <c r="H141" s="155"/>
      <c r="I141" s="155"/>
      <c r="J141" s="155"/>
      <c r="K141" s="155"/>
      <c r="L141" s="155"/>
      <c r="M141" s="110"/>
      <c r="N141" s="110"/>
      <c r="O141" s="110"/>
      <c r="P141" s="110"/>
      <c r="Q141" s="110"/>
      <c r="R141" s="110"/>
      <c r="S141" s="110"/>
      <c r="T141" s="110"/>
      <c r="U141" s="110"/>
      <c r="V141" s="110"/>
      <c r="W141" s="110"/>
      <c r="X141" s="110"/>
      <c r="Y141" s="110"/>
      <c r="Z141" s="177"/>
      <c r="AA141" s="177"/>
      <c r="AB141" s="177"/>
      <c r="AC141" s="177"/>
      <c r="AD141" s="177"/>
      <c r="AE141" s="177"/>
      <c r="AF141" s="177"/>
      <c r="AG141" s="110"/>
      <c r="AH141" s="157">
        <f>' B_Populations'!C146</f>
        <v>0</v>
      </c>
      <c r="AI141" s="157">
        <f>IF(AH141=0,0,($C$141/$AH$141)*100000)</f>
        <v>0</v>
      </c>
      <c r="AJ141" s="157">
        <f>' B_Populations'!E146</f>
        <v>0</v>
      </c>
      <c r="AK141" s="157">
        <f>IF(AJ141=0,0,($D$141/$AJ$141)*100000)</f>
        <v>0</v>
      </c>
      <c r="AL141" s="157">
        <f>' B_Populations'!G146</f>
        <v>0</v>
      </c>
      <c r="AM141" s="157">
        <f>IF(AL141=0,0,($E$141/$AL$141)*100000)</f>
        <v>0</v>
      </c>
      <c r="AN141" s="157">
        <f>' B_Populations'!I146</f>
        <v>0</v>
      </c>
      <c r="AO141" s="157">
        <f>IF(AN141=0,0,($F$141/$AN$141)*100000)</f>
        <v>0</v>
      </c>
      <c r="AP141" s="157">
        <f>' B_Populations'!K146</f>
        <v>0</v>
      </c>
      <c r="AQ141" s="157">
        <f>IF(AP141=0,0,($G$141/$AP$141)*100000)</f>
        <v>0</v>
      </c>
      <c r="AR141" s="157">
        <f>' B_Populations'!M146</f>
        <v>0</v>
      </c>
      <c r="AS141" s="157">
        <f>IF(AR141=0,0,($H$141/$AR$141)*100000)</f>
        <v>0</v>
      </c>
      <c r="AT141" s="157">
        <f>' B_Populations'!O146</f>
        <v>0</v>
      </c>
      <c r="AU141" s="157">
        <f>IF(AT141=0,0,($I$141/$AT$141)*100000)</f>
        <v>0</v>
      </c>
      <c r="AV141" s="157">
        <f>' B_Populations'!Q146</f>
        <v>0</v>
      </c>
      <c r="AW141" s="157">
        <f>IF(AV141=0,0,($J$141/$AV$141)*100000)</f>
        <v>0</v>
      </c>
      <c r="AX141" s="157">
        <f>' B_Populations'!S146</f>
        <v>0</v>
      </c>
      <c r="AY141" s="157">
        <f>IF(AX141=0,0,($K$141/$AX$141)*100000)</f>
        <v>0</v>
      </c>
      <c r="AZ141" s="157">
        <f>' B_Populations'!U146</f>
        <v>0</v>
      </c>
      <c r="BA141" s="157">
        <f>IF(AZ141=0,0,($L$141/$AZ$141)*100000)</f>
        <v>0</v>
      </c>
      <c r="CQ141" s="110"/>
      <c r="CR141" s="158"/>
      <c r="CS141" s="159">
        <v>6.6477999999999995E-2</v>
      </c>
      <c r="CT141" s="110"/>
      <c r="CU141" s="108" t="str">
        <f>' B_Populations'!$B$11</f>
        <v>20-24</v>
      </c>
      <c r="CV141" s="160">
        <f t="shared" si="149"/>
        <v>0</v>
      </c>
      <c r="CW141" s="161">
        <f t="shared" si="150"/>
        <v>0</v>
      </c>
      <c r="CX141" s="161">
        <f t="shared" si="151"/>
        <v>0</v>
      </c>
      <c r="CY141" s="162">
        <f t="shared" si="152"/>
        <v>0</v>
      </c>
      <c r="CZ141" s="162">
        <f t="shared" si="153"/>
        <v>0</v>
      </c>
      <c r="DA141" s="162">
        <f t="shared" si="154"/>
        <v>0</v>
      </c>
      <c r="DB141" s="162">
        <f t="shared" si="155"/>
        <v>0</v>
      </c>
      <c r="DC141" s="162">
        <f t="shared" si="156"/>
        <v>0</v>
      </c>
      <c r="DD141" s="162">
        <f t="shared" si="157"/>
        <v>0</v>
      </c>
      <c r="DE141" s="178">
        <f t="shared" si="158"/>
        <v>0</v>
      </c>
    </row>
    <row r="142" spans="1:109">
      <c r="B142" s="108" t="str">
        <f>' B_Populations'!$B$12</f>
        <v>25-34</v>
      </c>
      <c r="C142" s="259"/>
      <c r="D142" s="260"/>
      <c r="E142" s="260"/>
      <c r="F142" s="155"/>
      <c r="G142" s="155"/>
      <c r="H142" s="155"/>
      <c r="I142" s="155"/>
      <c r="J142" s="155"/>
      <c r="K142" s="155"/>
      <c r="L142" s="155"/>
      <c r="M142" s="110"/>
      <c r="N142" s="110"/>
      <c r="O142" s="110"/>
      <c r="P142" s="110"/>
      <c r="Q142" s="110"/>
      <c r="R142" s="110"/>
      <c r="S142" s="110"/>
      <c r="T142" s="110"/>
      <c r="U142" s="110"/>
      <c r="V142" s="110"/>
      <c r="W142" s="110"/>
      <c r="X142" s="110"/>
      <c r="Y142" s="110"/>
      <c r="Z142" s="177"/>
      <c r="AA142" s="177"/>
      <c r="AB142" s="177"/>
      <c r="AC142" s="177"/>
      <c r="AD142" s="177"/>
      <c r="AE142" s="177"/>
      <c r="AF142" s="177"/>
      <c r="AG142" s="110"/>
      <c r="AH142" s="157">
        <f>' B_Populations'!C147</f>
        <v>0</v>
      </c>
      <c r="AI142" s="157">
        <f>IF(AH142=0,0,($C$142/$AH$142)*100000)</f>
        <v>0</v>
      </c>
      <c r="AJ142" s="157">
        <f>' B_Populations'!E147</f>
        <v>0</v>
      </c>
      <c r="AK142" s="157">
        <f>IF(AJ142=0,0,($D$142/$AJ$142)*100000)</f>
        <v>0</v>
      </c>
      <c r="AL142" s="157">
        <f>' B_Populations'!G147</f>
        <v>0</v>
      </c>
      <c r="AM142" s="157">
        <f>IF(AL142=0,0,($E$142/$AL$142)*100000)</f>
        <v>0</v>
      </c>
      <c r="AN142" s="157">
        <f>' B_Populations'!I147</f>
        <v>0</v>
      </c>
      <c r="AO142" s="157">
        <f>IF(AN142=0,0,($F$142/$AN$142)*100000)</f>
        <v>0</v>
      </c>
      <c r="AP142" s="157">
        <f>' B_Populations'!K147</f>
        <v>0</v>
      </c>
      <c r="AQ142" s="157">
        <f>IF(AP142=0,0,($G$142/$AP$142)*100000)</f>
        <v>0</v>
      </c>
      <c r="AR142" s="157">
        <f>' B_Populations'!M147</f>
        <v>0</v>
      </c>
      <c r="AS142" s="157">
        <f>IF(AR142=0,0,($H$142/$AR$142)*100000)</f>
        <v>0</v>
      </c>
      <c r="AT142" s="157">
        <f>' B_Populations'!O147</f>
        <v>0</v>
      </c>
      <c r="AU142" s="157">
        <f>IF(AT142=0,0,($I$142/$AT$142)*100000)</f>
        <v>0</v>
      </c>
      <c r="AV142" s="157">
        <f>' B_Populations'!Q147</f>
        <v>0</v>
      </c>
      <c r="AW142" s="157">
        <f>IF(AV142=0,0,($J$142/$AV$142)*100000)</f>
        <v>0</v>
      </c>
      <c r="AX142" s="157">
        <f>' B_Populations'!S147</f>
        <v>0</v>
      </c>
      <c r="AY142" s="157">
        <f>IF(AX142=0,0,($K$142/$AX$142)*100000)</f>
        <v>0</v>
      </c>
      <c r="AZ142" s="157">
        <f>' B_Populations'!U147</f>
        <v>0</v>
      </c>
      <c r="BA142" s="157">
        <f>IF(AZ142=0,0,($L$142/$AZ$142)*100000)</f>
        <v>0</v>
      </c>
      <c r="CQ142" s="110"/>
      <c r="CR142" s="158"/>
      <c r="CS142" s="159">
        <v>0.135573</v>
      </c>
      <c r="CT142" s="110"/>
      <c r="CU142" s="108" t="str">
        <f>' B_Populations'!$B$12</f>
        <v>25-34</v>
      </c>
      <c r="CV142" s="160">
        <f t="shared" si="149"/>
        <v>0</v>
      </c>
      <c r="CW142" s="161">
        <f t="shared" si="150"/>
        <v>0</v>
      </c>
      <c r="CX142" s="161">
        <f t="shared" si="151"/>
        <v>0</v>
      </c>
      <c r="CY142" s="162">
        <f t="shared" si="152"/>
        <v>0</v>
      </c>
      <c r="CZ142" s="162">
        <f t="shared" si="153"/>
        <v>0</v>
      </c>
      <c r="DA142" s="162">
        <f t="shared" si="154"/>
        <v>0</v>
      </c>
      <c r="DB142" s="162">
        <f t="shared" si="155"/>
        <v>0</v>
      </c>
      <c r="DC142" s="162">
        <f t="shared" si="156"/>
        <v>0</v>
      </c>
      <c r="DD142" s="162">
        <f t="shared" si="157"/>
        <v>0</v>
      </c>
      <c r="DE142" s="178">
        <f t="shared" si="158"/>
        <v>0</v>
      </c>
    </row>
    <row r="143" spans="1:109">
      <c r="B143" s="108" t="str">
        <f>' B_Populations'!$B$13</f>
        <v>35-44</v>
      </c>
      <c r="C143" s="259"/>
      <c r="D143" s="260"/>
      <c r="E143" s="260"/>
      <c r="F143" s="155"/>
      <c r="G143" s="155"/>
      <c r="H143" s="155"/>
      <c r="I143" s="155"/>
      <c r="J143" s="155"/>
      <c r="K143" s="155"/>
      <c r="L143" s="155"/>
      <c r="M143" s="110"/>
      <c r="N143" s="110"/>
      <c r="O143" s="110"/>
      <c r="P143" s="110"/>
      <c r="Q143" s="110"/>
      <c r="R143" s="110"/>
      <c r="S143" s="110"/>
      <c r="T143" s="110"/>
      <c r="U143" s="110"/>
      <c r="V143" s="110"/>
      <c r="W143" s="110"/>
      <c r="X143" s="110"/>
      <c r="Y143" s="110"/>
      <c r="Z143" s="177"/>
      <c r="AA143" s="177"/>
      <c r="AB143" s="177"/>
      <c r="AC143" s="177"/>
      <c r="AD143" s="177"/>
      <c r="AE143" s="177"/>
      <c r="AF143" s="177"/>
      <c r="AG143" s="110"/>
      <c r="AH143" s="157">
        <f>' B_Populations'!C148</f>
        <v>0</v>
      </c>
      <c r="AI143" s="157">
        <f>IF(AH143=0,0,($C$143/$AH$143)*100000)</f>
        <v>0</v>
      </c>
      <c r="AJ143" s="157">
        <f>' B_Populations'!E148</f>
        <v>0</v>
      </c>
      <c r="AK143" s="157">
        <f>IF(AJ143=0,0,($D$143/$AJ$143)*100000)</f>
        <v>0</v>
      </c>
      <c r="AL143" s="157">
        <f>' B_Populations'!G148</f>
        <v>0</v>
      </c>
      <c r="AM143" s="157">
        <f>IF(AL143=0,0,($E$143/$AL$143)*100000)</f>
        <v>0</v>
      </c>
      <c r="AN143" s="157">
        <f>' B_Populations'!I148</f>
        <v>0</v>
      </c>
      <c r="AO143" s="157">
        <f>IF(AN143=0,0,($F$143/$AN$143)*100000)</f>
        <v>0</v>
      </c>
      <c r="AP143" s="157">
        <f>' B_Populations'!K148</f>
        <v>0</v>
      </c>
      <c r="AQ143" s="157">
        <f>IF(AP143=0,0,($G$143/$AP$143)*100000)</f>
        <v>0</v>
      </c>
      <c r="AR143" s="157">
        <f>' B_Populations'!M148</f>
        <v>0</v>
      </c>
      <c r="AS143" s="157">
        <f>IF(AR143=0,0,($H$143/$AR$143)*100000)</f>
        <v>0</v>
      </c>
      <c r="AT143" s="157">
        <f>' B_Populations'!O148</f>
        <v>0</v>
      </c>
      <c r="AU143" s="157">
        <f>IF(AT143=0,0,($I$143/$AT$143)*100000)</f>
        <v>0</v>
      </c>
      <c r="AV143" s="157">
        <f>' B_Populations'!Q148</f>
        <v>0</v>
      </c>
      <c r="AW143" s="157">
        <f>IF(AV143=0,0,($J$143/$AV$143)*100000)</f>
        <v>0</v>
      </c>
      <c r="AX143" s="157">
        <f>' B_Populations'!S148</f>
        <v>0</v>
      </c>
      <c r="AY143" s="157">
        <f>IF(AX143=0,0,($K$143/$AX$143)*100000)</f>
        <v>0</v>
      </c>
      <c r="AZ143" s="157">
        <f>' B_Populations'!U148</f>
        <v>0</v>
      </c>
      <c r="BA143" s="157">
        <f>IF(AZ143=0,0,($L$143/$AZ$143)*100000)</f>
        <v>0</v>
      </c>
      <c r="CQ143" s="110"/>
      <c r="CR143" s="158"/>
      <c r="CS143" s="159">
        <v>0.16261300000000001</v>
      </c>
      <c r="CT143" s="110"/>
      <c r="CU143" s="108" t="str">
        <f>' B_Populations'!$B$13</f>
        <v>35-44</v>
      </c>
      <c r="CV143" s="160">
        <f t="shared" si="149"/>
        <v>0</v>
      </c>
      <c r="CW143" s="161">
        <f t="shared" si="150"/>
        <v>0</v>
      </c>
      <c r="CX143" s="161">
        <f t="shared" si="151"/>
        <v>0</v>
      </c>
      <c r="CY143" s="162">
        <f t="shared" si="152"/>
        <v>0</v>
      </c>
      <c r="CZ143" s="162">
        <f t="shared" si="153"/>
        <v>0</v>
      </c>
      <c r="DA143" s="162">
        <f t="shared" si="154"/>
        <v>0</v>
      </c>
      <c r="DB143" s="162">
        <f t="shared" si="155"/>
        <v>0</v>
      </c>
      <c r="DC143" s="162">
        <f t="shared" si="156"/>
        <v>0</v>
      </c>
      <c r="DD143" s="162">
        <f t="shared" si="157"/>
        <v>0</v>
      </c>
      <c r="DE143" s="178">
        <f t="shared" si="158"/>
        <v>0</v>
      </c>
    </row>
    <row r="144" spans="1:109">
      <c r="B144" s="108" t="str">
        <f>' B_Populations'!$B$14</f>
        <v>45-54</v>
      </c>
      <c r="C144" s="259"/>
      <c r="D144" s="260"/>
      <c r="E144" s="260"/>
      <c r="F144" s="155"/>
      <c r="G144" s="155"/>
      <c r="H144" s="155"/>
      <c r="I144" s="155"/>
      <c r="J144" s="155"/>
      <c r="K144" s="155"/>
      <c r="L144" s="155"/>
      <c r="M144" s="110"/>
      <c r="N144" s="110"/>
      <c r="O144" s="110"/>
      <c r="P144" s="110"/>
      <c r="Q144" s="110"/>
      <c r="R144" s="110"/>
      <c r="S144" s="110"/>
      <c r="T144" s="110"/>
      <c r="U144" s="110"/>
      <c r="V144" s="110"/>
      <c r="W144" s="110"/>
      <c r="X144" s="110"/>
      <c r="Y144" s="110"/>
      <c r="Z144" s="177"/>
      <c r="AA144" s="177"/>
      <c r="AB144" s="177"/>
      <c r="AC144" s="177"/>
      <c r="AD144" s="177"/>
      <c r="AE144" s="177"/>
      <c r="AF144" s="177"/>
      <c r="AG144" s="110"/>
      <c r="AH144" s="157">
        <f>' B_Populations'!C149</f>
        <v>0</v>
      </c>
      <c r="AI144" s="157">
        <f>IF(AH144=0,0,($C$144/$AH$144)*100000)</f>
        <v>0</v>
      </c>
      <c r="AJ144" s="157">
        <f>' B_Populations'!E149</f>
        <v>0</v>
      </c>
      <c r="AK144" s="157">
        <f>IF(AJ144=0,0,($D$144/$AJ$144)*100000)</f>
        <v>0</v>
      </c>
      <c r="AL144" s="157">
        <f>' B_Populations'!G149</f>
        <v>0</v>
      </c>
      <c r="AM144" s="157">
        <f>IF(AL144=0,0,($E$144/$AL$144)*100000)</f>
        <v>0</v>
      </c>
      <c r="AN144" s="157">
        <f>' B_Populations'!I149</f>
        <v>0</v>
      </c>
      <c r="AO144" s="157">
        <f>IF(AN144=0,0,($F$144/$AN$144)*100000)</f>
        <v>0</v>
      </c>
      <c r="AP144" s="157">
        <f>' B_Populations'!K149</f>
        <v>0</v>
      </c>
      <c r="AQ144" s="157">
        <f>IF(AP144=0,0,($G$144/$AP$144)*100000)</f>
        <v>0</v>
      </c>
      <c r="AR144" s="157">
        <f>' B_Populations'!M149</f>
        <v>0</v>
      </c>
      <c r="AS144" s="157">
        <f>IF(AR144=0,0,($H$144/$AR$144)*100000)</f>
        <v>0</v>
      </c>
      <c r="AT144" s="157">
        <f>' B_Populations'!O149</f>
        <v>0</v>
      </c>
      <c r="AU144" s="157">
        <f>IF(AT144=0,0,($I$144/$AT$144)*100000)</f>
        <v>0</v>
      </c>
      <c r="AV144" s="157">
        <f>' B_Populations'!Q149</f>
        <v>0</v>
      </c>
      <c r="AW144" s="157">
        <f>IF(AV144=0,0,($J$144/$AV$144)*100000)</f>
        <v>0</v>
      </c>
      <c r="AX144" s="157">
        <f>' B_Populations'!S149</f>
        <v>0</v>
      </c>
      <c r="AY144" s="157">
        <f>IF(AX144=0,0,($K$144/$AX$144)*100000)</f>
        <v>0</v>
      </c>
      <c r="AZ144" s="157">
        <f>' B_Populations'!U149</f>
        <v>0</v>
      </c>
      <c r="BA144" s="157">
        <f>IF(AZ144=0,0,($L$144/$AZ$144)*100000)</f>
        <v>0</v>
      </c>
      <c r="CQ144" s="110"/>
      <c r="CR144" s="158"/>
      <c r="CS144" s="159">
        <v>0.13483400000000001</v>
      </c>
      <c r="CT144" s="110"/>
      <c r="CU144" s="108" t="str">
        <f>' B_Populations'!$B$14</f>
        <v>45-54</v>
      </c>
      <c r="CV144" s="160">
        <f t="shared" si="149"/>
        <v>0</v>
      </c>
      <c r="CW144" s="161">
        <f t="shared" si="150"/>
        <v>0</v>
      </c>
      <c r="CX144" s="161">
        <f t="shared" si="151"/>
        <v>0</v>
      </c>
      <c r="CY144" s="162">
        <f t="shared" si="152"/>
        <v>0</v>
      </c>
      <c r="CZ144" s="162">
        <f t="shared" si="153"/>
        <v>0</v>
      </c>
      <c r="DA144" s="162">
        <f t="shared" si="154"/>
        <v>0</v>
      </c>
      <c r="DB144" s="162">
        <f t="shared" si="155"/>
        <v>0</v>
      </c>
      <c r="DC144" s="162">
        <f t="shared" si="156"/>
        <v>0</v>
      </c>
      <c r="DD144" s="162">
        <f t="shared" si="157"/>
        <v>0</v>
      </c>
      <c r="DE144" s="178">
        <f t="shared" si="158"/>
        <v>0</v>
      </c>
    </row>
    <row r="145" spans="1:109">
      <c r="B145" s="108" t="str">
        <f>' B_Populations'!$B$15</f>
        <v>55-64</v>
      </c>
      <c r="C145" s="259"/>
      <c r="D145" s="260"/>
      <c r="E145" s="260"/>
      <c r="F145" s="155"/>
      <c r="G145" s="155"/>
      <c r="H145" s="155"/>
      <c r="I145" s="155"/>
      <c r="J145" s="155"/>
      <c r="K145" s="155"/>
      <c r="L145" s="155"/>
      <c r="M145" s="110"/>
      <c r="N145" s="110"/>
      <c r="O145" s="110"/>
      <c r="P145" s="110"/>
      <c r="Q145" s="110"/>
      <c r="R145" s="110"/>
      <c r="S145" s="110"/>
      <c r="T145" s="110"/>
      <c r="U145" s="110"/>
      <c r="V145" s="110"/>
      <c r="W145" s="110"/>
      <c r="X145" s="110"/>
      <c r="Y145" s="110"/>
      <c r="Z145" s="177"/>
      <c r="AA145" s="177"/>
      <c r="AB145" s="177"/>
      <c r="AC145" s="177"/>
      <c r="AD145" s="177"/>
      <c r="AE145" s="177"/>
      <c r="AF145" s="177"/>
      <c r="AG145" s="110"/>
      <c r="AH145" s="157">
        <f>' B_Populations'!C150</f>
        <v>0</v>
      </c>
      <c r="AI145" s="157">
        <f>IF(AH145=0,0,($C$145/$AH$145)*100000)</f>
        <v>0</v>
      </c>
      <c r="AJ145" s="157">
        <f>' B_Populations'!E150</f>
        <v>0</v>
      </c>
      <c r="AK145" s="157">
        <f>IF(AJ145=0,0,($D$145/$AJ$145)*100000)</f>
        <v>0</v>
      </c>
      <c r="AL145" s="157">
        <f>' B_Populations'!G150</f>
        <v>0</v>
      </c>
      <c r="AM145" s="157">
        <f>IF(AL145=0,0,($E$145/$AL$145)*100000)</f>
        <v>0</v>
      </c>
      <c r="AN145" s="157">
        <f>' B_Populations'!I150</f>
        <v>0</v>
      </c>
      <c r="AO145" s="157">
        <f>IF(AN145=0,0,($F$145/$AN$145)*100000)</f>
        <v>0</v>
      </c>
      <c r="AP145" s="157">
        <f>' B_Populations'!K150</f>
        <v>0</v>
      </c>
      <c r="AQ145" s="157">
        <f>IF(AP145=0,0,($G$145/$AP$145)*100000)</f>
        <v>0</v>
      </c>
      <c r="AR145" s="157">
        <f>' B_Populations'!M150</f>
        <v>0</v>
      </c>
      <c r="AS145" s="157">
        <f>IF(AR145=0,0,($H$145/$AR$145)*100000)</f>
        <v>0</v>
      </c>
      <c r="AT145" s="157">
        <f>' B_Populations'!O150</f>
        <v>0</v>
      </c>
      <c r="AU145" s="157">
        <f>IF(AT145=0,0,($I$145/$AT$145)*100000)</f>
        <v>0</v>
      </c>
      <c r="AV145" s="157">
        <f>' B_Populations'!Q150</f>
        <v>0</v>
      </c>
      <c r="AW145" s="157">
        <f>IF(AV145=0,0,($J$145/$AV$145)*100000)</f>
        <v>0</v>
      </c>
      <c r="AX145" s="157">
        <f>' B_Populations'!S150</f>
        <v>0</v>
      </c>
      <c r="AY145" s="157">
        <f>IF(AX145=0,0,($K$145/$AX$145)*100000)</f>
        <v>0</v>
      </c>
      <c r="AZ145" s="157">
        <f>' B_Populations'!U150</f>
        <v>0</v>
      </c>
      <c r="BA145" s="157">
        <f>IF(AZ145=0,0,($L$145/$AZ$145)*100000)</f>
        <v>0</v>
      </c>
      <c r="CQ145" s="110"/>
      <c r="CR145" s="158"/>
      <c r="CS145" s="159">
        <v>8.7247000000000005E-2</v>
      </c>
      <c r="CT145" s="110"/>
      <c r="CU145" s="108" t="str">
        <f>' B_Populations'!$B$15</f>
        <v>55-64</v>
      </c>
      <c r="CV145" s="160">
        <f t="shared" si="149"/>
        <v>0</v>
      </c>
      <c r="CW145" s="161">
        <f t="shared" si="150"/>
        <v>0</v>
      </c>
      <c r="CX145" s="161">
        <f t="shared" si="151"/>
        <v>0</v>
      </c>
      <c r="CY145" s="162">
        <f t="shared" si="152"/>
        <v>0</v>
      </c>
      <c r="CZ145" s="162">
        <f t="shared" si="153"/>
        <v>0</v>
      </c>
      <c r="DA145" s="162">
        <f t="shared" si="154"/>
        <v>0</v>
      </c>
      <c r="DB145" s="162">
        <f t="shared" si="155"/>
        <v>0</v>
      </c>
      <c r="DC145" s="162">
        <f t="shared" si="156"/>
        <v>0</v>
      </c>
      <c r="DD145" s="162">
        <f t="shared" si="157"/>
        <v>0</v>
      </c>
      <c r="DE145" s="178">
        <f t="shared" si="158"/>
        <v>0</v>
      </c>
    </row>
    <row r="146" spans="1:109">
      <c r="B146" s="108" t="str">
        <f>' B_Populations'!$B$16</f>
        <v>65-74</v>
      </c>
      <c r="C146" s="259"/>
      <c r="D146" s="260"/>
      <c r="E146" s="260"/>
      <c r="F146" s="155"/>
      <c r="G146" s="155"/>
      <c r="H146" s="155"/>
      <c r="I146" s="155"/>
      <c r="J146" s="155"/>
      <c r="K146" s="155"/>
      <c r="L146" s="155"/>
      <c r="M146" s="110"/>
      <c r="N146" s="110"/>
      <c r="O146" s="110"/>
      <c r="P146" s="110"/>
      <c r="Q146" s="110"/>
      <c r="R146" s="110"/>
      <c r="S146" s="110"/>
      <c r="T146" s="110"/>
      <c r="U146" s="110"/>
      <c r="V146" s="110"/>
      <c r="W146" s="110"/>
      <c r="X146" s="110"/>
      <c r="Y146" s="110"/>
      <c r="Z146" s="177"/>
      <c r="AA146" s="177"/>
      <c r="AB146" s="177"/>
      <c r="AC146" s="177"/>
      <c r="AD146" s="177"/>
      <c r="AE146" s="177"/>
      <c r="AF146" s="177"/>
      <c r="AG146" s="110"/>
      <c r="AH146" s="157">
        <f>' B_Populations'!C151</f>
        <v>0</v>
      </c>
      <c r="AI146" s="157">
        <f>IF(AH146=0,0,($C$146/$AH$146)*100000)</f>
        <v>0</v>
      </c>
      <c r="AJ146" s="157">
        <f>' B_Populations'!E151</f>
        <v>0</v>
      </c>
      <c r="AK146" s="157">
        <f>IF(AJ146=0,0,($D$146/$AJ$146)*100000)</f>
        <v>0</v>
      </c>
      <c r="AL146" s="157">
        <f>' B_Populations'!G151</f>
        <v>0</v>
      </c>
      <c r="AM146" s="157">
        <f>IF(AL146=0,0,($E$146/$AL$146)*100000)</f>
        <v>0</v>
      </c>
      <c r="AN146" s="157">
        <f>' B_Populations'!I151</f>
        <v>0</v>
      </c>
      <c r="AO146" s="157">
        <f>IF(AN146=0,0,($F$146/$AN$146)*100000)</f>
        <v>0</v>
      </c>
      <c r="AP146" s="157">
        <f>' B_Populations'!K151</f>
        <v>0</v>
      </c>
      <c r="AQ146" s="157">
        <f>IF(AP146=0,0,($G$146/$AP$146)*100000)</f>
        <v>0</v>
      </c>
      <c r="AR146" s="157">
        <f>' B_Populations'!M151</f>
        <v>0</v>
      </c>
      <c r="AS146" s="157">
        <f>IF(AR146=0,0,($H$146/$AR$146)*100000)</f>
        <v>0</v>
      </c>
      <c r="AT146" s="157">
        <f>' B_Populations'!O151</f>
        <v>0</v>
      </c>
      <c r="AU146" s="157">
        <f>IF(AT146=0,0,($I$146/$AT$146)*100000)</f>
        <v>0</v>
      </c>
      <c r="AV146" s="157">
        <f>' B_Populations'!Q151</f>
        <v>0</v>
      </c>
      <c r="AW146" s="157">
        <f>IF(AV146=0,0,($J$146/$AV$146)*100000)</f>
        <v>0</v>
      </c>
      <c r="AX146" s="157">
        <f>' B_Populations'!S151</f>
        <v>0</v>
      </c>
      <c r="AY146" s="157">
        <f>IF(AX146=0,0,($K$146/$AX$146)*100000)</f>
        <v>0</v>
      </c>
      <c r="AZ146" s="157">
        <f>' B_Populations'!U151</f>
        <v>0</v>
      </c>
      <c r="BA146" s="157">
        <f>IF(AZ146=0,0,($L$146/$AZ$146)*100000)</f>
        <v>0</v>
      </c>
      <c r="CQ146" s="110"/>
      <c r="CR146" s="158"/>
      <c r="CS146" s="159">
        <v>6.6036999999999998E-2</v>
      </c>
      <c r="CT146" s="110"/>
      <c r="CU146" s="108" t="str">
        <f>' B_Populations'!$B$16</f>
        <v>65-74</v>
      </c>
      <c r="CV146" s="160">
        <f t="shared" si="149"/>
        <v>0</v>
      </c>
      <c r="CW146" s="161">
        <f t="shared" si="150"/>
        <v>0</v>
      </c>
      <c r="CX146" s="161">
        <f t="shared" si="151"/>
        <v>0</v>
      </c>
      <c r="CY146" s="162">
        <f t="shared" si="152"/>
        <v>0</v>
      </c>
      <c r="CZ146" s="162">
        <f t="shared" si="153"/>
        <v>0</v>
      </c>
      <c r="DA146" s="162">
        <f t="shared" si="154"/>
        <v>0</v>
      </c>
      <c r="DB146" s="162">
        <f t="shared" si="155"/>
        <v>0</v>
      </c>
      <c r="DC146" s="162">
        <f t="shared" si="156"/>
        <v>0</v>
      </c>
      <c r="DD146" s="162">
        <f t="shared" si="157"/>
        <v>0</v>
      </c>
      <c r="DE146" s="178">
        <f t="shared" si="158"/>
        <v>0</v>
      </c>
    </row>
    <row r="147" spans="1:109">
      <c r="B147" s="108" t="str">
        <f>' B_Populations'!$B$17</f>
        <v>75-84</v>
      </c>
      <c r="C147" s="259"/>
      <c r="D147" s="260"/>
      <c r="E147" s="260"/>
      <c r="F147" s="155"/>
      <c r="G147" s="155"/>
      <c r="H147" s="155"/>
      <c r="I147" s="155"/>
      <c r="J147" s="155"/>
      <c r="K147" s="155"/>
      <c r="L147" s="155"/>
      <c r="M147" s="110"/>
      <c r="N147" s="110"/>
      <c r="O147" s="110"/>
      <c r="P147" s="110"/>
      <c r="Q147" s="110"/>
      <c r="R147" s="110"/>
      <c r="S147" s="110"/>
      <c r="T147" s="110"/>
      <c r="U147" s="110"/>
      <c r="V147" s="110"/>
      <c r="W147" s="110"/>
      <c r="X147" s="110"/>
      <c r="Y147" s="110"/>
      <c r="Z147" s="177"/>
      <c r="AA147" s="177"/>
      <c r="AB147" s="177"/>
      <c r="AC147" s="177"/>
      <c r="AD147" s="177"/>
      <c r="AE147" s="177"/>
      <c r="AF147" s="177"/>
      <c r="AG147" s="110"/>
      <c r="AH147" s="157">
        <f>' B_Populations'!C152</f>
        <v>0</v>
      </c>
      <c r="AI147" s="157">
        <f>IF(AH147=0,0,($C$147/$AH$147)*100000)</f>
        <v>0</v>
      </c>
      <c r="AJ147" s="157">
        <f>' B_Populations'!E152</f>
        <v>0</v>
      </c>
      <c r="AK147" s="157">
        <f>IF(AJ147=0,0,($D$147/$AJ$147)*100000)</f>
        <v>0</v>
      </c>
      <c r="AL147" s="157">
        <f>' B_Populations'!G152</f>
        <v>0</v>
      </c>
      <c r="AM147" s="157">
        <f>IF(AL147=0,0,($E$147/$AL$147)*100000)</f>
        <v>0</v>
      </c>
      <c r="AN147" s="157">
        <f>' B_Populations'!I152</f>
        <v>0</v>
      </c>
      <c r="AO147" s="157">
        <f>IF(AN147=0,0,($F$147/$AN$147)*100000)</f>
        <v>0</v>
      </c>
      <c r="AP147" s="157">
        <f>' B_Populations'!K152</f>
        <v>0</v>
      </c>
      <c r="AQ147" s="157">
        <f>IF(AP147=0,0,($G$147/$AP$147)*100000)</f>
        <v>0</v>
      </c>
      <c r="AR147" s="157">
        <f>' B_Populations'!M152</f>
        <v>0</v>
      </c>
      <c r="AS147" s="157">
        <f>IF(AR147=0,0,($H$147/$AR$147)*100000)</f>
        <v>0</v>
      </c>
      <c r="AT147" s="157">
        <f>' B_Populations'!O152</f>
        <v>0</v>
      </c>
      <c r="AU147" s="157">
        <f>IF(AT147=0,0,($I$147/$AT$147)*100000)</f>
        <v>0</v>
      </c>
      <c r="AV147" s="157">
        <f>' B_Populations'!Q152</f>
        <v>0</v>
      </c>
      <c r="AW147" s="157">
        <f>IF(AV147=0,0,($J$147/$AV$147)*100000)</f>
        <v>0</v>
      </c>
      <c r="AX147" s="157">
        <f>' B_Populations'!S152</f>
        <v>0</v>
      </c>
      <c r="AY147" s="157">
        <f>IF(AX147=0,0,($K$147/$AX$147)*100000)</f>
        <v>0</v>
      </c>
      <c r="AZ147" s="157">
        <f>' B_Populations'!U152</f>
        <v>0</v>
      </c>
      <c r="BA147" s="157">
        <f>IF(AZ147=0,0,($L$147/$AZ$147)*100000)</f>
        <v>0</v>
      </c>
      <c r="CQ147" s="110"/>
      <c r="CR147" s="158"/>
      <c r="CS147" s="159">
        <v>4.4840999999999999E-2</v>
      </c>
      <c r="CT147" s="110"/>
      <c r="CU147" s="108" t="str">
        <f>' B_Populations'!$B$17</f>
        <v>75-84</v>
      </c>
      <c r="CV147" s="160">
        <f t="shared" si="149"/>
        <v>0</v>
      </c>
      <c r="CW147" s="161">
        <f t="shared" si="150"/>
        <v>0</v>
      </c>
      <c r="CX147" s="161">
        <f t="shared" si="151"/>
        <v>0</v>
      </c>
      <c r="CY147" s="162">
        <f t="shared" si="152"/>
        <v>0</v>
      </c>
      <c r="CZ147" s="162">
        <f t="shared" si="153"/>
        <v>0</v>
      </c>
      <c r="DA147" s="162">
        <f t="shared" si="154"/>
        <v>0</v>
      </c>
      <c r="DB147" s="162">
        <f t="shared" si="155"/>
        <v>0</v>
      </c>
      <c r="DC147" s="162">
        <f t="shared" si="156"/>
        <v>0</v>
      </c>
      <c r="DD147" s="162">
        <f t="shared" si="157"/>
        <v>0</v>
      </c>
      <c r="DE147" s="178">
        <f t="shared" si="158"/>
        <v>0</v>
      </c>
    </row>
    <row r="148" spans="1:109">
      <c r="B148" s="108" t="str">
        <f>' B_Populations'!$B$18</f>
        <v>85+</v>
      </c>
      <c r="C148" s="259"/>
      <c r="D148" s="260"/>
      <c r="E148" s="260"/>
      <c r="F148" s="155"/>
      <c r="G148" s="155"/>
      <c r="H148" s="155"/>
      <c r="I148" s="155"/>
      <c r="J148" s="155"/>
      <c r="K148" s="155"/>
      <c r="L148" s="155"/>
      <c r="M148" s="110"/>
      <c r="N148" s="110"/>
      <c r="O148" s="110"/>
      <c r="P148" s="110"/>
      <c r="Q148" s="110"/>
      <c r="R148" s="110"/>
      <c r="S148" s="110"/>
      <c r="T148" s="110"/>
      <c r="U148" s="110"/>
      <c r="V148" s="110"/>
      <c r="W148" s="110"/>
      <c r="X148" s="110"/>
      <c r="Y148" s="110"/>
      <c r="Z148" s="177"/>
      <c r="AA148" s="177"/>
      <c r="AB148" s="177"/>
      <c r="AC148" s="177"/>
      <c r="AD148" s="177"/>
      <c r="AE148" s="177"/>
      <c r="AF148" s="177"/>
      <c r="AG148" s="110"/>
      <c r="AH148" s="157">
        <f>' B_Populations'!C153</f>
        <v>0</v>
      </c>
      <c r="AI148" s="157">
        <f>IF(AH148=0,0,($C$148/$AH$148)*100000)</f>
        <v>0</v>
      </c>
      <c r="AJ148" s="157">
        <f>' B_Populations'!E153</f>
        <v>0</v>
      </c>
      <c r="AK148" s="157">
        <f>IF(AJ148=0,0,($D$148/$AJ$148)*100000)</f>
        <v>0</v>
      </c>
      <c r="AL148" s="157">
        <f>' B_Populations'!G153</f>
        <v>0</v>
      </c>
      <c r="AM148" s="157">
        <f>IF(AL148=0,0,($E$148/$AL$148)*100000)</f>
        <v>0</v>
      </c>
      <c r="AN148" s="157">
        <f>' B_Populations'!I153</f>
        <v>0</v>
      </c>
      <c r="AO148" s="157">
        <f>IF(AN148=0,0,($F$148/$AN$148)*100000)</f>
        <v>0</v>
      </c>
      <c r="AP148" s="157">
        <f>' B_Populations'!K153</f>
        <v>0</v>
      </c>
      <c r="AQ148" s="157">
        <f>IF(AP148=0,0,($G$148/$AP$148)*100000)</f>
        <v>0</v>
      </c>
      <c r="AR148" s="157">
        <f>' B_Populations'!M153</f>
        <v>0</v>
      </c>
      <c r="AS148" s="157">
        <f>IF(AR148=0,0,($H$148/$AR$148)*100000)</f>
        <v>0</v>
      </c>
      <c r="AT148" s="157">
        <f>' B_Populations'!O153</f>
        <v>0</v>
      </c>
      <c r="AU148" s="157">
        <f>IF(AT148=0,0,($I$148/$AT$148)*100000)</f>
        <v>0</v>
      </c>
      <c r="AV148" s="157">
        <f>' B_Populations'!Q153</f>
        <v>0</v>
      </c>
      <c r="AW148" s="157">
        <f>IF(AV148=0,0,($J$148/$AV$148)*100000)</f>
        <v>0</v>
      </c>
      <c r="AX148" s="157">
        <f>' B_Populations'!S153</f>
        <v>0</v>
      </c>
      <c r="AY148" s="157">
        <f>IF(AX148=0,0,($K$148/$AX$148)*100000)</f>
        <v>0</v>
      </c>
      <c r="AZ148" s="157">
        <f>' B_Populations'!U153</f>
        <v>0</v>
      </c>
      <c r="BA148" s="157">
        <f>IF(AZ148=0,0,($L$148/$AZ$148)*100000)</f>
        <v>0</v>
      </c>
      <c r="CQ148" s="110"/>
      <c r="CR148" s="158"/>
      <c r="CS148" s="159">
        <v>1.5507999999999999E-2</v>
      </c>
      <c r="CT148" s="110"/>
      <c r="CU148" s="108" t="str">
        <f>' B_Populations'!$B$18</f>
        <v>85+</v>
      </c>
      <c r="CV148" s="160">
        <f t="shared" si="149"/>
        <v>0</v>
      </c>
      <c r="CW148" s="161">
        <f t="shared" si="150"/>
        <v>0</v>
      </c>
      <c r="CX148" s="161">
        <f t="shared" si="151"/>
        <v>0</v>
      </c>
      <c r="CY148" s="162">
        <f t="shared" si="152"/>
        <v>0</v>
      </c>
      <c r="CZ148" s="162">
        <f t="shared" si="153"/>
        <v>0</v>
      </c>
      <c r="DA148" s="162">
        <f t="shared" si="154"/>
        <v>0</v>
      </c>
      <c r="DB148" s="162">
        <f t="shared" si="155"/>
        <v>0</v>
      </c>
      <c r="DC148" s="162">
        <f t="shared" si="156"/>
        <v>0</v>
      </c>
      <c r="DD148" s="162">
        <f t="shared" si="157"/>
        <v>0</v>
      </c>
      <c r="DE148" s="178">
        <f t="shared" si="158"/>
        <v>0</v>
      </c>
    </row>
    <row r="149" spans="1:109">
      <c r="B149" s="163" t="s">
        <v>115</v>
      </c>
      <c r="C149" s="164">
        <f t="shared" ref="C149:L149" si="159">SUM(C139:C148)</f>
        <v>0</v>
      </c>
      <c r="D149" s="165">
        <f t="shared" si="159"/>
        <v>0</v>
      </c>
      <c r="E149" s="165">
        <f t="shared" si="159"/>
        <v>0</v>
      </c>
      <c r="F149" s="167">
        <f t="shared" si="159"/>
        <v>0</v>
      </c>
      <c r="G149" s="167">
        <f t="shared" si="159"/>
        <v>0</v>
      </c>
      <c r="H149" s="167">
        <f t="shared" si="159"/>
        <v>0</v>
      </c>
      <c r="I149" s="167">
        <f t="shared" si="159"/>
        <v>0</v>
      </c>
      <c r="J149" s="167">
        <f t="shared" si="159"/>
        <v>0</v>
      </c>
      <c r="K149" s="167">
        <f t="shared" si="159"/>
        <v>0</v>
      </c>
      <c r="L149" s="179">
        <f t="shared" si="159"/>
        <v>0</v>
      </c>
      <c r="M149" s="98"/>
      <c r="AH149" s="170">
        <f t="shared" ref="AH149:BA149" si="160">SUM(AH139:AH148)</f>
        <v>0</v>
      </c>
      <c r="AI149" s="157">
        <f>IF(AH149=0,0,($C$149/$AH$149)*100000)</f>
        <v>0</v>
      </c>
      <c r="AJ149" s="157">
        <f t="shared" si="160"/>
        <v>0</v>
      </c>
      <c r="AK149" s="157">
        <f>IF(AJ149=0,0,($D$149/$AJ$149)*100000)</f>
        <v>0</v>
      </c>
      <c r="AL149" s="157">
        <f t="shared" si="160"/>
        <v>0</v>
      </c>
      <c r="AM149" s="157">
        <f>IF(AL149=0,0,($E$149/$AL$149)*100000)</f>
        <v>0</v>
      </c>
      <c r="AN149" s="157">
        <f t="shared" si="160"/>
        <v>0</v>
      </c>
      <c r="AO149" s="157">
        <f>IF(AN149=0,0,($F$149/$AN$149)*100000)</f>
        <v>0</v>
      </c>
      <c r="AP149" s="157">
        <f t="shared" si="160"/>
        <v>0</v>
      </c>
      <c r="AQ149" s="157">
        <f>IF(AP149=0,0,($G$149/$AP$149)*100000)</f>
        <v>0</v>
      </c>
      <c r="AR149" s="157">
        <f t="shared" si="160"/>
        <v>0</v>
      </c>
      <c r="AS149" s="157">
        <f>IF(AR149=0,0,($H$149/$AR$149)*100000)</f>
        <v>0</v>
      </c>
      <c r="AT149" s="157">
        <f t="shared" si="160"/>
        <v>0</v>
      </c>
      <c r="AU149" s="157">
        <f>IF(AT149=0,0,($I$149/$AT$149)*100000)</f>
        <v>0</v>
      </c>
      <c r="AV149" s="157">
        <f t="shared" si="160"/>
        <v>0</v>
      </c>
      <c r="AW149" s="157">
        <f>IF(AV149=0,0,($J$149/$AV$149)*100000)</f>
        <v>0</v>
      </c>
      <c r="AX149" s="157">
        <f t="shared" si="160"/>
        <v>0</v>
      </c>
      <c r="AY149" s="157">
        <f>IF(AX149=0,0,($K$149/$AX$149)*100000)</f>
        <v>0</v>
      </c>
      <c r="AZ149" s="157">
        <f t="shared" si="160"/>
        <v>0</v>
      </c>
      <c r="BA149" s="157">
        <f>IF(AZ149=0,0,($L$149/$AZ$149)*100000)</f>
        <v>0</v>
      </c>
      <c r="CS149" s="171"/>
      <c r="CU149" s="157" t="s">
        <v>115</v>
      </c>
      <c r="CV149" s="160">
        <f t="shared" ref="CV149:DE149" si="161">SUM(CV139:CV148)</f>
        <v>0</v>
      </c>
      <c r="CW149" s="161">
        <f t="shared" si="161"/>
        <v>0</v>
      </c>
      <c r="CX149" s="161">
        <f t="shared" si="161"/>
        <v>0</v>
      </c>
      <c r="CY149" s="172">
        <f t="shared" si="161"/>
        <v>0</v>
      </c>
      <c r="CZ149" s="172">
        <f t="shared" si="161"/>
        <v>0</v>
      </c>
      <c r="DA149" s="172">
        <f t="shared" si="161"/>
        <v>0</v>
      </c>
      <c r="DB149" s="172">
        <f t="shared" si="161"/>
        <v>0</v>
      </c>
      <c r="DC149" s="172">
        <f t="shared" si="161"/>
        <v>0</v>
      </c>
      <c r="DD149" s="172">
        <f t="shared" si="161"/>
        <v>0</v>
      </c>
      <c r="DE149" s="180">
        <f t="shared" si="161"/>
        <v>0</v>
      </c>
    </row>
    <row r="151" spans="1:109" ht="12.95" thickBot="1"/>
    <row r="152" spans="1:109" ht="13.5" thickBot="1">
      <c r="A152" s="136" t="s">
        <v>116</v>
      </c>
      <c r="B152" s="173"/>
      <c r="C152" s="174">
        <f>' B_Populations'!A160</f>
        <v>0</v>
      </c>
      <c r="D152" s="139" t="s">
        <v>103</v>
      </c>
      <c r="E152" s="139"/>
      <c r="F152" s="140" t="s">
        <v>104</v>
      </c>
      <c r="G152" s="141"/>
      <c r="H152" s="141"/>
      <c r="I152" s="141"/>
      <c r="J152" s="141"/>
      <c r="K152" s="141"/>
      <c r="L152" s="141"/>
      <c r="M152" s="98"/>
      <c r="N152" s="98"/>
      <c r="O152" s="98"/>
      <c r="P152" s="98"/>
      <c r="Q152" s="98"/>
      <c r="R152" s="98"/>
      <c r="S152" s="98"/>
      <c r="T152" s="98"/>
      <c r="U152" s="98"/>
      <c r="V152" s="98"/>
      <c r="W152" s="98"/>
      <c r="X152" s="98"/>
      <c r="Y152" s="98"/>
      <c r="CV152" s="98" t="s">
        <v>106</v>
      </c>
      <c r="CW152" s="98"/>
      <c r="CX152" s="98"/>
      <c r="CY152" s="98"/>
    </row>
    <row r="153" spans="1:109" ht="39">
      <c r="B153" s="144" t="s">
        <v>32</v>
      </c>
      <c r="C153" s="145" t="s">
        <v>107</v>
      </c>
      <c r="D153" s="146" t="s">
        <v>108</v>
      </c>
      <c r="E153" s="146" t="s">
        <v>109</v>
      </c>
      <c r="F153" s="148" t="str">
        <f>' B_Populations'!$I$8</f>
        <v>White-Not Hispanic</v>
      </c>
      <c r="G153" s="148" t="str">
        <f>' B_Populations'!$K$8</f>
        <v>Hispanic</v>
      </c>
      <c r="H153" s="148" t="str">
        <f>' B_Populations'!$M$8</f>
        <v>Black-Not Hispanic</v>
      </c>
      <c r="I153" s="148" t="str">
        <f>' B_Populations'!$O$8</f>
        <v>Asian</v>
      </c>
      <c r="J153" s="148" t="str">
        <f>' B_Populations'!$Q$8</f>
        <v>American Indian/Alaska Native</v>
      </c>
      <c r="K153" s="148" t="str">
        <f>' B_Populations'!$S$8</f>
        <v>Other</v>
      </c>
      <c r="L153" s="175" t="str">
        <f>' B_Populations'!$U$8</f>
        <v>Other</v>
      </c>
      <c r="M153" s="102"/>
      <c r="N153" s="102"/>
      <c r="O153" s="102"/>
      <c r="P153" s="102"/>
      <c r="Q153" s="102"/>
      <c r="R153" s="102"/>
      <c r="S153" s="102"/>
      <c r="T153" s="102"/>
      <c r="U153" s="102"/>
      <c r="V153" s="102"/>
      <c r="W153" s="102"/>
      <c r="X153" s="102"/>
      <c r="Y153" s="102"/>
      <c r="Z153" s="102"/>
      <c r="AA153" s="102"/>
      <c r="AB153" s="102"/>
      <c r="AC153" s="102"/>
      <c r="AD153" s="102"/>
      <c r="AE153" s="102"/>
      <c r="AF153" s="102"/>
      <c r="AH153" s="150" t="s">
        <v>110</v>
      </c>
      <c r="AI153" s="150" t="s">
        <v>111</v>
      </c>
      <c r="AJ153" s="150" t="s">
        <v>112</v>
      </c>
      <c r="AK153" s="150" t="s">
        <v>111</v>
      </c>
      <c r="AL153" s="150" t="s">
        <v>113</v>
      </c>
      <c r="AM153" s="150" t="s">
        <v>111</v>
      </c>
      <c r="AN153" s="150" t="str">
        <f>' B_Populations'!$I$8</f>
        <v>White-Not Hispanic</v>
      </c>
      <c r="AO153" s="150" t="s">
        <v>111</v>
      </c>
      <c r="AP153" s="150" t="str">
        <f>' B_Populations'!$K$8</f>
        <v>Hispanic</v>
      </c>
      <c r="AQ153" s="150" t="s">
        <v>111</v>
      </c>
      <c r="AR153" s="150" t="str">
        <f>' B_Populations'!$M$8</f>
        <v>Black-Not Hispanic</v>
      </c>
      <c r="AS153" s="150" t="s">
        <v>111</v>
      </c>
      <c r="AT153" s="150" t="str">
        <f>' B_Populations'!$O$8</f>
        <v>Asian</v>
      </c>
      <c r="AU153" s="150" t="s">
        <v>111</v>
      </c>
      <c r="AV153" s="150" t="str">
        <f>' B_Populations'!$Q$8</f>
        <v>American Indian/Alaska Native</v>
      </c>
      <c r="AW153" s="150" t="s">
        <v>111</v>
      </c>
      <c r="AX153" s="150" t="str">
        <f>' B_Populations'!$S$8</f>
        <v>Other</v>
      </c>
      <c r="AY153" s="150" t="s">
        <v>111</v>
      </c>
      <c r="AZ153" s="150" t="str">
        <f>' B_Populations'!$U$8</f>
        <v>Other</v>
      </c>
      <c r="BA153" s="150" t="s">
        <v>111</v>
      </c>
      <c r="BB153" s="102"/>
      <c r="BC153" s="102"/>
      <c r="BD153" s="102"/>
      <c r="BE153" s="102"/>
      <c r="BF153" s="102"/>
      <c r="BG153" s="102"/>
      <c r="BH153" s="102"/>
      <c r="BI153" s="102"/>
      <c r="BJ153" s="102"/>
      <c r="BK153" s="102"/>
      <c r="BL153" s="102"/>
      <c r="BM153" s="102"/>
      <c r="BN153" s="102"/>
      <c r="BO153" s="102"/>
      <c r="BP153" s="102"/>
      <c r="BQ153" s="102"/>
      <c r="BR153" s="102"/>
      <c r="BS153" s="102"/>
      <c r="BT153" s="102"/>
      <c r="BU153" s="102"/>
      <c r="BV153" s="102"/>
      <c r="BW153" s="102"/>
      <c r="BX153" s="102"/>
      <c r="BY153" s="102"/>
      <c r="BZ153" s="102"/>
      <c r="CA153" s="102"/>
      <c r="CB153" s="102"/>
      <c r="CC153" s="102"/>
      <c r="CD153" s="102"/>
      <c r="CE153" s="102"/>
      <c r="CF153" s="102"/>
      <c r="CG153" s="102"/>
      <c r="CH153" s="102"/>
      <c r="CI153" s="102"/>
      <c r="CJ153" s="102"/>
      <c r="CK153" s="102"/>
      <c r="CL153" s="102"/>
      <c r="CM153" s="102"/>
      <c r="CN153" s="102"/>
      <c r="CO153" s="102"/>
      <c r="CP153" s="102"/>
      <c r="CQ153" s="102"/>
      <c r="CR153" s="102"/>
      <c r="CS153" s="151" t="s">
        <v>114</v>
      </c>
      <c r="CU153" s="150" t="s">
        <v>32</v>
      </c>
      <c r="CV153" s="152" t="s">
        <v>33</v>
      </c>
      <c r="CW153" s="153" t="s">
        <v>34</v>
      </c>
      <c r="CX153" s="153" t="s">
        <v>35</v>
      </c>
      <c r="CY153" s="148" t="str">
        <f>' B_Populations'!$I$8</f>
        <v>White-Not Hispanic</v>
      </c>
      <c r="CZ153" s="148" t="str">
        <f>' B_Populations'!$K$8</f>
        <v>Hispanic</v>
      </c>
      <c r="DA153" s="148" t="str">
        <f>' B_Populations'!$M$8</f>
        <v>Black-Not Hispanic</v>
      </c>
      <c r="DB153" s="148" t="str">
        <f>' B_Populations'!$O$8</f>
        <v>Asian</v>
      </c>
      <c r="DC153" s="148" t="str">
        <f>' B_Populations'!$Q$8</f>
        <v>American Indian/Alaska Native</v>
      </c>
      <c r="DD153" s="148" t="str">
        <f>' B_Populations'!$S$8</f>
        <v>Other</v>
      </c>
      <c r="DE153" s="175" t="str">
        <f>' B_Populations'!$U$8</f>
        <v>Other</v>
      </c>
    </row>
    <row r="154" spans="1:109">
      <c r="B154" s="108" t="str">
        <f>' B_Populations'!$B$9</f>
        <v>10-14</v>
      </c>
      <c r="C154" s="259"/>
      <c r="D154" s="260"/>
      <c r="E154" s="260"/>
      <c r="F154" s="155"/>
      <c r="G154" s="155"/>
      <c r="H154" s="155"/>
      <c r="I154" s="155"/>
      <c r="J154" s="155"/>
      <c r="K154" s="155"/>
      <c r="L154" s="155"/>
      <c r="M154" s="110"/>
      <c r="N154" s="110"/>
      <c r="O154" s="110"/>
      <c r="P154" s="110"/>
      <c r="Q154" s="110"/>
      <c r="R154" s="110"/>
      <c r="S154" s="110"/>
      <c r="T154" s="110"/>
      <c r="U154" s="110"/>
      <c r="V154" s="110"/>
      <c r="W154" s="110"/>
      <c r="X154" s="110"/>
      <c r="Y154" s="110"/>
      <c r="Z154" s="177"/>
      <c r="AA154" s="177"/>
      <c r="AB154" s="177"/>
      <c r="AC154" s="177"/>
      <c r="AD154" s="177"/>
      <c r="AE154" s="177"/>
      <c r="AF154" s="177"/>
      <c r="AG154" s="110"/>
      <c r="AH154" s="157">
        <f>' B_Populations'!C159</f>
        <v>0</v>
      </c>
      <c r="AI154" s="157">
        <f>IF(AH154=0,0,($C$154/$AH$154)*100000)</f>
        <v>0</v>
      </c>
      <c r="AJ154" s="157">
        <f>' B_Populations'!E159</f>
        <v>0</v>
      </c>
      <c r="AK154" s="157">
        <f>IF(AJ154=0,0,($D$154/$AJ$154)*100000)</f>
        <v>0</v>
      </c>
      <c r="AL154" s="157">
        <f>' B_Populations'!G159</f>
        <v>0</v>
      </c>
      <c r="AM154" s="157">
        <f>IF(AL154=0,0,($E$154/$AL$154)*100000)</f>
        <v>0</v>
      </c>
      <c r="AN154" s="157">
        <f>' B_Populations'!I159</f>
        <v>0</v>
      </c>
      <c r="AO154" s="157">
        <f>IF(AN154=0,0,($F$154/$AN$154)*100000)</f>
        <v>0</v>
      </c>
      <c r="AP154" s="157">
        <f>' B_Populations'!K159</f>
        <v>0</v>
      </c>
      <c r="AQ154" s="157">
        <f>IF(AP154=0,0,($G$154/$AP$154)*100000)</f>
        <v>0</v>
      </c>
      <c r="AR154" s="157">
        <f>' B_Populations'!M159</f>
        <v>0</v>
      </c>
      <c r="AS154" s="157">
        <f>IF(AR154=0,0,($H$154/$AR$154)*100000)</f>
        <v>0</v>
      </c>
      <c r="AT154" s="157">
        <f>' B_Populations'!O159</f>
        <v>0</v>
      </c>
      <c r="AU154" s="157">
        <f>IF(AT154=0,0,($I$154/$AT$154)*100000)</f>
        <v>0</v>
      </c>
      <c r="AV154" s="157">
        <f>' B_Populations'!Q159</f>
        <v>0</v>
      </c>
      <c r="AW154" s="157">
        <f>IF(AV154=0,0,($J$154/$AV$154)*100000)</f>
        <v>0</v>
      </c>
      <c r="AX154" s="157">
        <f>' B_Populations'!S159</f>
        <v>0</v>
      </c>
      <c r="AY154" s="157">
        <f>IF(AX154=0,0,($K$154/$AX$154)*100000)</f>
        <v>0</v>
      </c>
      <c r="AZ154" s="157">
        <f>' B_Populations'!U159</f>
        <v>0</v>
      </c>
      <c r="BA154" s="157">
        <f>IF(AZ154=0,0,($L$154/$AZ$154)*100000)</f>
        <v>0</v>
      </c>
      <c r="CQ154" s="110"/>
      <c r="CR154" s="158"/>
      <c r="CS154" s="159">
        <v>7.3032E-2</v>
      </c>
      <c r="CT154" s="110"/>
      <c r="CU154" s="108" t="str">
        <f>' B_Populations'!$B$9</f>
        <v>10-14</v>
      </c>
      <c r="CV154" s="160">
        <f t="shared" ref="CV154:CV163" si="162">AI154*CS154</f>
        <v>0</v>
      </c>
      <c r="CW154" s="161">
        <f t="shared" ref="CW154:CW163" si="163">AK154*CS154</f>
        <v>0</v>
      </c>
      <c r="CX154" s="161">
        <f t="shared" ref="CX154:CX163" si="164">AM154*CS154</f>
        <v>0</v>
      </c>
      <c r="CY154" s="162">
        <f t="shared" ref="CY154:CY163" si="165">AO154*CS154</f>
        <v>0</v>
      </c>
      <c r="CZ154" s="162">
        <f t="shared" ref="CZ154:CZ163" si="166">AQ154*CS154</f>
        <v>0</v>
      </c>
      <c r="DA154" s="162">
        <f t="shared" ref="DA154:DA163" si="167">AS154*CS154</f>
        <v>0</v>
      </c>
      <c r="DB154" s="162">
        <f t="shared" ref="DB154:DB163" si="168">AU154*CS154</f>
        <v>0</v>
      </c>
      <c r="DC154" s="162">
        <f t="shared" ref="DC154:DC163" si="169">AW154*CS154</f>
        <v>0</v>
      </c>
      <c r="DD154" s="162">
        <f t="shared" ref="DD154:DD163" si="170">AY154*CS154</f>
        <v>0</v>
      </c>
      <c r="DE154" s="178">
        <f t="shared" ref="DE154:DE163" si="171">BA154*CS154</f>
        <v>0</v>
      </c>
    </row>
    <row r="155" spans="1:109">
      <c r="B155" s="108" t="str">
        <f>' B_Populations'!$B$10</f>
        <v>15-19</v>
      </c>
      <c r="C155" s="259"/>
      <c r="D155" s="260"/>
      <c r="E155" s="260"/>
      <c r="F155" s="155"/>
      <c r="G155" s="155"/>
      <c r="H155" s="155"/>
      <c r="I155" s="155"/>
      <c r="J155" s="155"/>
      <c r="K155" s="155"/>
      <c r="L155" s="155"/>
      <c r="M155" s="110"/>
      <c r="N155" s="110"/>
      <c r="O155" s="110"/>
      <c r="P155" s="110"/>
      <c r="Q155" s="110"/>
      <c r="R155" s="110"/>
      <c r="S155" s="110"/>
      <c r="T155" s="110"/>
      <c r="U155" s="110"/>
      <c r="V155" s="110"/>
      <c r="W155" s="110"/>
      <c r="X155" s="110"/>
      <c r="Y155" s="110"/>
      <c r="Z155" s="177"/>
      <c r="AA155" s="177"/>
      <c r="AB155" s="177"/>
      <c r="AC155" s="177"/>
      <c r="AD155" s="177"/>
      <c r="AE155" s="177"/>
      <c r="AF155" s="177"/>
      <c r="AG155" s="110"/>
      <c r="AH155" s="157">
        <f>' B_Populations'!C160</f>
        <v>0</v>
      </c>
      <c r="AI155" s="157">
        <f>IF(AH155=0,0,($C$155/$AH$155)*100000)</f>
        <v>0</v>
      </c>
      <c r="AJ155" s="157">
        <f>' B_Populations'!E160</f>
        <v>0</v>
      </c>
      <c r="AK155" s="157">
        <f>IF(AJ155=0,0,($D$155/$AJ$155)*100000)</f>
        <v>0</v>
      </c>
      <c r="AL155" s="157">
        <f>' B_Populations'!G160</f>
        <v>0</v>
      </c>
      <c r="AM155" s="157">
        <f>IF(AL155=0,0,($E$155/$AL$155)*100000)</f>
        <v>0</v>
      </c>
      <c r="AN155" s="157">
        <f>' B_Populations'!I160</f>
        <v>0</v>
      </c>
      <c r="AO155" s="157">
        <f>IF(AN155=0,0,($F$155/$AN$155)*100000)</f>
        <v>0</v>
      </c>
      <c r="AP155" s="157">
        <f>' B_Populations'!K160</f>
        <v>0</v>
      </c>
      <c r="AQ155" s="157">
        <f>IF(AP155=0,0,($G$155/$AP$155)*100000)</f>
        <v>0</v>
      </c>
      <c r="AR155" s="157">
        <f>' B_Populations'!M160</f>
        <v>0</v>
      </c>
      <c r="AS155" s="157">
        <f>IF(AR155=0,0,($H$155/$AR$155)*100000)</f>
        <v>0</v>
      </c>
      <c r="AT155" s="157">
        <f>' B_Populations'!O160</f>
        <v>0</v>
      </c>
      <c r="AU155" s="157">
        <f>IF(AT155=0,0,($I$155/$AT$155)*100000)</f>
        <v>0</v>
      </c>
      <c r="AV155" s="157">
        <f>' B_Populations'!Q160</f>
        <v>0</v>
      </c>
      <c r="AW155" s="157">
        <f>IF(AV155=0,0,($J$155/$AV$155)*100000)</f>
        <v>0</v>
      </c>
      <c r="AX155" s="157">
        <f>' B_Populations'!S160</f>
        <v>0</v>
      </c>
      <c r="AY155" s="157">
        <f>IF(AX155=0,0,($K$155/$AX$155)*100000)</f>
        <v>0</v>
      </c>
      <c r="AZ155" s="157">
        <f>' B_Populations'!U160</f>
        <v>0</v>
      </c>
      <c r="BA155" s="157">
        <f>IF(AZ155=0,0,($L$155/$AZ$155)*100000)</f>
        <v>0</v>
      </c>
      <c r="CQ155" s="110"/>
      <c r="CR155" s="158"/>
      <c r="CS155" s="159">
        <v>7.2168999999999997E-2</v>
      </c>
      <c r="CT155" s="110"/>
      <c r="CU155" s="108" t="str">
        <f>' B_Populations'!$B$10</f>
        <v>15-19</v>
      </c>
      <c r="CV155" s="160">
        <f t="shared" si="162"/>
        <v>0</v>
      </c>
      <c r="CW155" s="161">
        <f t="shared" si="163"/>
        <v>0</v>
      </c>
      <c r="CX155" s="161">
        <f t="shared" si="164"/>
        <v>0</v>
      </c>
      <c r="CY155" s="162">
        <f t="shared" si="165"/>
        <v>0</v>
      </c>
      <c r="CZ155" s="162">
        <f t="shared" si="166"/>
        <v>0</v>
      </c>
      <c r="DA155" s="162">
        <f t="shared" si="167"/>
        <v>0</v>
      </c>
      <c r="DB155" s="162">
        <f t="shared" si="168"/>
        <v>0</v>
      </c>
      <c r="DC155" s="162">
        <f t="shared" si="169"/>
        <v>0</v>
      </c>
      <c r="DD155" s="162">
        <f t="shared" si="170"/>
        <v>0</v>
      </c>
      <c r="DE155" s="178">
        <f t="shared" si="171"/>
        <v>0</v>
      </c>
    </row>
    <row r="156" spans="1:109">
      <c r="B156" s="108" t="str">
        <f>' B_Populations'!$B$11</f>
        <v>20-24</v>
      </c>
      <c r="C156" s="259"/>
      <c r="D156" s="260"/>
      <c r="E156" s="260"/>
      <c r="F156" s="155"/>
      <c r="G156" s="155"/>
      <c r="H156" s="155"/>
      <c r="I156" s="155"/>
      <c r="J156" s="155"/>
      <c r="K156" s="155"/>
      <c r="L156" s="155"/>
      <c r="M156" s="110"/>
      <c r="N156" s="110"/>
      <c r="O156" s="110"/>
      <c r="P156" s="110"/>
      <c r="Q156" s="110"/>
      <c r="R156" s="110"/>
      <c r="S156" s="110"/>
      <c r="T156" s="110"/>
      <c r="U156" s="110"/>
      <c r="V156" s="110"/>
      <c r="W156" s="110"/>
      <c r="X156" s="110"/>
      <c r="Y156" s="110"/>
      <c r="Z156" s="177"/>
      <c r="AA156" s="177"/>
      <c r="AB156" s="177"/>
      <c r="AC156" s="177"/>
      <c r="AD156" s="177"/>
      <c r="AE156" s="177"/>
      <c r="AF156" s="177"/>
      <c r="AG156" s="110"/>
      <c r="AH156" s="157">
        <f>' B_Populations'!C161</f>
        <v>0</v>
      </c>
      <c r="AI156" s="157">
        <f>IF(AH156=0,0,($C$156/$AH$156)*100000)</f>
        <v>0</v>
      </c>
      <c r="AJ156" s="157">
        <f>' B_Populations'!E161</f>
        <v>0</v>
      </c>
      <c r="AK156" s="157">
        <f>IF(AJ156=0,0,($D$156/$AJ$156)*100000)</f>
        <v>0</v>
      </c>
      <c r="AL156" s="157">
        <f>' B_Populations'!G161</f>
        <v>0</v>
      </c>
      <c r="AM156" s="157">
        <f>IF(AL156=0,0,($E$156/$AL$156)*100000)</f>
        <v>0</v>
      </c>
      <c r="AN156" s="157">
        <f>' B_Populations'!I161</f>
        <v>0</v>
      </c>
      <c r="AO156" s="157">
        <f>IF(AN156=0,0,($F$156/$AN$156)*100000)</f>
        <v>0</v>
      </c>
      <c r="AP156" s="157">
        <f>' B_Populations'!K161</f>
        <v>0</v>
      </c>
      <c r="AQ156" s="157">
        <f>IF(AP156=0,0,($G$156/$AP$156)*100000)</f>
        <v>0</v>
      </c>
      <c r="AR156" s="157">
        <f>' B_Populations'!M161</f>
        <v>0</v>
      </c>
      <c r="AS156" s="157">
        <f>IF(AR156=0,0,($H$156/$AR$156)*100000)</f>
        <v>0</v>
      </c>
      <c r="AT156" s="157">
        <f>' B_Populations'!O161</f>
        <v>0</v>
      </c>
      <c r="AU156" s="157">
        <f>IF(AT156=0,0,($I$156/$AT$156)*100000)</f>
        <v>0</v>
      </c>
      <c r="AV156" s="157">
        <f>' B_Populations'!Q161</f>
        <v>0</v>
      </c>
      <c r="AW156" s="157">
        <f>IF(AV156=0,0,($J$156/$AV$156)*100000)</f>
        <v>0</v>
      </c>
      <c r="AX156" s="157">
        <f>' B_Populations'!S161</f>
        <v>0</v>
      </c>
      <c r="AY156" s="157">
        <f>IF(AX156=0,0,($K$156/$AX$156)*100000)</f>
        <v>0</v>
      </c>
      <c r="AZ156" s="157">
        <f>' B_Populations'!U161</f>
        <v>0</v>
      </c>
      <c r="BA156" s="157">
        <f>IF(AZ156=0,0,($L$156/$AZ$156)*100000)</f>
        <v>0</v>
      </c>
      <c r="CQ156" s="110"/>
      <c r="CR156" s="158"/>
      <c r="CS156" s="159">
        <v>6.6477999999999995E-2</v>
      </c>
      <c r="CT156" s="110"/>
      <c r="CU156" s="108" t="str">
        <f>' B_Populations'!$B$11</f>
        <v>20-24</v>
      </c>
      <c r="CV156" s="160">
        <f t="shared" si="162"/>
        <v>0</v>
      </c>
      <c r="CW156" s="161">
        <f t="shared" si="163"/>
        <v>0</v>
      </c>
      <c r="CX156" s="161">
        <f t="shared" si="164"/>
        <v>0</v>
      </c>
      <c r="CY156" s="162">
        <f t="shared" si="165"/>
        <v>0</v>
      </c>
      <c r="CZ156" s="162">
        <f t="shared" si="166"/>
        <v>0</v>
      </c>
      <c r="DA156" s="162">
        <f t="shared" si="167"/>
        <v>0</v>
      </c>
      <c r="DB156" s="162">
        <f t="shared" si="168"/>
        <v>0</v>
      </c>
      <c r="DC156" s="162">
        <f t="shared" si="169"/>
        <v>0</v>
      </c>
      <c r="DD156" s="162">
        <f t="shared" si="170"/>
        <v>0</v>
      </c>
      <c r="DE156" s="178">
        <f t="shared" si="171"/>
        <v>0</v>
      </c>
    </row>
    <row r="157" spans="1:109">
      <c r="B157" s="108" t="str">
        <f>' B_Populations'!$B$12</f>
        <v>25-34</v>
      </c>
      <c r="C157" s="259"/>
      <c r="D157" s="260"/>
      <c r="E157" s="260"/>
      <c r="F157" s="155"/>
      <c r="G157" s="155"/>
      <c r="H157" s="155"/>
      <c r="I157" s="155"/>
      <c r="J157" s="155"/>
      <c r="K157" s="155"/>
      <c r="L157" s="155"/>
      <c r="M157" s="110"/>
      <c r="N157" s="110"/>
      <c r="O157" s="110"/>
      <c r="P157" s="110"/>
      <c r="Q157" s="110"/>
      <c r="R157" s="110"/>
      <c r="S157" s="110"/>
      <c r="T157" s="110"/>
      <c r="U157" s="110"/>
      <c r="V157" s="110"/>
      <c r="W157" s="110"/>
      <c r="X157" s="110"/>
      <c r="Y157" s="110"/>
      <c r="Z157" s="177"/>
      <c r="AA157" s="177"/>
      <c r="AB157" s="177"/>
      <c r="AC157" s="177"/>
      <c r="AD157" s="177"/>
      <c r="AE157" s="177"/>
      <c r="AF157" s="177"/>
      <c r="AG157" s="110"/>
      <c r="AH157" s="157">
        <f>' B_Populations'!C162</f>
        <v>0</v>
      </c>
      <c r="AI157" s="157">
        <f>IF(AH157=0,0,($C$157/$AH$157)*100000)</f>
        <v>0</v>
      </c>
      <c r="AJ157" s="157">
        <f>' B_Populations'!E162</f>
        <v>0</v>
      </c>
      <c r="AK157" s="157">
        <f>IF(AJ157=0,0,($D$157/$AJ$157)*100000)</f>
        <v>0</v>
      </c>
      <c r="AL157" s="157">
        <f>' B_Populations'!G162</f>
        <v>0</v>
      </c>
      <c r="AM157" s="157">
        <f>IF(AL157=0,0,($E$157/$AL$157)*100000)</f>
        <v>0</v>
      </c>
      <c r="AN157" s="157">
        <f>' B_Populations'!I162</f>
        <v>0</v>
      </c>
      <c r="AO157" s="157">
        <f>IF(AN157=0,0,($F$157/$AN$157)*100000)</f>
        <v>0</v>
      </c>
      <c r="AP157" s="157">
        <f>' B_Populations'!K162</f>
        <v>0</v>
      </c>
      <c r="AQ157" s="157">
        <f>IF(AP157=0,0,($G$157/$AP$157)*100000)</f>
        <v>0</v>
      </c>
      <c r="AR157" s="157">
        <f>' B_Populations'!M162</f>
        <v>0</v>
      </c>
      <c r="AS157" s="157">
        <f>IF(AR157=0,0,($H$157/$AR$157)*100000)</f>
        <v>0</v>
      </c>
      <c r="AT157" s="157">
        <f>' B_Populations'!O162</f>
        <v>0</v>
      </c>
      <c r="AU157" s="157">
        <f>IF(AT157=0,0,($I$157/$AT$157)*100000)</f>
        <v>0</v>
      </c>
      <c r="AV157" s="157">
        <f>' B_Populations'!Q162</f>
        <v>0</v>
      </c>
      <c r="AW157" s="157">
        <f>IF(AV157=0,0,($J$157/$AV$157)*100000)</f>
        <v>0</v>
      </c>
      <c r="AX157" s="157">
        <f>' B_Populations'!S162</f>
        <v>0</v>
      </c>
      <c r="AY157" s="157">
        <f>IF(AX157=0,0,($K$157/$AX$157)*100000)</f>
        <v>0</v>
      </c>
      <c r="AZ157" s="157">
        <f>' B_Populations'!U162</f>
        <v>0</v>
      </c>
      <c r="BA157" s="157">
        <f>IF(AZ157=0,0,($L$157/$AZ$157)*100000)</f>
        <v>0</v>
      </c>
      <c r="CQ157" s="110"/>
      <c r="CR157" s="158"/>
      <c r="CS157" s="159">
        <v>0.135573</v>
      </c>
      <c r="CT157" s="110"/>
      <c r="CU157" s="108" t="str">
        <f>' B_Populations'!$B$12</f>
        <v>25-34</v>
      </c>
      <c r="CV157" s="160">
        <f t="shared" si="162"/>
        <v>0</v>
      </c>
      <c r="CW157" s="161">
        <f t="shared" si="163"/>
        <v>0</v>
      </c>
      <c r="CX157" s="161">
        <f t="shared" si="164"/>
        <v>0</v>
      </c>
      <c r="CY157" s="162">
        <f t="shared" si="165"/>
        <v>0</v>
      </c>
      <c r="CZ157" s="162">
        <f t="shared" si="166"/>
        <v>0</v>
      </c>
      <c r="DA157" s="162">
        <f t="shared" si="167"/>
        <v>0</v>
      </c>
      <c r="DB157" s="162">
        <f t="shared" si="168"/>
        <v>0</v>
      </c>
      <c r="DC157" s="162">
        <f t="shared" si="169"/>
        <v>0</v>
      </c>
      <c r="DD157" s="162">
        <f t="shared" si="170"/>
        <v>0</v>
      </c>
      <c r="DE157" s="178">
        <f t="shared" si="171"/>
        <v>0</v>
      </c>
    </row>
    <row r="158" spans="1:109">
      <c r="B158" s="108" t="str">
        <f>' B_Populations'!$B$13</f>
        <v>35-44</v>
      </c>
      <c r="C158" s="259"/>
      <c r="D158" s="260"/>
      <c r="E158" s="260"/>
      <c r="F158" s="155"/>
      <c r="G158" s="155"/>
      <c r="H158" s="155"/>
      <c r="I158" s="155"/>
      <c r="J158" s="155"/>
      <c r="K158" s="155"/>
      <c r="L158" s="155"/>
      <c r="M158" s="110"/>
      <c r="N158" s="110"/>
      <c r="O158" s="110"/>
      <c r="P158" s="110"/>
      <c r="Q158" s="110"/>
      <c r="R158" s="110"/>
      <c r="S158" s="110"/>
      <c r="T158" s="110"/>
      <c r="U158" s="110"/>
      <c r="V158" s="110"/>
      <c r="W158" s="110"/>
      <c r="X158" s="110"/>
      <c r="Y158" s="110"/>
      <c r="Z158" s="177"/>
      <c r="AA158" s="177"/>
      <c r="AB158" s="177"/>
      <c r="AC158" s="177"/>
      <c r="AD158" s="177"/>
      <c r="AE158" s="177"/>
      <c r="AF158" s="177"/>
      <c r="AG158" s="110"/>
      <c r="AH158" s="157">
        <f>' B_Populations'!C163</f>
        <v>0</v>
      </c>
      <c r="AI158" s="157">
        <f>IF(AH158=0,0,($C$158/$AH$158)*100000)</f>
        <v>0</v>
      </c>
      <c r="AJ158" s="157">
        <f>' B_Populations'!E163</f>
        <v>0</v>
      </c>
      <c r="AK158" s="157">
        <f>IF(AJ158=0,0,($D$158/$AJ$158)*100000)</f>
        <v>0</v>
      </c>
      <c r="AL158" s="157">
        <f>' B_Populations'!G163</f>
        <v>0</v>
      </c>
      <c r="AM158" s="157">
        <f>IF(AL158=0,0,($E$158/$AL$158)*100000)</f>
        <v>0</v>
      </c>
      <c r="AN158" s="157">
        <f>' B_Populations'!I163</f>
        <v>0</v>
      </c>
      <c r="AO158" s="157">
        <f>IF(AN158=0,0,($F$158/$AN$158)*100000)</f>
        <v>0</v>
      </c>
      <c r="AP158" s="157">
        <f>' B_Populations'!K163</f>
        <v>0</v>
      </c>
      <c r="AQ158" s="157">
        <f>IF(AP158=0,0,($G$158/$AP$158)*100000)</f>
        <v>0</v>
      </c>
      <c r="AR158" s="157">
        <f>' B_Populations'!M163</f>
        <v>0</v>
      </c>
      <c r="AS158" s="157">
        <f>IF(AR158=0,0,($H$158/$AR$158)*100000)</f>
        <v>0</v>
      </c>
      <c r="AT158" s="157">
        <f>' B_Populations'!O163</f>
        <v>0</v>
      </c>
      <c r="AU158" s="157">
        <f>IF(AT158=0,0,($I$158/$AT$158)*100000)</f>
        <v>0</v>
      </c>
      <c r="AV158" s="157">
        <f>' B_Populations'!Q163</f>
        <v>0</v>
      </c>
      <c r="AW158" s="157">
        <f>IF(AV158=0,0,($J$158/$AV$158)*100000)</f>
        <v>0</v>
      </c>
      <c r="AX158" s="157">
        <f>' B_Populations'!S163</f>
        <v>0</v>
      </c>
      <c r="AY158" s="157">
        <f>IF(AX158=0,0,($K$158/$AX$158)*100000)</f>
        <v>0</v>
      </c>
      <c r="AZ158" s="157">
        <f>' B_Populations'!U163</f>
        <v>0</v>
      </c>
      <c r="BA158" s="157">
        <f>IF(AZ158=0,0,($L$158/$AZ$158)*100000)</f>
        <v>0</v>
      </c>
      <c r="CQ158" s="110"/>
      <c r="CR158" s="158"/>
      <c r="CS158" s="159">
        <v>0.16261300000000001</v>
      </c>
      <c r="CT158" s="110"/>
      <c r="CU158" s="108" t="str">
        <f>' B_Populations'!$B$13</f>
        <v>35-44</v>
      </c>
      <c r="CV158" s="160">
        <f t="shared" si="162"/>
        <v>0</v>
      </c>
      <c r="CW158" s="161">
        <f t="shared" si="163"/>
        <v>0</v>
      </c>
      <c r="CX158" s="161">
        <f t="shared" si="164"/>
        <v>0</v>
      </c>
      <c r="CY158" s="162">
        <f t="shared" si="165"/>
        <v>0</v>
      </c>
      <c r="CZ158" s="162">
        <f t="shared" si="166"/>
        <v>0</v>
      </c>
      <c r="DA158" s="162">
        <f t="shared" si="167"/>
        <v>0</v>
      </c>
      <c r="DB158" s="162">
        <f t="shared" si="168"/>
        <v>0</v>
      </c>
      <c r="DC158" s="162">
        <f t="shared" si="169"/>
        <v>0</v>
      </c>
      <c r="DD158" s="162">
        <f t="shared" si="170"/>
        <v>0</v>
      </c>
      <c r="DE158" s="178">
        <f t="shared" si="171"/>
        <v>0</v>
      </c>
    </row>
    <row r="159" spans="1:109">
      <c r="B159" s="108" t="str">
        <f>' B_Populations'!$B$14</f>
        <v>45-54</v>
      </c>
      <c r="C159" s="259"/>
      <c r="D159" s="260"/>
      <c r="E159" s="260"/>
      <c r="F159" s="155"/>
      <c r="G159" s="155"/>
      <c r="H159" s="155"/>
      <c r="I159" s="155"/>
      <c r="J159" s="155"/>
      <c r="K159" s="155"/>
      <c r="L159" s="155"/>
      <c r="M159" s="110"/>
      <c r="N159" s="110"/>
      <c r="O159" s="110"/>
      <c r="P159" s="110"/>
      <c r="Q159" s="110"/>
      <c r="R159" s="110"/>
      <c r="S159" s="110"/>
      <c r="T159" s="110"/>
      <c r="U159" s="110"/>
      <c r="V159" s="110"/>
      <c r="W159" s="110"/>
      <c r="X159" s="110"/>
      <c r="Y159" s="110"/>
      <c r="Z159" s="177"/>
      <c r="AA159" s="177"/>
      <c r="AB159" s="177"/>
      <c r="AC159" s="177"/>
      <c r="AD159" s="177"/>
      <c r="AE159" s="177"/>
      <c r="AF159" s="177"/>
      <c r="AG159" s="110"/>
      <c r="AH159" s="157">
        <f>' B_Populations'!C164</f>
        <v>0</v>
      </c>
      <c r="AI159" s="157">
        <f>IF(AH159=0,0,($C$159/$AH$159)*100000)</f>
        <v>0</v>
      </c>
      <c r="AJ159" s="157">
        <f>' B_Populations'!E164</f>
        <v>0</v>
      </c>
      <c r="AK159" s="157">
        <f>IF(AJ159=0,0,($D$159/$AJ$159)*100000)</f>
        <v>0</v>
      </c>
      <c r="AL159" s="157">
        <f>' B_Populations'!G164</f>
        <v>0</v>
      </c>
      <c r="AM159" s="157">
        <f>IF(AL159=0,0,($E$159/$AL$159)*100000)</f>
        <v>0</v>
      </c>
      <c r="AN159" s="157">
        <f>' B_Populations'!I164</f>
        <v>0</v>
      </c>
      <c r="AO159" s="157">
        <f>IF(AN159=0,0,($F$159/$AN$159)*100000)</f>
        <v>0</v>
      </c>
      <c r="AP159" s="157">
        <f>' B_Populations'!K164</f>
        <v>0</v>
      </c>
      <c r="AQ159" s="157">
        <f>IF(AP159=0,0,($G$159/$AP$159)*100000)</f>
        <v>0</v>
      </c>
      <c r="AR159" s="157">
        <f>' B_Populations'!M164</f>
        <v>0</v>
      </c>
      <c r="AS159" s="157">
        <f>IF(AR159=0,0,($H$159/$AR$159)*100000)</f>
        <v>0</v>
      </c>
      <c r="AT159" s="157">
        <f>' B_Populations'!O164</f>
        <v>0</v>
      </c>
      <c r="AU159" s="157">
        <f>IF(AT159=0,0,($I$159/$AT$159)*100000)</f>
        <v>0</v>
      </c>
      <c r="AV159" s="157">
        <f>' B_Populations'!Q164</f>
        <v>0</v>
      </c>
      <c r="AW159" s="157">
        <f>IF(AV159=0,0,($J$159/$AV$159)*100000)</f>
        <v>0</v>
      </c>
      <c r="AX159" s="157">
        <f>' B_Populations'!S164</f>
        <v>0</v>
      </c>
      <c r="AY159" s="157">
        <f>IF(AX159=0,0,($K$159/$AX$159)*100000)</f>
        <v>0</v>
      </c>
      <c r="AZ159" s="157">
        <f>' B_Populations'!U164</f>
        <v>0</v>
      </c>
      <c r="BA159" s="157">
        <f>IF(AZ159=0,0,($L$159/$AZ$159)*100000)</f>
        <v>0</v>
      </c>
      <c r="CQ159" s="110"/>
      <c r="CR159" s="158"/>
      <c r="CS159" s="159">
        <v>0.13483400000000001</v>
      </c>
      <c r="CT159" s="110"/>
      <c r="CU159" s="108" t="str">
        <f>' B_Populations'!$B$14</f>
        <v>45-54</v>
      </c>
      <c r="CV159" s="160">
        <f t="shared" si="162"/>
        <v>0</v>
      </c>
      <c r="CW159" s="161">
        <f t="shared" si="163"/>
        <v>0</v>
      </c>
      <c r="CX159" s="161">
        <f t="shared" si="164"/>
        <v>0</v>
      </c>
      <c r="CY159" s="162">
        <f t="shared" si="165"/>
        <v>0</v>
      </c>
      <c r="CZ159" s="162">
        <f t="shared" si="166"/>
        <v>0</v>
      </c>
      <c r="DA159" s="162">
        <f t="shared" si="167"/>
        <v>0</v>
      </c>
      <c r="DB159" s="162">
        <f t="shared" si="168"/>
        <v>0</v>
      </c>
      <c r="DC159" s="162">
        <f t="shared" si="169"/>
        <v>0</v>
      </c>
      <c r="DD159" s="162">
        <f t="shared" si="170"/>
        <v>0</v>
      </c>
      <c r="DE159" s="178">
        <f t="shared" si="171"/>
        <v>0</v>
      </c>
    </row>
    <row r="160" spans="1:109">
      <c r="B160" s="108" t="str">
        <f>' B_Populations'!$B$15</f>
        <v>55-64</v>
      </c>
      <c r="C160" s="259"/>
      <c r="D160" s="260"/>
      <c r="E160" s="260"/>
      <c r="F160" s="155"/>
      <c r="G160" s="155"/>
      <c r="H160" s="155"/>
      <c r="I160" s="155"/>
      <c r="J160" s="155"/>
      <c r="K160" s="155"/>
      <c r="L160" s="155"/>
      <c r="M160" s="110"/>
      <c r="N160" s="110"/>
      <c r="O160" s="110"/>
      <c r="P160" s="110"/>
      <c r="Q160" s="110"/>
      <c r="R160" s="110"/>
      <c r="S160" s="110"/>
      <c r="T160" s="110"/>
      <c r="U160" s="110"/>
      <c r="V160" s="110"/>
      <c r="W160" s="110"/>
      <c r="X160" s="110"/>
      <c r="Y160" s="110"/>
      <c r="Z160" s="177"/>
      <c r="AA160" s="177"/>
      <c r="AB160" s="177"/>
      <c r="AC160" s="177"/>
      <c r="AD160" s="177"/>
      <c r="AE160" s="177"/>
      <c r="AF160" s="177"/>
      <c r="AG160" s="110"/>
      <c r="AH160" s="157">
        <f>' B_Populations'!C165</f>
        <v>0</v>
      </c>
      <c r="AI160" s="157">
        <f>IF(AH160=0,0,($C$160/$AH$160)*100000)</f>
        <v>0</v>
      </c>
      <c r="AJ160" s="157">
        <f>' B_Populations'!E165</f>
        <v>0</v>
      </c>
      <c r="AK160" s="157">
        <f>IF(AJ160=0,0,($D$160/$AJ$160)*100000)</f>
        <v>0</v>
      </c>
      <c r="AL160" s="157">
        <f>' B_Populations'!G165</f>
        <v>0</v>
      </c>
      <c r="AM160" s="157">
        <f>IF(AL160=0,0,($E$160/$AL$160)*100000)</f>
        <v>0</v>
      </c>
      <c r="AN160" s="157">
        <f>' B_Populations'!I165</f>
        <v>0</v>
      </c>
      <c r="AO160" s="157">
        <f>IF(AN160=0,0,($F$160/$AN$160)*100000)</f>
        <v>0</v>
      </c>
      <c r="AP160" s="157">
        <f>' B_Populations'!K165</f>
        <v>0</v>
      </c>
      <c r="AQ160" s="157">
        <f>IF(AP160=0,0,($G$160/$AP$160)*100000)</f>
        <v>0</v>
      </c>
      <c r="AR160" s="157">
        <f>' B_Populations'!M165</f>
        <v>0</v>
      </c>
      <c r="AS160" s="157">
        <f>IF(AR160=0,0,($H$160/$AR$160)*100000)</f>
        <v>0</v>
      </c>
      <c r="AT160" s="157">
        <f>' B_Populations'!O165</f>
        <v>0</v>
      </c>
      <c r="AU160" s="157">
        <f>IF(AT160=0,0,($I$160/$AT$160)*100000)</f>
        <v>0</v>
      </c>
      <c r="AV160" s="157">
        <f>' B_Populations'!Q165</f>
        <v>0</v>
      </c>
      <c r="AW160" s="157">
        <f>IF(AV160=0,0,($J$160/$AV$160)*100000)</f>
        <v>0</v>
      </c>
      <c r="AX160" s="157">
        <f>' B_Populations'!S165</f>
        <v>0</v>
      </c>
      <c r="AY160" s="157">
        <f>IF(AX160=0,0,($K$160/$AX$160)*100000)</f>
        <v>0</v>
      </c>
      <c r="AZ160" s="157">
        <f>' B_Populations'!U165</f>
        <v>0</v>
      </c>
      <c r="BA160" s="157">
        <f>IF(AZ160=0,0,($L$160/$AZ$160)*100000)</f>
        <v>0</v>
      </c>
      <c r="CQ160" s="110"/>
      <c r="CR160" s="158"/>
      <c r="CS160" s="159">
        <v>8.7247000000000005E-2</v>
      </c>
      <c r="CT160" s="110"/>
      <c r="CU160" s="108" t="str">
        <f>' B_Populations'!$B$15</f>
        <v>55-64</v>
      </c>
      <c r="CV160" s="160">
        <f t="shared" si="162"/>
        <v>0</v>
      </c>
      <c r="CW160" s="161">
        <f t="shared" si="163"/>
        <v>0</v>
      </c>
      <c r="CX160" s="161">
        <f t="shared" si="164"/>
        <v>0</v>
      </c>
      <c r="CY160" s="162">
        <f t="shared" si="165"/>
        <v>0</v>
      </c>
      <c r="CZ160" s="162">
        <f t="shared" si="166"/>
        <v>0</v>
      </c>
      <c r="DA160" s="162">
        <f t="shared" si="167"/>
        <v>0</v>
      </c>
      <c r="DB160" s="162">
        <f t="shared" si="168"/>
        <v>0</v>
      </c>
      <c r="DC160" s="162">
        <f t="shared" si="169"/>
        <v>0</v>
      </c>
      <c r="DD160" s="162">
        <f t="shared" si="170"/>
        <v>0</v>
      </c>
      <c r="DE160" s="178">
        <f t="shared" si="171"/>
        <v>0</v>
      </c>
    </row>
    <row r="161" spans="1:109">
      <c r="B161" s="108" t="str">
        <f>' B_Populations'!$B$16</f>
        <v>65-74</v>
      </c>
      <c r="C161" s="259"/>
      <c r="D161" s="260"/>
      <c r="E161" s="260"/>
      <c r="F161" s="155"/>
      <c r="G161" s="155"/>
      <c r="H161" s="155"/>
      <c r="I161" s="155"/>
      <c r="J161" s="155"/>
      <c r="K161" s="155"/>
      <c r="L161" s="155"/>
      <c r="M161" s="110"/>
      <c r="N161" s="110"/>
      <c r="O161" s="110"/>
      <c r="P161" s="110"/>
      <c r="Q161" s="110"/>
      <c r="R161" s="110"/>
      <c r="S161" s="110"/>
      <c r="T161" s="110"/>
      <c r="U161" s="110"/>
      <c r="V161" s="110"/>
      <c r="W161" s="110"/>
      <c r="X161" s="110"/>
      <c r="Y161" s="110"/>
      <c r="Z161" s="177"/>
      <c r="AA161" s="177"/>
      <c r="AB161" s="177"/>
      <c r="AC161" s="177"/>
      <c r="AD161" s="177"/>
      <c r="AE161" s="177"/>
      <c r="AF161" s="177"/>
      <c r="AG161" s="110"/>
      <c r="AH161" s="157">
        <f>' B_Populations'!C166</f>
        <v>0</v>
      </c>
      <c r="AI161" s="157">
        <f>IF(AH161=0,0,($C$161/$AH$161)*100000)</f>
        <v>0</v>
      </c>
      <c r="AJ161" s="157">
        <f>' B_Populations'!E166</f>
        <v>0</v>
      </c>
      <c r="AK161" s="157">
        <f>IF(AJ161=0,0,($D$161/$AJ$161)*100000)</f>
        <v>0</v>
      </c>
      <c r="AL161" s="157">
        <f>' B_Populations'!G166</f>
        <v>0</v>
      </c>
      <c r="AM161" s="157">
        <f>IF(AL161=0,0,($E$161/$AL$161)*100000)</f>
        <v>0</v>
      </c>
      <c r="AN161" s="157">
        <f>' B_Populations'!I166</f>
        <v>0</v>
      </c>
      <c r="AO161" s="157">
        <f>IF(AN161=0,0,($F$161/$AN$161)*100000)</f>
        <v>0</v>
      </c>
      <c r="AP161" s="157">
        <f>' B_Populations'!K166</f>
        <v>0</v>
      </c>
      <c r="AQ161" s="157">
        <f>IF(AP161=0,0,($G$161/$AP$161)*100000)</f>
        <v>0</v>
      </c>
      <c r="AR161" s="157">
        <f>' B_Populations'!M166</f>
        <v>0</v>
      </c>
      <c r="AS161" s="157">
        <f>IF(AR161=0,0,($H$161/$AR$161)*100000)</f>
        <v>0</v>
      </c>
      <c r="AT161" s="157">
        <f>' B_Populations'!O166</f>
        <v>0</v>
      </c>
      <c r="AU161" s="157">
        <f>IF(AT161=0,0,($I$161/$AT$161)*100000)</f>
        <v>0</v>
      </c>
      <c r="AV161" s="157">
        <f>' B_Populations'!Q166</f>
        <v>0</v>
      </c>
      <c r="AW161" s="157">
        <f>IF(AV161=0,0,($J$161/$AV$161)*100000)</f>
        <v>0</v>
      </c>
      <c r="AX161" s="157">
        <f>' B_Populations'!S166</f>
        <v>0</v>
      </c>
      <c r="AY161" s="157">
        <f>IF(AX161=0,0,($K$161/$AX$161)*100000)</f>
        <v>0</v>
      </c>
      <c r="AZ161" s="157">
        <f>' B_Populations'!U166</f>
        <v>0</v>
      </c>
      <c r="BA161" s="157">
        <f>IF(AZ161=0,0,($L$161/$AZ$161)*100000)</f>
        <v>0</v>
      </c>
      <c r="CQ161" s="110"/>
      <c r="CR161" s="158"/>
      <c r="CS161" s="159">
        <v>6.6036999999999998E-2</v>
      </c>
      <c r="CT161" s="110"/>
      <c r="CU161" s="108" t="str">
        <f>' B_Populations'!$B$16</f>
        <v>65-74</v>
      </c>
      <c r="CV161" s="160">
        <f t="shared" si="162"/>
        <v>0</v>
      </c>
      <c r="CW161" s="161">
        <f t="shared" si="163"/>
        <v>0</v>
      </c>
      <c r="CX161" s="161">
        <f t="shared" si="164"/>
        <v>0</v>
      </c>
      <c r="CY161" s="162">
        <f t="shared" si="165"/>
        <v>0</v>
      </c>
      <c r="CZ161" s="162">
        <f t="shared" si="166"/>
        <v>0</v>
      </c>
      <c r="DA161" s="162">
        <f t="shared" si="167"/>
        <v>0</v>
      </c>
      <c r="DB161" s="162">
        <f t="shared" si="168"/>
        <v>0</v>
      </c>
      <c r="DC161" s="162">
        <f t="shared" si="169"/>
        <v>0</v>
      </c>
      <c r="DD161" s="162">
        <f t="shared" si="170"/>
        <v>0</v>
      </c>
      <c r="DE161" s="178">
        <f t="shared" si="171"/>
        <v>0</v>
      </c>
    </row>
    <row r="162" spans="1:109">
      <c r="B162" s="108" t="str">
        <f>' B_Populations'!$B$17</f>
        <v>75-84</v>
      </c>
      <c r="C162" s="259"/>
      <c r="D162" s="260"/>
      <c r="E162" s="260"/>
      <c r="F162" s="155"/>
      <c r="G162" s="155"/>
      <c r="H162" s="155"/>
      <c r="I162" s="155"/>
      <c r="J162" s="155"/>
      <c r="K162" s="155"/>
      <c r="L162" s="155"/>
      <c r="M162" s="110"/>
      <c r="N162" s="110"/>
      <c r="O162" s="110"/>
      <c r="P162" s="110"/>
      <c r="Q162" s="110"/>
      <c r="R162" s="110"/>
      <c r="S162" s="110"/>
      <c r="T162" s="110"/>
      <c r="U162" s="110"/>
      <c r="V162" s="110"/>
      <c r="W162" s="110"/>
      <c r="X162" s="110"/>
      <c r="Y162" s="110"/>
      <c r="Z162" s="177"/>
      <c r="AA162" s="177"/>
      <c r="AB162" s="177"/>
      <c r="AC162" s="177"/>
      <c r="AD162" s="177"/>
      <c r="AE162" s="177"/>
      <c r="AF162" s="177"/>
      <c r="AG162" s="110"/>
      <c r="AH162" s="157">
        <f>' B_Populations'!C167</f>
        <v>0</v>
      </c>
      <c r="AI162" s="157">
        <f>IF(AH162=0,0,($C$162/$AH$162)*100000)</f>
        <v>0</v>
      </c>
      <c r="AJ162" s="157">
        <f>' B_Populations'!E167</f>
        <v>0</v>
      </c>
      <c r="AK162" s="157">
        <f>IF(AJ162=0,0,($D$162/$AJ$162)*100000)</f>
        <v>0</v>
      </c>
      <c r="AL162" s="157">
        <f>' B_Populations'!G167</f>
        <v>0</v>
      </c>
      <c r="AM162" s="157">
        <f>IF(AL162=0,0,($E$162/$AL$162)*100000)</f>
        <v>0</v>
      </c>
      <c r="AN162" s="157">
        <f>' B_Populations'!I167</f>
        <v>0</v>
      </c>
      <c r="AO162" s="157">
        <f>IF(AN162=0,0,($F$162/$AN$162)*100000)</f>
        <v>0</v>
      </c>
      <c r="AP162" s="157">
        <f>' B_Populations'!K167</f>
        <v>0</v>
      </c>
      <c r="AQ162" s="157">
        <f>IF(AP162=0,0,($G$162/$AP$162)*100000)</f>
        <v>0</v>
      </c>
      <c r="AR162" s="157">
        <f>' B_Populations'!M167</f>
        <v>0</v>
      </c>
      <c r="AS162" s="157">
        <f>IF(AR162=0,0,($H$162/$AR$162)*100000)</f>
        <v>0</v>
      </c>
      <c r="AT162" s="157">
        <f>' B_Populations'!O167</f>
        <v>0</v>
      </c>
      <c r="AU162" s="157">
        <f>IF(AT162=0,0,($I$162/$AT$162)*100000)</f>
        <v>0</v>
      </c>
      <c r="AV162" s="157">
        <f>' B_Populations'!Q167</f>
        <v>0</v>
      </c>
      <c r="AW162" s="157">
        <f>IF(AV162=0,0,($J$162/$AV$162)*100000)</f>
        <v>0</v>
      </c>
      <c r="AX162" s="157">
        <f>' B_Populations'!S167</f>
        <v>0</v>
      </c>
      <c r="AY162" s="157">
        <f>IF(AX162=0,0,($K$162/$AX$162)*100000)</f>
        <v>0</v>
      </c>
      <c r="AZ162" s="157">
        <f>' B_Populations'!U167</f>
        <v>0</v>
      </c>
      <c r="BA162" s="157">
        <f>IF(AZ162=0,0,($L$162/$AZ$162)*100000)</f>
        <v>0</v>
      </c>
      <c r="CQ162" s="110"/>
      <c r="CR162" s="158"/>
      <c r="CS162" s="159">
        <v>4.4840999999999999E-2</v>
      </c>
      <c r="CT162" s="110"/>
      <c r="CU162" s="108" t="str">
        <f>' B_Populations'!$B$17</f>
        <v>75-84</v>
      </c>
      <c r="CV162" s="160">
        <f t="shared" si="162"/>
        <v>0</v>
      </c>
      <c r="CW162" s="161">
        <f t="shared" si="163"/>
        <v>0</v>
      </c>
      <c r="CX162" s="161">
        <f t="shared" si="164"/>
        <v>0</v>
      </c>
      <c r="CY162" s="162">
        <f t="shared" si="165"/>
        <v>0</v>
      </c>
      <c r="CZ162" s="162">
        <f t="shared" si="166"/>
        <v>0</v>
      </c>
      <c r="DA162" s="162">
        <f t="shared" si="167"/>
        <v>0</v>
      </c>
      <c r="DB162" s="162">
        <f t="shared" si="168"/>
        <v>0</v>
      </c>
      <c r="DC162" s="162">
        <f t="shared" si="169"/>
        <v>0</v>
      </c>
      <c r="DD162" s="162">
        <f t="shared" si="170"/>
        <v>0</v>
      </c>
      <c r="DE162" s="178">
        <f t="shared" si="171"/>
        <v>0</v>
      </c>
    </row>
    <row r="163" spans="1:109">
      <c r="B163" s="108" t="str">
        <f>' B_Populations'!$B$18</f>
        <v>85+</v>
      </c>
      <c r="C163" s="259"/>
      <c r="D163" s="260"/>
      <c r="E163" s="260"/>
      <c r="F163" s="155"/>
      <c r="G163" s="155"/>
      <c r="H163" s="155"/>
      <c r="I163" s="155"/>
      <c r="J163" s="155"/>
      <c r="K163" s="155"/>
      <c r="L163" s="155"/>
      <c r="M163" s="110"/>
      <c r="N163" s="110"/>
      <c r="O163" s="110"/>
      <c r="P163" s="110"/>
      <c r="Q163" s="110"/>
      <c r="R163" s="110"/>
      <c r="S163" s="110"/>
      <c r="T163" s="110"/>
      <c r="U163" s="110"/>
      <c r="V163" s="110"/>
      <c r="W163" s="110"/>
      <c r="X163" s="110"/>
      <c r="Y163" s="110"/>
      <c r="Z163" s="177"/>
      <c r="AA163" s="177"/>
      <c r="AB163" s="177"/>
      <c r="AC163" s="177"/>
      <c r="AD163" s="177"/>
      <c r="AE163" s="177"/>
      <c r="AF163" s="177"/>
      <c r="AG163" s="110"/>
      <c r="AH163" s="157">
        <f>' B_Populations'!C168</f>
        <v>0</v>
      </c>
      <c r="AI163" s="157">
        <f>IF(AH163=0,0,($C$163/$AH$163)*100000)</f>
        <v>0</v>
      </c>
      <c r="AJ163" s="157">
        <f>' B_Populations'!E168</f>
        <v>0</v>
      </c>
      <c r="AK163" s="157">
        <f>IF(AJ163=0,0,($D$163/$AJ$163)*100000)</f>
        <v>0</v>
      </c>
      <c r="AL163" s="157">
        <f>' B_Populations'!G168</f>
        <v>0</v>
      </c>
      <c r="AM163" s="157">
        <f>IF(AL163=0,0,($E$163/$AL$163)*100000)</f>
        <v>0</v>
      </c>
      <c r="AN163" s="157">
        <f>' B_Populations'!I168</f>
        <v>0</v>
      </c>
      <c r="AO163" s="157">
        <f>IF(AN163=0,0,($F$163/$AN$163)*100000)</f>
        <v>0</v>
      </c>
      <c r="AP163" s="157">
        <f>' B_Populations'!K168</f>
        <v>0</v>
      </c>
      <c r="AQ163" s="157">
        <f>IF(AP163=0,0,($G$163/$AP$163)*100000)</f>
        <v>0</v>
      </c>
      <c r="AR163" s="157">
        <f>' B_Populations'!M168</f>
        <v>0</v>
      </c>
      <c r="AS163" s="157">
        <f>IF(AR163=0,0,($H$163/$AR$163)*100000)</f>
        <v>0</v>
      </c>
      <c r="AT163" s="157">
        <f>' B_Populations'!O168</f>
        <v>0</v>
      </c>
      <c r="AU163" s="157">
        <f>IF(AT163=0,0,($I$163/$AT$163)*100000)</f>
        <v>0</v>
      </c>
      <c r="AV163" s="157">
        <f>' B_Populations'!Q168</f>
        <v>0</v>
      </c>
      <c r="AW163" s="157">
        <f>IF(AV163=0,0,($J$163/$AV$163)*100000)</f>
        <v>0</v>
      </c>
      <c r="AX163" s="157">
        <f>' B_Populations'!S168</f>
        <v>0</v>
      </c>
      <c r="AY163" s="157">
        <f>IF(AX163=0,0,($K$163/$AX$163)*100000)</f>
        <v>0</v>
      </c>
      <c r="AZ163" s="157">
        <f>' B_Populations'!U168</f>
        <v>0</v>
      </c>
      <c r="BA163" s="157">
        <f>IF(AZ163=0,0,($L$163/$AZ$163)*100000)</f>
        <v>0</v>
      </c>
      <c r="CQ163" s="110"/>
      <c r="CR163" s="158"/>
      <c r="CS163" s="159">
        <v>1.5507999999999999E-2</v>
      </c>
      <c r="CT163" s="110"/>
      <c r="CU163" s="108" t="str">
        <f>' B_Populations'!$B$18</f>
        <v>85+</v>
      </c>
      <c r="CV163" s="160">
        <f t="shared" si="162"/>
        <v>0</v>
      </c>
      <c r="CW163" s="161">
        <f t="shared" si="163"/>
        <v>0</v>
      </c>
      <c r="CX163" s="161">
        <f t="shared" si="164"/>
        <v>0</v>
      </c>
      <c r="CY163" s="162">
        <f t="shared" si="165"/>
        <v>0</v>
      </c>
      <c r="CZ163" s="162">
        <f t="shared" si="166"/>
        <v>0</v>
      </c>
      <c r="DA163" s="162">
        <f t="shared" si="167"/>
        <v>0</v>
      </c>
      <c r="DB163" s="162">
        <f t="shared" si="168"/>
        <v>0</v>
      </c>
      <c r="DC163" s="162">
        <f t="shared" si="169"/>
        <v>0</v>
      </c>
      <c r="DD163" s="162">
        <f t="shared" si="170"/>
        <v>0</v>
      </c>
      <c r="DE163" s="178">
        <f t="shared" si="171"/>
        <v>0</v>
      </c>
    </row>
    <row r="164" spans="1:109">
      <c r="B164" s="163" t="s">
        <v>115</v>
      </c>
      <c r="C164" s="164">
        <f t="shared" ref="C164:L164" si="172">SUM(C154:C163)</f>
        <v>0</v>
      </c>
      <c r="D164" s="165">
        <f t="shared" si="172"/>
        <v>0</v>
      </c>
      <c r="E164" s="165">
        <f t="shared" si="172"/>
        <v>0</v>
      </c>
      <c r="F164" s="167">
        <f t="shared" si="172"/>
        <v>0</v>
      </c>
      <c r="G164" s="167">
        <f t="shared" si="172"/>
        <v>0</v>
      </c>
      <c r="H164" s="167">
        <f t="shared" si="172"/>
        <v>0</v>
      </c>
      <c r="I164" s="167">
        <f t="shared" si="172"/>
        <v>0</v>
      </c>
      <c r="J164" s="167">
        <f t="shared" si="172"/>
        <v>0</v>
      </c>
      <c r="K164" s="167">
        <f t="shared" si="172"/>
        <v>0</v>
      </c>
      <c r="L164" s="179">
        <f t="shared" si="172"/>
        <v>0</v>
      </c>
      <c r="M164" s="98"/>
      <c r="AH164" s="170">
        <f t="shared" ref="AH164:BA164" si="173">SUM(AH154:AH163)</f>
        <v>0</v>
      </c>
      <c r="AI164" s="157">
        <f>IF(AH164=0,0,($C$164/$AH$164)*100000)</f>
        <v>0</v>
      </c>
      <c r="AJ164" s="157">
        <f t="shared" si="173"/>
        <v>0</v>
      </c>
      <c r="AK164" s="157">
        <f>IF(AJ164=0,0,($D$164/$AJ$164)*100000)</f>
        <v>0</v>
      </c>
      <c r="AL164" s="157">
        <f t="shared" si="173"/>
        <v>0</v>
      </c>
      <c r="AM164" s="157">
        <f>IF(AL164=0,0,($E$164/$AL$164)*100000)</f>
        <v>0</v>
      </c>
      <c r="AN164" s="157">
        <f t="shared" si="173"/>
        <v>0</v>
      </c>
      <c r="AO164" s="157">
        <f>IF(AN164=0,0,($F$164/$AN$164)*100000)</f>
        <v>0</v>
      </c>
      <c r="AP164" s="157">
        <f t="shared" si="173"/>
        <v>0</v>
      </c>
      <c r="AQ164" s="157">
        <f>IF(AP164=0,0,($G$164/$AP$164)*100000)</f>
        <v>0</v>
      </c>
      <c r="AR164" s="157">
        <f t="shared" si="173"/>
        <v>0</v>
      </c>
      <c r="AS164" s="157">
        <f>IF(AR164=0,0,($H$164/$AR$164)*100000)</f>
        <v>0</v>
      </c>
      <c r="AT164" s="157">
        <f t="shared" si="173"/>
        <v>0</v>
      </c>
      <c r="AU164" s="157">
        <f>IF(AT164=0,0,($I$164/$AT$164)*100000)</f>
        <v>0</v>
      </c>
      <c r="AV164" s="157">
        <f t="shared" si="173"/>
        <v>0</v>
      </c>
      <c r="AW164" s="157">
        <f>IF(AV164=0,0,($J$164/$AV$164)*100000)</f>
        <v>0</v>
      </c>
      <c r="AX164" s="157">
        <f t="shared" si="173"/>
        <v>0</v>
      </c>
      <c r="AY164" s="157">
        <f>IF(AX164=0,0,($K$164/$AX$164)*100000)</f>
        <v>0</v>
      </c>
      <c r="AZ164" s="157">
        <f t="shared" si="173"/>
        <v>0</v>
      </c>
      <c r="BA164" s="157">
        <f>IF(AZ164=0,0,($L$164/$AZ$164)*100000)</f>
        <v>0</v>
      </c>
      <c r="CS164" s="171"/>
      <c r="CU164" s="157" t="s">
        <v>115</v>
      </c>
      <c r="CV164" s="160">
        <f t="shared" ref="CV164:DE164" si="174">SUM(CV154:CV163)</f>
        <v>0</v>
      </c>
      <c r="CW164" s="161">
        <f t="shared" si="174"/>
        <v>0</v>
      </c>
      <c r="CX164" s="161">
        <f t="shared" si="174"/>
        <v>0</v>
      </c>
      <c r="CY164" s="172">
        <f t="shared" si="174"/>
        <v>0</v>
      </c>
      <c r="CZ164" s="172">
        <f t="shared" si="174"/>
        <v>0</v>
      </c>
      <c r="DA164" s="172">
        <f t="shared" si="174"/>
        <v>0</v>
      </c>
      <c r="DB164" s="172">
        <f t="shared" si="174"/>
        <v>0</v>
      </c>
      <c r="DC164" s="172">
        <f t="shared" si="174"/>
        <v>0</v>
      </c>
      <c r="DD164" s="172">
        <f t="shared" si="174"/>
        <v>0</v>
      </c>
      <c r="DE164" s="180">
        <f t="shared" si="174"/>
        <v>0</v>
      </c>
    </row>
    <row r="166" spans="1:109" ht="12.95" thickBot="1"/>
    <row r="167" spans="1:109" ht="13.5" thickBot="1">
      <c r="A167" s="136" t="s">
        <v>116</v>
      </c>
      <c r="B167" s="173"/>
      <c r="C167" s="174">
        <f>' B_Populations'!A175</f>
        <v>0</v>
      </c>
      <c r="D167" s="139" t="s">
        <v>103</v>
      </c>
      <c r="E167" s="139"/>
      <c r="F167" s="140" t="s">
        <v>104</v>
      </c>
      <c r="G167" s="141"/>
      <c r="H167" s="141"/>
      <c r="I167" s="141"/>
      <c r="J167" s="141"/>
      <c r="K167" s="141"/>
      <c r="L167" s="141"/>
      <c r="M167" s="98"/>
      <c r="N167" s="98"/>
      <c r="O167" s="98"/>
      <c r="P167" s="98"/>
      <c r="Q167" s="98"/>
      <c r="R167" s="98"/>
      <c r="S167" s="98"/>
      <c r="T167" s="98"/>
      <c r="U167" s="98"/>
      <c r="V167" s="98"/>
      <c r="W167" s="98"/>
      <c r="X167" s="98"/>
      <c r="Y167" s="98"/>
      <c r="CV167" s="98" t="s">
        <v>106</v>
      </c>
      <c r="CW167" s="98"/>
      <c r="CX167" s="98"/>
      <c r="CY167" s="98"/>
    </row>
    <row r="168" spans="1:109" ht="39">
      <c r="B168" s="144" t="s">
        <v>32</v>
      </c>
      <c r="C168" s="145" t="s">
        <v>107</v>
      </c>
      <c r="D168" s="146" t="s">
        <v>108</v>
      </c>
      <c r="E168" s="146" t="s">
        <v>109</v>
      </c>
      <c r="F168" s="148" t="str">
        <f>' B_Populations'!$I$8</f>
        <v>White-Not Hispanic</v>
      </c>
      <c r="G168" s="148" t="str">
        <f>' B_Populations'!$K$8</f>
        <v>Hispanic</v>
      </c>
      <c r="H168" s="148" t="str">
        <f>' B_Populations'!$M$8</f>
        <v>Black-Not Hispanic</v>
      </c>
      <c r="I168" s="148" t="str">
        <f>' B_Populations'!$O$8</f>
        <v>Asian</v>
      </c>
      <c r="J168" s="148" t="str">
        <f>' B_Populations'!$Q$8</f>
        <v>American Indian/Alaska Native</v>
      </c>
      <c r="K168" s="148" t="str">
        <f>' B_Populations'!$S$8</f>
        <v>Other</v>
      </c>
      <c r="L168" s="175" t="str">
        <f>' B_Populations'!$U$8</f>
        <v>Other</v>
      </c>
      <c r="M168" s="102"/>
      <c r="N168" s="102"/>
      <c r="O168" s="102"/>
      <c r="P168" s="102"/>
      <c r="Q168" s="102"/>
      <c r="R168" s="102"/>
      <c r="S168" s="102"/>
      <c r="T168" s="102"/>
      <c r="U168" s="102"/>
      <c r="V168" s="102"/>
      <c r="W168" s="102"/>
      <c r="X168" s="102"/>
      <c r="Y168" s="102"/>
      <c r="Z168" s="102"/>
      <c r="AA168" s="102"/>
      <c r="AB168" s="102"/>
      <c r="AC168" s="102"/>
      <c r="AD168" s="102"/>
      <c r="AE168" s="102"/>
      <c r="AF168" s="102"/>
      <c r="AH168" s="150" t="s">
        <v>110</v>
      </c>
      <c r="AI168" s="150" t="s">
        <v>111</v>
      </c>
      <c r="AJ168" s="150" t="s">
        <v>112</v>
      </c>
      <c r="AK168" s="150" t="s">
        <v>111</v>
      </c>
      <c r="AL168" s="150" t="s">
        <v>113</v>
      </c>
      <c r="AM168" s="150" t="s">
        <v>111</v>
      </c>
      <c r="AN168" s="150" t="str">
        <f>' B_Populations'!$I$8</f>
        <v>White-Not Hispanic</v>
      </c>
      <c r="AO168" s="150" t="s">
        <v>111</v>
      </c>
      <c r="AP168" s="150" t="str">
        <f>' B_Populations'!$K$8</f>
        <v>Hispanic</v>
      </c>
      <c r="AQ168" s="150" t="s">
        <v>111</v>
      </c>
      <c r="AR168" s="150" t="str">
        <f>' B_Populations'!$M$8</f>
        <v>Black-Not Hispanic</v>
      </c>
      <c r="AS168" s="150" t="s">
        <v>111</v>
      </c>
      <c r="AT168" s="150" t="str">
        <f>' B_Populations'!$O$8</f>
        <v>Asian</v>
      </c>
      <c r="AU168" s="150" t="s">
        <v>111</v>
      </c>
      <c r="AV168" s="150" t="str">
        <f>' B_Populations'!$Q$8</f>
        <v>American Indian/Alaska Native</v>
      </c>
      <c r="AW168" s="150" t="s">
        <v>111</v>
      </c>
      <c r="AX168" s="150" t="str">
        <f>' B_Populations'!$S$8</f>
        <v>Other</v>
      </c>
      <c r="AY168" s="150" t="s">
        <v>111</v>
      </c>
      <c r="AZ168" s="150" t="str">
        <f>' B_Populations'!$U$8</f>
        <v>Other</v>
      </c>
      <c r="BA168" s="150" t="s">
        <v>111</v>
      </c>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51" t="s">
        <v>114</v>
      </c>
      <c r="CU168" s="150" t="s">
        <v>32</v>
      </c>
      <c r="CV168" s="152" t="s">
        <v>33</v>
      </c>
      <c r="CW168" s="153" t="s">
        <v>34</v>
      </c>
      <c r="CX168" s="153" t="s">
        <v>35</v>
      </c>
      <c r="CY168" s="148" t="str">
        <f>' B_Populations'!$I$8</f>
        <v>White-Not Hispanic</v>
      </c>
      <c r="CZ168" s="148" t="str">
        <f>' B_Populations'!$K$8</f>
        <v>Hispanic</v>
      </c>
      <c r="DA168" s="148" t="str">
        <f>' B_Populations'!$M$8</f>
        <v>Black-Not Hispanic</v>
      </c>
      <c r="DB168" s="148" t="str">
        <f>' B_Populations'!$O$8</f>
        <v>Asian</v>
      </c>
      <c r="DC168" s="148" t="str">
        <f>' B_Populations'!$Q$8</f>
        <v>American Indian/Alaska Native</v>
      </c>
      <c r="DD168" s="148" t="str">
        <f>' B_Populations'!$S$8</f>
        <v>Other</v>
      </c>
      <c r="DE168" s="175" t="str">
        <f>' B_Populations'!$U$8</f>
        <v>Other</v>
      </c>
    </row>
    <row r="169" spans="1:109">
      <c r="B169" s="108" t="str">
        <f>' B_Populations'!$B$9</f>
        <v>10-14</v>
      </c>
      <c r="C169" s="259"/>
      <c r="D169" s="260"/>
      <c r="E169" s="260"/>
      <c r="F169" s="155"/>
      <c r="G169" s="155"/>
      <c r="H169" s="155"/>
      <c r="I169" s="155"/>
      <c r="J169" s="155"/>
      <c r="K169" s="155"/>
      <c r="L169" s="155"/>
      <c r="M169" s="110"/>
      <c r="N169" s="110"/>
      <c r="O169" s="110"/>
      <c r="P169" s="110"/>
      <c r="Q169" s="110"/>
      <c r="R169" s="110"/>
      <c r="S169" s="110"/>
      <c r="T169" s="110"/>
      <c r="U169" s="110"/>
      <c r="V169" s="110"/>
      <c r="W169" s="110"/>
      <c r="X169" s="110"/>
      <c r="Y169" s="110"/>
      <c r="Z169" s="177"/>
      <c r="AA169" s="177"/>
      <c r="AB169" s="177"/>
      <c r="AC169" s="177"/>
      <c r="AD169" s="177"/>
      <c r="AE169" s="177"/>
      <c r="AF169" s="177"/>
      <c r="AG169" s="110"/>
      <c r="AH169" s="157">
        <f>' B_Populations'!C174</f>
        <v>0</v>
      </c>
      <c r="AI169" s="157">
        <f>IF(AH169=0,0,($C$169/$AH$169)*100000)</f>
        <v>0</v>
      </c>
      <c r="AJ169" s="157">
        <f>' B_Populations'!E174</f>
        <v>0</v>
      </c>
      <c r="AK169" s="157">
        <f>IF(AJ169=0,0,($D$169/$AJ$169)*100000)</f>
        <v>0</v>
      </c>
      <c r="AL169" s="157">
        <f>' B_Populations'!G174</f>
        <v>0</v>
      </c>
      <c r="AM169" s="157">
        <f>IF(AL169=0,0,($E$169/$AL$169)*100000)</f>
        <v>0</v>
      </c>
      <c r="AN169" s="157">
        <f>' B_Populations'!I174</f>
        <v>0</v>
      </c>
      <c r="AO169" s="157">
        <f>IF(AN169=0,0,($F$169/$AN$169)*100000)</f>
        <v>0</v>
      </c>
      <c r="AP169" s="157">
        <f>' B_Populations'!K174</f>
        <v>0</v>
      </c>
      <c r="AQ169" s="157">
        <f>IF(AP169=0,0,($G$169/$AP$169)*100000)</f>
        <v>0</v>
      </c>
      <c r="AR169" s="157">
        <f>' B_Populations'!M174</f>
        <v>0</v>
      </c>
      <c r="AS169" s="157">
        <f>IF(AR169=0,0,($H$169/$AR$169)*100000)</f>
        <v>0</v>
      </c>
      <c r="AT169" s="157">
        <f>' B_Populations'!O174</f>
        <v>0</v>
      </c>
      <c r="AU169" s="157">
        <f>IF(AT169=0,0,($I$169/$AT$169)*100000)</f>
        <v>0</v>
      </c>
      <c r="AV169" s="157">
        <f>' B_Populations'!Q174</f>
        <v>0</v>
      </c>
      <c r="AW169" s="157">
        <f>IF(AV169=0,0,($J$169/$AV$169)*100000)</f>
        <v>0</v>
      </c>
      <c r="AX169" s="157">
        <f>' B_Populations'!S174</f>
        <v>0</v>
      </c>
      <c r="AY169" s="157">
        <f>IF(AX169=0,0,($K$169/$AX$169)*100000)</f>
        <v>0</v>
      </c>
      <c r="AZ169" s="157">
        <f>' B_Populations'!U174</f>
        <v>0</v>
      </c>
      <c r="BA169" s="157">
        <f>IF(AZ169=0,0,($L$169/$AZ$169)*100000)</f>
        <v>0</v>
      </c>
      <c r="CQ169" s="110"/>
      <c r="CR169" s="158"/>
      <c r="CS169" s="159">
        <v>7.3032E-2</v>
      </c>
      <c r="CT169" s="110"/>
      <c r="CU169" s="108" t="str">
        <f>' B_Populations'!$B$9</f>
        <v>10-14</v>
      </c>
      <c r="CV169" s="160">
        <f t="shared" ref="CV169:CV178" si="175">AI169*CS169</f>
        <v>0</v>
      </c>
      <c r="CW169" s="161">
        <f t="shared" ref="CW169:CW178" si="176">AK169*CS169</f>
        <v>0</v>
      </c>
      <c r="CX169" s="161">
        <f t="shared" ref="CX169:CX178" si="177">AM169*CS169</f>
        <v>0</v>
      </c>
      <c r="CY169" s="162">
        <f t="shared" ref="CY169:CY178" si="178">AO169*CS169</f>
        <v>0</v>
      </c>
      <c r="CZ169" s="162">
        <f t="shared" ref="CZ169:CZ178" si="179">AQ169*CS169</f>
        <v>0</v>
      </c>
      <c r="DA169" s="162">
        <f t="shared" ref="DA169:DA178" si="180">AS169*CS169</f>
        <v>0</v>
      </c>
      <c r="DB169" s="162">
        <f t="shared" ref="DB169:DB178" si="181">AU169*CS169</f>
        <v>0</v>
      </c>
      <c r="DC169" s="162">
        <f t="shared" ref="DC169:DC178" si="182">AW169*CS169</f>
        <v>0</v>
      </c>
      <c r="DD169" s="162">
        <f t="shared" ref="DD169:DD178" si="183">AY169*CS169</f>
        <v>0</v>
      </c>
      <c r="DE169" s="178">
        <f t="shared" ref="DE169:DE178" si="184">BA169*CS169</f>
        <v>0</v>
      </c>
    </row>
    <row r="170" spans="1:109">
      <c r="B170" s="108" t="str">
        <f>' B_Populations'!$B$10</f>
        <v>15-19</v>
      </c>
      <c r="C170" s="259"/>
      <c r="D170" s="260"/>
      <c r="E170" s="260"/>
      <c r="F170" s="155"/>
      <c r="G170" s="155"/>
      <c r="H170" s="155"/>
      <c r="I170" s="155"/>
      <c r="J170" s="155"/>
      <c r="K170" s="155"/>
      <c r="L170" s="155"/>
      <c r="M170" s="110"/>
      <c r="N170" s="110"/>
      <c r="O170" s="110"/>
      <c r="P170" s="110"/>
      <c r="Q170" s="110"/>
      <c r="R170" s="110"/>
      <c r="S170" s="110"/>
      <c r="T170" s="110"/>
      <c r="U170" s="110"/>
      <c r="V170" s="110"/>
      <c r="W170" s="110"/>
      <c r="X170" s="110"/>
      <c r="Y170" s="110"/>
      <c r="Z170" s="177"/>
      <c r="AA170" s="177"/>
      <c r="AB170" s="177"/>
      <c r="AC170" s="177"/>
      <c r="AD170" s="177"/>
      <c r="AE170" s="177"/>
      <c r="AF170" s="177"/>
      <c r="AG170" s="110"/>
      <c r="AH170" s="157">
        <f>' B_Populations'!C175</f>
        <v>0</v>
      </c>
      <c r="AI170" s="157">
        <f>IF(AH170=0,0,($C$170/$AH$170)*100000)</f>
        <v>0</v>
      </c>
      <c r="AJ170" s="157">
        <f>' B_Populations'!E175</f>
        <v>0</v>
      </c>
      <c r="AK170" s="157">
        <f>IF(AJ170=0,0,($D$170/$AJ$170)*100000)</f>
        <v>0</v>
      </c>
      <c r="AL170" s="157">
        <f>' B_Populations'!G175</f>
        <v>0</v>
      </c>
      <c r="AM170" s="157">
        <f>IF(AL170=0,0,($E$170/$AL$170)*100000)</f>
        <v>0</v>
      </c>
      <c r="AN170" s="157">
        <f>' B_Populations'!I175</f>
        <v>0</v>
      </c>
      <c r="AO170" s="157">
        <f>IF(AN170=0,0,($F$170/$AN$170)*100000)</f>
        <v>0</v>
      </c>
      <c r="AP170" s="157">
        <f>' B_Populations'!K175</f>
        <v>0</v>
      </c>
      <c r="AQ170" s="157">
        <f>IF(AP170=0,0,($G$170/$AP$170)*100000)</f>
        <v>0</v>
      </c>
      <c r="AR170" s="157">
        <f>' B_Populations'!M175</f>
        <v>0</v>
      </c>
      <c r="AS170" s="157">
        <f>IF(AR170=0,0,($H$170/$AR$170)*100000)</f>
        <v>0</v>
      </c>
      <c r="AT170" s="157">
        <f>' B_Populations'!O175</f>
        <v>0</v>
      </c>
      <c r="AU170" s="157">
        <f>IF(AT170=0,0,($I$170/$AT$170)*100000)</f>
        <v>0</v>
      </c>
      <c r="AV170" s="157">
        <f>' B_Populations'!Q175</f>
        <v>0</v>
      </c>
      <c r="AW170" s="157">
        <f>IF(AV170=0,0,($J$170/$AV$170)*100000)</f>
        <v>0</v>
      </c>
      <c r="AX170" s="157">
        <f>' B_Populations'!S175</f>
        <v>0</v>
      </c>
      <c r="AY170" s="157">
        <f>IF(AX170=0,0,($K$170/$AX$170)*100000)</f>
        <v>0</v>
      </c>
      <c r="AZ170" s="157">
        <f>' B_Populations'!U175</f>
        <v>0</v>
      </c>
      <c r="BA170" s="157">
        <f>IF(AZ170=0,0,($L$170/$AZ$170)*100000)</f>
        <v>0</v>
      </c>
      <c r="CQ170" s="110"/>
      <c r="CR170" s="158"/>
      <c r="CS170" s="159">
        <v>7.2168999999999997E-2</v>
      </c>
      <c r="CT170" s="110"/>
      <c r="CU170" s="108" t="str">
        <f>' B_Populations'!$B$10</f>
        <v>15-19</v>
      </c>
      <c r="CV170" s="160">
        <f t="shared" si="175"/>
        <v>0</v>
      </c>
      <c r="CW170" s="161">
        <f t="shared" si="176"/>
        <v>0</v>
      </c>
      <c r="CX170" s="161">
        <f t="shared" si="177"/>
        <v>0</v>
      </c>
      <c r="CY170" s="162">
        <f t="shared" si="178"/>
        <v>0</v>
      </c>
      <c r="CZ170" s="162">
        <f t="shared" si="179"/>
        <v>0</v>
      </c>
      <c r="DA170" s="162">
        <f t="shared" si="180"/>
        <v>0</v>
      </c>
      <c r="DB170" s="162">
        <f t="shared" si="181"/>
        <v>0</v>
      </c>
      <c r="DC170" s="162">
        <f t="shared" si="182"/>
        <v>0</v>
      </c>
      <c r="DD170" s="162">
        <f t="shared" si="183"/>
        <v>0</v>
      </c>
      <c r="DE170" s="178">
        <f t="shared" si="184"/>
        <v>0</v>
      </c>
    </row>
    <row r="171" spans="1:109">
      <c r="B171" s="108" t="str">
        <f>' B_Populations'!$B$11</f>
        <v>20-24</v>
      </c>
      <c r="C171" s="259"/>
      <c r="D171" s="260"/>
      <c r="E171" s="260"/>
      <c r="F171" s="155"/>
      <c r="G171" s="155"/>
      <c r="H171" s="155"/>
      <c r="I171" s="155"/>
      <c r="J171" s="155"/>
      <c r="K171" s="155"/>
      <c r="L171" s="155"/>
      <c r="M171" s="110"/>
      <c r="N171" s="110"/>
      <c r="O171" s="110"/>
      <c r="P171" s="110"/>
      <c r="Q171" s="110"/>
      <c r="R171" s="110"/>
      <c r="S171" s="110"/>
      <c r="T171" s="110"/>
      <c r="U171" s="110"/>
      <c r="V171" s="110"/>
      <c r="W171" s="110"/>
      <c r="X171" s="110"/>
      <c r="Y171" s="110"/>
      <c r="Z171" s="177"/>
      <c r="AA171" s="177"/>
      <c r="AB171" s="177"/>
      <c r="AC171" s="177"/>
      <c r="AD171" s="177"/>
      <c r="AE171" s="177"/>
      <c r="AF171" s="177"/>
      <c r="AG171" s="110"/>
      <c r="AH171" s="157">
        <f>' B_Populations'!C176</f>
        <v>0</v>
      </c>
      <c r="AI171" s="157">
        <f>IF(AH171=0,0,($C$171/$AH$171)*100000)</f>
        <v>0</v>
      </c>
      <c r="AJ171" s="157">
        <f>' B_Populations'!E176</f>
        <v>0</v>
      </c>
      <c r="AK171" s="157">
        <f>IF(AJ171=0,0,($D$171/$AJ$171)*100000)</f>
        <v>0</v>
      </c>
      <c r="AL171" s="157">
        <f>' B_Populations'!G176</f>
        <v>0</v>
      </c>
      <c r="AM171" s="157">
        <f>IF(AL171=0,0,($E$171/$AL$171)*100000)</f>
        <v>0</v>
      </c>
      <c r="AN171" s="157">
        <f>' B_Populations'!I176</f>
        <v>0</v>
      </c>
      <c r="AO171" s="157">
        <f>IF(AN171=0,0,($F$171/$AN$171)*100000)</f>
        <v>0</v>
      </c>
      <c r="AP171" s="157">
        <f>' B_Populations'!K176</f>
        <v>0</v>
      </c>
      <c r="AQ171" s="157">
        <f>IF(AP171=0,0,($G$171/$AP$171)*100000)</f>
        <v>0</v>
      </c>
      <c r="AR171" s="157">
        <f>' B_Populations'!M176</f>
        <v>0</v>
      </c>
      <c r="AS171" s="157">
        <f>IF(AR171=0,0,($H$171/$AR$171)*100000)</f>
        <v>0</v>
      </c>
      <c r="AT171" s="157">
        <f>' B_Populations'!O176</f>
        <v>0</v>
      </c>
      <c r="AU171" s="157">
        <f>IF(AT171=0,0,($I$171/$AT$171)*100000)</f>
        <v>0</v>
      </c>
      <c r="AV171" s="157">
        <f>' B_Populations'!Q176</f>
        <v>0</v>
      </c>
      <c r="AW171" s="157">
        <f>IF(AV171=0,0,($J$171/$AV$171)*100000)</f>
        <v>0</v>
      </c>
      <c r="AX171" s="157">
        <f>' B_Populations'!S176</f>
        <v>0</v>
      </c>
      <c r="AY171" s="157">
        <f>IF(AX171=0,0,($K$171/$AX$171)*100000)</f>
        <v>0</v>
      </c>
      <c r="AZ171" s="157">
        <f>' B_Populations'!U176</f>
        <v>0</v>
      </c>
      <c r="BA171" s="157">
        <f>IF(AZ171=0,0,($L$171/$AZ$171)*100000)</f>
        <v>0</v>
      </c>
      <c r="CQ171" s="110"/>
      <c r="CR171" s="158"/>
      <c r="CS171" s="159">
        <v>6.6477999999999995E-2</v>
      </c>
      <c r="CT171" s="110"/>
      <c r="CU171" s="108" t="str">
        <f>' B_Populations'!$B$11</f>
        <v>20-24</v>
      </c>
      <c r="CV171" s="160">
        <f t="shared" si="175"/>
        <v>0</v>
      </c>
      <c r="CW171" s="161">
        <f t="shared" si="176"/>
        <v>0</v>
      </c>
      <c r="CX171" s="161">
        <f t="shared" si="177"/>
        <v>0</v>
      </c>
      <c r="CY171" s="162">
        <f t="shared" si="178"/>
        <v>0</v>
      </c>
      <c r="CZ171" s="162">
        <f t="shared" si="179"/>
        <v>0</v>
      </c>
      <c r="DA171" s="162">
        <f t="shared" si="180"/>
        <v>0</v>
      </c>
      <c r="DB171" s="162">
        <f t="shared" si="181"/>
        <v>0</v>
      </c>
      <c r="DC171" s="162">
        <f t="shared" si="182"/>
        <v>0</v>
      </c>
      <c r="DD171" s="162">
        <f t="shared" si="183"/>
        <v>0</v>
      </c>
      <c r="DE171" s="178">
        <f t="shared" si="184"/>
        <v>0</v>
      </c>
    </row>
    <row r="172" spans="1:109">
      <c r="B172" s="108" t="str">
        <f>' B_Populations'!$B$12</f>
        <v>25-34</v>
      </c>
      <c r="C172" s="259"/>
      <c r="D172" s="260"/>
      <c r="E172" s="260"/>
      <c r="F172" s="155"/>
      <c r="G172" s="155"/>
      <c r="H172" s="155"/>
      <c r="I172" s="155"/>
      <c r="J172" s="155"/>
      <c r="K172" s="155"/>
      <c r="L172" s="155"/>
      <c r="M172" s="110"/>
      <c r="N172" s="110"/>
      <c r="O172" s="110"/>
      <c r="P172" s="110"/>
      <c r="Q172" s="110"/>
      <c r="R172" s="110"/>
      <c r="S172" s="110"/>
      <c r="T172" s="110"/>
      <c r="U172" s="110"/>
      <c r="V172" s="110"/>
      <c r="W172" s="110"/>
      <c r="X172" s="110"/>
      <c r="Y172" s="110"/>
      <c r="Z172" s="177"/>
      <c r="AA172" s="177"/>
      <c r="AB172" s="177"/>
      <c r="AC172" s="177"/>
      <c r="AD172" s="177"/>
      <c r="AE172" s="177"/>
      <c r="AF172" s="177"/>
      <c r="AG172" s="110"/>
      <c r="AH172" s="157">
        <f>' B_Populations'!C177</f>
        <v>0</v>
      </c>
      <c r="AI172" s="157">
        <f>IF(AH172=0,0,($C$172/$AH$172)*100000)</f>
        <v>0</v>
      </c>
      <c r="AJ172" s="157">
        <f>' B_Populations'!E177</f>
        <v>0</v>
      </c>
      <c r="AK172" s="157">
        <f>IF(AJ172=0,0,($D$172/$AJ$172)*100000)</f>
        <v>0</v>
      </c>
      <c r="AL172" s="157">
        <f>' B_Populations'!G177</f>
        <v>0</v>
      </c>
      <c r="AM172" s="157">
        <f>IF(AL172=0,0,($E$172/$AL$172)*100000)</f>
        <v>0</v>
      </c>
      <c r="AN172" s="157">
        <f>' B_Populations'!I177</f>
        <v>0</v>
      </c>
      <c r="AO172" s="157">
        <f>IF(AN172=0,0,($F$172/$AN$172)*100000)</f>
        <v>0</v>
      </c>
      <c r="AP172" s="157">
        <f>' B_Populations'!K177</f>
        <v>0</v>
      </c>
      <c r="AQ172" s="157">
        <f>IF(AP172=0,0,($G$172/$AP$172)*100000)</f>
        <v>0</v>
      </c>
      <c r="AR172" s="157">
        <f>' B_Populations'!M177</f>
        <v>0</v>
      </c>
      <c r="AS172" s="157">
        <f>IF(AR172=0,0,($H$172/$AR$172)*100000)</f>
        <v>0</v>
      </c>
      <c r="AT172" s="157">
        <f>' B_Populations'!O177</f>
        <v>0</v>
      </c>
      <c r="AU172" s="157">
        <f>IF(AT172=0,0,($I$172/$AT$172)*100000)</f>
        <v>0</v>
      </c>
      <c r="AV172" s="157">
        <f>' B_Populations'!Q177</f>
        <v>0</v>
      </c>
      <c r="AW172" s="157">
        <f>IF(AV172=0,0,($J$172/$AV$172)*100000)</f>
        <v>0</v>
      </c>
      <c r="AX172" s="157">
        <f>' B_Populations'!S177</f>
        <v>0</v>
      </c>
      <c r="AY172" s="157">
        <f>IF(AX172=0,0,($K$172/$AX$172)*100000)</f>
        <v>0</v>
      </c>
      <c r="AZ172" s="157">
        <f>' B_Populations'!U177</f>
        <v>0</v>
      </c>
      <c r="BA172" s="157">
        <f>IF(AZ172=0,0,($L$172/$AZ$172)*100000)</f>
        <v>0</v>
      </c>
      <c r="CQ172" s="110"/>
      <c r="CR172" s="158"/>
      <c r="CS172" s="159">
        <v>0.135573</v>
      </c>
      <c r="CT172" s="110"/>
      <c r="CU172" s="108" t="str">
        <f>' B_Populations'!$B$12</f>
        <v>25-34</v>
      </c>
      <c r="CV172" s="160">
        <f t="shared" si="175"/>
        <v>0</v>
      </c>
      <c r="CW172" s="161">
        <f t="shared" si="176"/>
        <v>0</v>
      </c>
      <c r="CX172" s="161">
        <f t="shared" si="177"/>
        <v>0</v>
      </c>
      <c r="CY172" s="162">
        <f t="shared" si="178"/>
        <v>0</v>
      </c>
      <c r="CZ172" s="162">
        <f t="shared" si="179"/>
        <v>0</v>
      </c>
      <c r="DA172" s="162">
        <f t="shared" si="180"/>
        <v>0</v>
      </c>
      <c r="DB172" s="162">
        <f t="shared" si="181"/>
        <v>0</v>
      </c>
      <c r="DC172" s="162">
        <f t="shared" si="182"/>
        <v>0</v>
      </c>
      <c r="DD172" s="162">
        <f t="shared" si="183"/>
        <v>0</v>
      </c>
      <c r="DE172" s="178">
        <f t="shared" si="184"/>
        <v>0</v>
      </c>
    </row>
    <row r="173" spans="1:109">
      <c r="B173" s="108" t="str">
        <f>' B_Populations'!$B$13</f>
        <v>35-44</v>
      </c>
      <c r="C173" s="259"/>
      <c r="D173" s="260"/>
      <c r="E173" s="260"/>
      <c r="F173" s="155"/>
      <c r="G173" s="155"/>
      <c r="H173" s="155"/>
      <c r="I173" s="155"/>
      <c r="J173" s="155"/>
      <c r="K173" s="155"/>
      <c r="L173" s="155"/>
      <c r="M173" s="110"/>
      <c r="N173" s="110"/>
      <c r="O173" s="110"/>
      <c r="P173" s="110"/>
      <c r="Q173" s="110"/>
      <c r="R173" s="110"/>
      <c r="S173" s="110"/>
      <c r="T173" s="110"/>
      <c r="U173" s="110"/>
      <c r="V173" s="110"/>
      <c r="W173" s="110"/>
      <c r="X173" s="110"/>
      <c r="Y173" s="110"/>
      <c r="Z173" s="177"/>
      <c r="AA173" s="177"/>
      <c r="AB173" s="177"/>
      <c r="AC173" s="177"/>
      <c r="AD173" s="177"/>
      <c r="AE173" s="177"/>
      <c r="AF173" s="177"/>
      <c r="AG173" s="110"/>
      <c r="AH173" s="157">
        <f>' B_Populations'!C178</f>
        <v>0</v>
      </c>
      <c r="AI173" s="157">
        <f>IF(AH173=0,0,($C$173/$AH$173)*100000)</f>
        <v>0</v>
      </c>
      <c r="AJ173" s="157">
        <f>' B_Populations'!E178</f>
        <v>0</v>
      </c>
      <c r="AK173" s="157">
        <f>IF(AJ173=0,0,($D$173/$AJ$173)*100000)</f>
        <v>0</v>
      </c>
      <c r="AL173" s="157">
        <f>' B_Populations'!G178</f>
        <v>0</v>
      </c>
      <c r="AM173" s="157">
        <f>IF(AL173=0,0,($E$173/$AL$173)*100000)</f>
        <v>0</v>
      </c>
      <c r="AN173" s="157">
        <f>' B_Populations'!I178</f>
        <v>0</v>
      </c>
      <c r="AO173" s="157">
        <f>IF(AN173=0,0,($F$173/$AN$173)*100000)</f>
        <v>0</v>
      </c>
      <c r="AP173" s="157">
        <f>' B_Populations'!K178</f>
        <v>0</v>
      </c>
      <c r="AQ173" s="157">
        <f>IF(AP173=0,0,($G$173/$AP$173)*100000)</f>
        <v>0</v>
      </c>
      <c r="AR173" s="157">
        <f>' B_Populations'!M178</f>
        <v>0</v>
      </c>
      <c r="AS173" s="157">
        <f>IF(AR173=0,0,($H$173/$AR$173)*100000)</f>
        <v>0</v>
      </c>
      <c r="AT173" s="157">
        <f>' B_Populations'!O178</f>
        <v>0</v>
      </c>
      <c r="AU173" s="157">
        <f>IF(AT173=0,0,($I$173/$AT$173)*100000)</f>
        <v>0</v>
      </c>
      <c r="AV173" s="157">
        <f>' B_Populations'!Q178</f>
        <v>0</v>
      </c>
      <c r="AW173" s="157">
        <f>IF(AV173=0,0,($J$173/$AV$173)*100000)</f>
        <v>0</v>
      </c>
      <c r="AX173" s="157">
        <f>' B_Populations'!S178</f>
        <v>0</v>
      </c>
      <c r="AY173" s="157">
        <f>IF(AX173=0,0,($K$173/$AX$173)*100000)</f>
        <v>0</v>
      </c>
      <c r="AZ173" s="157">
        <f>' B_Populations'!U178</f>
        <v>0</v>
      </c>
      <c r="BA173" s="157">
        <f>IF(AZ173=0,0,($L$173/$AZ$173)*100000)</f>
        <v>0</v>
      </c>
      <c r="CQ173" s="110"/>
      <c r="CR173" s="158"/>
      <c r="CS173" s="159">
        <v>0.16261300000000001</v>
      </c>
      <c r="CT173" s="110"/>
      <c r="CU173" s="108" t="str">
        <f>' B_Populations'!$B$13</f>
        <v>35-44</v>
      </c>
      <c r="CV173" s="160">
        <f t="shared" si="175"/>
        <v>0</v>
      </c>
      <c r="CW173" s="161">
        <f t="shared" si="176"/>
        <v>0</v>
      </c>
      <c r="CX173" s="161">
        <f t="shared" si="177"/>
        <v>0</v>
      </c>
      <c r="CY173" s="162">
        <f t="shared" si="178"/>
        <v>0</v>
      </c>
      <c r="CZ173" s="162">
        <f t="shared" si="179"/>
        <v>0</v>
      </c>
      <c r="DA173" s="162">
        <f t="shared" si="180"/>
        <v>0</v>
      </c>
      <c r="DB173" s="162">
        <f t="shared" si="181"/>
        <v>0</v>
      </c>
      <c r="DC173" s="162">
        <f t="shared" si="182"/>
        <v>0</v>
      </c>
      <c r="DD173" s="162">
        <f t="shared" si="183"/>
        <v>0</v>
      </c>
      <c r="DE173" s="178">
        <f t="shared" si="184"/>
        <v>0</v>
      </c>
    </row>
    <row r="174" spans="1:109">
      <c r="B174" s="108" t="str">
        <f>' B_Populations'!$B$14</f>
        <v>45-54</v>
      </c>
      <c r="C174" s="259"/>
      <c r="D174" s="260"/>
      <c r="E174" s="260"/>
      <c r="F174" s="155"/>
      <c r="G174" s="155"/>
      <c r="H174" s="155"/>
      <c r="I174" s="155"/>
      <c r="J174" s="155"/>
      <c r="K174" s="155"/>
      <c r="L174" s="155"/>
      <c r="M174" s="110"/>
      <c r="N174" s="110"/>
      <c r="O174" s="110"/>
      <c r="P174" s="110"/>
      <c r="Q174" s="110"/>
      <c r="R174" s="110"/>
      <c r="S174" s="110"/>
      <c r="T174" s="110"/>
      <c r="U174" s="110"/>
      <c r="V174" s="110"/>
      <c r="W174" s="110"/>
      <c r="X174" s="110"/>
      <c r="Y174" s="110"/>
      <c r="Z174" s="177"/>
      <c r="AA174" s="177"/>
      <c r="AB174" s="177"/>
      <c r="AC174" s="177"/>
      <c r="AD174" s="177"/>
      <c r="AE174" s="177"/>
      <c r="AF174" s="177"/>
      <c r="AG174" s="110"/>
      <c r="AH174" s="157">
        <f>' B_Populations'!C179</f>
        <v>0</v>
      </c>
      <c r="AI174" s="157">
        <f>IF(AH174=0,0,($C$174/$AH$174)*100000)</f>
        <v>0</v>
      </c>
      <c r="AJ174" s="157">
        <f>' B_Populations'!E179</f>
        <v>0</v>
      </c>
      <c r="AK174" s="157">
        <f>IF(AJ174=0,0,($D$174/$AJ$174)*100000)</f>
        <v>0</v>
      </c>
      <c r="AL174" s="157">
        <f>' B_Populations'!G179</f>
        <v>0</v>
      </c>
      <c r="AM174" s="157">
        <f>IF(AL174=0,0,($E$174/$AL$174)*100000)</f>
        <v>0</v>
      </c>
      <c r="AN174" s="157">
        <f>' B_Populations'!I179</f>
        <v>0</v>
      </c>
      <c r="AO174" s="157">
        <f>IF(AN174=0,0,($F$174/$AN$174)*100000)</f>
        <v>0</v>
      </c>
      <c r="AP174" s="157">
        <f>' B_Populations'!K179</f>
        <v>0</v>
      </c>
      <c r="AQ174" s="157">
        <f>IF(AP174=0,0,($G$174/$AP$174)*100000)</f>
        <v>0</v>
      </c>
      <c r="AR174" s="157">
        <f>' B_Populations'!M179</f>
        <v>0</v>
      </c>
      <c r="AS174" s="157">
        <f>IF(AR174=0,0,($H$174/$AR$174)*100000)</f>
        <v>0</v>
      </c>
      <c r="AT174" s="157">
        <f>' B_Populations'!O179</f>
        <v>0</v>
      </c>
      <c r="AU174" s="157">
        <f>IF(AT174=0,0,($I$174/$AT$174)*100000)</f>
        <v>0</v>
      </c>
      <c r="AV174" s="157">
        <f>' B_Populations'!Q179</f>
        <v>0</v>
      </c>
      <c r="AW174" s="157">
        <f>IF(AV174=0,0,($J$174/$AV$174)*100000)</f>
        <v>0</v>
      </c>
      <c r="AX174" s="157">
        <f>' B_Populations'!S179</f>
        <v>0</v>
      </c>
      <c r="AY174" s="157">
        <f>IF(AX174=0,0,($K$174/$AX$174)*100000)</f>
        <v>0</v>
      </c>
      <c r="AZ174" s="157">
        <f>' B_Populations'!U179</f>
        <v>0</v>
      </c>
      <c r="BA174" s="157">
        <f>IF(AZ174=0,0,($L$174/$AZ$174)*100000)</f>
        <v>0</v>
      </c>
      <c r="CQ174" s="110"/>
      <c r="CR174" s="158"/>
      <c r="CS174" s="159">
        <v>0.13483400000000001</v>
      </c>
      <c r="CT174" s="110"/>
      <c r="CU174" s="108" t="str">
        <f>' B_Populations'!$B$14</f>
        <v>45-54</v>
      </c>
      <c r="CV174" s="160">
        <f t="shared" si="175"/>
        <v>0</v>
      </c>
      <c r="CW174" s="161">
        <f t="shared" si="176"/>
        <v>0</v>
      </c>
      <c r="CX174" s="161">
        <f t="shared" si="177"/>
        <v>0</v>
      </c>
      <c r="CY174" s="162">
        <f t="shared" si="178"/>
        <v>0</v>
      </c>
      <c r="CZ174" s="162">
        <f t="shared" si="179"/>
        <v>0</v>
      </c>
      <c r="DA174" s="162">
        <f t="shared" si="180"/>
        <v>0</v>
      </c>
      <c r="DB174" s="162">
        <f t="shared" si="181"/>
        <v>0</v>
      </c>
      <c r="DC174" s="162">
        <f t="shared" si="182"/>
        <v>0</v>
      </c>
      <c r="DD174" s="162">
        <f t="shared" si="183"/>
        <v>0</v>
      </c>
      <c r="DE174" s="178">
        <f t="shared" si="184"/>
        <v>0</v>
      </c>
    </row>
    <row r="175" spans="1:109">
      <c r="B175" s="108" t="str">
        <f>' B_Populations'!$B$15</f>
        <v>55-64</v>
      </c>
      <c r="C175" s="259"/>
      <c r="D175" s="260"/>
      <c r="E175" s="260"/>
      <c r="F175" s="155"/>
      <c r="G175" s="155"/>
      <c r="H175" s="155"/>
      <c r="I175" s="155"/>
      <c r="J175" s="155"/>
      <c r="K175" s="155"/>
      <c r="L175" s="155"/>
      <c r="M175" s="110"/>
      <c r="N175" s="110"/>
      <c r="O175" s="110"/>
      <c r="P175" s="110"/>
      <c r="Q175" s="110"/>
      <c r="R175" s="110"/>
      <c r="S175" s="110"/>
      <c r="T175" s="110"/>
      <c r="U175" s="110"/>
      <c r="V175" s="110"/>
      <c r="W175" s="110"/>
      <c r="X175" s="110"/>
      <c r="Y175" s="110"/>
      <c r="Z175" s="177"/>
      <c r="AA175" s="177"/>
      <c r="AB175" s="177"/>
      <c r="AC175" s="177"/>
      <c r="AD175" s="177"/>
      <c r="AE175" s="177"/>
      <c r="AF175" s="177"/>
      <c r="AG175" s="110"/>
      <c r="AH175" s="157">
        <f>' B_Populations'!C180</f>
        <v>0</v>
      </c>
      <c r="AI175" s="157">
        <f>IF(AH175=0,0,($C$175/$AH$175)*100000)</f>
        <v>0</v>
      </c>
      <c r="AJ175" s="157">
        <f>' B_Populations'!E180</f>
        <v>0</v>
      </c>
      <c r="AK175" s="157">
        <f>IF(AJ175=0,0,($D$175/$AJ$175)*100000)</f>
        <v>0</v>
      </c>
      <c r="AL175" s="157">
        <f>' B_Populations'!G180</f>
        <v>0</v>
      </c>
      <c r="AM175" s="157">
        <f>IF(AL175=0,0,($E$175/$AL$175)*100000)</f>
        <v>0</v>
      </c>
      <c r="AN175" s="157">
        <f>' B_Populations'!I180</f>
        <v>0</v>
      </c>
      <c r="AO175" s="157">
        <f>IF(AN175=0,0,($F$175/$AN$175)*100000)</f>
        <v>0</v>
      </c>
      <c r="AP175" s="157">
        <f>' B_Populations'!K180</f>
        <v>0</v>
      </c>
      <c r="AQ175" s="157">
        <f>IF(AP175=0,0,($G$175/$AP$175)*100000)</f>
        <v>0</v>
      </c>
      <c r="AR175" s="157">
        <f>' B_Populations'!M180</f>
        <v>0</v>
      </c>
      <c r="AS175" s="157">
        <f>IF(AR175=0,0,($H$175/$AR$175)*100000)</f>
        <v>0</v>
      </c>
      <c r="AT175" s="157">
        <f>' B_Populations'!O180</f>
        <v>0</v>
      </c>
      <c r="AU175" s="157">
        <f>IF(AT175=0,0,($I$175/$AT$175)*100000)</f>
        <v>0</v>
      </c>
      <c r="AV175" s="157">
        <f>' B_Populations'!Q180</f>
        <v>0</v>
      </c>
      <c r="AW175" s="157">
        <f>IF(AV175=0,0,($J$175/$AV$175)*100000)</f>
        <v>0</v>
      </c>
      <c r="AX175" s="157">
        <f>' B_Populations'!S180</f>
        <v>0</v>
      </c>
      <c r="AY175" s="157">
        <f>IF(AX175=0,0,($K$175/$AX$175)*100000)</f>
        <v>0</v>
      </c>
      <c r="AZ175" s="157">
        <f>' B_Populations'!U180</f>
        <v>0</v>
      </c>
      <c r="BA175" s="157">
        <f>IF(AZ175=0,0,($L$175/$AZ$175)*100000)</f>
        <v>0</v>
      </c>
      <c r="CQ175" s="110"/>
      <c r="CR175" s="158"/>
      <c r="CS175" s="159">
        <v>8.7247000000000005E-2</v>
      </c>
      <c r="CT175" s="110"/>
      <c r="CU175" s="108" t="str">
        <f>' B_Populations'!$B$15</f>
        <v>55-64</v>
      </c>
      <c r="CV175" s="160">
        <f t="shared" si="175"/>
        <v>0</v>
      </c>
      <c r="CW175" s="161">
        <f t="shared" si="176"/>
        <v>0</v>
      </c>
      <c r="CX175" s="161">
        <f t="shared" si="177"/>
        <v>0</v>
      </c>
      <c r="CY175" s="162">
        <f t="shared" si="178"/>
        <v>0</v>
      </c>
      <c r="CZ175" s="162">
        <f t="shared" si="179"/>
        <v>0</v>
      </c>
      <c r="DA175" s="162">
        <f t="shared" si="180"/>
        <v>0</v>
      </c>
      <c r="DB175" s="162">
        <f t="shared" si="181"/>
        <v>0</v>
      </c>
      <c r="DC175" s="162">
        <f t="shared" si="182"/>
        <v>0</v>
      </c>
      <c r="DD175" s="162">
        <f t="shared" si="183"/>
        <v>0</v>
      </c>
      <c r="DE175" s="178">
        <f t="shared" si="184"/>
        <v>0</v>
      </c>
    </row>
    <row r="176" spans="1:109">
      <c r="B176" s="108" t="str">
        <f>' B_Populations'!$B$16</f>
        <v>65-74</v>
      </c>
      <c r="C176" s="259"/>
      <c r="D176" s="260"/>
      <c r="E176" s="260"/>
      <c r="F176" s="155"/>
      <c r="G176" s="155"/>
      <c r="H176" s="155"/>
      <c r="I176" s="155"/>
      <c r="J176" s="155"/>
      <c r="K176" s="155"/>
      <c r="L176" s="155"/>
      <c r="M176" s="110"/>
      <c r="N176" s="110"/>
      <c r="O176" s="110"/>
      <c r="P176" s="110"/>
      <c r="Q176" s="110"/>
      <c r="R176" s="110"/>
      <c r="S176" s="110"/>
      <c r="T176" s="110"/>
      <c r="U176" s="110"/>
      <c r="V176" s="110"/>
      <c r="W176" s="110"/>
      <c r="X176" s="110"/>
      <c r="Y176" s="110"/>
      <c r="Z176" s="177"/>
      <c r="AA176" s="177"/>
      <c r="AB176" s="177"/>
      <c r="AC176" s="177"/>
      <c r="AD176" s="177"/>
      <c r="AE176" s="177"/>
      <c r="AF176" s="177"/>
      <c r="AG176" s="110"/>
      <c r="AH176" s="157">
        <f>' B_Populations'!C181</f>
        <v>0</v>
      </c>
      <c r="AI176" s="157">
        <f>IF(AH176=0,0,($C$176/$AH$176)*100000)</f>
        <v>0</v>
      </c>
      <c r="AJ176" s="157">
        <f>' B_Populations'!E181</f>
        <v>0</v>
      </c>
      <c r="AK176" s="157">
        <f>IF(AJ176=0,0,($D$176/$AJ$176)*100000)</f>
        <v>0</v>
      </c>
      <c r="AL176" s="157">
        <f>' B_Populations'!G181</f>
        <v>0</v>
      </c>
      <c r="AM176" s="157">
        <f>IF(AL176=0,0,($E$176/$AL$176)*100000)</f>
        <v>0</v>
      </c>
      <c r="AN176" s="157">
        <f>' B_Populations'!I181</f>
        <v>0</v>
      </c>
      <c r="AO176" s="157">
        <f>IF(AN176=0,0,($F$176/$AN$176)*100000)</f>
        <v>0</v>
      </c>
      <c r="AP176" s="157">
        <f>' B_Populations'!K181</f>
        <v>0</v>
      </c>
      <c r="AQ176" s="157">
        <f>IF(AP176=0,0,($G$176/$AP$176)*100000)</f>
        <v>0</v>
      </c>
      <c r="AR176" s="157">
        <f>' B_Populations'!M181</f>
        <v>0</v>
      </c>
      <c r="AS176" s="157">
        <f>IF(AR176=0,0,($H$176/$AR$176)*100000)</f>
        <v>0</v>
      </c>
      <c r="AT176" s="157">
        <f>' B_Populations'!O181</f>
        <v>0</v>
      </c>
      <c r="AU176" s="157">
        <f>IF(AT176=0,0,($I$176/$AT$176)*100000)</f>
        <v>0</v>
      </c>
      <c r="AV176" s="157">
        <f>' B_Populations'!Q181</f>
        <v>0</v>
      </c>
      <c r="AW176" s="157">
        <f>IF(AV176=0,0,($J$176/$AV$176)*100000)</f>
        <v>0</v>
      </c>
      <c r="AX176" s="157">
        <f>' B_Populations'!S181</f>
        <v>0</v>
      </c>
      <c r="AY176" s="157">
        <f>IF(AX176=0,0,($K$176/$AX$176)*100000)</f>
        <v>0</v>
      </c>
      <c r="AZ176" s="157">
        <f>' B_Populations'!U181</f>
        <v>0</v>
      </c>
      <c r="BA176" s="157">
        <f>IF(AZ176=0,0,($L$176/$AZ$176)*100000)</f>
        <v>0</v>
      </c>
      <c r="CQ176" s="110"/>
      <c r="CR176" s="158"/>
      <c r="CS176" s="159">
        <v>6.6036999999999998E-2</v>
      </c>
      <c r="CT176" s="110"/>
      <c r="CU176" s="108" t="str">
        <f>' B_Populations'!$B$16</f>
        <v>65-74</v>
      </c>
      <c r="CV176" s="160">
        <f t="shared" si="175"/>
        <v>0</v>
      </c>
      <c r="CW176" s="161">
        <f t="shared" si="176"/>
        <v>0</v>
      </c>
      <c r="CX176" s="161">
        <f t="shared" si="177"/>
        <v>0</v>
      </c>
      <c r="CY176" s="162">
        <f t="shared" si="178"/>
        <v>0</v>
      </c>
      <c r="CZ176" s="162">
        <f t="shared" si="179"/>
        <v>0</v>
      </c>
      <c r="DA176" s="162">
        <f t="shared" si="180"/>
        <v>0</v>
      </c>
      <c r="DB176" s="162">
        <f t="shared" si="181"/>
        <v>0</v>
      </c>
      <c r="DC176" s="162">
        <f t="shared" si="182"/>
        <v>0</v>
      </c>
      <c r="DD176" s="162">
        <f t="shared" si="183"/>
        <v>0</v>
      </c>
      <c r="DE176" s="178">
        <f t="shared" si="184"/>
        <v>0</v>
      </c>
    </row>
    <row r="177" spans="1:109">
      <c r="B177" s="108" t="str">
        <f>' B_Populations'!$B$17</f>
        <v>75-84</v>
      </c>
      <c r="C177" s="259"/>
      <c r="D177" s="260"/>
      <c r="E177" s="260"/>
      <c r="F177" s="155"/>
      <c r="G177" s="155"/>
      <c r="H177" s="155"/>
      <c r="I177" s="155"/>
      <c r="J177" s="155"/>
      <c r="K177" s="155"/>
      <c r="L177" s="155"/>
      <c r="M177" s="110"/>
      <c r="N177" s="110"/>
      <c r="O177" s="110"/>
      <c r="P177" s="110"/>
      <c r="Q177" s="110"/>
      <c r="R177" s="110"/>
      <c r="S177" s="110"/>
      <c r="T177" s="110"/>
      <c r="U177" s="110"/>
      <c r="V177" s="110"/>
      <c r="W177" s="110"/>
      <c r="X177" s="110"/>
      <c r="Y177" s="110"/>
      <c r="Z177" s="177"/>
      <c r="AA177" s="177"/>
      <c r="AB177" s="177"/>
      <c r="AC177" s="177"/>
      <c r="AD177" s="177"/>
      <c r="AE177" s="177"/>
      <c r="AF177" s="177"/>
      <c r="AG177" s="110"/>
      <c r="AH177" s="157">
        <f>' B_Populations'!C182</f>
        <v>0</v>
      </c>
      <c r="AI177" s="157">
        <f>IF(AH177=0,0,($C$177/$AH$177)*100000)</f>
        <v>0</v>
      </c>
      <c r="AJ177" s="157">
        <f>' B_Populations'!E182</f>
        <v>0</v>
      </c>
      <c r="AK177" s="157">
        <f>IF(AJ177=0,0,($D$177/$AJ$177)*100000)</f>
        <v>0</v>
      </c>
      <c r="AL177" s="157">
        <f>' B_Populations'!G182</f>
        <v>0</v>
      </c>
      <c r="AM177" s="157">
        <f>IF(AL177=0,0,($E$177/$AL$177)*100000)</f>
        <v>0</v>
      </c>
      <c r="AN177" s="157">
        <f>' B_Populations'!I182</f>
        <v>0</v>
      </c>
      <c r="AO177" s="157">
        <f>IF(AN177=0,0,($F$177/$AN$177)*100000)</f>
        <v>0</v>
      </c>
      <c r="AP177" s="157">
        <f>' B_Populations'!K182</f>
        <v>0</v>
      </c>
      <c r="AQ177" s="157">
        <f>IF(AP177=0,0,($G$177/$AP$177)*100000)</f>
        <v>0</v>
      </c>
      <c r="AR177" s="157">
        <f>' B_Populations'!M182</f>
        <v>0</v>
      </c>
      <c r="AS177" s="157">
        <f>IF(AR177=0,0,($H$177/$AR$177)*100000)</f>
        <v>0</v>
      </c>
      <c r="AT177" s="157">
        <f>' B_Populations'!O182</f>
        <v>0</v>
      </c>
      <c r="AU177" s="157">
        <f>IF(AT177=0,0,($I$177/$AT$177)*100000)</f>
        <v>0</v>
      </c>
      <c r="AV177" s="157">
        <f>' B_Populations'!Q182</f>
        <v>0</v>
      </c>
      <c r="AW177" s="157">
        <f>IF(AV177=0,0,($J$177/$AV$177)*100000)</f>
        <v>0</v>
      </c>
      <c r="AX177" s="157">
        <f>' B_Populations'!S182</f>
        <v>0</v>
      </c>
      <c r="AY177" s="157">
        <f>IF(AX177=0,0,($K$177/$AX$177)*100000)</f>
        <v>0</v>
      </c>
      <c r="AZ177" s="157">
        <f>' B_Populations'!U182</f>
        <v>0</v>
      </c>
      <c r="BA177" s="157">
        <f>IF(AZ177=0,0,($L$177/$AZ$177)*100000)</f>
        <v>0</v>
      </c>
      <c r="CQ177" s="110"/>
      <c r="CR177" s="158"/>
      <c r="CS177" s="159">
        <v>4.4840999999999999E-2</v>
      </c>
      <c r="CT177" s="110"/>
      <c r="CU177" s="108" t="str">
        <f>' B_Populations'!$B$17</f>
        <v>75-84</v>
      </c>
      <c r="CV177" s="160">
        <f t="shared" si="175"/>
        <v>0</v>
      </c>
      <c r="CW177" s="161">
        <f t="shared" si="176"/>
        <v>0</v>
      </c>
      <c r="CX177" s="161">
        <f t="shared" si="177"/>
        <v>0</v>
      </c>
      <c r="CY177" s="162">
        <f t="shared" si="178"/>
        <v>0</v>
      </c>
      <c r="CZ177" s="162">
        <f t="shared" si="179"/>
        <v>0</v>
      </c>
      <c r="DA177" s="162">
        <f t="shared" si="180"/>
        <v>0</v>
      </c>
      <c r="DB177" s="162">
        <f t="shared" si="181"/>
        <v>0</v>
      </c>
      <c r="DC177" s="162">
        <f t="shared" si="182"/>
        <v>0</v>
      </c>
      <c r="DD177" s="162">
        <f t="shared" si="183"/>
        <v>0</v>
      </c>
      <c r="DE177" s="178">
        <f t="shared" si="184"/>
        <v>0</v>
      </c>
    </row>
    <row r="178" spans="1:109">
      <c r="B178" s="108" t="str">
        <f>' B_Populations'!$B$18</f>
        <v>85+</v>
      </c>
      <c r="C178" s="259"/>
      <c r="D178" s="260"/>
      <c r="E178" s="260"/>
      <c r="F178" s="155"/>
      <c r="G178" s="155"/>
      <c r="H178" s="155"/>
      <c r="I178" s="155"/>
      <c r="J178" s="155"/>
      <c r="K178" s="155"/>
      <c r="L178" s="155"/>
      <c r="M178" s="110"/>
      <c r="N178" s="110"/>
      <c r="O178" s="110"/>
      <c r="P178" s="110"/>
      <c r="Q178" s="110"/>
      <c r="R178" s="110"/>
      <c r="S178" s="110"/>
      <c r="T178" s="110"/>
      <c r="U178" s="110"/>
      <c r="V178" s="110"/>
      <c r="W178" s="110"/>
      <c r="X178" s="110"/>
      <c r="Y178" s="110"/>
      <c r="Z178" s="177"/>
      <c r="AA178" s="177"/>
      <c r="AB178" s="177"/>
      <c r="AC178" s="177"/>
      <c r="AD178" s="177"/>
      <c r="AE178" s="177"/>
      <c r="AF178" s="177"/>
      <c r="AG178" s="110"/>
      <c r="AH178" s="157">
        <f>' B_Populations'!C183</f>
        <v>0</v>
      </c>
      <c r="AI178" s="157">
        <f>IF(AH178=0,0,($C$178/$AH$178)*100000)</f>
        <v>0</v>
      </c>
      <c r="AJ178" s="157">
        <f>' B_Populations'!E183</f>
        <v>0</v>
      </c>
      <c r="AK178" s="157">
        <f>IF(AJ178=0,0,($D$178/$AJ$178)*100000)</f>
        <v>0</v>
      </c>
      <c r="AL178" s="157">
        <f>' B_Populations'!G183</f>
        <v>0</v>
      </c>
      <c r="AM178" s="157">
        <f>IF(AL178=0,0,($E$178/$AL$178)*100000)</f>
        <v>0</v>
      </c>
      <c r="AN178" s="157">
        <f>' B_Populations'!I183</f>
        <v>0</v>
      </c>
      <c r="AO178" s="157">
        <f>IF(AN178=0,0,($F$178/$AN$178)*100000)</f>
        <v>0</v>
      </c>
      <c r="AP178" s="157">
        <f>' B_Populations'!K183</f>
        <v>0</v>
      </c>
      <c r="AQ178" s="157">
        <f>IF(AP178=0,0,($G$178/$AP$178)*100000)</f>
        <v>0</v>
      </c>
      <c r="AR178" s="157">
        <f>' B_Populations'!M183</f>
        <v>0</v>
      </c>
      <c r="AS178" s="157">
        <f>IF(AR178=0,0,($H$178/$AR$178)*100000)</f>
        <v>0</v>
      </c>
      <c r="AT178" s="157">
        <f>' B_Populations'!O183</f>
        <v>0</v>
      </c>
      <c r="AU178" s="157">
        <f>IF(AT178=0,0,($I$178/$AT$178)*100000)</f>
        <v>0</v>
      </c>
      <c r="AV178" s="157">
        <f>' B_Populations'!Q183</f>
        <v>0</v>
      </c>
      <c r="AW178" s="157">
        <f>IF(AV178=0,0,($J$178/$AV$178)*100000)</f>
        <v>0</v>
      </c>
      <c r="AX178" s="157">
        <f>' B_Populations'!S183</f>
        <v>0</v>
      </c>
      <c r="AY178" s="157">
        <f>IF(AX178=0,0,($K$178/$AX$178)*100000)</f>
        <v>0</v>
      </c>
      <c r="AZ178" s="157">
        <f>' B_Populations'!U183</f>
        <v>0</v>
      </c>
      <c r="BA178" s="157">
        <f>IF(AZ178=0,0,($L$178/$AZ$178)*100000)</f>
        <v>0</v>
      </c>
      <c r="CQ178" s="110"/>
      <c r="CR178" s="158"/>
      <c r="CS178" s="159">
        <v>1.5507999999999999E-2</v>
      </c>
      <c r="CT178" s="110"/>
      <c r="CU178" s="108" t="str">
        <f>' B_Populations'!$B$18</f>
        <v>85+</v>
      </c>
      <c r="CV178" s="160">
        <f t="shared" si="175"/>
        <v>0</v>
      </c>
      <c r="CW178" s="161">
        <f t="shared" si="176"/>
        <v>0</v>
      </c>
      <c r="CX178" s="161">
        <f t="shared" si="177"/>
        <v>0</v>
      </c>
      <c r="CY178" s="162">
        <f t="shared" si="178"/>
        <v>0</v>
      </c>
      <c r="CZ178" s="162">
        <f t="shared" si="179"/>
        <v>0</v>
      </c>
      <c r="DA178" s="162">
        <f t="shared" si="180"/>
        <v>0</v>
      </c>
      <c r="DB178" s="162">
        <f t="shared" si="181"/>
        <v>0</v>
      </c>
      <c r="DC178" s="162">
        <f t="shared" si="182"/>
        <v>0</v>
      </c>
      <c r="DD178" s="162">
        <f t="shared" si="183"/>
        <v>0</v>
      </c>
      <c r="DE178" s="178">
        <f t="shared" si="184"/>
        <v>0</v>
      </c>
    </row>
    <row r="179" spans="1:109">
      <c r="B179" s="163" t="s">
        <v>115</v>
      </c>
      <c r="C179" s="164">
        <f t="shared" ref="C179:L179" si="185">SUM(C169:C178)</f>
        <v>0</v>
      </c>
      <c r="D179" s="165">
        <f t="shared" si="185"/>
        <v>0</v>
      </c>
      <c r="E179" s="165">
        <f t="shared" si="185"/>
        <v>0</v>
      </c>
      <c r="F179" s="167">
        <f t="shared" si="185"/>
        <v>0</v>
      </c>
      <c r="G179" s="167">
        <f t="shared" si="185"/>
        <v>0</v>
      </c>
      <c r="H179" s="167">
        <f t="shared" si="185"/>
        <v>0</v>
      </c>
      <c r="I179" s="167">
        <f t="shared" si="185"/>
        <v>0</v>
      </c>
      <c r="J179" s="167">
        <f t="shared" si="185"/>
        <v>0</v>
      </c>
      <c r="K179" s="167">
        <f t="shared" si="185"/>
        <v>0</v>
      </c>
      <c r="L179" s="179">
        <f t="shared" si="185"/>
        <v>0</v>
      </c>
      <c r="M179" s="98"/>
      <c r="AH179" s="170">
        <f t="shared" ref="AH179:BA179" si="186">SUM(AH169:AH178)</f>
        <v>0</v>
      </c>
      <c r="AI179" s="157">
        <f>IF(AH179=0,0,($C$179/$AH$179)*100000)</f>
        <v>0</v>
      </c>
      <c r="AJ179" s="157">
        <f t="shared" si="186"/>
        <v>0</v>
      </c>
      <c r="AK179" s="157">
        <f>IF(AJ179=0,0,($D$179/$AJ$179)*100000)</f>
        <v>0</v>
      </c>
      <c r="AL179" s="157">
        <f t="shared" si="186"/>
        <v>0</v>
      </c>
      <c r="AM179" s="157">
        <f>IF(AL179=0,0,($E$179/$AL$179)*100000)</f>
        <v>0</v>
      </c>
      <c r="AN179" s="157">
        <f t="shared" si="186"/>
        <v>0</v>
      </c>
      <c r="AO179" s="157">
        <f>IF(AN179=0,0,($F$179/$AN$179)*100000)</f>
        <v>0</v>
      </c>
      <c r="AP179" s="157">
        <f t="shared" si="186"/>
        <v>0</v>
      </c>
      <c r="AQ179" s="157">
        <f>IF(AP179=0,0,($G$179/$AP$179)*100000)</f>
        <v>0</v>
      </c>
      <c r="AR179" s="157">
        <f t="shared" si="186"/>
        <v>0</v>
      </c>
      <c r="AS179" s="157">
        <f>IF(AR179=0,0,($H$179/$AR$179)*100000)</f>
        <v>0</v>
      </c>
      <c r="AT179" s="157">
        <f t="shared" si="186"/>
        <v>0</v>
      </c>
      <c r="AU179" s="157">
        <f>IF(AT179=0,0,($I$179/$AT$179)*100000)</f>
        <v>0</v>
      </c>
      <c r="AV179" s="157">
        <f t="shared" si="186"/>
        <v>0</v>
      </c>
      <c r="AW179" s="157">
        <f>IF(AV179=0,0,($J$179/$AV$179)*100000)</f>
        <v>0</v>
      </c>
      <c r="AX179" s="157">
        <f t="shared" si="186"/>
        <v>0</v>
      </c>
      <c r="AY179" s="157">
        <f>IF(AX179=0,0,($K$179/$AX$179)*100000)</f>
        <v>0</v>
      </c>
      <c r="AZ179" s="157">
        <f t="shared" si="186"/>
        <v>0</v>
      </c>
      <c r="BA179" s="157">
        <f>IF(AZ179=0,0,($L$179/$AZ$179)*100000)</f>
        <v>0</v>
      </c>
      <c r="CS179" s="171"/>
      <c r="CU179" s="157" t="s">
        <v>115</v>
      </c>
      <c r="CV179" s="160">
        <f t="shared" ref="CV179:DE179" si="187">SUM(CV169:CV178)</f>
        <v>0</v>
      </c>
      <c r="CW179" s="161">
        <f t="shared" si="187"/>
        <v>0</v>
      </c>
      <c r="CX179" s="161">
        <f t="shared" si="187"/>
        <v>0</v>
      </c>
      <c r="CY179" s="172">
        <f t="shared" si="187"/>
        <v>0</v>
      </c>
      <c r="CZ179" s="172">
        <f t="shared" si="187"/>
        <v>0</v>
      </c>
      <c r="DA179" s="172">
        <f t="shared" si="187"/>
        <v>0</v>
      </c>
      <c r="DB179" s="172">
        <f t="shared" si="187"/>
        <v>0</v>
      </c>
      <c r="DC179" s="172">
        <f t="shared" si="187"/>
        <v>0</v>
      </c>
      <c r="DD179" s="172">
        <f t="shared" si="187"/>
        <v>0</v>
      </c>
      <c r="DE179" s="180">
        <f t="shared" si="187"/>
        <v>0</v>
      </c>
    </row>
    <row r="181" spans="1:109" ht="12.95" thickBot="1"/>
    <row r="182" spans="1:109" ht="13.5" thickBot="1">
      <c r="A182" s="136" t="s">
        <v>116</v>
      </c>
      <c r="B182" s="173"/>
      <c r="C182" s="174">
        <f>' B_Populations'!A190</f>
        <v>0</v>
      </c>
      <c r="D182" s="139" t="s">
        <v>103</v>
      </c>
      <c r="E182" s="139"/>
      <c r="F182" s="140" t="s">
        <v>104</v>
      </c>
      <c r="G182" s="141"/>
      <c r="H182" s="141"/>
      <c r="I182" s="141"/>
      <c r="J182" s="141"/>
      <c r="K182" s="141"/>
      <c r="L182" s="141"/>
      <c r="M182" s="98"/>
      <c r="N182" s="98"/>
      <c r="O182" s="98"/>
      <c r="P182" s="98"/>
      <c r="Q182" s="98"/>
      <c r="R182" s="98"/>
      <c r="S182" s="98"/>
      <c r="T182" s="98"/>
      <c r="U182" s="98"/>
      <c r="V182" s="98"/>
      <c r="W182" s="98"/>
      <c r="X182" s="98"/>
      <c r="Y182" s="98"/>
      <c r="CV182" s="98" t="s">
        <v>106</v>
      </c>
      <c r="CW182" s="98"/>
      <c r="CX182" s="98"/>
      <c r="CY182" s="98"/>
    </row>
    <row r="183" spans="1:109" ht="39">
      <c r="B183" s="144" t="s">
        <v>32</v>
      </c>
      <c r="C183" s="145" t="s">
        <v>107</v>
      </c>
      <c r="D183" s="146" t="s">
        <v>108</v>
      </c>
      <c r="E183" s="146" t="s">
        <v>109</v>
      </c>
      <c r="F183" s="148" t="str">
        <f>' B_Populations'!$I$8</f>
        <v>White-Not Hispanic</v>
      </c>
      <c r="G183" s="148" t="str">
        <f>' B_Populations'!$K$8</f>
        <v>Hispanic</v>
      </c>
      <c r="H183" s="148" t="str">
        <f>' B_Populations'!$M$8</f>
        <v>Black-Not Hispanic</v>
      </c>
      <c r="I183" s="148" t="str">
        <f>' B_Populations'!$O$8</f>
        <v>Asian</v>
      </c>
      <c r="J183" s="148" t="str">
        <f>' B_Populations'!$Q$8</f>
        <v>American Indian/Alaska Native</v>
      </c>
      <c r="K183" s="148" t="str">
        <f>' B_Populations'!$S$8</f>
        <v>Other</v>
      </c>
      <c r="L183" s="175" t="str">
        <f>' B_Populations'!$U$8</f>
        <v>Other</v>
      </c>
      <c r="M183" s="102"/>
      <c r="N183" s="102"/>
      <c r="O183" s="102"/>
      <c r="P183" s="102"/>
      <c r="Q183" s="102"/>
      <c r="R183" s="102"/>
      <c r="S183" s="102"/>
      <c r="T183" s="102"/>
      <c r="U183" s="102"/>
      <c r="V183" s="102"/>
      <c r="W183" s="102"/>
      <c r="X183" s="102"/>
      <c r="Y183" s="102"/>
      <c r="Z183" s="102"/>
      <c r="AA183" s="102"/>
      <c r="AB183" s="102"/>
      <c r="AC183" s="102"/>
      <c r="AD183" s="102"/>
      <c r="AE183" s="102"/>
      <c r="AF183" s="102"/>
      <c r="AH183" s="150" t="s">
        <v>110</v>
      </c>
      <c r="AI183" s="150" t="s">
        <v>111</v>
      </c>
      <c r="AJ183" s="150" t="s">
        <v>112</v>
      </c>
      <c r="AK183" s="150" t="s">
        <v>111</v>
      </c>
      <c r="AL183" s="150" t="s">
        <v>113</v>
      </c>
      <c r="AM183" s="150" t="s">
        <v>111</v>
      </c>
      <c r="AN183" s="150" t="str">
        <f>' B_Populations'!$I$8</f>
        <v>White-Not Hispanic</v>
      </c>
      <c r="AO183" s="150" t="s">
        <v>111</v>
      </c>
      <c r="AP183" s="150" t="str">
        <f>' B_Populations'!$K$8</f>
        <v>Hispanic</v>
      </c>
      <c r="AQ183" s="150" t="s">
        <v>111</v>
      </c>
      <c r="AR183" s="150" t="str">
        <f>' B_Populations'!$M$8</f>
        <v>Black-Not Hispanic</v>
      </c>
      <c r="AS183" s="150" t="s">
        <v>111</v>
      </c>
      <c r="AT183" s="150" t="str">
        <f>' B_Populations'!$O$8</f>
        <v>Asian</v>
      </c>
      <c r="AU183" s="150" t="s">
        <v>111</v>
      </c>
      <c r="AV183" s="150" t="str">
        <f>' B_Populations'!$Q$8</f>
        <v>American Indian/Alaska Native</v>
      </c>
      <c r="AW183" s="150" t="s">
        <v>111</v>
      </c>
      <c r="AX183" s="150" t="str">
        <f>' B_Populations'!$S$8</f>
        <v>Other</v>
      </c>
      <c r="AY183" s="150" t="s">
        <v>111</v>
      </c>
      <c r="AZ183" s="150" t="str">
        <f>' B_Populations'!$U$8</f>
        <v>Other</v>
      </c>
      <c r="BA183" s="150" t="s">
        <v>111</v>
      </c>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51" t="s">
        <v>114</v>
      </c>
      <c r="CU183" s="150" t="s">
        <v>32</v>
      </c>
      <c r="CV183" s="152" t="s">
        <v>33</v>
      </c>
      <c r="CW183" s="153" t="s">
        <v>34</v>
      </c>
      <c r="CX183" s="153" t="s">
        <v>35</v>
      </c>
      <c r="CY183" s="148" t="str">
        <f>' B_Populations'!$I$8</f>
        <v>White-Not Hispanic</v>
      </c>
      <c r="CZ183" s="148" t="str">
        <f>' B_Populations'!$K$8</f>
        <v>Hispanic</v>
      </c>
      <c r="DA183" s="148" t="str">
        <f>' B_Populations'!$M$8</f>
        <v>Black-Not Hispanic</v>
      </c>
      <c r="DB183" s="148" t="str">
        <f>' B_Populations'!$O$8</f>
        <v>Asian</v>
      </c>
      <c r="DC183" s="148" t="str">
        <f>' B_Populations'!$Q$8</f>
        <v>American Indian/Alaska Native</v>
      </c>
      <c r="DD183" s="148" t="str">
        <f>' B_Populations'!$S$8</f>
        <v>Other</v>
      </c>
      <c r="DE183" s="175" t="str">
        <f>' B_Populations'!$U$8</f>
        <v>Other</v>
      </c>
    </row>
    <row r="184" spans="1:109">
      <c r="B184" s="108" t="str">
        <f>' B_Populations'!$B$9</f>
        <v>10-14</v>
      </c>
      <c r="C184" s="259"/>
      <c r="D184" s="260"/>
      <c r="E184" s="260"/>
      <c r="F184" s="155"/>
      <c r="G184" s="155"/>
      <c r="H184" s="155"/>
      <c r="I184" s="155"/>
      <c r="J184" s="155"/>
      <c r="K184" s="155"/>
      <c r="L184" s="155"/>
      <c r="M184" s="110"/>
      <c r="N184" s="110"/>
      <c r="O184" s="110"/>
      <c r="P184" s="110"/>
      <c r="Q184" s="110"/>
      <c r="R184" s="110"/>
      <c r="S184" s="110"/>
      <c r="T184" s="110"/>
      <c r="U184" s="110"/>
      <c r="V184" s="110"/>
      <c r="W184" s="110"/>
      <c r="X184" s="110"/>
      <c r="Y184" s="110"/>
      <c r="Z184" s="177"/>
      <c r="AA184" s="177"/>
      <c r="AB184" s="177"/>
      <c r="AC184" s="177"/>
      <c r="AD184" s="177"/>
      <c r="AE184" s="177"/>
      <c r="AF184" s="177"/>
      <c r="AG184" s="110"/>
      <c r="AH184" s="157">
        <f>' B_Populations'!C189</f>
        <v>0</v>
      </c>
      <c r="AI184" s="157">
        <f>IF(AH184=0,0,($C$184/$AH$184)*100000)</f>
        <v>0</v>
      </c>
      <c r="AJ184" s="157">
        <f>' B_Populations'!E189</f>
        <v>0</v>
      </c>
      <c r="AK184" s="157">
        <f>IF(AJ184=0,0,($D$184/$AJ$184)*100000)</f>
        <v>0</v>
      </c>
      <c r="AL184" s="157">
        <f>' B_Populations'!G189</f>
        <v>0</v>
      </c>
      <c r="AM184" s="157">
        <f>IF(AL184=0,0,($E$184/$AL$184)*100000)</f>
        <v>0</v>
      </c>
      <c r="AN184" s="157">
        <f>' B_Populations'!I189</f>
        <v>0</v>
      </c>
      <c r="AO184" s="157">
        <f>IF(AN184=0,0,($F$184/$AN$184)*100000)</f>
        <v>0</v>
      </c>
      <c r="AP184" s="157">
        <f>' B_Populations'!K189</f>
        <v>0</v>
      </c>
      <c r="AQ184" s="157">
        <f>IF(AP184=0,0,($G$184/$AP$184)*100000)</f>
        <v>0</v>
      </c>
      <c r="AR184" s="157">
        <f>' B_Populations'!M189</f>
        <v>0</v>
      </c>
      <c r="AS184" s="157">
        <f>IF(AR184=0,0,($H$184/$AR$184)*100000)</f>
        <v>0</v>
      </c>
      <c r="AT184" s="157">
        <f>' B_Populations'!O189</f>
        <v>0</v>
      </c>
      <c r="AU184" s="157">
        <f>IF(AT184=0,0,($I$184/$AT$184)*100000)</f>
        <v>0</v>
      </c>
      <c r="AV184" s="157">
        <f>' B_Populations'!Q189</f>
        <v>0</v>
      </c>
      <c r="AW184" s="157">
        <f>IF(AV184=0,0,($J$184/$AV$184)*100000)</f>
        <v>0</v>
      </c>
      <c r="AX184" s="157">
        <f>' B_Populations'!S189</f>
        <v>0</v>
      </c>
      <c r="AY184" s="157">
        <f>IF(AX184=0,0,($K$184/$AX$184)*100000)</f>
        <v>0</v>
      </c>
      <c r="AZ184" s="157">
        <f>' B_Populations'!U189</f>
        <v>0</v>
      </c>
      <c r="BA184" s="157">
        <f>IF(AZ184=0,0,($L$184/$AZ$184)*100000)</f>
        <v>0</v>
      </c>
      <c r="CQ184" s="110"/>
      <c r="CR184" s="158"/>
      <c r="CS184" s="159">
        <v>7.3032E-2</v>
      </c>
      <c r="CT184" s="110"/>
      <c r="CU184" s="108" t="str">
        <f>' B_Populations'!$B$9</f>
        <v>10-14</v>
      </c>
      <c r="CV184" s="160">
        <f t="shared" ref="CV184:CV193" si="188">AI184*CS184</f>
        <v>0</v>
      </c>
      <c r="CW184" s="161">
        <f t="shared" ref="CW184:CW193" si="189">AK184*CS184</f>
        <v>0</v>
      </c>
      <c r="CX184" s="161">
        <f t="shared" ref="CX184:CX193" si="190">AM184*CS184</f>
        <v>0</v>
      </c>
      <c r="CY184" s="162">
        <f t="shared" ref="CY184:CY193" si="191">AO184*CS184</f>
        <v>0</v>
      </c>
      <c r="CZ184" s="162">
        <f t="shared" ref="CZ184:CZ193" si="192">AQ184*CS184</f>
        <v>0</v>
      </c>
      <c r="DA184" s="162">
        <f t="shared" ref="DA184:DA193" si="193">AS184*CS184</f>
        <v>0</v>
      </c>
      <c r="DB184" s="162">
        <f t="shared" ref="DB184:DB193" si="194">AU184*CS184</f>
        <v>0</v>
      </c>
      <c r="DC184" s="162">
        <f t="shared" ref="DC184:DC193" si="195">AW184*CS184</f>
        <v>0</v>
      </c>
      <c r="DD184" s="162">
        <f t="shared" ref="DD184:DD193" si="196">AY184*CS184</f>
        <v>0</v>
      </c>
      <c r="DE184" s="178">
        <f t="shared" ref="DE184:DE193" si="197">BA184*CS184</f>
        <v>0</v>
      </c>
    </row>
    <row r="185" spans="1:109">
      <c r="B185" s="108" t="str">
        <f>' B_Populations'!$B$10</f>
        <v>15-19</v>
      </c>
      <c r="C185" s="259"/>
      <c r="D185" s="260"/>
      <c r="E185" s="260"/>
      <c r="F185" s="155"/>
      <c r="G185" s="155"/>
      <c r="H185" s="155"/>
      <c r="I185" s="155"/>
      <c r="J185" s="155"/>
      <c r="K185" s="155"/>
      <c r="L185" s="155"/>
      <c r="M185" s="110"/>
      <c r="N185" s="110"/>
      <c r="O185" s="110"/>
      <c r="P185" s="110"/>
      <c r="Q185" s="110"/>
      <c r="R185" s="110"/>
      <c r="S185" s="110"/>
      <c r="T185" s="110"/>
      <c r="U185" s="110"/>
      <c r="V185" s="110"/>
      <c r="W185" s="110"/>
      <c r="X185" s="110"/>
      <c r="Y185" s="110"/>
      <c r="Z185" s="177"/>
      <c r="AA185" s="177"/>
      <c r="AB185" s="177"/>
      <c r="AC185" s="177"/>
      <c r="AD185" s="177"/>
      <c r="AE185" s="177"/>
      <c r="AF185" s="177"/>
      <c r="AG185" s="110"/>
      <c r="AH185" s="157">
        <f>' B_Populations'!C190</f>
        <v>0</v>
      </c>
      <c r="AI185" s="157">
        <f>IF(AH185=0,0,($C$185/$AH$185)*100000)</f>
        <v>0</v>
      </c>
      <c r="AJ185" s="157">
        <f>' B_Populations'!E190</f>
        <v>0</v>
      </c>
      <c r="AK185" s="157">
        <f>IF(AJ185=0,0,($D$185/$AJ$185)*100000)</f>
        <v>0</v>
      </c>
      <c r="AL185" s="157">
        <f>' B_Populations'!G190</f>
        <v>0</v>
      </c>
      <c r="AM185" s="157">
        <f>IF(AL185=0,0,($E$185/$AL$185)*100000)</f>
        <v>0</v>
      </c>
      <c r="AN185" s="157">
        <f>' B_Populations'!I190</f>
        <v>0</v>
      </c>
      <c r="AO185" s="157">
        <f>IF(AN185=0,0,($F$185/$AN$185)*100000)</f>
        <v>0</v>
      </c>
      <c r="AP185" s="157">
        <f>' B_Populations'!K190</f>
        <v>0</v>
      </c>
      <c r="AQ185" s="157">
        <f>IF(AP185=0,0,($G$185/$AP$185)*100000)</f>
        <v>0</v>
      </c>
      <c r="AR185" s="157">
        <f>' B_Populations'!M190</f>
        <v>0</v>
      </c>
      <c r="AS185" s="157">
        <f>IF(AR185=0,0,($H$185/$AR$185)*100000)</f>
        <v>0</v>
      </c>
      <c r="AT185" s="157">
        <f>' B_Populations'!O190</f>
        <v>0</v>
      </c>
      <c r="AU185" s="157">
        <f>IF(AT185=0,0,($I$185/$AT$185)*100000)</f>
        <v>0</v>
      </c>
      <c r="AV185" s="157">
        <f>' B_Populations'!Q190</f>
        <v>0</v>
      </c>
      <c r="AW185" s="157">
        <f>IF(AV185=0,0,($J$185/$AV$185)*100000)</f>
        <v>0</v>
      </c>
      <c r="AX185" s="157">
        <f>' B_Populations'!S190</f>
        <v>0</v>
      </c>
      <c r="AY185" s="157">
        <f>IF(AX185=0,0,($K$185/$AX$185)*100000)</f>
        <v>0</v>
      </c>
      <c r="AZ185" s="157">
        <f>' B_Populations'!U190</f>
        <v>0</v>
      </c>
      <c r="BA185" s="157">
        <f>IF(AZ185=0,0,($L$185/$AZ$185)*100000)</f>
        <v>0</v>
      </c>
      <c r="CQ185" s="110"/>
      <c r="CR185" s="158"/>
      <c r="CS185" s="159">
        <v>7.2168999999999997E-2</v>
      </c>
      <c r="CT185" s="110"/>
      <c r="CU185" s="108" t="str">
        <f>' B_Populations'!$B$10</f>
        <v>15-19</v>
      </c>
      <c r="CV185" s="160">
        <f t="shared" si="188"/>
        <v>0</v>
      </c>
      <c r="CW185" s="161">
        <f t="shared" si="189"/>
        <v>0</v>
      </c>
      <c r="CX185" s="161">
        <f t="shared" si="190"/>
        <v>0</v>
      </c>
      <c r="CY185" s="162">
        <f t="shared" si="191"/>
        <v>0</v>
      </c>
      <c r="CZ185" s="162">
        <f t="shared" si="192"/>
        <v>0</v>
      </c>
      <c r="DA185" s="162">
        <f t="shared" si="193"/>
        <v>0</v>
      </c>
      <c r="DB185" s="162">
        <f t="shared" si="194"/>
        <v>0</v>
      </c>
      <c r="DC185" s="162">
        <f t="shared" si="195"/>
        <v>0</v>
      </c>
      <c r="DD185" s="162">
        <f t="shared" si="196"/>
        <v>0</v>
      </c>
      <c r="DE185" s="178">
        <f t="shared" si="197"/>
        <v>0</v>
      </c>
    </row>
    <row r="186" spans="1:109">
      <c r="B186" s="108" t="str">
        <f>' B_Populations'!$B$11</f>
        <v>20-24</v>
      </c>
      <c r="C186" s="259"/>
      <c r="D186" s="260"/>
      <c r="E186" s="260"/>
      <c r="F186" s="155"/>
      <c r="G186" s="155"/>
      <c r="H186" s="155"/>
      <c r="I186" s="155"/>
      <c r="J186" s="155"/>
      <c r="K186" s="155"/>
      <c r="L186" s="155"/>
      <c r="M186" s="110"/>
      <c r="N186" s="110"/>
      <c r="O186" s="110"/>
      <c r="P186" s="110"/>
      <c r="Q186" s="110"/>
      <c r="R186" s="110"/>
      <c r="S186" s="110"/>
      <c r="T186" s="110"/>
      <c r="U186" s="110"/>
      <c r="V186" s="110"/>
      <c r="W186" s="110"/>
      <c r="X186" s="110"/>
      <c r="Y186" s="110"/>
      <c r="Z186" s="177"/>
      <c r="AA186" s="177"/>
      <c r="AB186" s="177"/>
      <c r="AC186" s="177"/>
      <c r="AD186" s="177"/>
      <c r="AE186" s="177"/>
      <c r="AF186" s="177"/>
      <c r="AG186" s="110"/>
      <c r="AH186" s="157">
        <f>' B_Populations'!C191</f>
        <v>0</v>
      </c>
      <c r="AI186" s="157">
        <f>IF(AH186=0,0,($C$186/$AH$186)*100000)</f>
        <v>0</v>
      </c>
      <c r="AJ186" s="157">
        <f>' B_Populations'!E191</f>
        <v>0</v>
      </c>
      <c r="AK186" s="157">
        <f>IF(AJ186=0,0,($D$186/$AJ$186)*100000)</f>
        <v>0</v>
      </c>
      <c r="AL186" s="157">
        <f>' B_Populations'!G191</f>
        <v>0</v>
      </c>
      <c r="AM186" s="157">
        <f>IF(AL186=0,0,($E$186/$AL$186)*100000)</f>
        <v>0</v>
      </c>
      <c r="AN186" s="157">
        <f>' B_Populations'!I191</f>
        <v>0</v>
      </c>
      <c r="AO186" s="157">
        <f>IF(AN186=0,0,($F$186/$AN$186)*100000)</f>
        <v>0</v>
      </c>
      <c r="AP186" s="157">
        <f>' B_Populations'!K191</f>
        <v>0</v>
      </c>
      <c r="AQ186" s="157">
        <f>IF(AP186=0,0,($G$186/$AP$186)*100000)</f>
        <v>0</v>
      </c>
      <c r="AR186" s="157">
        <f>' B_Populations'!M191</f>
        <v>0</v>
      </c>
      <c r="AS186" s="157">
        <f>IF(AR186=0,0,($H$186/$AR$186)*100000)</f>
        <v>0</v>
      </c>
      <c r="AT186" s="157">
        <f>' B_Populations'!O191</f>
        <v>0</v>
      </c>
      <c r="AU186" s="157">
        <f>IF(AT186=0,0,($I$186/$AT$186)*100000)</f>
        <v>0</v>
      </c>
      <c r="AV186" s="157">
        <f>' B_Populations'!Q191</f>
        <v>0</v>
      </c>
      <c r="AW186" s="157">
        <f>IF(AV186=0,0,($J$186/$AV$186)*100000)</f>
        <v>0</v>
      </c>
      <c r="AX186" s="157">
        <f>' B_Populations'!S191</f>
        <v>0</v>
      </c>
      <c r="AY186" s="157">
        <f>IF(AX186=0,0,($K$186/$AX$186)*100000)</f>
        <v>0</v>
      </c>
      <c r="AZ186" s="157">
        <f>' B_Populations'!U191</f>
        <v>0</v>
      </c>
      <c r="BA186" s="157">
        <f>IF(AZ186=0,0,($L$186/$AZ$186)*100000)</f>
        <v>0</v>
      </c>
      <c r="CQ186" s="110"/>
      <c r="CR186" s="158"/>
      <c r="CS186" s="159">
        <v>6.6477999999999995E-2</v>
      </c>
      <c r="CT186" s="110"/>
      <c r="CU186" s="108" t="str">
        <f>' B_Populations'!$B$11</f>
        <v>20-24</v>
      </c>
      <c r="CV186" s="160">
        <f t="shared" si="188"/>
        <v>0</v>
      </c>
      <c r="CW186" s="161">
        <f t="shared" si="189"/>
        <v>0</v>
      </c>
      <c r="CX186" s="161">
        <f t="shared" si="190"/>
        <v>0</v>
      </c>
      <c r="CY186" s="162">
        <f t="shared" si="191"/>
        <v>0</v>
      </c>
      <c r="CZ186" s="162">
        <f t="shared" si="192"/>
        <v>0</v>
      </c>
      <c r="DA186" s="162">
        <f t="shared" si="193"/>
        <v>0</v>
      </c>
      <c r="DB186" s="162">
        <f t="shared" si="194"/>
        <v>0</v>
      </c>
      <c r="DC186" s="162">
        <f t="shared" si="195"/>
        <v>0</v>
      </c>
      <c r="DD186" s="162">
        <f t="shared" si="196"/>
        <v>0</v>
      </c>
      <c r="DE186" s="178">
        <f t="shared" si="197"/>
        <v>0</v>
      </c>
    </row>
    <row r="187" spans="1:109">
      <c r="B187" s="108" t="str">
        <f>' B_Populations'!$B$12</f>
        <v>25-34</v>
      </c>
      <c r="C187" s="259"/>
      <c r="D187" s="260"/>
      <c r="E187" s="260"/>
      <c r="F187" s="155"/>
      <c r="G187" s="155"/>
      <c r="H187" s="155"/>
      <c r="I187" s="155"/>
      <c r="J187" s="155"/>
      <c r="K187" s="155"/>
      <c r="L187" s="155"/>
      <c r="M187" s="110"/>
      <c r="N187" s="110"/>
      <c r="O187" s="110"/>
      <c r="P187" s="110"/>
      <c r="Q187" s="110"/>
      <c r="R187" s="110"/>
      <c r="S187" s="110"/>
      <c r="T187" s="110"/>
      <c r="U187" s="110"/>
      <c r="V187" s="110"/>
      <c r="W187" s="110"/>
      <c r="X187" s="110"/>
      <c r="Y187" s="110"/>
      <c r="Z187" s="177"/>
      <c r="AA187" s="177"/>
      <c r="AB187" s="177"/>
      <c r="AC187" s="177"/>
      <c r="AD187" s="177"/>
      <c r="AE187" s="177"/>
      <c r="AF187" s="177"/>
      <c r="AG187" s="110"/>
      <c r="AH187" s="157">
        <f>' B_Populations'!C192</f>
        <v>0</v>
      </c>
      <c r="AI187" s="157">
        <f>IF(AH187=0,0,($C$187/$AH$187)*100000)</f>
        <v>0</v>
      </c>
      <c r="AJ187" s="157">
        <f>' B_Populations'!E192</f>
        <v>0</v>
      </c>
      <c r="AK187" s="157">
        <f>IF(AJ187=0,0,($D$187/$AJ$187)*100000)</f>
        <v>0</v>
      </c>
      <c r="AL187" s="157">
        <f>' B_Populations'!G192</f>
        <v>0</v>
      </c>
      <c r="AM187" s="157">
        <f>IF(AL187=0,0,($E$187/$AL$187)*100000)</f>
        <v>0</v>
      </c>
      <c r="AN187" s="157">
        <f>' B_Populations'!I192</f>
        <v>0</v>
      </c>
      <c r="AO187" s="157">
        <f>IF(AN187=0,0,($F$187/$AN$187)*100000)</f>
        <v>0</v>
      </c>
      <c r="AP187" s="157">
        <f>' B_Populations'!K192</f>
        <v>0</v>
      </c>
      <c r="AQ187" s="157">
        <f>IF(AP187=0,0,($G$187/$AP$187)*100000)</f>
        <v>0</v>
      </c>
      <c r="AR187" s="157">
        <f>' B_Populations'!M192</f>
        <v>0</v>
      </c>
      <c r="AS187" s="157">
        <f>IF(AR187=0,0,($H$187/$AR$187)*100000)</f>
        <v>0</v>
      </c>
      <c r="AT187" s="157">
        <f>' B_Populations'!O192</f>
        <v>0</v>
      </c>
      <c r="AU187" s="157">
        <f>IF(AT187=0,0,($I$187/$AT$187)*100000)</f>
        <v>0</v>
      </c>
      <c r="AV187" s="157">
        <f>' B_Populations'!Q192</f>
        <v>0</v>
      </c>
      <c r="AW187" s="157">
        <f>IF(AV187=0,0,($J$187/$AV$187)*100000)</f>
        <v>0</v>
      </c>
      <c r="AX187" s="157">
        <f>' B_Populations'!S192</f>
        <v>0</v>
      </c>
      <c r="AY187" s="157">
        <f>IF(AX187=0,0,($K$187/$AX$187)*100000)</f>
        <v>0</v>
      </c>
      <c r="AZ187" s="157">
        <f>' B_Populations'!U192</f>
        <v>0</v>
      </c>
      <c r="BA187" s="157">
        <f>IF(AZ187=0,0,($L$187/$AZ$187)*100000)</f>
        <v>0</v>
      </c>
      <c r="CQ187" s="110"/>
      <c r="CR187" s="158"/>
      <c r="CS187" s="159">
        <v>0.135573</v>
      </c>
      <c r="CT187" s="110"/>
      <c r="CU187" s="108" t="str">
        <f>' B_Populations'!$B$12</f>
        <v>25-34</v>
      </c>
      <c r="CV187" s="160">
        <f t="shared" si="188"/>
        <v>0</v>
      </c>
      <c r="CW187" s="161">
        <f t="shared" si="189"/>
        <v>0</v>
      </c>
      <c r="CX187" s="161">
        <f t="shared" si="190"/>
        <v>0</v>
      </c>
      <c r="CY187" s="162">
        <f t="shared" si="191"/>
        <v>0</v>
      </c>
      <c r="CZ187" s="162">
        <f t="shared" si="192"/>
        <v>0</v>
      </c>
      <c r="DA187" s="162">
        <f t="shared" si="193"/>
        <v>0</v>
      </c>
      <c r="DB187" s="162">
        <f t="shared" si="194"/>
        <v>0</v>
      </c>
      <c r="DC187" s="162">
        <f t="shared" si="195"/>
        <v>0</v>
      </c>
      <c r="DD187" s="162">
        <f t="shared" si="196"/>
        <v>0</v>
      </c>
      <c r="DE187" s="178">
        <f t="shared" si="197"/>
        <v>0</v>
      </c>
    </row>
    <row r="188" spans="1:109">
      <c r="B188" s="108" t="str">
        <f>' B_Populations'!$B$13</f>
        <v>35-44</v>
      </c>
      <c r="C188" s="259"/>
      <c r="D188" s="260"/>
      <c r="E188" s="260"/>
      <c r="F188" s="155"/>
      <c r="G188" s="155"/>
      <c r="H188" s="155"/>
      <c r="I188" s="155"/>
      <c r="J188" s="155"/>
      <c r="K188" s="155"/>
      <c r="L188" s="155"/>
      <c r="M188" s="110"/>
      <c r="N188" s="110"/>
      <c r="O188" s="110"/>
      <c r="P188" s="110"/>
      <c r="Q188" s="110"/>
      <c r="R188" s="110"/>
      <c r="S188" s="110"/>
      <c r="T188" s="110"/>
      <c r="U188" s="110"/>
      <c r="V188" s="110"/>
      <c r="W188" s="110"/>
      <c r="X188" s="110"/>
      <c r="Y188" s="110"/>
      <c r="Z188" s="177"/>
      <c r="AA188" s="177"/>
      <c r="AB188" s="177"/>
      <c r="AC188" s="177"/>
      <c r="AD188" s="177"/>
      <c r="AE188" s="177"/>
      <c r="AF188" s="177"/>
      <c r="AG188" s="110"/>
      <c r="AH188" s="157">
        <f>' B_Populations'!C193</f>
        <v>0</v>
      </c>
      <c r="AI188" s="157">
        <f>IF(AH188=0,0,($C$188/$AH$188)*100000)</f>
        <v>0</v>
      </c>
      <c r="AJ188" s="157">
        <f>' B_Populations'!E193</f>
        <v>0</v>
      </c>
      <c r="AK188" s="157">
        <f>IF(AJ188=0,0,($D$188/$AJ$188)*100000)</f>
        <v>0</v>
      </c>
      <c r="AL188" s="157">
        <f>' B_Populations'!G193</f>
        <v>0</v>
      </c>
      <c r="AM188" s="157">
        <f>IF(AL188=0,0,($E$188/$AL$188)*100000)</f>
        <v>0</v>
      </c>
      <c r="AN188" s="157">
        <f>' B_Populations'!I193</f>
        <v>0</v>
      </c>
      <c r="AO188" s="157">
        <f>IF(AN188=0,0,($F$188/$AN$188)*100000)</f>
        <v>0</v>
      </c>
      <c r="AP188" s="157">
        <f>' B_Populations'!K193</f>
        <v>0</v>
      </c>
      <c r="AQ188" s="157">
        <f>IF(AP188=0,0,($G$188/$AP$188)*100000)</f>
        <v>0</v>
      </c>
      <c r="AR188" s="157">
        <f>' B_Populations'!M193</f>
        <v>0</v>
      </c>
      <c r="AS188" s="157">
        <f>IF(AR188=0,0,($H$188/$AR$188)*100000)</f>
        <v>0</v>
      </c>
      <c r="AT188" s="157">
        <f>' B_Populations'!O193</f>
        <v>0</v>
      </c>
      <c r="AU188" s="157">
        <f>IF(AT188=0,0,($I$188/$AT$188)*100000)</f>
        <v>0</v>
      </c>
      <c r="AV188" s="157">
        <f>' B_Populations'!Q193</f>
        <v>0</v>
      </c>
      <c r="AW188" s="157">
        <f>IF(AV188=0,0,($J$188/$AV$188)*100000)</f>
        <v>0</v>
      </c>
      <c r="AX188" s="157">
        <f>' B_Populations'!S193</f>
        <v>0</v>
      </c>
      <c r="AY188" s="157">
        <f>IF(AX188=0,0,($K$188/$AX$188)*100000)</f>
        <v>0</v>
      </c>
      <c r="AZ188" s="157">
        <f>' B_Populations'!U193</f>
        <v>0</v>
      </c>
      <c r="BA188" s="157">
        <f>IF(AZ188=0,0,($L$188/$AZ$188)*100000)</f>
        <v>0</v>
      </c>
      <c r="CQ188" s="110"/>
      <c r="CR188" s="158"/>
      <c r="CS188" s="159">
        <v>0.16261300000000001</v>
      </c>
      <c r="CT188" s="110"/>
      <c r="CU188" s="108" t="str">
        <f>' B_Populations'!$B$13</f>
        <v>35-44</v>
      </c>
      <c r="CV188" s="160">
        <f t="shared" si="188"/>
        <v>0</v>
      </c>
      <c r="CW188" s="161">
        <f t="shared" si="189"/>
        <v>0</v>
      </c>
      <c r="CX188" s="161">
        <f t="shared" si="190"/>
        <v>0</v>
      </c>
      <c r="CY188" s="162">
        <f t="shared" si="191"/>
        <v>0</v>
      </c>
      <c r="CZ188" s="162">
        <f t="shared" si="192"/>
        <v>0</v>
      </c>
      <c r="DA188" s="162">
        <f t="shared" si="193"/>
        <v>0</v>
      </c>
      <c r="DB188" s="162">
        <f t="shared" si="194"/>
        <v>0</v>
      </c>
      <c r="DC188" s="162">
        <f t="shared" si="195"/>
        <v>0</v>
      </c>
      <c r="DD188" s="162">
        <f t="shared" si="196"/>
        <v>0</v>
      </c>
      <c r="DE188" s="178">
        <f t="shared" si="197"/>
        <v>0</v>
      </c>
    </row>
    <row r="189" spans="1:109">
      <c r="B189" s="108" t="str">
        <f>' B_Populations'!$B$14</f>
        <v>45-54</v>
      </c>
      <c r="C189" s="259"/>
      <c r="D189" s="260"/>
      <c r="E189" s="260"/>
      <c r="F189" s="155"/>
      <c r="G189" s="155"/>
      <c r="H189" s="155"/>
      <c r="I189" s="155"/>
      <c r="J189" s="155"/>
      <c r="K189" s="155"/>
      <c r="L189" s="155"/>
      <c r="M189" s="110"/>
      <c r="N189" s="110"/>
      <c r="O189" s="110"/>
      <c r="P189" s="110"/>
      <c r="Q189" s="110"/>
      <c r="R189" s="110"/>
      <c r="S189" s="110"/>
      <c r="T189" s="110"/>
      <c r="U189" s="110"/>
      <c r="V189" s="110"/>
      <c r="W189" s="110"/>
      <c r="X189" s="110"/>
      <c r="Y189" s="110"/>
      <c r="Z189" s="177"/>
      <c r="AA189" s="177"/>
      <c r="AB189" s="177"/>
      <c r="AC189" s="177"/>
      <c r="AD189" s="177"/>
      <c r="AE189" s="177"/>
      <c r="AF189" s="177"/>
      <c r="AG189" s="110"/>
      <c r="AH189" s="157">
        <f>' B_Populations'!C194</f>
        <v>0</v>
      </c>
      <c r="AI189" s="157">
        <f>IF(AH189=0,0,($C$189/$AH$189)*100000)</f>
        <v>0</v>
      </c>
      <c r="AJ189" s="157">
        <f>' B_Populations'!E194</f>
        <v>0</v>
      </c>
      <c r="AK189" s="157">
        <f>IF(AJ189=0,0,($D$189/$AJ$189)*100000)</f>
        <v>0</v>
      </c>
      <c r="AL189" s="157">
        <f>' B_Populations'!G194</f>
        <v>0</v>
      </c>
      <c r="AM189" s="157">
        <f>IF(AL189=0,0,($E$189/$AL$189)*100000)</f>
        <v>0</v>
      </c>
      <c r="AN189" s="157">
        <f>' B_Populations'!I194</f>
        <v>0</v>
      </c>
      <c r="AO189" s="157">
        <f>IF(AN189=0,0,($F$189/$AN$189)*100000)</f>
        <v>0</v>
      </c>
      <c r="AP189" s="157">
        <f>' B_Populations'!K194</f>
        <v>0</v>
      </c>
      <c r="AQ189" s="157">
        <f>IF(AP189=0,0,($G$189/$AP$189)*100000)</f>
        <v>0</v>
      </c>
      <c r="AR189" s="157">
        <f>' B_Populations'!M194</f>
        <v>0</v>
      </c>
      <c r="AS189" s="157">
        <f>IF(AR189=0,0,($H$189/$AR$189)*100000)</f>
        <v>0</v>
      </c>
      <c r="AT189" s="157">
        <f>' B_Populations'!O194</f>
        <v>0</v>
      </c>
      <c r="AU189" s="157">
        <f>IF(AT189=0,0,($I$189/$AT$189)*100000)</f>
        <v>0</v>
      </c>
      <c r="AV189" s="157">
        <f>' B_Populations'!Q194</f>
        <v>0</v>
      </c>
      <c r="AW189" s="157">
        <f>IF(AV189=0,0,($J$189/$AV$189)*100000)</f>
        <v>0</v>
      </c>
      <c r="AX189" s="157">
        <f>' B_Populations'!S194</f>
        <v>0</v>
      </c>
      <c r="AY189" s="157">
        <f>IF(AX189=0,0,($K$189/$AX$189)*100000)</f>
        <v>0</v>
      </c>
      <c r="AZ189" s="157">
        <f>' B_Populations'!U194</f>
        <v>0</v>
      </c>
      <c r="BA189" s="157">
        <f>IF(AZ189=0,0,($L$189/$AZ$189)*100000)</f>
        <v>0</v>
      </c>
      <c r="CQ189" s="110"/>
      <c r="CR189" s="158"/>
      <c r="CS189" s="159">
        <v>0.13483400000000001</v>
      </c>
      <c r="CT189" s="110"/>
      <c r="CU189" s="108" t="str">
        <f>' B_Populations'!$B$14</f>
        <v>45-54</v>
      </c>
      <c r="CV189" s="160">
        <f t="shared" si="188"/>
        <v>0</v>
      </c>
      <c r="CW189" s="161">
        <f t="shared" si="189"/>
        <v>0</v>
      </c>
      <c r="CX189" s="161">
        <f t="shared" si="190"/>
        <v>0</v>
      </c>
      <c r="CY189" s="162">
        <f t="shared" si="191"/>
        <v>0</v>
      </c>
      <c r="CZ189" s="162">
        <f t="shared" si="192"/>
        <v>0</v>
      </c>
      <c r="DA189" s="162">
        <f t="shared" si="193"/>
        <v>0</v>
      </c>
      <c r="DB189" s="162">
        <f t="shared" si="194"/>
        <v>0</v>
      </c>
      <c r="DC189" s="162">
        <f t="shared" si="195"/>
        <v>0</v>
      </c>
      <c r="DD189" s="162">
        <f t="shared" si="196"/>
        <v>0</v>
      </c>
      <c r="DE189" s="178">
        <f t="shared" si="197"/>
        <v>0</v>
      </c>
    </row>
    <row r="190" spans="1:109">
      <c r="B190" s="108" t="str">
        <f>' B_Populations'!$B$15</f>
        <v>55-64</v>
      </c>
      <c r="C190" s="259"/>
      <c r="D190" s="260"/>
      <c r="E190" s="260"/>
      <c r="F190" s="155"/>
      <c r="G190" s="155"/>
      <c r="H190" s="155"/>
      <c r="I190" s="155"/>
      <c r="J190" s="155"/>
      <c r="K190" s="155"/>
      <c r="L190" s="155"/>
      <c r="M190" s="110"/>
      <c r="N190" s="110"/>
      <c r="O190" s="110"/>
      <c r="P190" s="110"/>
      <c r="Q190" s="110"/>
      <c r="R190" s="110"/>
      <c r="S190" s="110"/>
      <c r="T190" s="110"/>
      <c r="U190" s="110"/>
      <c r="V190" s="110"/>
      <c r="W190" s="110"/>
      <c r="X190" s="110"/>
      <c r="Y190" s="110"/>
      <c r="Z190" s="177"/>
      <c r="AA190" s="177"/>
      <c r="AB190" s="177"/>
      <c r="AC190" s="177"/>
      <c r="AD190" s="177"/>
      <c r="AE190" s="177"/>
      <c r="AF190" s="177"/>
      <c r="AG190" s="110"/>
      <c r="AH190" s="157">
        <f>' B_Populations'!C195</f>
        <v>0</v>
      </c>
      <c r="AI190" s="157">
        <f>IF(AH190=0,0,($C$190/$AH$190)*100000)</f>
        <v>0</v>
      </c>
      <c r="AJ190" s="157">
        <f>' B_Populations'!E195</f>
        <v>0</v>
      </c>
      <c r="AK190" s="157">
        <f>IF(AJ190=0,0,($D$190/$AJ$190)*100000)</f>
        <v>0</v>
      </c>
      <c r="AL190" s="157">
        <f>' B_Populations'!G195</f>
        <v>0</v>
      </c>
      <c r="AM190" s="157">
        <f>IF(AL190=0,0,($E$190/$AL$190)*100000)</f>
        <v>0</v>
      </c>
      <c r="AN190" s="157">
        <f>' B_Populations'!I195</f>
        <v>0</v>
      </c>
      <c r="AO190" s="157">
        <f>IF(AN190=0,0,($F$190/$AN$190)*100000)</f>
        <v>0</v>
      </c>
      <c r="AP190" s="157">
        <f>' B_Populations'!K195</f>
        <v>0</v>
      </c>
      <c r="AQ190" s="157">
        <f>IF(AP190=0,0,($G$190/$AP$190)*100000)</f>
        <v>0</v>
      </c>
      <c r="AR190" s="157">
        <f>' B_Populations'!M195</f>
        <v>0</v>
      </c>
      <c r="AS190" s="157">
        <f>IF(AR190=0,0,($H$190/$AR$190)*100000)</f>
        <v>0</v>
      </c>
      <c r="AT190" s="157">
        <f>' B_Populations'!O195</f>
        <v>0</v>
      </c>
      <c r="AU190" s="157">
        <f>IF(AT190=0,0,($I$190/$AT$190)*100000)</f>
        <v>0</v>
      </c>
      <c r="AV190" s="157">
        <f>' B_Populations'!Q195</f>
        <v>0</v>
      </c>
      <c r="AW190" s="157">
        <f>IF(AV190=0,0,($J$190/$AV$190)*100000)</f>
        <v>0</v>
      </c>
      <c r="AX190" s="157">
        <f>' B_Populations'!S195</f>
        <v>0</v>
      </c>
      <c r="AY190" s="157">
        <f>IF(AX190=0,0,($K$190/$AX$190)*100000)</f>
        <v>0</v>
      </c>
      <c r="AZ190" s="157">
        <f>' B_Populations'!U195</f>
        <v>0</v>
      </c>
      <c r="BA190" s="157">
        <f>IF(AZ190=0,0,($L$190/$AZ$190)*100000)</f>
        <v>0</v>
      </c>
      <c r="CQ190" s="110"/>
      <c r="CR190" s="158"/>
      <c r="CS190" s="159">
        <v>8.7247000000000005E-2</v>
      </c>
      <c r="CT190" s="110"/>
      <c r="CU190" s="108" t="str">
        <f>' B_Populations'!$B$15</f>
        <v>55-64</v>
      </c>
      <c r="CV190" s="160">
        <f t="shared" si="188"/>
        <v>0</v>
      </c>
      <c r="CW190" s="161">
        <f t="shared" si="189"/>
        <v>0</v>
      </c>
      <c r="CX190" s="161">
        <f t="shared" si="190"/>
        <v>0</v>
      </c>
      <c r="CY190" s="162">
        <f t="shared" si="191"/>
        <v>0</v>
      </c>
      <c r="CZ190" s="162">
        <f t="shared" si="192"/>
        <v>0</v>
      </c>
      <c r="DA190" s="162">
        <f t="shared" si="193"/>
        <v>0</v>
      </c>
      <c r="DB190" s="162">
        <f t="shared" si="194"/>
        <v>0</v>
      </c>
      <c r="DC190" s="162">
        <f t="shared" si="195"/>
        <v>0</v>
      </c>
      <c r="DD190" s="162">
        <f t="shared" si="196"/>
        <v>0</v>
      </c>
      <c r="DE190" s="178">
        <f t="shared" si="197"/>
        <v>0</v>
      </c>
    </row>
    <row r="191" spans="1:109">
      <c r="B191" s="108" t="str">
        <f>' B_Populations'!$B$16</f>
        <v>65-74</v>
      </c>
      <c r="C191" s="259"/>
      <c r="D191" s="260"/>
      <c r="E191" s="260"/>
      <c r="F191" s="155"/>
      <c r="G191" s="155"/>
      <c r="H191" s="155"/>
      <c r="I191" s="155"/>
      <c r="J191" s="155"/>
      <c r="K191" s="155"/>
      <c r="L191" s="155"/>
      <c r="M191" s="110"/>
      <c r="N191" s="110"/>
      <c r="O191" s="110"/>
      <c r="P191" s="110"/>
      <c r="Q191" s="110"/>
      <c r="R191" s="110"/>
      <c r="S191" s="110"/>
      <c r="T191" s="110"/>
      <c r="U191" s="110"/>
      <c r="V191" s="110"/>
      <c r="W191" s="110"/>
      <c r="X191" s="110"/>
      <c r="Y191" s="110"/>
      <c r="Z191" s="177"/>
      <c r="AA191" s="177"/>
      <c r="AB191" s="177"/>
      <c r="AC191" s="177"/>
      <c r="AD191" s="177"/>
      <c r="AE191" s="177"/>
      <c r="AF191" s="177"/>
      <c r="AG191" s="110"/>
      <c r="AH191" s="157">
        <f>' B_Populations'!C196</f>
        <v>0</v>
      </c>
      <c r="AI191" s="157">
        <f>IF(AH191=0,0,($C$191/$AH$191)*100000)</f>
        <v>0</v>
      </c>
      <c r="AJ191" s="157">
        <f>' B_Populations'!E196</f>
        <v>0</v>
      </c>
      <c r="AK191" s="157">
        <f>IF(AJ191=0,0,($D$191/$AJ$191)*100000)</f>
        <v>0</v>
      </c>
      <c r="AL191" s="157">
        <f>' B_Populations'!G196</f>
        <v>0</v>
      </c>
      <c r="AM191" s="157">
        <f>IF(AL191=0,0,($E$191/$AL$191)*100000)</f>
        <v>0</v>
      </c>
      <c r="AN191" s="157">
        <f>' B_Populations'!I196</f>
        <v>0</v>
      </c>
      <c r="AO191" s="157">
        <f>IF(AN191=0,0,($F$191/$AN$191)*100000)</f>
        <v>0</v>
      </c>
      <c r="AP191" s="157">
        <f>' B_Populations'!K196</f>
        <v>0</v>
      </c>
      <c r="AQ191" s="157">
        <f>IF(AP191=0,0,($G$191/$AP$191)*100000)</f>
        <v>0</v>
      </c>
      <c r="AR191" s="157">
        <f>' B_Populations'!M196</f>
        <v>0</v>
      </c>
      <c r="AS191" s="157">
        <f>IF(AR191=0,0,($H$191/$AR$191)*100000)</f>
        <v>0</v>
      </c>
      <c r="AT191" s="157">
        <f>' B_Populations'!O196</f>
        <v>0</v>
      </c>
      <c r="AU191" s="157">
        <f>IF(AT191=0,0,($I$191/$AT$191)*100000)</f>
        <v>0</v>
      </c>
      <c r="AV191" s="157">
        <f>' B_Populations'!Q196</f>
        <v>0</v>
      </c>
      <c r="AW191" s="157">
        <f>IF(AV191=0,0,($J$191/$AV$191)*100000)</f>
        <v>0</v>
      </c>
      <c r="AX191" s="157">
        <f>' B_Populations'!S196</f>
        <v>0</v>
      </c>
      <c r="AY191" s="157">
        <f>IF(AX191=0,0,($K$191/$AX$191)*100000)</f>
        <v>0</v>
      </c>
      <c r="AZ191" s="157">
        <f>' B_Populations'!U196</f>
        <v>0</v>
      </c>
      <c r="BA191" s="157">
        <f>IF(AZ191=0,0,($L$191/$AZ$191)*100000)</f>
        <v>0</v>
      </c>
      <c r="CQ191" s="110"/>
      <c r="CR191" s="158"/>
      <c r="CS191" s="159">
        <v>6.6036999999999998E-2</v>
      </c>
      <c r="CT191" s="110"/>
      <c r="CU191" s="108" t="str">
        <f>' B_Populations'!$B$16</f>
        <v>65-74</v>
      </c>
      <c r="CV191" s="160">
        <f t="shared" si="188"/>
        <v>0</v>
      </c>
      <c r="CW191" s="161">
        <f t="shared" si="189"/>
        <v>0</v>
      </c>
      <c r="CX191" s="161">
        <f t="shared" si="190"/>
        <v>0</v>
      </c>
      <c r="CY191" s="162">
        <f t="shared" si="191"/>
        <v>0</v>
      </c>
      <c r="CZ191" s="162">
        <f t="shared" si="192"/>
        <v>0</v>
      </c>
      <c r="DA191" s="162">
        <f t="shared" si="193"/>
        <v>0</v>
      </c>
      <c r="DB191" s="162">
        <f t="shared" si="194"/>
        <v>0</v>
      </c>
      <c r="DC191" s="162">
        <f t="shared" si="195"/>
        <v>0</v>
      </c>
      <c r="DD191" s="162">
        <f t="shared" si="196"/>
        <v>0</v>
      </c>
      <c r="DE191" s="178">
        <f t="shared" si="197"/>
        <v>0</v>
      </c>
    </row>
    <row r="192" spans="1:109">
      <c r="B192" s="108" t="str">
        <f>' B_Populations'!$B$17</f>
        <v>75-84</v>
      </c>
      <c r="C192" s="259"/>
      <c r="D192" s="260"/>
      <c r="E192" s="260"/>
      <c r="F192" s="155"/>
      <c r="G192" s="155"/>
      <c r="H192" s="155"/>
      <c r="I192" s="155"/>
      <c r="J192" s="155"/>
      <c r="K192" s="155"/>
      <c r="L192" s="155"/>
      <c r="M192" s="110"/>
      <c r="N192" s="110"/>
      <c r="O192" s="110"/>
      <c r="P192" s="110"/>
      <c r="Q192" s="110"/>
      <c r="R192" s="110"/>
      <c r="S192" s="110"/>
      <c r="T192" s="110"/>
      <c r="U192" s="110"/>
      <c r="V192" s="110"/>
      <c r="W192" s="110"/>
      <c r="X192" s="110"/>
      <c r="Y192" s="110"/>
      <c r="Z192" s="177"/>
      <c r="AA192" s="177"/>
      <c r="AB192" s="177"/>
      <c r="AC192" s="177"/>
      <c r="AD192" s="177"/>
      <c r="AE192" s="177"/>
      <c r="AF192" s="177"/>
      <c r="AG192" s="110"/>
      <c r="AH192" s="157">
        <f>' B_Populations'!C197</f>
        <v>0</v>
      </c>
      <c r="AI192" s="157">
        <f>IF(AH192=0,0,($C$192/$AH$192)*100000)</f>
        <v>0</v>
      </c>
      <c r="AJ192" s="157">
        <f>' B_Populations'!E197</f>
        <v>0</v>
      </c>
      <c r="AK192" s="157">
        <f>IF(AJ192=0,0,($D$192/$AJ$192)*100000)</f>
        <v>0</v>
      </c>
      <c r="AL192" s="157">
        <f>' B_Populations'!G197</f>
        <v>0</v>
      </c>
      <c r="AM192" s="157">
        <f>IF(AL192=0,0,($E$192/$AL$192)*100000)</f>
        <v>0</v>
      </c>
      <c r="AN192" s="157">
        <f>' B_Populations'!I197</f>
        <v>0</v>
      </c>
      <c r="AO192" s="157">
        <f>IF(AN192=0,0,($F$192/$AN$192)*100000)</f>
        <v>0</v>
      </c>
      <c r="AP192" s="157">
        <f>' B_Populations'!K197</f>
        <v>0</v>
      </c>
      <c r="AQ192" s="157">
        <f>IF(AP192=0,0,($G$192/$AP$192)*100000)</f>
        <v>0</v>
      </c>
      <c r="AR192" s="157">
        <f>' B_Populations'!M197</f>
        <v>0</v>
      </c>
      <c r="AS192" s="157">
        <f>IF(AR192=0,0,($H$192/$AR$192)*100000)</f>
        <v>0</v>
      </c>
      <c r="AT192" s="157">
        <f>' B_Populations'!O197</f>
        <v>0</v>
      </c>
      <c r="AU192" s="157">
        <f>IF(AT192=0,0,($I$192/$AT$192)*100000)</f>
        <v>0</v>
      </c>
      <c r="AV192" s="157">
        <f>' B_Populations'!Q197</f>
        <v>0</v>
      </c>
      <c r="AW192" s="157">
        <f>IF(AV192=0,0,($J$192/$AV$192)*100000)</f>
        <v>0</v>
      </c>
      <c r="AX192" s="157">
        <f>' B_Populations'!S197</f>
        <v>0</v>
      </c>
      <c r="AY192" s="157">
        <f>IF(AX192=0,0,($K$192/$AX$192)*100000)</f>
        <v>0</v>
      </c>
      <c r="AZ192" s="157">
        <f>' B_Populations'!U197</f>
        <v>0</v>
      </c>
      <c r="BA192" s="157">
        <f>IF(AZ192=0,0,($L$192/$AZ$192)*100000)</f>
        <v>0</v>
      </c>
      <c r="CQ192" s="110"/>
      <c r="CR192" s="158"/>
      <c r="CS192" s="159">
        <v>4.4840999999999999E-2</v>
      </c>
      <c r="CT192" s="110"/>
      <c r="CU192" s="108" t="str">
        <f>' B_Populations'!$B$17</f>
        <v>75-84</v>
      </c>
      <c r="CV192" s="160">
        <f t="shared" si="188"/>
        <v>0</v>
      </c>
      <c r="CW192" s="161">
        <f t="shared" si="189"/>
        <v>0</v>
      </c>
      <c r="CX192" s="161">
        <f t="shared" si="190"/>
        <v>0</v>
      </c>
      <c r="CY192" s="162">
        <f t="shared" si="191"/>
        <v>0</v>
      </c>
      <c r="CZ192" s="162">
        <f t="shared" si="192"/>
        <v>0</v>
      </c>
      <c r="DA192" s="162">
        <f t="shared" si="193"/>
        <v>0</v>
      </c>
      <c r="DB192" s="162">
        <f t="shared" si="194"/>
        <v>0</v>
      </c>
      <c r="DC192" s="162">
        <f t="shared" si="195"/>
        <v>0</v>
      </c>
      <c r="DD192" s="162">
        <f t="shared" si="196"/>
        <v>0</v>
      </c>
      <c r="DE192" s="178">
        <f t="shared" si="197"/>
        <v>0</v>
      </c>
    </row>
    <row r="193" spans="1:109">
      <c r="B193" s="108" t="str">
        <f>' B_Populations'!$B$18</f>
        <v>85+</v>
      </c>
      <c r="C193" s="259"/>
      <c r="D193" s="260"/>
      <c r="E193" s="260"/>
      <c r="F193" s="155"/>
      <c r="G193" s="155"/>
      <c r="H193" s="155"/>
      <c r="I193" s="155"/>
      <c r="J193" s="155"/>
      <c r="K193" s="155"/>
      <c r="L193" s="155"/>
      <c r="M193" s="110"/>
      <c r="N193" s="110"/>
      <c r="O193" s="110"/>
      <c r="P193" s="110"/>
      <c r="Q193" s="110"/>
      <c r="R193" s="110"/>
      <c r="S193" s="110"/>
      <c r="T193" s="110"/>
      <c r="U193" s="110"/>
      <c r="V193" s="110"/>
      <c r="W193" s="110"/>
      <c r="X193" s="110"/>
      <c r="Y193" s="110"/>
      <c r="Z193" s="177"/>
      <c r="AA193" s="177"/>
      <c r="AB193" s="177"/>
      <c r="AC193" s="177"/>
      <c r="AD193" s="177"/>
      <c r="AE193" s="177"/>
      <c r="AF193" s="177"/>
      <c r="AG193" s="110"/>
      <c r="AH193" s="157">
        <f>' B_Populations'!C198</f>
        <v>0</v>
      </c>
      <c r="AI193" s="157">
        <f>IF(AH193=0,0,($C$193/$AH$193)*100000)</f>
        <v>0</v>
      </c>
      <c r="AJ193" s="157">
        <f>' B_Populations'!E198</f>
        <v>0</v>
      </c>
      <c r="AK193" s="157">
        <f>IF(AJ193=0,0,($D$193/$AJ$193)*100000)</f>
        <v>0</v>
      </c>
      <c r="AL193" s="157">
        <f>' B_Populations'!G198</f>
        <v>0</v>
      </c>
      <c r="AM193" s="157">
        <f>IF(AL193=0,0,($E$193/$AL$193)*100000)</f>
        <v>0</v>
      </c>
      <c r="AN193" s="157">
        <f>' B_Populations'!I198</f>
        <v>0</v>
      </c>
      <c r="AO193" s="157">
        <f>IF(AN193=0,0,($F$193/$AN$193)*100000)</f>
        <v>0</v>
      </c>
      <c r="AP193" s="157">
        <f>' B_Populations'!K198</f>
        <v>0</v>
      </c>
      <c r="AQ193" s="157">
        <f>IF(AP193=0,0,($G$193/$AP$193)*100000)</f>
        <v>0</v>
      </c>
      <c r="AR193" s="157">
        <f>' B_Populations'!M198</f>
        <v>0</v>
      </c>
      <c r="AS193" s="157">
        <f>IF(AR193=0,0,($H$193/$AR$193)*100000)</f>
        <v>0</v>
      </c>
      <c r="AT193" s="157">
        <f>' B_Populations'!O198</f>
        <v>0</v>
      </c>
      <c r="AU193" s="157">
        <f>IF(AT193=0,0,($I$193/$AT$193)*100000)</f>
        <v>0</v>
      </c>
      <c r="AV193" s="157">
        <f>' B_Populations'!Q198</f>
        <v>0</v>
      </c>
      <c r="AW193" s="157">
        <f>IF(AV193=0,0,($J$193/$AV$193)*100000)</f>
        <v>0</v>
      </c>
      <c r="AX193" s="157">
        <f>' B_Populations'!S198</f>
        <v>0</v>
      </c>
      <c r="AY193" s="157">
        <f>IF(AX193=0,0,($K$193/$AX$193)*100000)</f>
        <v>0</v>
      </c>
      <c r="AZ193" s="157">
        <f>' B_Populations'!U198</f>
        <v>0</v>
      </c>
      <c r="BA193" s="157">
        <f>IF(AZ193=0,0,($L$193/$AZ$193)*100000)</f>
        <v>0</v>
      </c>
      <c r="CQ193" s="110"/>
      <c r="CR193" s="158"/>
      <c r="CS193" s="159">
        <v>1.5507999999999999E-2</v>
      </c>
      <c r="CT193" s="110"/>
      <c r="CU193" s="108" t="str">
        <f>' B_Populations'!$B$18</f>
        <v>85+</v>
      </c>
      <c r="CV193" s="160">
        <f t="shared" si="188"/>
        <v>0</v>
      </c>
      <c r="CW193" s="161">
        <f t="shared" si="189"/>
        <v>0</v>
      </c>
      <c r="CX193" s="161">
        <f t="shared" si="190"/>
        <v>0</v>
      </c>
      <c r="CY193" s="162">
        <f t="shared" si="191"/>
        <v>0</v>
      </c>
      <c r="CZ193" s="162">
        <f t="shared" si="192"/>
        <v>0</v>
      </c>
      <c r="DA193" s="162">
        <f t="shared" si="193"/>
        <v>0</v>
      </c>
      <c r="DB193" s="162">
        <f t="shared" si="194"/>
        <v>0</v>
      </c>
      <c r="DC193" s="162">
        <f t="shared" si="195"/>
        <v>0</v>
      </c>
      <c r="DD193" s="162">
        <f t="shared" si="196"/>
        <v>0</v>
      </c>
      <c r="DE193" s="178">
        <f t="shared" si="197"/>
        <v>0</v>
      </c>
    </row>
    <row r="194" spans="1:109">
      <c r="B194" s="163" t="s">
        <v>115</v>
      </c>
      <c r="C194" s="164">
        <f t="shared" ref="C194:L194" si="198">SUM(C184:C193)</f>
        <v>0</v>
      </c>
      <c r="D194" s="165">
        <f t="shared" si="198"/>
        <v>0</v>
      </c>
      <c r="E194" s="165">
        <f t="shared" si="198"/>
        <v>0</v>
      </c>
      <c r="F194" s="167">
        <f t="shared" si="198"/>
        <v>0</v>
      </c>
      <c r="G194" s="167">
        <f t="shared" si="198"/>
        <v>0</v>
      </c>
      <c r="H194" s="167">
        <f t="shared" si="198"/>
        <v>0</v>
      </c>
      <c r="I194" s="167">
        <f t="shared" si="198"/>
        <v>0</v>
      </c>
      <c r="J194" s="167">
        <f t="shared" si="198"/>
        <v>0</v>
      </c>
      <c r="K194" s="167">
        <f t="shared" si="198"/>
        <v>0</v>
      </c>
      <c r="L194" s="179">
        <f t="shared" si="198"/>
        <v>0</v>
      </c>
      <c r="M194" s="98"/>
      <c r="AH194" s="170">
        <f t="shared" ref="AH194:BA194" si="199">SUM(AH184:AH193)</f>
        <v>0</v>
      </c>
      <c r="AI194" s="157">
        <f>IF(AH194=0,0,($C$194/$AH$194)*100000)</f>
        <v>0</v>
      </c>
      <c r="AJ194" s="157">
        <f t="shared" si="199"/>
        <v>0</v>
      </c>
      <c r="AK194" s="157">
        <f>IF(AJ194=0,0,($D$194/$AJ$194)*100000)</f>
        <v>0</v>
      </c>
      <c r="AL194" s="157">
        <f t="shared" si="199"/>
        <v>0</v>
      </c>
      <c r="AM194" s="157">
        <f>IF(AL194=0,0,($E$194/$AL$194)*100000)</f>
        <v>0</v>
      </c>
      <c r="AN194" s="157">
        <f t="shared" si="199"/>
        <v>0</v>
      </c>
      <c r="AO194" s="157">
        <f>IF(AN194=0,0,($F$194/$AN$194)*100000)</f>
        <v>0</v>
      </c>
      <c r="AP194" s="157">
        <f t="shared" si="199"/>
        <v>0</v>
      </c>
      <c r="AQ194" s="157">
        <f>IF(AP194=0,0,($G$194/$AP$194)*100000)</f>
        <v>0</v>
      </c>
      <c r="AR194" s="157">
        <f t="shared" si="199"/>
        <v>0</v>
      </c>
      <c r="AS194" s="157">
        <f>IF(AR194=0,0,($H$194/$AR$194)*100000)</f>
        <v>0</v>
      </c>
      <c r="AT194" s="157">
        <f t="shared" si="199"/>
        <v>0</v>
      </c>
      <c r="AU194" s="157">
        <f>IF(AT194=0,0,($I$194/$AT$194)*100000)</f>
        <v>0</v>
      </c>
      <c r="AV194" s="157">
        <f t="shared" si="199"/>
        <v>0</v>
      </c>
      <c r="AW194" s="157">
        <f>IF(AV194=0,0,($J$194/$AV$194)*100000)</f>
        <v>0</v>
      </c>
      <c r="AX194" s="157">
        <f t="shared" si="199"/>
        <v>0</v>
      </c>
      <c r="AY194" s="157">
        <f>IF(AX194=0,0,($K$194/$AX$194)*100000)</f>
        <v>0</v>
      </c>
      <c r="AZ194" s="157">
        <f t="shared" si="199"/>
        <v>0</v>
      </c>
      <c r="BA194" s="157">
        <f>IF(AZ194=0,0,($L$194/$AZ$194)*100000)</f>
        <v>0</v>
      </c>
      <c r="CS194" s="171"/>
      <c r="CU194" s="157" t="s">
        <v>115</v>
      </c>
      <c r="CV194" s="160">
        <f t="shared" ref="CV194:DE194" si="200">SUM(CV184:CV193)</f>
        <v>0</v>
      </c>
      <c r="CW194" s="161">
        <f t="shared" si="200"/>
        <v>0</v>
      </c>
      <c r="CX194" s="161">
        <f t="shared" si="200"/>
        <v>0</v>
      </c>
      <c r="CY194" s="172">
        <f t="shared" si="200"/>
        <v>0</v>
      </c>
      <c r="CZ194" s="172">
        <f t="shared" si="200"/>
        <v>0</v>
      </c>
      <c r="DA194" s="172">
        <f t="shared" si="200"/>
        <v>0</v>
      </c>
      <c r="DB194" s="172">
        <f t="shared" si="200"/>
        <v>0</v>
      </c>
      <c r="DC194" s="172">
        <f t="shared" si="200"/>
        <v>0</v>
      </c>
      <c r="DD194" s="172">
        <f t="shared" si="200"/>
        <v>0</v>
      </c>
      <c r="DE194" s="180">
        <f t="shared" si="200"/>
        <v>0</v>
      </c>
    </row>
    <row r="196" spans="1:109" ht="12.95" thickBot="1"/>
    <row r="197" spans="1:109" ht="13.5" thickBot="1">
      <c r="A197" s="136" t="s">
        <v>116</v>
      </c>
      <c r="B197" s="173"/>
      <c r="C197" s="174">
        <f>' B_Populations'!A205</f>
        <v>0</v>
      </c>
      <c r="D197" s="139" t="s">
        <v>103</v>
      </c>
      <c r="E197" s="139"/>
      <c r="F197" s="140" t="s">
        <v>104</v>
      </c>
      <c r="G197" s="141"/>
      <c r="H197" s="141"/>
      <c r="I197" s="141"/>
      <c r="J197" s="141"/>
      <c r="K197" s="141"/>
      <c r="L197" s="141"/>
      <c r="M197" s="98"/>
      <c r="N197" s="98"/>
      <c r="O197" s="98"/>
      <c r="P197" s="98"/>
      <c r="Q197" s="98"/>
      <c r="R197" s="98"/>
      <c r="S197" s="98"/>
      <c r="T197" s="98"/>
      <c r="U197" s="98"/>
      <c r="V197" s="98"/>
      <c r="W197" s="98"/>
      <c r="X197" s="98"/>
      <c r="Y197" s="98"/>
      <c r="CV197" s="98" t="s">
        <v>106</v>
      </c>
      <c r="CW197" s="98"/>
      <c r="CX197" s="98"/>
      <c r="CY197" s="98"/>
    </row>
    <row r="198" spans="1:109" ht="39">
      <c r="B198" s="144" t="s">
        <v>32</v>
      </c>
      <c r="C198" s="145" t="s">
        <v>107</v>
      </c>
      <c r="D198" s="146" t="s">
        <v>108</v>
      </c>
      <c r="E198" s="146" t="s">
        <v>109</v>
      </c>
      <c r="F198" s="148" t="str">
        <f>' B_Populations'!$I$8</f>
        <v>White-Not Hispanic</v>
      </c>
      <c r="G198" s="148" t="str">
        <f>' B_Populations'!$K$8</f>
        <v>Hispanic</v>
      </c>
      <c r="H198" s="148" t="str">
        <f>' B_Populations'!$M$8</f>
        <v>Black-Not Hispanic</v>
      </c>
      <c r="I198" s="148" t="str">
        <f>' B_Populations'!$O$8</f>
        <v>Asian</v>
      </c>
      <c r="J198" s="148" t="str">
        <f>' B_Populations'!$Q$8</f>
        <v>American Indian/Alaska Native</v>
      </c>
      <c r="K198" s="148" t="str">
        <f>' B_Populations'!$S$8</f>
        <v>Other</v>
      </c>
      <c r="L198" s="175" t="str">
        <f>' B_Populations'!$U$8</f>
        <v>Other</v>
      </c>
      <c r="M198" s="102"/>
      <c r="N198" s="102"/>
      <c r="O198" s="102"/>
      <c r="P198" s="102"/>
      <c r="Q198" s="102"/>
      <c r="R198" s="102"/>
      <c r="S198" s="102"/>
      <c r="T198" s="102"/>
      <c r="U198" s="102"/>
      <c r="V198" s="102"/>
      <c r="W198" s="102"/>
      <c r="X198" s="102"/>
      <c r="Y198" s="102"/>
      <c r="Z198" s="102"/>
      <c r="AA198" s="102"/>
      <c r="AB198" s="102"/>
      <c r="AC198" s="102"/>
      <c r="AD198" s="102"/>
      <c r="AE198" s="102"/>
      <c r="AF198" s="102"/>
      <c r="AH198" s="150" t="s">
        <v>110</v>
      </c>
      <c r="AI198" s="150" t="s">
        <v>111</v>
      </c>
      <c r="AJ198" s="150" t="s">
        <v>112</v>
      </c>
      <c r="AK198" s="150" t="s">
        <v>111</v>
      </c>
      <c r="AL198" s="150" t="s">
        <v>113</v>
      </c>
      <c r="AM198" s="150" t="s">
        <v>111</v>
      </c>
      <c r="AN198" s="150" t="str">
        <f>' B_Populations'!$I$8</f>
        <v>White-Not Hispanic</v>
      </c>
      <c r="AO198" s="150" t="s">
        <v>111</v>
      </c>
      <c r="AP198" s="150" t="str">
        <f>' B_Populations'!$K$8</f>
        <v>Hispanic</v>
      </c>
      <c r="AQ198" s="150" t="s">
        <v>111</v>
      </c>
      <c r="AR198" s="150" t="str">
        <f>' B_Populations'!$M$8</f>
        <v>Black-Not Hispanic</v>
      </c>
      <c r="AS198" s="150" t="s">
        <v>111</v>
      </c>
      <c r="AT198" s="150" t="str">
        <f>' B_Populations'!$O$8</f>
        <v>Asian</v>
      </c>
      <c r="AU198" s="150" t="s">
        <v>111</v>
      </c>
      <c r="AV198" s="150" t="str">
        <f>' B_Populations'!$Q$8</f>
        <v>American Indian/Alaska Native</v>
      </c>
      <c r="AW198" s="150" t="s">
        <v>111</v>
      </c>
      <c r="AX198" s="150" t="str">
        <f>' B_Populations'!$S$8</f>
        <v>Other</v>
      </c>
      <c r="AY198" s="150" t="s">
        <v>111</v>
      </c>
      <c r="AZ198" s="150" t="str">
        <f>' B_Populations'!$U$8</f>
        <v>Other</v>
      </c>
      <c r="BA198" s="150" t="s">
        <v>111</v>
      </c>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51" t="s">
        <v>114</v>
      </c>
      <c r="CU198" s="150" t="s">
        <v>32</v>
      </c>
      <c r="CV198" s="152" t="s">
        <v>33</v>
      </c>
      <c r="CW198" s="153" t="s">
        <v>34</v>
      </c>
      <c r="CX198" s="153" t="s">
        <v>35</v>
      </c>
      <c r="CY198" s="148" t="str">
        <f>' B_Populations'!$I$8</f>
        <v>White-Not Hispanic</v>
      </c>
      <c r="CZ198" s="148" t="str">
        <f>' B_Populations'!$K$8</f>
        <v>Hispanic</v>
      </c>
      <c r="DA198" s="148" t="str">
        <f>' B_Populations'!$M$8</f>
        <v>Black-Not Hispanic</v>
      </c>
      <c r="DB198" s="148" t="str">
        <f>' B_Populations'!$O$8</f>
        <v>Asian</v>
      </c>
      <c r="DC198" s="148" t="str">
        <f>' B_Populations'!$Q$8</f>
        <v>American Indian/Alaska Native</v>
      </c>
      <c r="DD198" s="148" t="str">
        <f>' B_Populations'!$S$8</f>
        <v>Other</v>
      </c>
      <c r="DE198" s="175" t="str">
        <f>' B_Populations'!$U$8</f>
        <v>Other</v>
      </c>
    </row>
    <row r="199" spans="1:109">
      <c r="B199" s="108" t="str">
        <f>' B_Populations'!$B$9</f>
        <v>10-14</v>
      </c>
      <c r="C199" s="259"/>
      <c r="D199" s="260"/>
      <c r="E199" s="260"/>
      <c r="F199" s="155"/>
      <c r="G199" s="155"/>
      <c r="H199" s="155"/>
      <c r="I199" s="155"/>
      <c r="J199" s="155"/>
      <c r="K199" s="155"/>
      <c r="L199" s="155"/>
      <c r="M199" s="110"/>
      <c r="N199" s="110"/>
      <c r="O199" s="110"/>
      <c r="P199" s="110"/>
      <c r="Q199" s="110"/>
      <c r="R199" s="110"/>
      <c r="S199" s="110"/>
      <c r="T199" s="110"/>
      <c r="U199" s="110"/>
      <c r="V199" s="110"/>
      <c r="W199" s="110"/>
      <c r="X199" s="110"/>
      <c r="Y199" s="110"/>
      <c r="Z199" s="177"/>
      <c r="AA199" s="177"/>
      <c r="AB199" s="177"/>
      <c r="AC199" s="177"/>
      <c r="AD199" s="177"/>
      <c r="AE199" s="177"/>
      <c r="AF199" s="177"/>
      <c r="AG199" s="110"/>
      <c r="AH199" s="157">
        <f>' B_Populations'!C204</f>
        <v>0</v>
      </c>
      <c r="AI199" s="157">
        <f>IF(AH199=0,0,($C$199/$AH$199)*100000)</f>
        <v>0</v>
      </c>
      <c r="AJ199" s="157">
        <f>' B_Populations'!E204</f>
        <v>0</v>
      </c>
      <c r="AK199" s="157">
        <f>IF(AJ199=0,0,($D$4/$AJ$4)*100000)</f>
        <v>0</v>
      </c>
      <c r="AL199" s="157">
        <f>' B_Populations'!G204</f>
        <v>0</v>
      </c>
      <c r="AM199" s="157">
        <f>IF(AL199=0,0,($E$4/$AL$4)*100000)</f>
        <v>0</v>
      </c>
      <c r="AN199" s="157">
        <f>' B_Populations'!I204</f>
        <v>0</v>
      </c>
      <c r="AO199" s="157">
        <f>IF(AN199=0,0,($F$4/$AN$4)*100000)</f>
        <v>0</v>
      </c>
      <c r="AP199" s="157">
        <f>' B_Populations'!K204</f>
        <v>0</v>
      </c>
      <c r="AQ199" s="157">
        <f>IF(AP199=0,0,($G$4/$AP$4)*100000)</f>
        <v>0</v>
      </c>
      <c r="AR199" s="157">
        <f>' B_Populations'!M204</f>
        <v>0</v>
      </c>
      <c r="AS199" s="157">
        <f>IF(AR199=0,0,($H$4/$AR$4)*100000)</f>
        <v>0</v>
      </c>
      <c r="AT199" s="157">
        <f>' B_Populations'!O204</f>
        <v>0</v>
      </c>
      <c r="AU199" s="157">
        <f>IF(AT199=0,0,($I$4/$AT$4)*100000)</f>
        <v>0</v>
      </c>
      <c r="AV199" s="157">
        <f>' B_Populations'!Q204</f>
        <v>0</v>
      </c>
      <c r="AW199" s="157">
        <f>IF(AV199=0,0,($J$4/$AV$4)*100000)</f>
        <v>0</v>
      </c>
      <c r="AX199" s="157">
        <f>' B_Populations'!S204</f>
        <v>0</v>
      </c>
      <c r="AY199" s="157">
        <f>IF(AX199=0,0,($K$4/$AX$4)*100000)</f>
        <v>0</v>
      </c>
      <c r="AZ199" s="157">
        <f>' B_Populations'!U204</f>
        <v>0</v>
      </c>
      <c r="BA199" s="157">
        <f>IF(AZ199=0,0,($L$4/$AZ$4)*100000)</f>
        <v>0</v>
      </c>
      <c r="CQ199" s="110"/>
      <c r="CR199" s="158"/>
      <c r="CS199" s="159">
        <v>7.3032E-2</v>
      </c>
      <c r="CT199" s="110"/>
      <c r="CU199" s="108" t="str">
        <f>' B_Populations'!$B$9</f>
        <v>10-14</v>
      </c>
      <c r="CV199" s="160">
        <f t="shared" ref="CV199:CV208" si="201">AI199*CS199</f>
        <v>0</v>
      </c>
      <c r="CW199" s="161">
        <f t="shared" ref="CW199:CW208" si="202">AK199*CS199</f>
        <v>0</v>
      </c>
      <c r="CX199" s="161">
        <f t="shared" ref="CX199:CX208" si="203">AM199*CS199</f>
        <v>0</v>
      </c>
      <c r="CY199" s="162">
        <f t="shared" ref="CY199:CY208" si="204">AO199*CS199</f>
        <v>0</v>
      </c>
      <c r="CZ199" s="162">
        <f t="shared" ref="CZ199:CZ208" si="205">AQ199*CS199</f>
        <v>0</v>
      </c>
      <c r="DA199" s="162">
        <f t="shared" ref="DA199:DA208" si="206">AS199*CS199</f>
        <v>0</v>
      </c>
      <c r="DB199" s="162">
        <f t="shared" ref="DB199:DB208" si="207">AU199*CS199</f>
        <v>0</v>
      </c>
      <c r="DC199" s="162">
        <f t="shared" ref="DC199:DC208" si="208">AW199*CS199</f>
        <v>0</v>
      </c>
      <c r="DD199" s="162">
        <f t="shared" ref="DD199:DD208" si="209">AY199*CS199</f>
        <v>0</v>
      </c>
      <c r="DE199" s="178">
        <f t="shared" ref="DE199:DE208" si="210">BA199*CS199</f>
        <v>0</v>
      </c>
    </row>
    <row r="200" spans="1:109">
      <c r="B200" s="108" t="str">
        <f>' B_Populations'!$B$10</f>
        <v>15-19</v>
      </c>
      <c r="C200" s="259"/>
      <c r="D200" s="260"/>
      <c r="E200" s="260"/>
      <c r="F200" s="155"/>
      <c r="G200" s="155"/>
      <c r="H200" s="155"/>
      <c r="I200" s="155"/>
      <c r="J200" s="155"/>
      <c r="K200" s="155"/>
      <c r="L200" s="155"/>
      <c r="M200" s="110"/>
      <c r="N200" s="110"/>
      <c r="O200" s="110"/>
      <c r="P200" s="110"/>
      <c r="Q200" s="110"/>
      <c r="R200" s="110"/>
      <c r="S200" s="110"/>
      <c r="T200" s="110"/>
      <c r="U200" s="110"/>
      <c r="V200" s="110"/>
      <c r="W200" s="110"/>
      <c r="X200" s="110"/>
      <c r="Y200" s="110"/>
      <c r="Z200" s="177"/>
      <c r="AA200" s="177"/>
      <c r="AB200" s="177"/>
      <c r="AC200" s="177"/>
      <c r="AD200" s="177"/>
      <c r="AE200" s="177"/>
      <c r="AF200" s="177"/>
      <c r="AG200" s="110"/>
      <c r="AH200" s="157">
        <f>' B_Populations'!C205</f>
        <v>0</v>
      </c>
      <c r="AI200" s="157">
        <f>IF(AH200=0,0,($C$200/$AH$200)*100000)</f>
        <v>0</v>
      </c>
      <c r="AJ200" s="157">
        <f>' B_Populations'!E205</f>
        <v>0</v>
      </c>
      <c r="AK200" s="157">
        <f>IF(AJ200=0,0,($D$5/$AJ$5)*100000)</f>
        <v>0</v>
      </c>
      <c r="AL200" s="157">
        <f>' B_Populations'!G205</f>
        <v>0</v>
      </c>
      <c r="AM200" s="157">
        <f>IF(AL200=0,0,($E$5/$AL$5)*100000)</f>
        <v>0</v>
      </c>
      <c r="AN200" s="157">
        <f>' B_Populations'!I205</f>
        <v>0</v>
      </c>
      <c r="AO200" s="157">
        <f>IF(AN200=0,0,($F$5/$AN$5)*100000)</f>
        <v>0</v>
      </c>
      <c r="AP200" s="157">
        <f>' B_Populations'!K205</f>
        <v>0</v>
      </c>
      <c r="AQ200" s="157">
        <f>IF(AP200=0,0,($G$5/$AP$5)*100000)</f>
        <v>0</v>
      </c>
      <c r="AR200" s="157">
        <f>' B_Populations'!M205</f>
        <v>0</v>
      </c>
      <c r="AS200" s="157">
        <f>IF(AR200=0,0,($H$5/$AR$5)*100000)</f>
        <v>0</v>
      </c>
      <c r="AT200" s="157">
        <f>' B_Populations'!O205</f>
        <v>0</v>
      </c>
      <c r="AU200" s="157">
        <f>IF(AT200=0,0,($I$5/$AT$5)*100000)</f>
        <v>0</v>
      </c>
      <c r="AV200" s="157">
        <f>' B_Populations'!Q205</f>
        <v>0</v>
      </c>
      <c r="AW200" s="157">
        <f>IF(AV200=0,0,($J$5/$AV$5)*100000)</f>
        <v>0</v>
      </c>
      <c r="AX200" s="157">
        <f>' B_Populations'!S205</f>
        <v>0</v>
      </c>
      <c r="AY200" s="157">
        <f>IF(AX200=0,0,($K$5/$AX$5)*100000)</f>
        <v>0</v>
      </c>
      <c r="AZ200" s="157">
        <f>' B_Populations'!U205</f>
        <v>0</v>
      </c>
      <c r="BA200" s="157">
        <f>IF(AZ200=0,0,($L$5/$AZ$5)*100000)</f>
        <v>0</v>
      </c>
      <c r="CQ200" s="110"/>
      <c r="CR200" s="158"/>
      <c r="CS200" s="159">
        <v>7.2168999999999997E-2</v>
      </c>
      <c r="CT200" s="110"/>
      <c r="CU200" s="108" t="str">
        <f>' B_Populations'!$B$10</f>
        <v>15-19</v>
      </c>
      <c r="CV200" s="160">
        <f t="shared" si="201"/>
        <v>0</v>
      </c>
      <c r="CW200" s="161">
        <f t="shared" si="202"/>
        <v>0</v>
      </c>
      <c r="CX200" s="161">
        <f t="shared" si="203"/>
        <v>0</v>
      </c>
      <c r="CY200" s="162">
        <f t="shared" si="204"/>
        <v>0</v>
      </c>
      <c r="CZ200" s="162">
        <f t="shared" si="205"/>
        <v>0</v>
      </c>
      <c r="DA200" s="162">
        <f t="shared" si="206"/>
        <v>0</v>
      </c>
      <c r="DB200" s="162">
        <f t="shared" si="207"/>
        <v>0</v>
      </c>
      <c r="DC200" s="162">
        <f t="shared" si="208"/>
        <v>0</v>
      </c>
      <c r="DD200" s="162">
        <f t="shared" si="209"/>
        <v>0</v>
      </c>
      <c r="DE200" s="178">
        <f t="shared" si="210"/>
        <v>0</v>
      </c>
    </row>
    <row r="201" spans="1:109">
      <c r="B201" s="108" t="str">
        <f>' B_Populations'!$B$11</f>
        <v>20-24</v>
      </c>
      <c r="C201" s="259"/>
      <c r="D201" s="260"/>
      <c r="E201" s="260"/>
      <c r="F201" s="155"/>
      <c r="G201" s="155"/>
      <c r="H201" s="155"/>
      <c r="I201" s="155"/>
      <c r="J201" s="155"/>
      <c r="K201" s="155"/>
      <c r="L201" s="155"/>
      <c r="M201" s="110"/>
      <c r="N201" s="110"/>
      <c r="O201" s="110"/>
      <c r="P201" s="110"/>
      <c r="Q201" s="110"/>
      <c r="R201" s="110"/>
      <c r="S201" s="110"/>
      <c r="T201" s="110"/>
      <c r="U201" s="110"/>
      <c r="V201" s="110"/>
      <c r="W201" s="110"/>
      <c r="X201" s="110"/>
      <c r="Y201" s="110"/>
      <c r="Z201" s="177"/>
      <c r="AA201" s="177"/>
      <c r="AB201" s="177"/>
      <c r="AC201" s="177"/>
      <c r="AD201" s="177"/>
      <c r="AE201" s="177"/>
      <c r="AF201" s="177"/>
      <c r="AG201" s="110"/>
      <c r="AH201" s="157">
        <f>' B_Populations'!C206</f>
        <v>0</v>
      </c>
      <c r="AI201" s="157">
        <f>IF(AH201=0,0,($C$201/$AH$201)*100000)</f>
        <v>0</v>
      </c>
      <c r="AJ201" s="157">
        <f>' B_Populations'!E206</f>
        <v>0</v>
      </c>
      <c r="AK201" s="157">
        <f>IF(AJ201=0,0,($D$6/$AJ$6)*100000)</f>
        <v>0</v>
      </c>
      <c r="AL201" s="157">
        <f>' B_Populations'!G206</f>
        <v>0</v>
      </c>
      <c r="AM201" s="157">
        <f>IF(AL201=0,0,($E$6/$AL$6)*100000)</f>
        <v>0</v>
      </c>
      <c r="AN201" s="157">
        <f>' B_Populations'!I206</f>
        <v>0</v>
      </c>
      <c r="AO201" s="157">
        <f>IF(AN201=0,0,($F$6/$AN$6)*100000)</f>
        <v>0</v>
      </c>
      <c r="AP201" s="157">
        <f>' B_Populations'!K206</f>
        <v>0</v>
      </c>
      <c r="AQ201" s="157">
        <f>IF(AP201=0,0,($G$6/$AP$6)*100000)</f>
        <v>0</v>
      </c>
      <c r="AR201" s="157">
        <f>' B_Populations'!M206</f>
        <v>0</v>
      </c>
      <c r="AS201" s="157">
        <f>IF(AR201=0,0,($H$6/$AR$6)*100000)</f>
        <v>0</v>
      </c>
      <c r="AT201" s="157">
        <f>' B_Populations'!O206</f>
        <v>0</v>
      </c>
      <c r="AU201" s="157">
        <f>IF(AT201=0,0,($I$6/$AT$6)*100000)</f>
        <v>0</v>
      </c>
      <c r="AV201" s="157">
        <f>' B_Populations'!Q206</f>
        <v>0</v>
      </c>
      <c r="AW201" s="157">
        <f>IF(AV201=0,0,($J$6/$AV$6)*100000)</f>
        <v>0</v>
      </c>
      <c r="AX201" s="157">
        <f>' B_Populations'!S206</f>
        <v>0</v>
      </c>
      <c r="AY201" s="157">
        <f>IF(AX201=0,0,($K$6/$AX$6)*100000)</f>
        <v>0</v>
      </c>
      <c r="AZ201" s="157">
        <f>' B_Populations'!U206</f>
        <v>0</v>
      </c>
      <c r="BA201" s="157">
        <f>IF(AZ201=0,0,($L$6/$AZ$6)*100000)</f>
        <v>0</v>
      </c>
      <c r="CQ201" s="110"/>
      <c r="CR201" s="158"/>
      <c r="CS201" s="159">
        <v>6.6477999999999995E-2</v>
      </c>
      <c r="CT201" s="110"/>
      <c r="CU201" s="108" t="str">
        <f>' B_Populations'!$B$11</f>
        <v>20-24</v>
      </c>
      <c r="CV201" s="160">
        <f t="shared" si="201"/>
        <v>0</v>
      </c>
      <c r="CW201" s="161">
        <f t="shared" si="202"/>
        <v>0</v>
      </c>
      <c r="CX201" s="161">
        <f t="shared" si="203"/>
        <v>0</v>
      </c>
      <c r="CY201" s="162">
        <f t="shared" si="204"/>
        <v>0</v>
      </c>
      <c r="CZ201" s="162">
        <f t="shared" si="205"/>
        <v>0</v>
      </c>
      <c r="DA201" s="162">
        <f t="shared" si="206"/>
        <v>0</v>
      </c>
      <c r="DB201" s="162">
        <f t="shared" si="207"/>
        <v>0</v>
      </c>
      <c r="DC201" s="162">
        <f t="shared" si="208"/>
        <v>0</v>
      </c>
      <c r="DD201" s="162">
        <f t="shared" si="209"/>
        <v>0</v>
      </c>
      <c r="DE201" s="178">
        <f t="shared" si="210"/>
        <v>0</v>
      </c>
    </row>
    <row r="202" spans="1:109">
      <c r="B202" s="108" t="str">
        <f>' B_Populations'!$B$12</f>
        <v>25-34</v>
      </c>
      <c r="C202" s="259"/>
      <c r="D202" s="260"/>
      <c r="E202" s="260"/>
      <c r="F202" s="155"/>
      <c r="G202" s="155"/>
      <c r="H202" s="155"/>
      <c r="I202" s="155"/>
      <c r="J202" s="155"/>
      <c r="K202" s="155"/>
      <c r="L202" s="155"/>
      <c r="M202" s="110"/>
      <c r="N202" s="110"/>
      <c r="O202" s="110"/>
      <c r="P202" s="110"/>
      <c r="Q202" s="110"/>
      <c r="R202" s="110"/>
      <c r="S202" s="110"/>
      <c r="T202" s="110"/>
      <c r="U202" s="110"/>
      <c r="V202" s="110"/>
      <c r="W202" s="110"/>
      <c r="X202" s="110"/>
      <c r="Y202" s="110"/>
      <c r="Z202" s="177"/>
      <c r="AA202" s="177"/>
      <c r="AB202" s="177"/>
      <c r="AC202" s="177"/>
      <c r="AD202" s="177"/>
      <c r="AE202" s="177"/>
      <c r="AF202" s="177"/>
      <c r="AG202" s="110"/>
      <c r="AH202" s="157">
        <f>' B_Populations'!C207</f>
        <v>0</v>
      </c>
      <c r="AI202" s="157">
        <f>IF(AH202=0,0,($C$202/$AH$202)*100000)</f>
        <v>0</v>
      </c>
      <c r="AJ202" s="157">
        <f>' B_Populations'!E207</f>
        <v>0</v>
      </c>
      <c r="AK202" s="157">
        <f>IF(AJ202=0,0,($D$7/$AJ$7)*100000)</f>
        <v>0</v>
      </c>
      <c r="AL202" s="157">
        <f>' B_Populations'!G207</f>
        <v>0</v>
      </c>
      <c r="AM202" s="157">
        <f>IF(AL202=0,0,($E$7/$AL$7)*100000)</f>
        <v>0</v>
      </c>
      <c r="AN202" s="157">
        <f>' B_Populations'!I207</f>
        <v>0</v>
      </c>
      <c r="AO202" s="157">
        <f>IF(AN202=0,0,($F$7/$AN$7)*100000)</f>
        <v>0</v>
      </c>
      <c r="AP202" s="157">
        <f>' B_Populations'!K207</f>
        <v>0</v>
      </c>
      <c r="AQ202" s="157">
        <f>IF(AP202=0,0,($G$7/$AP$7)*100000)</f>
        <v>0</v>
      </c>
      <c r="AR202" s="157">
        <f>' B_Populations'!M207</f>
        <v>0</v>
      </c>
      <c r="AS202" s="157">
        <f>IF(AR202=0,0,($H$7/$AR$7)*100000)</f>
        <v>0</v>
      </c>
      <c r="AT202" s="157">
        <f>' B_Populations'!O207</f>
        <v>0</v>
      </c>
      <c r="AU202" s="157">
        <f>IF(AT202=0,0,($I$7/$AT$7)*100000)</f>
        <v>0</v>
      </c>
      <c r="AV202" s="157">
        <f>' B_Populations'!Q207</f>
        <v>0</v>
      </c>
      <c r="AW202" s="157">
        <f>IF(AV202=0,0,($J$7/$AV$7)*100000)</f>
        <v>0</v>
      </c>
      <c r="AX202" s="157">
        <f>' B_Populations'!S207</f>
        <v>0</v>
      </c>
      <c r="AY202" s="157">
        <f>IF(AX202=0,0,($K$7/$AX$7)*100000)</f>
        <v>0</v>
      </c>
      <c r="AZ202" s="157">
        <f>' B_Populations'!U207</f>
        <v>0</v>
      </c>
      <c r="BA202" s="157">
        <f>IF(AZ202=0,0,($L$7/$AZ$7)*100000)</f>
        <v>0</v>
      </c>
      <c r="CQ202" s="110"/>
      <c r="CR202" s="158"/>
      <c r="CS202" s="159">
        <v>0.135573</v>
      </c>
      <c r="CT202" s="110"/>
      <c r="CU202" s="108" t="str">
        <f>' B_Populations'!$B$12</f>
        <v>25-34</v>
      </c>
      <c r="CV202" s="160">
        <f t="shared" si="201"/>
        <v>0</v>
      </c>
      <c r="CW202" s="161">
        <f t="shared" si="202"/>
        <v>0</v>
      </c>
      <c r="CX202" s="161">
        <f t="shared" si="203"/>
        <v>0</v>
      </c>
      <c r="CY202" s="162">
        <f t="shared" si="204"/>
        <v>0</v>
      </c>
      <c r="CZ202" s="162">
        <f t="shared" si="205"/>
        <v>0</v>
      </c>
      <c r="DA202" s="162">
        <f t="shared" si="206"/>
        <v>0</v>
      </c>
      <c r="DB202" s="162">
        <f t="shared" si="207"/>
        <v>0</v>
      </c>
      <c r="DC202" s="162">
        <f t="shared" si="208"/>
        <v>0</v>
      </c>
      <c r="DD202" s="162">
        <f t="shared" si="209"/>
        <v>0</v>
      </c>
      <c r="DE202" s="178">
        <f t="shared" si="210"/>
        <v>0</v>
      </c>
    </row>
    <row r="203" spans="1:109">
      <c r="B203" s="108" t="str">
        <f>' B_Populations'!$B$13</f>
        <v>35-44</v>
      </c>
      <c r="C203" s="259"/>
      <c r="D203" s="260"/>
      <c r="E203" s="260"/>
      <c r="F203" s="155"/>
      <c r="G203" s="155"/>
      <c r="H203" s="155"/>
      <c r="I203" s="155"/>
      <c r="J203" s="155"/>
      <c r="K203" s="155"/>
      <c r="L203" s="155"/>
      <c r="M203" s="110"/>
      <c r="N203" s="110"/>
      <c r="O203" s="110"/>
      <c r="P203" s="110"/>
      <c r="Q203" s="110"/>
      <c r="R203" s="110"/>
      <c r="S203" s="110"/>
      <c r="T203" s="110"/>
      <c r="U203" s="110"/>
      <c r="V203" s="110"/>
      <c r="W203" s="110"/>
      <c r="X203" s="110"/>
      <c r="Y203" s="110"/>
      <c r="Z203" s="177"/>
      <c r="AA203" s="177"/>
      <c r="AB203" s="177"/>
      <c r="AC203" s="177"/>
      <c r="AD203" s="177"/>
      <c r="AE203" s="177"/>
      <c r="AF203" s="177"/>
      <c r="AG203" s="110"/>
      <c r="AH203" s="157">
        <f>' B_Populations'!C208</f>
        <v>0</v>
      </c>
      <c r="AI203" s="157">
        <f>IF(AH203=0,0,($C$203/$AH$203)*100000)</f>
        <v>0</v>
      </c>
      <c r="AJ203" s="157">
        <f>' B_Populations'!E208</f>
        <v>0</v>
      </c>
      <c r="AK203" s="157">
        <f>IF(AJ203=0,0,($D$8/$AJ$8)*100000)</f>
        <v>0</v>
      </c>
      <c r="AL203" s="157">
        <f>' B_Populations'!G208</f>
        <v>0</v>
      </c>
      <c r="AM203" s="157">
        <f>IF(AL203=0,0,($E$8/$AL$8)*100000)</f>
        <v>0</v>
      </c>
      <c r="AN203" s="157">
        <f>' B_Populations'!I208</f>
        <v>0</v>
      </c>
      <c r="AO203" s="157">
        <f>IF(AN203=0,0,($F$8/$AN$8)*100000)</f>
        <v>0</v>
      </c>
      <c r="AP203" s="157">
        <f>' B_Populations'!K208</f>
        <v>0</v>
      </c>
      <c r="AQ203" s="157">
        <f>IF(AP203=0,0,($G$8/$AP$8)*100000)</f>
        <v>0</v>
      </c>
      <c r="AR203" s="157">
        <f>' B_Populations'!M208</f>
        <v>0</v>
      </c>
      <c r="AS203" s="157">
        <f>IF(AR203=0,0,($H$8/$AR$8)*100000)</f>
        <v>0</v>
      </c>
      <c r="AT203" s="157">
        <f>' B_Populations'!O208</f>
        <v>0</v>
      </c>
      <c r="AU203" s="157">
        <f>IF(AT203=0,0,($I$8/$AT$8)*100000)</f>
        <v>0</v>
      </c>
      <c r="AV203" s="157">
        <f>' B_Populations'!Q208</f>
        <v>0</v>
      </c>
      <c r="AW203" s="157">
        <f>IF(AV203=0,0,($J$8/$AV$8)*100000)</f>
        <v>0</v>
      </c>
      <c r="AX203" s="157">
        <f>' B_Populations'!S208</f>
        <v>0</v>
      </c>
      <c r="AY203" s="157">
        <f>IF(AX203=0,0,($K$8/$AX$8)*100000)</f>
        <v>0</v>
      </c>
      <c r="AZ203" s="157">
        <f>' B_Populations'!U208</f>
        <v>0</v>
      </c>
      <c r="BA203" s="157">
        <f>IF(AZ203=0,0,($L$8/$AZ$8)*100000)</f>
        <v>0</v>
      </c>
      <c r="CQ203" s="110"/>
      <c r="CR203" s="158"/>
      <c r="CS203" s="159">
        <v>0.16261300000000001</v>
      </c>
      <c r="CT203" s="110"/>
      <c r="CU203" s="108" t="str">
        <f>' B_Populations'!$B$13</f>
        <v>35-44</v>
      </c>
      <c r="CV203" s="160">
        <f t="shared" si="201"/>
        <v>0</v>
      </c>
      <c r="CW203" s="161">
        <f t="shared" si="202"/>
        <v>0</v>
      </c>
      <c r="CX203" s="161">
        <f t="shared" si="203"/>
        <v>0</v>
      </c>
      <c r="CY203" s="162">
        <f t="shared" si="204"/>
        <v>0</v>
      </c>
      <c r="CZ203" s="162">
        <f t="shared" si="205"/>
        <v>0</v>
      </c>
      <c r="DA203" s="162">
        <f t="shared" si="206"/>
        <v>0</v>
      </c>
      <c r="DB203" s="162">
        <f t="shared" si="207"/>
        <v>0</v>
      </c>
      <c r="DC203" s="162">
        <f t="shared" si="208"/>
        <v>0</v>
      </c>
      <c r="DD203" s="162">
        <f t="shared" si="209"/>
        <v>0</v>
      </c>
      <c r="DE203" s="178">
        <f t="shared" si="210"/>
        <v>0</v>
      </c>
    </row>
    <row r="204" spans="1:109">
      <c r="B204" s="108" t="str">
        <f>' B_Populations'!$B$14</f>
        <v>45-54</v>
      </c>
      <c r="C204" s="259"/>
      <c r="D204" s="260"/>
      <c r="E204" s="260"/>
      <c r="F204" s="155"/>
      <c r="G204" s="155"/>
      <c r="H204" s="155"/>
      <c r="I204" s="155"/>
      <c r="J204" s="155"/>
      <c r="K204" s="155"/>
      <c r="L204" s="155"/>
      <c r="M204" s="110"/>
      <c r="N204" s="110"/>
      <c r="O204" s="110"/>
      <c r="P204" s="110"/>
      <c r="Q204" s="110"/>
      <c r="R204" s="110"/>
      <c r="S204" s="110"/>
      <c r="T204" s="110"/>
      <c r="U204" s="110"/>
      <c r="V204" s="110"/>
      <c r="W204" s="110"/>
      <c r="X204" s="110"/>
      <c r="Y204" s="110"/>
      <c r="Z204" s="177"/>
      <c r="AA204" s="177"/>
      <c r="AB204" s="177"/>
      <c r="AC204" s="177"/>
      <c r="AD204" s="177"/>
      <c r="AE204" s="177"/>
      <c r="AF204" s="177"/>
      <c r="AG204" s="110"/>
      <c r="AH204" s="157">
        <f>' B_Populations'!C209</f>
        <v>0</v>
      </c>
      <c r="AI204" s="157">
        <f>IF(AH204=0,0,($C$204/$AH$204)*100000)</f>
        <v>0</v>
      </c>
      <c r="AJ204" s="157">
        <f>' B_Populations'!E209</f>
        <v>0</v>
      </c>
      <c r="AK204" s="157">
        <f>IF(AJ204=0,0,($D$9/$AJ$9)*100000)</f>
        <v>0</v>
      </c>
      <c r="AL204" s="157">
        <f>' B_Populations'!G209</f>
        <v>0</v>
      </c>
      <c r="AM204" s="157">
        <f>IF(AL204=0,0,($E$9/$AL$9)*100000)</f>
        <v>0</v>
      </c>
      <c r="AN204" s="157">
        <f>' B_Populations'!I209</f>
        <v>0</v>
      </c>
      <c r="AO204" s="157">
        <f>IF(AN204=0,0,($F$9/$AN$9)*100000)</f>
        <v>0</v>
      </c>
      <c r="AP204" s="157">
        <f>' B_Populations'!K209</f>
        <v>0</v>
      </c>
      <c r="AQ204" s="157">
        <f>IF(AP204=0,0,($G$9/$AP$9)*100000)</f>
        <v>0</v>
      </c>
      <c r="AR204" s="157">
        <f>' B_Populations'!M209</f>
        <v>0</v>
      </c>
      <c r="AS204" s="157">
        <f>IF(AR204=0,0,($H$9/$AR$9)*100000)</f>
        <v>0</v>
      </c>
      <c r="AT204" s="157">
        <f>' B_Populations'!O209</f>
        <v>0</v>
      </c>
      <c r="AU204" s="157">
        <f>IF(AT204=0,0,($I$9/$AT$9)*100000)</f>
        <v>0</v>
      </c>
      <c r="AV204" s="157">
        <f>' B_Populations'!Q209</f>
        <v>0</v>
      </c>
      <c r="AW204" s="157">
        <f>IF(AV204=0,0,($J$9/$AV$9)*100000)</f>
        <v>0</v>
      </c>
      <c r="AX204" s="157">
        <f>' B_Populations'!S209</f>
        <v>0</v>
      </c>
      <c r="AY204" s="157">
        <f>IF(AX204=0,0,($K$9/$AX$9)*100000)</f>
        <v>0</v>
      </c>
      <c r="AZ204" s="157">
        <f>' B_Populations'!U209</f>
        <v>0</v>
      </c>
      <c r="BA204" s="157">
        <f>IF(AZ204=0,0,($L$9/$AZ$9)*100000)</f>
        <v>0</v>
      </c>
      <c r="CQ204" s="110"/>
      <c r="CR204" s="158"/>
      <c r="CS204" s="159">
        <v>0.13483400000000001</v>
      </c>
      <c r="CT204" s="110"/>
      <c r="CU204" s="108" t="str">
        <f>' B_Populations'!$B$14</f>
        <v>45-54</v>
      </c>
      <c r="CV204" s="160">
        <f t="shared" si="201"/>
        <v>0</v>
      </c>
      <c r="CW204" s="161">
        <f t="shared" si="202"/>
        <v>0</v>
      </c>
      <c r="CX204" s="161">
        <f t="shared" si="203"/>
        <v>0</v>
      </c>
      <c r="CY204" s="162">
        <f t="shared" si="204"/>
        <v>0</v>
      </c>
      <c r="CZ204" s="162">
        <f t="shared" si="205"/>
        <v>0</v>
      </c>
      <c r="DA204" s="162">
        <f t="shared" si="206"/>
        <v>0</v>
      </c>
      <c r="DB204" s="162">
        <f t="shared" si="207"/>
        <v>0</v>
      </c>
      <c r="DC204" s="162">
        <f t="shared" si="208"/>
        <v>0</v>
      </c>
      <c r="DD204" s="162">
        <f t="shared" si="209"/>
        <v>0</v>
      </c>
      <c r="DE204" s="178">
        <f t="shared" si="210"/>
        <v>0</v>
      </c>
    </row>
    <row r="205" spans="1:109">
      <c r="B205" s="108" t="str">
        <f>' B_Populations'!$B$15</f>
        <v>55-64</v>
      </c>
      <c r="C205" s="259"/>
      <c r="D205" s="260"/>
      <c r="E205" s="260"/>
      <c r="F205" s="155"/>
      <c r="G205" s="155"/>
      <c r="H205" s="155"/>
      <c r="I205" s="155"/>
      <c r="J205" s="155"/>
      <c r="K205" s="155"/>
      <c r="L205" s="155"/>
      <c r="M205" s="110"/>
      <c r="N205" s="110"/>
      <c r="O205" s="110"/>
      <c r="P205" s="110"/>
      <c r="Q205" s="110"/>
      <c r="R205" s="110"/>
      <c r="S205" s="110"/>
      <c r="T205" s="110"/>
      <c r="U205" s="110"/>
      <c r="V205" s="110"/>
      <c r="W205" s="110"/>
      <c r="X205" s="110"/>
      <c r="Y205" s="110"/>
      <c r="Z205" s="177"/>
      <c r="AA205" s="177"/>
      <c r="AB205" s="177"/>
      <c r="AC205" s="177"/>
      <c r="AD205" s="177"/>
      <c r="AE205" s="177"/>
      <c r="AF205" s="177"/>
      <c r="AG205" s="110"/>
      <c r="AH205" s="157">
        <f>' B_Populations'!C210</f>
        <v>0</v>
      </c>
      <c r="AI205" s="157">
        <f>IF(AH205=0,0,($C$205/$AH$205)*100000)</f>
        <v>0</v>
      </c>
      <c r="AJ205" s="157">
        <f>' B_Populations'!E210</f>
        <v>0</v>
      </c>
      <c r="AK205" s="157">
        <f>IF(AJ205=0,0,($D$10/$AJ$10)*100000)</f>
        <v>0</v>
      </c>
      <c r="AL205" s="157">
        <f>' B_Populations'!G210</f>
        <v>0</v>
      </c>
      <c r="AM205" s="157">
        <f>IF(AL205=0,0,($E$10/$AL$10)*100000)</f>
        <v>0</v>
      </c>
      <c r="AN205" s="157">
        <f>' B_Populations'!I210</f>
        <v>0</v>
      </c>
      <c r="AO205" s="157">
        <f>IF(AN205=0,0,($F$10/$AN$10)*100000)</f>
        <v>0</v>
      </c>
      <c r="AP205" s="157">
        <f>' B_Populations'!K210</f>
        <v>0</v>
      </c>
      <c r="AQ205" s="157">
        <f>IF(AP205=0,0,($G$10/$AP$10)*100000)</f>
        <v>0</v>
      </c>
      <c r="AR205" s="157">
        <f>' B_Populations'!M210</f>
        <v>0</v>
      </c>
      <c r="AS205" s="157">
        <f>IF(AR205=0,0,($H$10/$AR$10)*100000)</f>
        <v>0</v>
      </c>
      <c r="AT205" s="157">
        <f>' B_Populations'!O210</f>
        <v>0</v>
      </c>
      <c r="AU205" s="157">
        <f>IF(AT205=0,0,($I$10/$AT$10)*100000)</f>
        <v>0</v>
      </c>
      <c r="AV205" s="157">
        <f>' B_Populations'!Q210</f>
        <v>0</v>
      </c>
      <c r="AW205" s="157">
        <f>IF(AV205=0,0,($J$10/$AV$10)*100000)</f>
        <v>0</v>
      </c>
      <c r="AX205" s="157">
        <f>' B_Populations'!S210</f>
        <v>0</v>
      </c>
      <c r="AY205" s="157">
        <f>IF(AX205=0,0,($K$10/$AX$10)*100000)</f>
        <v>0</v>
      </c>
      <c r="AZ205" s="157">
        <f>' B_Populations'!U210</f>
        <v>0</v>
      </c>
      <c r="BA205" s="157">
        <f>IF(AZ205=0,0,($L$10/$AZ$10)*100000)</f>
        <v>0</v>
      </c>
      <c r="CQ205" s="110"/>
      <c r="CR205" s="158"/>
      <c r="CS205" s="159">
        <v>8.7247000000000005E-2</v>
      </c>
      <c r="CT205" s="110"/>
      <c r="CU205" s="108" t="str">
        <f>' B_Populations'!$B$15</f>
        <v>55-64</v>
      </c>
      <c r="CV205" s="160">
        <f t="shared" si="201"/>
        <v>0</v>
      </c>
      <c r="CW205" s="161">
        <f t="shared" si="202"/>
        <v>0</v>
      </c>
      <c r="CX205" s="161">
        <f t="shared" si="203"/>
        <v>0</v>
      </c>
      <c r="CY205" s="162">
        <f t="shared" si="204"/>
        <v>0</v>
      </c>
      <c r="CZ205" s="162">
        <f t="shared" si="205"/>
        <v>0</v>
      </c>
      <c r="DA205" s="162">
        <f t="shared" si="206"/>
        <v>0</v>
      </c>
      <c r="DB205" s="162">
        <f t="shared" si="207"/>
        <v>0</v>
      </c>
      <c r="DC205" s="162">
        <f t="shared" si="208"/>
        <v>0</v>
      </c>
      <c r="DD205" s="162">
        <f t="shared" si="209"/>
        <v>0</v>
      </c>
      <c r="DE205" s="178">
        <f t="shared" si="210"/>
        <v>0</v>
      </c>
    </row>
    <row r="206" spans="1:109">
      <c r="B206" s="108" t="str">
        <f>' B_Populations'!$B$16</f>
        <v>65-74</v>
      </c>
      <c r="C206" s="259"/>
      <c r="D206" s="260"/>
      <c r="E206" s="260"/>
      <c r="F206" s="155"/>
      <c r="G206" s="155"/>
      <c r="H206" s="155"/>
      <c r="I206" s="155"/>
      <c r="J206" s="155"/>
      <c r="K206" s="155"/>
      <c r="L206" s="155"/>
      <c r="M206" s="110"/>
      <c r="N206" s="110"/>
      <c r="O206" s="110"/>
      <c r="P206" s="110"/>
      <c r="Q206" s="110"/>
      <c r="R206" s="110"/>
      <c r="S206" s="110"/>
      <c r="T206" s="110"/>
      <c r="U206" s="110"/>
      <c r="V206" s="110"/>
      <c r="W206" s="110"/>
      <c r="X206" s="110"/>
      <c r="Y206" s="110"/>
      <c r="Z206" s="177"/>
      <c r="AA206" s="177"/>
      <c r="AB206" s="177"/>
      <c r="AC206" s="177"/>
      <c r="AD206" s="177"/>
      <c r="AE206" s="177"/>
      <c r="AF206" s="177"/>
      <c r="AG206" s="110"/>
      <c r="AH206" s="157">
        <f>' B_Populations'!C211</f>
        <v>0</v>
      </c>
      <c r="AI206" s="157">
        <f>IF(AH206=0,0,($C$206/$AH$206)*100000)</f>
        <v>0</v>
      </c>
      <c r="AJ206" s="157">
        <f>' B_Populations'!E211</f>
        <v>0</v>
      </c>
      <c r="AK206" s="157">
        <f>IF(AJ206=0,0,($D$11/$AJ$11)*100000)</f>
        <v>0</v>
      </c>
      <c r="AL206" s="157">
        <f>' B_Populations'!G211</f>
        <v>0</v>
      </c>
      <c r="AM206" s="157">
        <f>IF(AL206=0,0,($E$11/$AL$11)*100000)</f>
        <v>0</v>
      </c>
      <c r="AN206" s="157">
        <f>' B_Populations'!I211</f>
        <v>0</v>
      </c>
      <c r="AO206" s="157">
        <f>IF(AN206=0,0,($F$11/$AN$11)*100000)</f>
        <v>0</v>
      </c>
      <c r="AP206" s="157">
        <f>' B_Populations'!K211</f>
        <v>0</v>
      </c>
      <c r="AQ206" s="157">
        <f>IF(AP206=0,0,($G$11/$AP$11)*100000)</f>
        <v>0</v>
      </c>
      <c r="AR206" s="157">
        <f>' B_Populations'!M211</f>
        <v>0</v>
      </c>
      <c r="AS206" s="157">
        <f>IF(AR206=0,0,($H$11/$AR$11)*100000)</f>
        <v>0</v>
      </c>
      <c r="AT206" s="157">
        <f>' B_Populations'!O211</f>
        <v>0</v>
      </c>
      <c r="AU206" s="157">
        <f>IF(AT206=0,0,($I$11/$AT$11)*100000)</f>
        <v>0</v>
      </c>
      <c r="AV206" s="157">
        <f>' B_Populations'!Q211</f>
        <v>0</v>
      </c>
      <c r="AW206" s="157">
        <f>IF(AV206=0,0,($J$11/$AV$11)*100000)</f>
        <v>0</v>
      </c>
      <c r="AX206" s="157">
        <f>' B_Populations'!S211</f>
        <v>0</v>
      </c>
      <c r="AY206" s="157">
        <f>IF(AX206=0,0,($K$11/$AX$11)*100000)</f>
        <v>0</v>
      </c>
      <c r="AZ206" s="157">
        <f>' B_Populations'!U211</f>
        <v>0</v>
      </c>
      <c r="BA206" s="157">
        <f>IF(AZ206=0,0,($L$11/$AZ$11)*100000)</f>
        <v>0</v>
      </c>
      <c r="CQ206" s="110"/>
      <c r="CR206" s="158"/>
      <c r="CS206" s="159">
        <v>6.6036999999999998E-2</v>
      </c>
      <c r="CT206" s="110"/>
      <c r="CU206" s="108" t="str">
        <f>' B_Populations'!$B$16</f>
        <v>65-74</v>
      </c>
      <c r="CV206" s="160">
        <f t="shared" si="201"/>
        <v>0</v>
      </c>
      <c r="CW206" s="161">
        <f t="shared" si="202"/>
        <v>0</v>
      </c>
      <c r="CX206" s="161">
        <f t="shared" si="203"/>
        <v>0</v>
      </c>
      <c r="CY206" s="162">
        <f t="shared" si="204"/>
        <v>0</v>
      </c>
      <c r="CZ206" s="162">
        <f t="shared" si="205"/>
        <v>0</v>
      </c>
      <c r="DA206" s="162">
        <f t="shared" si="206"/>
        <v>0</v>
      </c>
      <c r="DB206" s="162">
        <f t="shared" si="207"/>
        <v>0</v>
      </c>
      <c r="DC206" s="162">
        <f t="shared" si="208"/>
        <v>0</v>
      </c>
      <c r="DD206" s="162">
        <f t="shared" si="209"/>
        <v>0</v>
      </c>
      <c r="DE206" s="178">
        <f t="shared" si="210"/>
        <v>0</v>
      </c>
    </row>
    <row r="207" spans="1:109">
      <c r="B207" s="108" t="str">
        <f>' B_Populations'!$B$17</f>
        <v>75-84</v>
      </c>
      <c r="C207" s="259"/>
      <c r="D207" s="260"/>
      <c r="E207" s="260"/>
      <c r="F207" s="155"/>
      <c r="G207" s="155"/>
      <c r="H207" s="155"/>
      <c r="I207" s="155"/>
      <c r="J207" s="155"/>
      <c r="K207" s="155"/>
      <c r="L207" s="155"/>
      <c r="M207" s="110"/>
      <c r="N207" s="110"/>
      <c r="O207" s="110"/>
      <c r="P207" s="110"/>
      <c r="Q207" s="110"/>
      <c r="R207" s="110"/>
      <c r="S207" s="110"/>
      <c r="T207" s="110"/>
      <c r="U207" s="110"/>
      <c r="V207" s="110"/>
      <c r="W207" s="110"/>
      <c r="X207" s="110"/>
      <c r="Y207" s="110"/>
      <c r="Z207" s="177"/>
      <c r="AA207" s="177"/>
      <c r="AB207" s="177"/>
      <c r="AC207" s="177"/>
      <c r="AD207" s="177"/>
      <c r="AE207" s="177"/>
      <c r="AF207" s="177"/>
      <c r="AG207" s="110"/>
      <c r="AH207" s="157">
        <f>' B_Populations'!C212</f>
        <v>0</v>
      </c>
      <c r="AI207" s="157">
        <f>IF(AH207=0,0,($C$207/$AH$207)*100000)</f>
        <v>0</v>
      </c>
      <c r="AJ207" s="157">
        <f>' B_Populations'!E212</f>
        <v>0</v>
      </c>
      <c r="AK207" s="157">
        <f>IF(AJ207=0,0,($D$12/$AJ$12)*100000)</f>
        <v>0</v>
      </c>
      <c r="AL207" s="157">
        <f>' B_Populations'!G212</f>
        <v>0</v>
      </c>
      <c r="AM207" s="157">
        <f>IF(AL207=0,0,($E$12/$AL$12)*100000)</f>
        <v>0</v>
      </c>
      <c r="AN207" s="157">
        <f>' B_Populations'!I212</f>
        <v>0</v>
      </c>
      <c r="AO207" s="157">
        <f>IF(AN207=0,0,($F$12/$AN$12)*100000)</f>
        <v>0</v>
      </c>
      <c r="AP207" s="157">
        <f>' B_Populations'!K212</f>
        <v>0</v>
      </c>
      <c r="AQ207" s="157">
        <f>IF(AP207=0,0,($G$12/$AP$12)*100000)</f>
        <v>0</v>
      </c>
      <c r="AR207" s="157">
        <f>' B_Populations'!M212</f>
        <v>0</v>
      </c>
      <c r="AS207" s="157">
        <f>IF(AR207=0,0,($H$12/$AR$12)*100000)</f>
        <v>0</v>
      </c>
      <c r="AT207" s="157">
        <f>' B_Populations'!O212</f>
        <v>0</v>
      </c>
      <c r="AU207" s="157">
        <f>IF(AT207=0,0,($I$12/$AT$12)*100000)</f>
        <v>0</v>
      </c>
      <c r="AV207" s="157">
        <f>' B_Populations'!Q212</f>
        <v>0</v>
      </c>
      <c r="AW207" s="157">
        <f>IF(AV207=0,0,($J$12/$AV$12)*100000)</f>
        <v>0</v>
      </c>
      <c r="AX207" s="157">
        <f>' B_Populations'!S212</f>
        <v>0</v>
      </c>
      <c r="AY207" s="157">
        <f>IF(AX207=0,0,($K$12/$AX$12)*100000)</f>
        <v>0</v>
      </c>
      <c r="AZ207" s="157">
        <f>' B_Populations'!U212</f>
        <v>0</v>
      </c>
      <c r="BA207" s="157">
        <f>IF(AZ207=0,0,($L$12/$AZ$12)*100000)</f>
        <v>0</v>
      </c>
      <c r="CQ207" s="110"/>
      <c r="CR207" s="158"/>
      <c r="CS207" s="159">
        <v>4.4840999999999999E-2</v>
      </c>
      <c r="CT207" s="110"/>
      <c r="CU207" s="108" t="str">
        <f>' B_Populations'!$B$17</f>
        <v>75-84</v>
      </c>
      <c r="CV207" s="160">
        <f t="shared" si="201"/>
        <v>0</v>
      </c>
      <c r="CW207" s="161">
        <f t="shared" si="202"/>
        <v>0</v>
      </c>
      <c r="CX207" s="161">
        <f t="shared" si="203"/>
        <v>0</v>
      </c>
      <c r="CY207" s="162">
        <f t="shared" si="204"/>
        <v>0</v>
      </c>
      <c r="CZ207" s="162">
        <f t="shared" si="205"/>
        <v>0</v>
      </c>
      <c r="DA207" s="162">
        <f t="shared" si="206"/>
        <v>0</v>
      </c>
      <c r="DB207" s="162">
        <f t="shared" si="207"/>
        <v>0</v>
      </c>
      <c r="DC207" s="162">
        <f t="shared" si="208"/>
        <v>0</v>
      </c>
      <c r="DD207" s="162">
        <f t="shared" si="209"/>
        <v>0</v>
      </c>
      <c r="DE207" s="178">
        <f t="shared" si="210"/>
        <v>0</v>
      </c>
    </row>
    <row r="208" spans="1:109">
      <c r="B208" s="108" t="str">
        <f>' B_Populations'!$B$18</f>
        <v>85+</v>
      </c>
      <c r="C208" s="259"/>
      <c r="D208" s="260"/>
      <c r="E208" s="260"/>
      <c r="F208" s="155"/>
      <c r="G208" s="155"/>
      <c r="H208" s="155"/>
      <c r="I208" s="155"/>
      <c r="J208" s="155"/>
      <c r="K208" s="155"/>
      <c r="L208" s="155"/>
      <c r="M208" s="110"/>
      <c r="N208" s="110"/>
      <c r="O208" s="110"/>
      <c r="P208" s="110"/>
      <c r="Q208" s="110"/>
      <c r="R208" s="110"/>
      <c r="S208" s="110"/>
      <c r="T208" s="110"/>
      <c r="U208" s="110"/>
      <c r="V208" s="110"/>
      <c r="W208" s="110"/>
      <c r="X208" s="110"/>
      <c r="Y208" s="110"/>
      <c r="Z208" s="177"/>
      <c r="AA208" s="177"/>
      <c r="AB208" s="177"/>
      <c r="AC208" s="177"/>
      <c r="AD208" s="177"/>
      <c r="AE208" s="177"/>
      <c r="AF208" s="177"/>
      <c r="AG208" s="110"/>
      <c r="AH208" s="157">
        <f>' B_Populations'!C213</f>
        <v>0</v>
      </c>
      <c r="AI208" s="157">
        <f>IF(AH208=0,0,($C$208/$AH$208)*100000)</f>
        <v>0</v>
      </c>
      <c r="AJ208" s="157">
        <f>' B_Populations'!E213</f>
        <v>0</v>
      </c>
      <c r="AK208" s="157">
        <f>IF(AJ208=0,0,($D$13/$AJ$13)*100000)</f>
        <v>0</v>
      </c>
      <c r="AL208" s="157">
        <f>' B_Populations'!G213</f>
        <v>0</v>
      </c>
      <c r="AM208" s="157">
        <f>IF(AL208=0,0,($E$13/$AL$13)*100000)</f>
        <v>0</v>
      </c>
      <c r="AN208" s="157">
        <f>' B_Populations'!I213</f>
        <v>0</v>
      </c>
      <c r="AO208" s="157">
        <f>IF(AN208=0,0,($F$13/$AN$13)*100000)</f>
        <v>0</v>
      </c>
      <c r="AP208" s="157">
        <f>' B_Populations'!K213</f>
        <v>0</v>
      </c>
      <c r="AQ208" s="157">
        <f>IF(AP208=0,0,($G$13/$AP$13)*100000)</f>
        <v>0</v>
      </c>
      <c r="AR208" s="157">
        <f>' B_Populations'!M213</f>
        <v>0</v>
      </c>
      <c r="AS208" s="157">
        <f>IF(AR208=0,0,($H$13/$AR$13)*100000)</f>
        <v>0</v>
      </c>
      <c r="AT208" s="157">
        <f>' B_Populations'!O213</f>
        <v>0</v>
      </c>
      <c r="AU208" s="157">
        <f>IF(AT208=0,0,($I$13/$AT$13)*100000)</f>
        <v>0</v>
      </c>
      <c r="AV208" s="157">
        <f>' B_Populations'!Q213</f>
        <v>0</v>
      </c>
      <c r="AW208" s="157">
        <f>IF(AV208=0,0,($J$13/$AV$13)*100000)</f>
        <v>0</v>
      </c>
      <c r="AX208" s="157">
        <f>' B_Populations'!S213</f>
        <v>0</v>
      </c>
      <c r="AY208" s="157">
        <f>IF(AX208=0,0,($K$13/$AX$13)*100000)</f>
        <v>0</v>
      </c>
      <c r="AZ208" s="157">
        <f>' B_Populations'!U213</f>
        <v>0</v>
      </c>
      <c r="BA208" s="157">
        <f>IF(AZ208=0,0,($L$13/$AZ$13)*100000)</f>
        <v>0</v>
      </c>
      <c r="CQ208" s="110"/>
      <c r="CR208" s="158"/>
      <c r="CS208" s="159">
        <v>1.5507999999999999E-2</v>
      </c>
      <c r="CT208" s="110"/>
      <c r="CU208" s="108" t="str">
        <f>' B_Populations'!$B$18</f>
        <v>85+</v>
      </c>
      <c r="CV208" s="160">
        <f t="shared" si="201"/>
        <v>0</v>
      </c>
      <c r="CW208" s="161">
        <f t="shared" si="202"/>
        <v>0</v>
      </c>
      <c r="CX208" s="161">
        <f t="shared" si="203"/>
        <v>0</v>
      </c>
      <c r="CY208" s="162">
        <f t="shared" si="204"/>
        <v>0</v>
      </c>
      <c r="CZ208" s="162">
        <f t="shared" si="205"/>
        <v>0</v>
      </c>
      <c r="DA208" s="162">
        <f t="shared" si="206"/>
        <v>0</v>
      </c>
      <c r="DB208" s="162">
        <f t="shared" si="207"/>
        <v>0</v>
      </c>
      <c r="DC208" s="162">
        <f t="shared" si="208"/>
        <v>0</v>
      </c>
      <c r="DD208" s="162">
        <f t="shared" si="209"/>
        <v>0</v>
      </c>
      <c r="DE208" s="178">
        <f t="shared" si="210"/>
        <v>0</v>
      </c>
    </row>
    <row r="209" spans="1:109">
      <c r="B209" s="163" t="s">
        <v>115</v>
      </c>
      <c r="C209" s="164">
        <f t="shared" ref="C209:L209" si="211">SUM(C199:C208)</f>
        <v>0</v>
      </c>
      <c r="D209" s="165">
        <f t="shared" si="211"/>
        <v>0</v>
      </c>
      <c r="E209" s="165">
        <f t="shared" si="211"/>
        <v>0</v>
      </c>
      <c r="F209" s="167">
        <f t="shared" si="211"/>
        <v>0</v>
      </c>
      <c r="G209" s="167">
        <f t="shared" si="211"/>
        <v>0</v>
      </c>
      <c r="H209" s="167">
        <f t="shared" si="211"/>
        <v>0</v>
      </c>
      <c r="I209" s="167">
        <f t="shared" si="211"/>
        <v>0</v>
      </c>
      <c r="J209" s="167">
        <f t="shared" si="211"/>
        <v>0</v>
      </c>
      <c r="K209" s="167">
        <f t="shared" si="211"/>
        <v>0</v>
      </c>
      <c r="L209" s="179">
        <f t="shared" si="211"/>
        <v>0</v>
      </c>
      <c r="M209" s="98"/>
      <c r="AH209" s="170">
        <f t="shared" ref="AH209:BA209" si="212">SUM(AH199:AH208)</f>
        <v>0</v>
      </c>
      <c r="AI209" s="157">
        <f>IF(AH209=0,0,($C$209/$AH$209)*100000)</f>
        <v>0</v>
      </c>
      <c r="AJ209" s="157">
        <f t="shared" si="212"/>
        <v>0</v>
      </c>
      <c r="AK209" s="157">
        <f>IF(AJ209=0,0,($D$13/$AJ$13)*100000)</f>
        <v>0</v>
      </c>
      <c r="AL209" s="157">
        <f t="shared" si="212"/>
        <v>0</v>
      </c>
      <c r="AM209" s="157">
        <f t="shared" si="212"/>
        <v>0</v>
      </c>
      <c r="AN209" s="157">
        <f t="shared" si="212"/>
        <v>0</v>
      </c>
      <c r="AO209" s="157">
        <f t="shared" si="212"/>
        <v>0</v>
      </c>
      <c r="AP209" s="157">
        <f t="shared" si="212"/>
        <v>0</v>
      </c>
      <c r="AQ209" s="157">
        <f t="shared" si="212"/>
        <v>0</v>
      </c>
      <c r="AR209" s="157">
        <f t="shared" si="212"/>
        <v>0</v>
      </c>
      <c r="AS209" s="157">
        <f t="shared" si="212"/>
        <v>0</v>
      </c>
      <c r="AT209" s="157">
        <f t="shared" si="212"/>
        <v>0</v>
      </c>
      <c r="AU209" s="157">
        <f t="shared" si="212"/>
        <v>0</v>
      </c>
      <c r="AV209" s="157">
        <f t="shared" si="212"/>
        <v>0</v>
      </c>
      <c r="AW209" s="157">
        <f t="shared" si="212"/>
        <v>0</v>
      </c>
      <c r="AX209" s="157">
        <f t="shared" si="212"/>
        <v>0</v>
      </c>
      <c r="AY209" s="157">
        <f t="shared" si="212"/>
        <v>0</v>
      </c>
      <c r="AZ209" s="157">
        <f t="shared" si="212"/>
        <v>0</v>
      </c>
      <c r="BA209" s="157">
        <f t="shared" si="212"/>
        <v>0</v>
      </c>
      <c r="CS209" s="171"/>
      <c r="CU209" s="157" t="s">
        <v>115</v>
      </c>
      <c r="CV209" s="160">
        <f t="shared" ref="CV209:DE209" si="213">SUM(CV199:CV208)</f>
        <v>0</v>
      </c>
      <c r="CW209" s="161">
        <f t="shared" si="213"/>
        <v>0</v>
      </c>
      <c r="CX209" s="161">
        <f t="shared" si="213"/>
        <v>0</v>
      </c>
      <c r="CY209" s="172">
        <f t="shared" si="213"/>
        <v>0</v>
      </c>
      <c r="CZ209" s="172">
        <f t="shared" si="213"/>
        <v>0</v>
      </c>
      <c r="DA209" s="172">
        <f t="shared" si="213"/>
        <v>0</v>
      </c>
      <c r="DB209" s="172">
        <f t="shared" si="213"/>
        <v>0</v>
      </c>
      <c r="DC209" s="172">
        <f t="shared" si="213"/>
        <v>0</v>
      </c>
      <c r="DD209" s="172">
        <f t="shared" si="213"/>
        <v>0</v>
      </c>
      <c r="DE209" s="180">
        <f t="shared" si="213"/>
        <v>0</v>
      </c>
    </row>
    <row r="211" spans="1:109" ht="12.95" thickBot="1"/>
    <row r="212" spans="1:109" ht="13.5" thickBot="1">
      <c r="A212" s="136" t="s">
        <v>116</v>
      </c>
      <c r="B212" s="173"/>
      <c r="C212" s="174">
        <f>' B_Populations'!A220</f>
        <v>0</v>
      </c>
      <c r="D212" s="139" t="s">
        <v>103</v>
      </c>
      <c r="E212" s="139"/>
      <c r="F212" s="140" t="s">
        <v>104</v>
      </c>
      <c r="G212" s="141"/>
      <c r="H212" s="141"/>
      <c r="I212" s="141"/>
      <c r="J212" s="141"/>
      <c r="K212" s="141"/>
      <c r="L212" s="141"/>
      <c r="M212" s="98"/>
      <c r="N212" s="98"/>
      <c r="O212" s="98"/>
      <c r="P212" s="98"/>
      <c r="Q212" s="98"/>
      <c r="R212" s="98"/>
      <c r="S212" s="98"/>
      <c r="T212" s="98"/>
      <c r="U212" s="98"/>
      <c r="V212" s="98"/>
      <c r="W212" s="98"/>
      <c r="X212" s="98"/>
      <c r="Y212" s="98"/>
      <c r="CV212" s="98" t="s">
        <v>106</v>
      </c>
      <c r="CW212" s="98"/>
      <c r="CX212" s="98"/>
      <c r="CY212" s="98"/>
    </row>
    <row r="213" spans="1:109" ht="39">
      <c r="B213" s="144" t="s">
        <v>32</v>
      </c>
      <c r="C213" s="145" t="s">
        <v>107</v>
      </c>
      <c r="D213" s="146" t="s">
        <v>108</v>
      </c>
      <c r="E213" s="146" t="s">
        <v>109</v>
      </c>
      <c r="F213" s="148" t="str">
        <f>' B_Populations'!$I$8</f>
        <v>White-Not Hispanic</v>
      </c>
      <c r="G213" s="148" t="str">
        <f>' B_Populations'!$K$8</f>
        <v>Hispanic</v>
      </c>
      <c r="H213" s="148" t="str">
        <f>' B_Populations'!$M$8</f>
        <v>Black-Not Hispanic</v>
      </c>
      <c r="I213" s="148" t="str">
        <f>' B_Populations'!$O$8</f>
        <v>Asian</v>
      </c>
      <c r="J213" s="148" t="str">
        <f>' B_Populations'!$Q$8</f>
        <v>American Indian/Alaska Native</v>
      </c>
      <c r="K213" s="148" t="str">
        <f>' B_Populations'!$S$8</f>
        <v>Other</v>
      </c>
      <c r="L213" s="175" t="str">
        <f>' B_Populations'!$U$8</f>
        <v>Other</v>
      </c>
      <c r="M213" s="102"/>
      <c r="N213" s="102"/>
      <c r="O213" s="102"/>
      <c r="P213" s="102"/>
      <c r="Q213" s="102"/>
      <c r="R213" s="102"/>
      <c r="S213" s="102"/>
      <c r="T213" s="102"/>
      <c r="U213" s="102"/>
      <c r="V213" s="102"/>
      <c r="W213" s="102"/>
      <c r="X213" s="102"/>
      <c r="Y213" s="102"/>
      <c r="Z213" s="102"/>
      <c r="AA213" s="102"/>
      <c r="AB213" s="102"/>
      <c r="AC213" s="102"/>
      <c r="AD213" s="102"/>
      <c r="AE213" s="102"/>
      <c r="AF213" s="102"/>
      <c r="AH213" s="150" t="s">
        <v>110</v>
      </c>
      <c r="AI213" s="150" t="s">
        <v>111</v>
      </c>
      <c r="AJ213" s="150" t="s">
        <v>112</v>
      </c>
      <c r="AK213" s="150" t="s">
        <v>111</v>
      </c>
      <c r="AL213" s="150" t="s">
        <v>113</v>
      </c>
      <c r="AM213" s="150" t="s">
        <v>111</v>
      </c>
      <c r="AN213" s="150" t="str">
        <f>' B_Populations'!$I$8</f>
        <v>White-Not Hispanic</v>
      </c>
      <c r="AO213" s="150" t="s">
        <v>111</v>
      </c>
      <c r="AP213" s="150" t="str">
        <f>' B_Populations'!$K$8</f>
        <v>Hispanic</v>
      </c>
      <c r="AQ213" s="150" t="s">
        <v>111</v>
      </c>
      <c r="AR213" s="150" t="str">
        <f>' B_Populations'!$M$8</f>
        <v>Black-Not Hispanic</v>
      </c>
      <c r="AS213" s="150" t="s">
        <v>111</v>
      </c>
      <c r="AT213" s="150" t="str">
        <f>' B_Populations'!$O$8</f>
        <v>Asian</v>
      </c>
      <c r="AU213" s="150" t="s">
        <v>111</v>
      </c>
      <c r="AV213" s="150" t="str">
        <f>' B_Populations'!$Q$8</f>
        <v>American Indian/Alaska Native</v>
      </c>
      <c r="AW213" s="150" t="s">
        <v>111</v>
      </c>
      <c r="AX213" s="150" t="str">
        <f>' B_Populations'!$S$8</f>
        <v>Other</v>
      </c>
      <c r="AY213" s="150" t="s">
        <v>111</v>
      </c>
      <c r="AZ213" s="150" t="str">
        <f>' B_Populations'!$U$8</f>
        <v>Other</v>
      </c>
      <c r="BA213" s="150" t="s">
        <v>111</v>
      </c>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51" t="s">
        <v>114</v>
      </c>
      <c r="CU213" s="150" t="s">
        <v>32</v>
      </c>
      <c r="CV213" s="152" t="s">
        <v>33</v>
      </c>
      <c r="CW213" s="153" t="s">
        <v>34</v>
      </c>
      <c r="CX213" s="153" t="s">
        <v>35</v>
      </c>
      <c r="CY213" s="148" t="str">
        <f>' B_Populations'!$I$8</f>
        <v>White-Not Hispanic</v>
      </c>
      <c r="CZ213" s="148" t="str">
        <f>' B_Populations'!$K$8</f>
        <v>Hispanic</v>
      </c>
      <c r="DA213" s="148" t="str">
        <f>' B_Populations'!$M$8</f>
        <v>Black-Not Hispanic</v>
      </c>
      <c r="DB213" s="148" t="str">
        <f>' B_Populations'!$O$8</f>
        <v>Asian</v>
      </c>
      <c r="DC213" s="148" t="str">
        <f>' B_Populations'!$Q$8</f>
        <v>American Indian/Alaska Native</v>
      </c>
      <c r="DD213" s="148" t="str">
        <f>' B_Populations'!$S$8</f>
        <v>Other</v>
      </c>
      <c r="DE213" s="175" t="str">
        <f>' B_Populations'!$U$8</f>
        <v>Other</v>
      </c>
    </row>
    <row r="214" spans="1:109">
      <c r="B214" s="108" t="str">
        <f>' B_Populations'!$B$9</f>
        <v>10-14</v>
      </c>
      <c r="C214" s="259"/>
      <c r="D214" s="260"/>
      <c r="E214" s="260"/>
      <c r="F214" s="155"/>
      <c r="G214" s="155"/>
      <c r="H214" s="155"/>
      <c r="I214" s="155"/>
      <c r="J214" s="155"/>
      <c r="K214" s="155"/>
      <c r="L214" s="155"/>
      <c r="M214" s="110"/>
      <c r="N214" s="110"/>
      <c r="O214" s="110"/>
      <c r="P214" s="110"/>
      <c r="Q214" s="110"/>
      <c r="R214" s="110"/>
      <c r="S214" s="110"/>
      <c r="T214" s="110"/>
      <c r="U214" s="110"/>
      <c r="V214" s="110"/>
      <c r="W214" s="110"/>
      <c r="X214" s="110"/>
      <c r="Y214" s="110"/>
      <c r="Z214" s="177"/>
      <c r="AA214" s="177"/>
      <c r="AB214" s="177"/>
      <c r="AC214" s="177"/>
      <c r="AD214" s="177"/>
      <c r="AE214" s="177"/>
      <c r="AF214" s="177"/>
      <c r="AG214" s="110"/>
      <c r="AH214" s="157">
        <f>' B_Populations'!C219</f>
        <v>0</v>
      </c>
      <c r="AI214" s="157">
        <f>IF(AH214=0,0,($C$214/$AH$214)*100000)</f>
        <v>0</v>
      </c>
      <c r="AJ214" s="157">
        <f>' B_Populations'!E219</f>
        <v>0</v>
      </c>
      <c r="AK214" s="157">
        <f>IF(AJ214=0,0,($D$214/$AJ$214)*100000)</f>
        <v>0</v>
      </c>
      <c r="AL214" s="157">
        <f>' B_Populations'!G219</f>
        <v>0</v>
      </c>
      <c r="AM214" s="157">
        <f>IF(AL214=0,0,($E$214/$AL$214)*100000)</f>
        <v>0</v>
      </c>
      <c r="AN214" s="157">
        <f>' B_Populations'!I219</f>
        <v>0</v>
      </c>
      <c r="AO214" s="157">
        <f>IF(AN214=0,0,($F$214/$AN$214)*100000)</f>
        <v>0</v>
      </c>
      <c r="AP214" s="157">
        <f>' B_Populations'!K219</f>
        <v>0</v>
      </c>
      <c r="AQ214" s="157">
        <f>IF(AP214=0,0,($G$214/$AP$214)*100000)</f>
        <v>0</v>
      </c>
      <c r="AR214" s="157">
        <f>' B_Populations'!M219</f>
        <v>0</v>
      </c>
      <c r="AS214" s="157">
        <f>IF(AR214=0,0,($H$214/$AR$214)*100000)</f>
        <v>0</v>
      </c>
      <c r="AT214" s="157">
        <f>' B_Populations'!O219</f>
        <v>0</v>
      </c>
      <c r="AU214" s="157">
        <f>IF(AT214=0,0,($I$214/$AT$214)*100000)</f>
        <v>0</v>
      </c>
      <c r="AV214" s="157">
        <f>' B_Populations'!Q219</f>
        <v>0</v>
      </c>
      <c r="AW214" s="157">
        <f>IF(AV214=0,0,($J$214/$AV$214)*100000)</f>
        <v>0</v>
      </c>
      <c r="AX214" s="157">
        <f>' B_Populations'!S219</f>
        <v>0</v>
      </c>
      <c r="AY214" s="157">
        <f>IF(AX214=0,0,($K$214/$AX$214)*100000)</f>
        <v>0</v>
      </c>
      <c r="AZ214" s="157">
        <f>' B_Populations'!U219</f>
        <v>0</v>
      </c>
      <c r="BA214" s="157">
        <f>IF(AZ214=0,0,($L$214/$AZ$214)*100000)</f>
        <v>0</v>
      </c>
      <c r="CQ214" s="110"/>
      <c r="CR214" s="158"/>
      <c r="CS214" s="159">
        <v>7.3032E-2</v>
      </c>
      <c r="CT214" s="110"/>
      <c r="CU214" s="108" t="str">
        <f>' B_Populations'!$B$9</f>
        <v>10-14</v>
      </c>
      <c r="CV214" s="160">
        <f t="shared" ref="CV214:CV223" si="214">AI214*CS214</f>
        <v>0</v>
      </c>
      <c r="CW214" s="161">
        <f t="shared" ref="CW214:CW223" si="215">AK214*CS214</f>
        <v>0</v>
      </c>
      <c r="CX214" s="161">
        <f t="shared" ref="CX214:CX223" si="216">AM214*CS214</f>
        <v>0</v>
      </c>
      <c r="CY214" s="162">
        <f t="shared" ref="CY214:CY223" si="217">AO214*CS214</f>
        <v>0</v>
      </c>
      <c r="CZ214" s="162">
        <f t="shared" ref="CZ214:CZ223" si="218">AQ214*CS214</f>
        <v>0</v>
      </c>
      <c r="DA214" s="162">
        <f t="shared" ref="DA214:DA223" si="219">AS214*CS214</f>
        <v>0</v>
      </c>
      <c r="DB214" s="162">
        <f t="shared" ref="DB214:DB223" si="220">AU214*CS214</f>
        <v>0</v>
      </c>
      <c r="DC214" s="162">
        <f t="shared" ref="DC214:DC223" si="221">AW214*CS214</f>
        <v>0</v>
      </c>
      <c r="DD214" s="162">
        <f t="shared" ref="DD214:DD223" si="222">AY214*CS214</f>
        <v>0</v>
      </c>
      <c r="DE214" s="178">
        <f t="shared" ref="DE214:DE223" si="223">BA214*CS214</f>
        <v>0</v>
      </c>
    </row>
    <row r="215" spans="1:109">
      <c r="B215" s="108" t="str">
        <f>' B_Populations'!$B$10</f>
        <v>15-19</v>
      </c>
      <c r="C215" s="259"/>
      <c r="D215" s="260"/>
      <c r="E215" s="260"/>
      <c r="F215" s="155"/>
      <c r="G215" s="155"/>
      <c r="H215" s="155"/>
      <c r="I215" s="155"/>
      <c r="J215" s="155"/>
      <c r="K215" s="155"/>
      <c r="L215" s="155"/>
      <c r="M215" s="110"/>
      <c r="N215" s="110"/>
      <c r="O215" s="110"/>
      <c r="P215" s="110"/>
      <c r="Q215" s="110"/>
      <c r="R215" s="110"/>
      <c r="S215" s="110"/>
      <c r="T215" s="110"/>
      <c r="U215" s="110"/>
      <c r="V215" s="110"/>
      <c r="W215" s="110"/>
      <c r="X215" s="110"/>
      <c r="Y215" s="110"/>
      <c r="Z215" s="177"/>
      <c r="AA215" s="177"/>
      <c r="AB215" s="177"/>
      <c r="AC215" s="177"/>
      <c r="AD215" s="177"/>
      <c r="AE215" s="177"/>
      <c r="AF215" s="177"/>
      <c r="AG215" s="110"/>
      <c r="AH215" s="157">
        <f>' B_Populations'!C220</f>
        <v>0</v>
      </c>
      <c r="AI215" s="157">
        <f>IF(AH215=0,0,($C$215/$AH$215)*100000)</f>
        <v>0</v>
      </c>
      <c r="AJ215" s="157">
        <f>' B_Populations'!E220</f>
        <v>0</v>
      </c>
      <c r="AK215" s="157">
        <f>IF(AJ215=0,0,($D$215/$AJ$215)*100000)</f>
        <v>0</v>
      </c>
      <c r="AL215" s="157">
        <f>' B_Populations'!G220</f>
        <v>0</v>
      </c>
      <c r="AM215" s="157">
        <f>IF(AL215=0,0,($E$215/$AL$215)*100000)</f>
        <v>0</v>
      </c>
      <c r="AN215" s="157">
        <f>' B_Populations'!I220</f>
        <v>0</v>
      </c>
      <c r="AO215" s="157">
        <f>IF(AN215=0,0,($F$215/$AN$215)*100000)</f>
        <v>0</v>
      </c>
      <c r="AP215" s="157">
        <f>' B_Populations'!K220</f>
        <v>0</v>
      </c>
      <c r="AQ215" s="157">
        <f>IF(AP215=0,0,($G$215/$AP$215)*100000)</f>
        <v>0</v>
      </c>
      <c r="AR215" s="157">
        <f>' B_Populations'!M220</f>
        <v>0</v>
      </c>
      <c r="AS215" s="157">
        <f>IF(AR215=0,0,($H$215/$AR$215)*100000)</f>
        <v>0</v>
      </c>
      <c r="AT215" s="157">
        <f>' B_Populations'!O220</f>
        <v>0</v>
      </c>
      <c r="AU215" s="157">
        <f>IF(AT215=0,0,($I$215/$AT$215)*100000)</f>
        <v>0</v>
      </c>
      <c r="AV215" s="157">
        <f>' B_Populations'!Q220</f>
        <v>0</v>
      </c>
      <c r="AW215" s="157">
        <f>IF(AV215=0,0,($J$215/$AV$215)*100000)</f>
        <v>0</v>
      </c>
      <c r="AX215" s="157">
        <f>' B_Populations'!S220</f>
        <v>0</v>
      </c>
      <c r="AY215" s="157">
        <f>IF(AX215=0,0,($K$215/$AX$215)*100000)</f>
        <v>0</v>
      </c>
      <c r="AZ215" s="157">
        <f>' B_Populations'!U220</f>
        <v>0</v>
      </c>
      <c r="BA215" s="157">
        <f>IF(AZ215=0,0,($L$215/$AZ$215)*100000)</f>
        <v>0</v>
      </c>
      <c r="CQ215" s="110"/>
      <c r="CR215" s="158"/>
      <c r="CS215" s="159">
        <v>7.2168999999999997E-2</v>
      </c>
      <c r="CT215" s="110"/>
      <c r="CU215" s="108" t="str">
        <f>' B_Populations'!$B$10</f>
        <v>15-19</v>
      </c>
      <c r="CV215" s="160">
        <f t="shared" si="214"/>
        <v>0</v>
      </c>
      <c r="CW215" s="161">
        <f t="shared" si="215"/>
        <v>0</v>
      </c>
      <c r="CX215" s="161">
        <f t="shared" si="216"/>
        <v>0</v>
      </c>
      <c r="CY215" s="162">
        <f t="shared" si="217"/>
        <v>0</v>
      </c>
      <c r="CZ215" s="162">
        <f t="shared" si="218"/>
        <v>0</v>
      </c>
      <c r="DA215" s="162">
        <f t="shared" si="219"/>
        <v>0</v>
      </c>
      <c r="DB215" s="162">
        <f t="shared" si="220"/>
        <v>0</v>
      </c>
      <c r="DC215" s="162">
        <f t="shared" si="221"/>
        <v>0</v>
      </c>
      <c r="DD215" s="162">
        <f t="shared" si="222"/>
        <v>0</v>
      </c>
      <c r="DE215" s="178">
        <f t="shared" si="223"/>
        <v>0</v>
      </c>
    </row>
    <row r="216" spans="1:109">
      <c r="B216" s="108" t="str">
        <f>' B_Populations'!$B$11</f>
        <v>20-24</v>
      </c>
      <c r="C216" s="259"/>
      <c r="D216" s="260"/>
      <c r="E216" s="260"/>
      <c r="F216" s="155"/>
      <c r="G216" s="155"/>
      <c r="H216" s="155"/>
      <c r="I216" s="155"/>
      <c r="J216" s="155"/>
      <c r="K216" s="155"/>
      <c r="L216" s="155"/>
      <c r="M216" s="110"/>
      <c r="N216" s="110"/>
      <c r="O216" s="110"/>
      <c r="P216" s="110"/>
      <c r="Q216" s="110"/>
      <c r="R216" s="110"/>
      <c r="S216" s="110"/>
      <c r="T216" s="110"/>
      <c r="U216" s="110"/>
      <c r="V216" s="110"/>
      <c r="W216" s="110"/>
      <c r="X216" s="110"/>
      <c r="Y216" s="110"/>
      <c r="Z216" s="177"/>
      <c r="AA216" s="177"/>
      <c r="AB216" s="177"/>
      <c r="AC216" s="177"/>
      <c r="AD216" s="177"/>
      <c r="AE216" s="177"/>
      <c r="AF216" s="177"/>
      <c r="AG216" s="110"/>
      <c r="AH216" s="157">
        <f>' B_Populations'!C221</f>
        <v>0</v>
      </c>
      <c r="AI216" s="157">
        <f>IF(AH216=0,0,($C$216/$AH$216)*100000)</f>
        <v>0</v>
      </c>
      <c r="AJ216" s="157">
        <f>' B_Populations'!E221</f>
        <v>0</v>
      </c>
      <c r="AK216" s="157">
        <f>IF(AJ216=0,0,($D$216/$AJ$216)*100000)</f>
        <v>0</v>
      </c>
      <c r="AL216" s="157">
        <f>' B_Populations'!G221</f>
        <v>0</v>
      </c>
      <c r="AM216" s="157">
        <f>IF(AL216=0,0,($E$216/$AL$216)*100000)</f>
        <v>0</v>
      </c>
      <c r="AN216" s="157">
        <f>' B_Populations'!I221</f>
        <v>0</v>
      </c>
      <c r="AO216" s="157">
        <f>IF(AN216=0,0,($F$216/$AN$216)*100000)</f>
        <v>0</v>
      </c>
      <c r="AP216" s="157">
        <f>' B_Populations'!K221</f>
        <v>0</v>
      </c>
      <c r="AQ216" s="157">
        <f>IF(AP216=0,0,($G$216/$AP$216)*100000)</f>
        <v>0</v>
      </c>
      <c r="AR216" s="157">
        <f>' B_Populations'!M221</f>
        <v>0</v>
      </c>
      <c r="AS216" s="157">
        <f>IF(AR216=0,0,($H$216/$AR$216)*100000)</f>
        <v>0</v>
      </c>
      <c r="AT216" s="157">
        <f>' B_Populations'!O221</f>
        <v>0</v>
      </c>
      <c r="AU216" s="157">
        <f>IF(AT216=0,0,($I$216/$AT$216)*100000)</f>
        <v>0</v>
      </c>
      <c r="AV216" s="157">
        <f>' B_Populations'!Q221</f>
        <v>0</v>
      </c>
      <c r="AW216" s="157">
        <f>IF(AV216=0,0,($J$216/$AV$216)*100000)</f>
        <v>0</v>
      </c>
      <c r="AX216" s="157">
        <f>' B_Populations'!S221</f>
        <v>0</v>
      </c>
      <c r="AY216" s="157">
        <f>IF(AX216=0,0,($K$216/$AX$216)*100000)</f>
        <v>0</v>
      </c>
      <c r="AZ216" s="157">
        <f>' B_Populations'!U221</f>
        <v>0</v>
      </c>
      <c r="BA216" s="157">
        <f>IF(AZ216=0,0,($L$216/$AZ$216)*100000)</f>
        <v>0</v>
      </c>
      <c r="CQ216" s="110"/>
      <c r="CR216" s="158"/>
      <c r="CS216" s="159">
        <v>6.6477999999999995E-2</v>
      </c>
      <c r="CT216" s="110"/>
      <c r="CU216" s="108" t="str">
        <f>' B_Populations'!$B$11</f>
        <v>20-24</v>
      </c>
      <c r="CV216" s="160">
        <f t="shared" si="214"/>
        <v>0</v>
      </c>
      <c r="CW216" s="161">
        <f t="shared" si="215"/>
        <v>0</v>
      </c>
      <c r="CX216" s="161">
        <f t="shared" si="216"/>
        <v>0</v>
      </c>
      <c r="CY216" s="162">
        <f t="shared" si="217"/>
        <v>0</v>
      </c>
      <c r="CZ216" s="162">
        <f t="shared" si="218"/>
        <v>0</v>
      </c>
      <c r="DA216" s="162">
        <f t="shared" si="219"/>
        <v>0</v>
      </c>
      <c r="DB216" s="162">
        <f t="shared" si="220"/>
        <v>0</v>
      </c>
      <c r="DC216" s="162">
        <f t="shared" si="221"/>
        <v>0</v>
      </c>
      <c r="DD216" s="162">
        <f t="shared" si="222"/>
        <v>0</v>
      </c>
      <c r="DE216" s="178">
        <f t="shared" si="223"/>
        <v>0</v>
      </c>
    </row>
    <row r="217" spans="1:109">
      <c r="B217" s="108" t="str">
        <f>' B_Populations'!$B$12</f>
        <v>25-34</v>
      </c>
      <c r="C217" s="259"/>
      <c r="D217" s="260"/>
      <c r="E217" s="260"/>
      <c r="F217" s="155"/>
      <c r="G217" s="155"/>
      <c r="H217" s="155"/>
      <c r="I217" s="155"/>
      <c r="J217" s="155"/>
      <c r="K217" s="155"/>
      <c r="L217" s="155"/>
      <c r="M217" s="110"/>
      <c r="N217" s="110"/>
      <c r="O217" s="110"/>
      <c r="P217" s="110"/>
      <c r="Q217" s="110"/>
      <c r="R217" s="110"/>
      <c r="S217" s="110"/>
      <c r="T217" s="110"/>
      <c r="U217" s="110"/>
      <c r="V217" s="110"/>
      <c r="W217" s="110"/>
      <c r="X217" s="110"/>
      <c r="Y217" s="110"/>
      <c r="Z217" s="177"/>
      <c r="AA217" s="177"/>
      <c r="AB217" s="177"/>
      <c r="AC217" s="177"/>
      <c r="AD217" s="177"/>
      <c r="AE217" s="177"/>
      <c r="AF217" s="177"/>
      <c r="AG217" s="110"/>
      <c r="AH217" s="157">
        <f>' B_Populations'!C222</f>
        <v>0</v>
      </c>
      <c r="AI217" s="157">
        <f>IF(AH217=0,0,($C$217/$AH$217)*100000)</f>
        <v>0</v>
      </c>
      <c r="AJ217" s="157">
        <f>' B_Populations'!E222</f>
        <v>0</v>
      </c>
      <c r="AK217" s="157">
        <f>IF(AJ217=0,0,($D$217/$AJ$217)*100000)</f>
        <v>0</v>
      </c>
      <c r="AL217" s="157">
        <f>' B_Populations'!G222</f>
        <v>0</v>
      </c>
      <c r="AM217" s="157">
        <f>IF(AL217=0,0,($E$217/$AL$217)*100000)</f>
        <v>0</v>
      </c>
      <c r="AN217" s="157">
        <f>' B_Populations'!I222</f>
        <v>0</v>
      </c>
      <c r="AO217" s="157">
        <f>IF(AN217=0,0,($F$217/$AN$217)*100000)</f>
        <v>0</v>
      </c>
      <c r="AP217" s="157">
        <f>' B_Populations'!K222</f>
        <v>0</v>
      </c>
      <c r="AQ217" s="157">
        <f>IF(AP217=0,0,($G$217/$AP$217)*100000)</f>
        <v>0</v>
      </c>
      <c r="AR217" s="157">
        <f>' B_Populations'!M222</f>
        <v>0</v>
      </c>
      <c r="AS217" s="157">
        <f>IF(AR217=0,0,($H$217/$AR$217)*100000)</f>
        <v>0</v>
      </c>
      <c r="AT217" s="157">
        <f>' B_Populations'!O222</f>
        <v>0</v>
      </c>
      <c r="AU217" s="157">
        <f>IF(AT217=0,0,($I$217/$AT$217)*100000)</f>
        <v>0</v>
      </c>
      <c r="AV217" s="157">
        <f>' B_Populations'!Q222</f>
        <v>0</v>
      </c>
      <c r="AW217" s="157">
        <f>IF(AV217=0,0,($J$217/$AV$217)*100000)</f>
        <v>0</v>
      </c>
      <c r="AX217" s="157">
        <f>' B_Populations'!S222</f>
        <v>0</v>
      </c>
      <c r="AY217" s="157">
        <f>IF(AX217=0,0,($K$217/$AX$217)*100000)</f>
        <v>0</v>
      </c>
      <c r="AZ217" s="157">
        <f>' B_Populations'!U222</f>
        <v>0</v>
      </c>
      <c r="BA217" s="157">
        <f>IF(AZ217=0,0,($L$217/$AZ$217)*100000)</f>
        <v>0</v>
      </c>
      <c r="CQ217" s="110"/>
      <c r="CR217" s="158"/>
      <c r="CS217" s="159">
        <v>0.135573</v>
      </c>
      <c r="CT217" s="110"/>
      <c r="CU217" s="108" t="str">
        <f>' B_Populations'!$B$12</f>
        <v>25-34</v>
      </c>
      <c r="CV217" s="160">
        <f t="shared" si="214"/>
        <v>0</v>
      </c>
      <c r="CW217" s="161">
        <f t="shared" si="215"/>
        <v>0</v>
      </c>
      <c r="CX217" s="161">
        <f t="shared" si="216"/>
        <v>0</v>
      </c>
      <c r="CY217" s="162">
        <f t="shared" si="217"/>
        <v>0</v>
      </c>
      <c r="CZ217" s="162">
        <f t="shared" si="218"/>
        <v>0</v>
      </c>
      <c r="DA217" s="162">
        <f t="shared" si="219"/>
        <v>0</v>
      </c>
      <c r="DB217" s="162">
        <f t="shared" si="220"/>
        <v>0</v>
      </c>
      <c r="DC217" s="162">
        <f t="shared" si="221"/>
        <v>0</v>
      </c>
      <c r="DD217" s="162">
        <f t="shared" si="222"/>
        <v>0</v>
      </c>
      <c r="DE217" s="178">
        <f t="shared" si="223"/>
        <v>0</v>
      </c>
    </row>
    <row r="218" spans="1:109">
      <c r="B218" s="108" t="str">
        <f>' B_Populations'!$B$13</f>
        <v>35-44</v>
      </c>
      <c r="C218" s="259"/>
      <c r="D218" s="260"/>
      <c r="E218" s="260"/>
      <c r="F218" s="155"/>
      <c r="G218" s="155"/>
      <c r="H218" s="155"/>
      <c r="I218" s="155"/>
      <c r="J218" s="155"/>
      <c r="K218" s="155"/>
      <c r="L218" s="155"/>
      <c r="M218" s="110"/>
      <c r="N218" s="110"/>
      <c r="O218" s="110"/>
      <c r="P218" s="110"/>
      <c r="Q218" s="110"/>
      <c r="R218" s="110"/>
      <c r="S218" s="110"/>
      <c r="T218" s="110"/>
      <c r="U218" s="110"/>
      <c r="V218" s="110"/>
      <c r="W218" s="110"/>
      <c r="X218" s="110"/>
      <c r="Y218" s="110"/>
      <c r="Z218" s="177"/>
      <c r="AA218" s="177"/>
      <c r="AB218" s="177"/>
      <c r="AC218" s="177"/>
      <c r="AD218" s="177"/>
      <c r="AE218" s="177"/>
      <c r="AF218" s="177"/>
      <c r="AG218" s="110"/>
      <c r="AH218" s="157">
        <f>' B_Populations'!C223</f>
        <v>0</v>
      </c>
      <c r="AI218" s="157">
        <f>IF(AH218=0,0,($C$218/$AH$218)*100000)</f>
        <v>0</v>
      </c>
      <c r="AJ218" s="157">
        <f>' B_Populations'!E223</f>
        <v>0</v>
      </c>
      <c r="AK218" s="157">
        <f>IF(AJ218=0,0,($D$218/$AJ$218)*100000)</f>
        <v>0</v>
      </c>
      <c r="AL218" s="157">
        <f>' B_Populations'!G223</f>
        <v>0</v>
      </c>
      <c r="AM218" s="157">
        <f>IF(AL218=0,0,($E$218/$AL$218)*100000)</f>
        <v>0</v>
      </c>
      <c r="AN218" s="157">
        <f>' B_Populations'!I223</f>
        <v>0</v>
      </c>
      <c r="AO218" s="157">
        <f>IF(AN218=0,0,($F$218/$AN$218)*100000)</f>
        <v>0</v>
      </c>
      <c r="AP218" s="157">
        <f>' B_Populations'!K223</f>
        <v>0</v>
      </c>
      <c r="AQ218" s="157">
        <f>IF(AP218=0,0,($G$218/$AP$218)*100000)</f>
        <v>0</v>
      </c>
      <c r="AR218" s="157">
        <f>' B_Populations'!M223</f>
        <v>0</v>
      </c>
      <c r="AS218" s="157">
        <f>IF(AR218=0,0,($H$218/$AR$218)*100000)</f>
        <v>0</v>
      </c>
      <c r="AT218" s="157">
        <f>' B_Populations'!O223</f>
        <v>0</v>
      </c>
      <c r="AU218" s="157">
        <f>IF(AT218=0,0,($I$218/$AT$218)*100000)</f>
        <v>0</v>
      </c>
      <c r="AV218" s="157">
        <f>' B_Populations'!Q223</f>
        <v>0</v>
      </c>
      <c r="AW218" s="157">
        <f>IF(AV218=0,0,($J$218/$AV$218)*100000)</f>
        <v>0</v>
      </c>
      <c r="AX218" s="157">
        <f>' B_Populations'!S223</f>
        <v>0</v>
      </c>
      <c r="AY218" s="157">
        <f>IF(AX218=0,0,($K$218/$AX$218)*100000)</f>
        <v>0</v>
      </c>
      <c r="AZ218" s="157">
        <f>' B_Populations'!U223</f>
        <v>0</v>
      </c>
      <c r="BA218" s="157">
        <f>IF(AZ218=0,0,($L$218/$AZ$218)*100000)</f>
        <v>0</v>
      </c>
      <c r="CQ218" s="110"/>
      <c r="CR218" s="158"/>
      <c r="CS218" s="159">
        <v>0.16261300000000001</v>
      </c>
      <c r="CT218" s="110"/>
      <c r="CU218" s="108" t="str">
        <f>' B_Populations'!$B$13</f>
        <v>35-44</v>
      </c>
      <c r="CV218" s="160">
        <f t="shared" si="214"/>
        <v>0</v>
      </c>
      <c r="CW218" s="161">
        <f t="shared" si="215"/>
        <v>0</v>
      </c>
      <c r="CX218" s="161">
        <f t="shared" si="216"/>
        <v>0</v>
      </c>
      <c r="CY218" s="162">
        <f t="shared" si="217"/>
        <v>0</v>
      </c>
      <c r="CZ218" s="162">
        <f t="shared" si="218"/>
        <v>0</v>
      </c>
      <c r="DA218" s="162">
        <f t="shared" si="219"/>
        <v>0</v>
      </c>
      <c r="DB218" s="162">
        <f t="shared" si="220"/>
        <v>0</v>
      </c>
      <c r="DC218" s="162">
        <f t="shared" si="221"/>
        <v>0</v>
      </c>
      <c r="DD218" s="162">
        <f t="shared" si="222"/>
        <v>0</v>
      </c>
      <c r="DE218" s="178">
        <f t="shared" si="223"/>
        <v>0</v>
      </c>
    </row>
    <row r="219" spans="1:109">
      <c r="B219" s="108" t="str">
        <f>' B_Populations'!$B$14</f>
        <v>45-54</v>
      </c>
      <c r="C219" s="259"/>
      <c r="D219" s="260"/>
      <c r="E219" s="260"/>
      <c r="F219" s="155"/>
      <c r="G219" s="155"/>
      <c r="H219" s="155"/>
      <c r="I219" s="155"/>
      <c r="J219" s="155"/>
      <c r="K219" s="155"/>
      <c r="L219" s="155"/>
      <c r="M219" s="110"/>
      <c r="N219" s="110"/>
      <c r="O219" s="110"/>
      <c r="P219" s="110"/>
      <c r="Q219" s="110"/>
      <c r="R219" s="110"/>
      <c r="S219" s="110"/>
      <c r="T219" s="110"/>
      <c r="U219" s="110"/>
      <c r="V219" s="110"/>
      <c r="W219" s="110"/>
      <c r="X219" s="110"/>
      <c r="Y219" s="110"/>
      <c r="Z219" s="177"/>
      <c r="AA219" s="177"/>
      <c r="AB219" s="177"/>
      <c r="AC219" s="177"/>
      <c r="AD219" s="177"/>
      <c r="AE219" s="177"/>
      <c r="AF219" s="177"/>
      <c r="AG219" s="110"/>
      <c r="AH219" s="157">
        <f>' B_Populations'!C224</f>
        <v>0</v>
      </c>
      <c r="AI219" s="157">
        <f>IF(AH219=0,0,($C$219/$AH$219)*100000)</f>
        <v>0</v>
      </c>
      <c r="AJ219" s="157">
        <f>' B_Populations'!E224</f>
        <v>0</v>
      </c>
      <c r="AK219" s="157">
        <f>IF(AJ219=0,0,($D$219/$AJ$219)*100000)</f>
        <v>0</v>
      </c>
      <c r="AL219" s="157">
        <f>' B_Populations'!G224</f>
        <v>0</v>
      </c>
      <c r="AM219" s="157">
        <f>IF(AL219=0,0,($E$219/$AL$219)*100000)</f>
        <v>0</v>
      </c>
      <c r="AN219" s="157">
        <f>' B_Populations'!I224</f>
        <v>0</v>
      </c>
      <c r="AO219" s="157">
        <f>IF(AN219=0,0,($F$219/$AN$219)*100000)</f>
        <v>0</v>
      </c>
      <c r="AP219" s="157">
        <f>' B_Populations'!K224</f>
        <v>0</v>
      </c>
      <c r="AQ219" s="157">
        <f>IF(AP219=0,0,($G$219/$AP$219)*100000)</f>
        <v>0</v>
      </c>
      <c r="AR219" s="157">
        <f>' B_Populations'!M224</f>
        <v>0</v>
      </c>
      <c r="AS219" s="157">
        <f>IF(AR219=0,0,($H$219/$AR$219)*100000)</f>
        <v>0</v>
      </c>
      <c r="AT219" s="157">
        <f>' B_Populations'!O224</f>
        <v>0</v>
      </c>
      <c r="AU219" s="157">
        <f>IF(AT219=0,0,($I$219/$AT$219)*100000)</f>
        <v>0</v>
      </c>
      <c r="AV219" s="157">
        <f>' B_Populations'!Q224</f>
        <v>0</v>
      </c>
      <c r="AW219" s="157">
        <f>IF(AV219=0,0,($J$219/$AV$219)*100000)</f>
        <v>0</v>
      </c>
      <c r="AX219" s="157">
        <f>' B_Populations'!S224</f>
        <v>0</v>
      </c>
      <c r="AY219" s="157">
        <f>IF(AX219=0,0,($K$219/$AX$219)*100000)</f>
        <v>0</v>
      </c>
      <c r="AZ219" s="157">
        <f>' B_Populations'!U224</f>
        <v>0</v>
      </c>
      <c r="BA219" s="157">
        <f>IF(AZ219=0,0,($L$219/$AZ$219)*100000)</f>
        <v>0</v>
      </c>
      <c r="CQ219" s="110"/>
      <c r="CR219" s="158"/>
      <c r="CS219" s="159">
        <v>0.13483400000000001</v>
      </c>
      <c r="CT219" s="110"/>
      <c r="CU219" s="108" t="str">
        <f>' B_Populations'!$B$14</f>
        <v>45-54</v>
      </c>
      <c r="CV219" s="160">
        <f t="shared" si="214"/>
        <v>0</v>
      </c>
      <c r="CW219" s="161">
        <f t="shared" si="215"/>
        <v>0</v>
      </c>
      <c r="CX219" s="161">
        <f t="shared" si="216"/>
        <v>0</v>
      </c>
      <c r="CY219" s="162">
        <f t="shared" si="217"/>
        <v>0</v>
      </c>
      <c r="CZ219" s="162">
        <f t="shared" si="218"/>
        <v>0</v>
      </c>
      <c r="DA219" s="162">
        <f t="shared" si="219"/>
        <v>0</v>
      </c>
      <c r="DB219" s="162">
        <f t="shared" si="220"/>
        <v>0</v>
      </c>
      <c r="DC219" s="162">
        <f t="shared" si="221"/>
        <v>0</v>
      </c>
      <c r="DD219" s="162">
        <f t="shared" si="222"/>
        <v>0</v>
      </c>
      <c r="DE219" s="178">
        <f t="shared" si="223"/>
        <v>0</v>
      </c>
    </row>
    <row r="220" spans="1:109">
      <c r="B220" s="108" t="str">
        <f>' B_Populations'!$B$15</f>
        <v>55-64</v>
      </c>
      <c r="C220" s="259"/>
      <c r="D220" s="260"/>
      <c r="E220" s="260"/>
      <c r="F220" s="155"/>
      <c r="G220" s="155"/>
      <c r="H220" s="155"/>
      <c r="I220" s="155"/>
      <c r="J220" s="155"/>
      <c r="K220" s="155"/>
      <c r="L220" s="155"/>
      <c r="M220" s="110"/>
      <c r="N220" s="110"/>
      <c r="O220" s="110"/>
      <c r="P220" s="110"/>
      <c r="Q220" s="110"/>
      <c r="R220" s="110"/>
      <c r="S220" s="110"/>
      <c r="T220" s="110"/>
      <c r="U220" s="110"/>
      <c r="V220" s="110"/>
      <c r="W220" s="110"/>
      <c r="X220" s="110"/>
      <c r="Y220" s="110"/>
      <c r="Z220" s="177"/>
      <c r="AA220" s="177"/>
      <c r="AB220" s="177"/>
      <c r="AC220" s="177"/>
      <c r="AD220" s="177"/>
      <c r="AE220" s="177"/>
      <c r="AF220" s="177"/>
      <c r="AG220" s="110"/>
      <c r="AH220" s="157">
        <f>' B_Populations'!C225</f>
        <v>0</v>
      </c>
      <c r="AI220" s="157">
        <f>IF(AH220=0,0,($C$220/$AH$220)*100000)</f>
        <v>0</v>
      </c>
      <c r="AJ220" s="157">
        <f>' B_Populations'!E225</f>
        <v>0</v>
      </c>
      <c r="AK220" s="157">
        <f>IF(AJ220=0,0,($D$220/$AJ$220)*100000)</f>
        <v>0</v>
      </c>
      <c r="AL220" s="157">
        <f>' B_Populations'!G225</f>
        <v>0</v>
      </c>
      <c r="AM220" s="157">
        <f>IF(AL220=0,0,($E$220/$AL$220)*100000)</f>
        <v>0</v>
      </c>
      <c r="AN220" s="157">
        <f>' B_Populations'!I225</f>
        <v>0</v>
      </c>
      <c r="AO220" s="157">
        <f>IF(AN220=0,0,($F$220/$AN$220)*100000)</f>
        <v>0</v>
      </c>
      <c r="AP220" s="157">
        <f>' B_Populations'!K225</f>
        <v>0</v>
      </c>
      <c r="AQ220" s="157">
        <f>IF(AP220=0,0,($G$220/$AP$220)*100000)</f>
        <v>0</v>
      </c>
      <c r="AR220" s="157">
        <f>' B_Populations'!M225</f>
        <v>0</v>
      </c>
      <c r="AS220" s="157">
        <f>IF(AR220=0,0,($H$220/$AR$220)*100000)</f>
        <v>0</v>
      </c>
      <c r="AT220" s="157">
        <f>' B_Populations'!O225</f>
        <v>0</v>
      </c>
      <c r="AU220" s="157">
        <f>IF(AT220=0,0,($I$220/$AT$220)*100000)</f>
        <v>0</v>
      </c>
      <c r="AV220" s="157">
        <f>' B_Populations'!Q225</f>
        <v>0</v>
      </c>
      <c r="AW220" s="157">
        <f>IF(AV220=0,0,($J$220/$AV$220)*100000)</f>
        <v>0</v>
      </c>
      <c r="AX220" s="157">
        <f>' B_Populations'!S225</f>
        <v>0</v>
      </c>
      <c r="AY220" s="157">
        <f>IF(AX220=0,0,($K$220/$AX$220)*100000)</f>
        <v>0</v>
      </c>
      <c r="AZ220" s="157">
        <f>' B_Populations'!U225</f>
        <v>0</v>
      </c>
      <c r="BA220" s="157">
        <f>IF(AZ220=0,0,($L$220/$AZ$220)*100000)</f>
        <v>0</v>
      </c>
      <c r="CQ220" s="110"/>
      <c r="CR220" s="158"/>
      <c r="CS220" s="159">
        <v>8.7247000000000005E-2</v>
      </c>
      <c r="CT220" s="110"/>
      <c r="CU220" s="108" t="str">
        <f>' B_Populations'!$B$15</f>
        <v>55-64</v>
      </c>
      <c r="CV220" s="160">
        <f t="shared" si="214"/>
        <v>0</v>
      </c>
      <c r="CW220" s="161">
        <f t="shared" si="215"/>
        <v>0</v>
      </c>
      <c r="CX220" s="161">
        <f t="shared" si="216"/>
        <v>0</v>
      </c>
      <c r="CY220" s="162">
        <f t="shared" si="217"/>
        <v>0</v>
      </c>
      <c r="CZ220" s="162">
        <f t="shared" si="218"/>
        <v>0</v>
      </c>
      <c r="DA220" s="162">
        <f t="shared" si="219"/>
        <v>0</v>
      </c>
      <c r="DB220" s="162">
        <f t="shared" si="220"/>
        <v>0</v>
      </c>
      <c r="DC220" s="162">
        <f t="shared" si="221"/>
        <v>0</v>
      </c>
      <c r="DD220" s="162">
        <f t="shared" si="222"/>
        <v>0</v>
      </c>
      <c r="DE220" s="178">
        <f t="shared" si="223"/>
        <v>0</v>
      </c>
    </row>
    <row r="221" spans="1:109">
      <c r="B221" s="108" t="str">
        <f>' B_Populations'!$B$16</f>
        <v>65-74</v>
      </c>
      <c r="C221" s="259"/>
      <c r="D221" s="260"/>
      <c r="E221" s="260"/>
      <c r="F221" s="155"/>
      <c r="G221" s="155"/>
      <c r="H221" s="155"/>
      <c r="I221" s="155"/>
      <c r="J221" s="155"/>
      <c r="K221" s="155"/>
      <c r="L221" s="155"/>
      <c r="M221" s="110"/>
      <c r="N221" s="110"/>
      <c r="O221" s="110"/>
      <c r="P221" s="110"/>
      <c r="Q221" s="110"/>
      <c r="R221" s="110"/>
      <c r="S221" s="110"/>
      <c r="T221" s="110"/>
      <c r="U221" s="110"/>
      <c r="V221" s="110"/>
      <c r="W221" s="110"/>
      <c r="X221" s="110"/>
      <c r="Y221" s="110"/>
      <c r="Z221" s="177"/>
      <c r="AA221" s="177"/>
      <c r="AB221" s="177"/>
      <c r="AC221" s="177"/>
      <c r="AD221" s="177"/>
      <c r="AE221" s="177"/>
      <c r="AF221" s="177"/>
      <c r="AG221" s="110"/>
      <c r="AH221" s="157">
        <f>' B_Populations'!C226</f>
        <v>0</v>
      </c>
      <c r="AI221" s="157">
        <f>IF(AH221=0,0,($C$221/$AH$221)*100000)</f>
        <v>0</v>
      </c>
      <c r="AJ221" s="157">
        <f>' B_Populations'!E226</f>
        <v>0</v>
      </c>
      <c r="AK221" s="157">
        <f>IF(AJ221=0,0,($D$221/$AJ$221)*100000)</f>
        <v>0</v>
      </c>
      <c r="AL221" s="157">
        <f>' B_Populations'!G226</f>
        <v>0</v>
      </c>
      <c r="AM221" s="157">
        <f>IF(AL221=0,0,($E$221/$AL$221)*100000)</f>
        <v>0</v>
      </c>
      <c r="AN221" s="157">
        <f>' B_Populations'!I226</f>
        <v>0</v>
      </c>
      <c r="AO221" s="157">
        <f>IF(AN221=0,0,($F$221/$AN$221)*100000)</f>
        <v>0</v>
      </c>
      <c r="AP221" s="157">
        <f>' B_Populations'!K226</f>
        <v>0</v>
      </c>
      <c r="AQ221" s="157">
        <f>IF(AP221=0,0,($G$221/$AP$221)*100000)</f>
        <v>0</v>
      </c>
      <c r="AR221" s="157">
        <f>' B_Populations'!M226</f>
        <v>0</v>
      </c>
      <c r="AS221" s="157">
        <f>IF(AR221=0,0,($H$221/$AR$221)*100000)</f>
        <v>0</v>
      </c>
      <c r="AT221" s="157">
        <f>' B_Populations'!O226</f>
        <v>0</v>
      </c>
      <c r="AU221" s="157">
        <f>IF(AT221=0,0,($I$221/$AT$221)*100000)</f>
        <v>0</v>
      </c>
      <c r="AV221" s="157">
        <f>' B_Populations'!Q226</f>
        <v>0</v>
      </c>
      <c r="AW221" s="157">
        <f>IF(AV221=0,0,($J$221/$AV$221)*100000)</f>
        <v>0</v>
      </c>
      <c r="AX221" s="157">
        <f>' B_Populations'!S226</f>
        <v>0</v>
      </c>
      <c r="AY221" s="157">
        <f>IF(AX221=0,0,($K$221/$AX$221)*100000)</f>
        <v>0</v>
      </c>
      <c r="AZ221" s="157">
        <f>' B_Populations'!U226</f>
        <v>0</v>
      </c>
      <c r="BA221" s="157">
        <f>IF(AZ221=0,0,($L$221/$AZ$221)*100000)</f>
        <v>0</v>
      </c>
      <c r="CQ221" s="110"/>
      <c r="CR221" s="158"/>
      <c r="CS221" s="159">
        <v>6.6036999999999998E-2</v>
      </c>
      <c r="CT221" s="110"/>
      <c r="CU221" s="108" t="str">
        <f>' B_Populations'!$B$16</f>
        <v>65-74</v>
      </c>
      <c r="CV221" s="160">
        <f t="shared" si="214"/>
        <v>0</v>
      </c>
      <c r="CW221" s="161">
        <f t="shared" si="215"/>
        <v>0</v>
      </c>
      <c r="CX221" s="161">
        <f t="shared" si="216"/>
        <v>0</v>
      </c>
      <c r="CY221" s="162">
        <f t="shared" si="217"/>
        <v>0</v>
      </c>
      <c r="CZ221" s="162">
        <f t="shared" si="218"/>
        <v>0</v>
      </c>
      <c r="DA221" s="162">
        <f t="shared" si="219"/>
        <v>0</v>
      </c>
      <c r="DB221" s="162">
        <f t="shared" si="220"/>
        <v>0</v>
      </c>
      <c r="DC221" s="162">
        <f t="shared" si="221"/>
        <v>0</v>
      </c>
      <c r="DD221" s="162">
        <f t="shared" si="222"/>
        <v>0</v>
      </c>
      <c r="DE221" s="178">
        <f t="shared" si="223"/>
        <v>0</v>
      </c>
    </row>
    <row r="222" spans="1:109">
      <c r="B222" s="108" t="str">
        <f>' B_Populations'!$B$17</f>
        <v>75-84</v>
      </c>
      <c r="C222" s="259"/>
      <c r="D222" s="260"/>
      <c r="E222" s="260"/>
      <c r="F222" s="155"/>
      <c r="G222" s="155"/>
      <c r="H222" s="155"/>
      <c r="I222" s="155"/>
      <c r="J222" s="155"/>
      <c r="K222" s="155"/>
      <c r="L222" s="155"/>
      <c r="M222" s="110"/>
      <c r="N222" s="110"/>
      <c r="O222" s="110"/>
      <c r="P222" s="110"/>
      <c r="Q222" s="110"/>
      <c r="R222" s="110"/>
      <c r="S222" s="110"/>
      <c r="T222" s="110"/>
      <c r="U222" s="110"/>
      <c r="V222" s="110"/>
      <c r="W222" s="110"/>
      <c r="X222" s="110"/>
      <c r="Y222" s="110"/>
      <c r="Z222" s="177"/>
      <c r="AA222" s="177"/>
      <c r="AB222" s="177"/>
      <c r="AC222" s="177"/>
      <c r="AD222" s="177"/>
      <c r="AE222" s="177"/>
      <c r="AF222" s="177"/>
      <c r="AG222" s="110"/>
      <c r="AH222" s="157">
        <f>' B_Populations'!C227</f>
        <v>0</v>
      </c>
      <c r="AI222" s="157">
        <f>IF(AH222=0,0,($C$222/$AH$222)*100000)</f>
        <v>0</v>
      </c>
      <c r="AJ222" s="157">
        <f>' B_Populations'!E227</f>
        <v>0</v>
      </c>
      <c r="AK222" s="157">
        <f>IF(AJ222=0,0,($D$222/$AJ$222)*100000)</f>
        <v>0</v>
      </c>
      <c r="AL222" s="157">
        <f>' B_Populations'!G227</f>
        <v>0</v>
      </c>
      <c r="AM222" s="157">
        <f>IF(AL222=0,0,($E$222/$AL$222)*100000)</f>
        <v>0</v>
      </c>
      <c r="AN222" s="157">
        <f>' B_Populations'!I227</f>
        <v>0</v>
      </c>
      <c r="AO222" s="157">
        <f>IF(AN222=0,0,($F$222/$AN$222)*100000)</f>
        <v>0</v>
      </c>
      <c r="AP222" s="157">
        <f>' B_Populations'!K227</f>
        <v>0</v>
      </c>
      <c r="AQ222" s="157">
        <f>IF(AP222=0,0,($G$222/$AP$222)*100000)</f>
        <v>0</v>
      </c>
      <c r="AR222" s="157">
        <f>' B_Populations'!M227</f>
        <v>0</v>
      </c>
      <c r="AS222" s="157">
        <f>IF(AR222=0,0,($H$222/$AR$222)*100000)</f>
        <v>0</v>
      </c>
      <c r="AT222" s="157">
        <f>' B_Populations'!O227</f>
        <v>0</v>
      </c>
      <c r="AU222" s="157">
        <f>IF(AT222=0,0,($I$222/$AT$222)*100000)</f>
        <v>0</v>
      </c>
      <c r="AV222" s="157">
        <f>' B_Populations'!Q227</f>
        <v>0</v>
      </c>
      <c r="AW222" s="157">
        <f>IF(AV222=0,0,($J$222/$AV$222)*100000)</f>
        <v>0</v>
      </c>
      <c r="AX222" s="157">
        <f>' B_Populations'!S227</f>
        <v>0</v>
      </c>
      <c r="AY222" s="157">
        <f>IF(AX222=0,0,($K$222/$AX$222)*100000)</f>
        <v>0</v>
      </c>
      <c r="AZ222" s="157">
        <f>' B_Populations'!U227</f>
        <v>0</v>
      </c>
      <c r="BA222" s="157">
        <f>IF(AZ222=0,0,($L$222/$AZ$222)*100000)</f>
        <v>0</v>
      </c>
      <c r="CQ222" s="110"/>
      <c r="CR222" s="158"/>
      <c r="CS222" s="159">
        <v>4.4840999999999999E-2</v>
      </c>
      <c r="CT222" s="110"/>
      <c r="CU222" s="108" t="str">
        <f>' B_Populations'!$B$17</f>
        <v>75-84</v>
      </c>
      <c r="CV222" s="160">
        <f t="shared" si="214"/>
        <v>0</v>
      </c>
      <c r="CW222" s="161">
        <f t="shared" si="215"/>
        <v>0</v>
      </c>
      <c r="CX222" s="161">
        <f t="shared" si="216"/>
        <v>0</v>
      </c>
      <c r="CY222" s="162">
        <f t="shared" si="217"/>
        <v>0</v>
      </c>
      <c r="CZ222" s="162">
        <f t="shared" si="218"/>
        <v>0</v>
      </c>
      <c r="DA222" s="162">
        <f t="shared" si="219"/>
        <v>0</v>
      </c>
      <c r="DB222" s="162">
        <f t="shared" si="220"/>
        <v>0</v>
      </c>
      <c r="DC222" s="162">
        <f t="shared" si="221"/>
        <v>0</v>
      </c>
      <c r="DD222" s="162">
        <f t="shared" si="222"/>
        <v>0</v>
      </c>
      <c r="DE222" s="178">
        <f t="shared" si="223"/>
        <v>0</v>
      </c>
    </row>
    <row r="223" spans="1:109">
      <c r="B223" s="108" t="str">
        <f>' B_Populations'!$B$18</f>
        <v>85+</v>
      </c>
      <c r="C223" s="259"/>
      <c r="D223" s="260"/>
      <c r="E223" s="260"/>
      <c r="F223" s="155"/>
      <c r="G223" s="155"/>
      <c r="H223" s="155"/>
      <c r="I223" s="155"/>
      <c r="J223" s="155"/>
      <c r="K223" s="155"/>
      <c r="L223" s="155"/>
      <c r="M223" s="110"/>
      <c r="N223" s="110"/>
      <c r="O223" s="110"/>
      <c r="P223" s="110"/>
      <c r="Q223" s="110"/>
      <c r="R223" s="110"/>
      <c r="S223" s="110"/>
      <c r="T223" s="110"/>
      <c r="U223" s="110"/>
      <c r="V223" s="110"/>
      <c r="W223" s="110"/>
      <c r="X223" s="110"/>
      <c r="Y223" s="110"/>
      <c r="Z223" s="177"/>
      <c r="AA223" s="177"/>
      <c r="AB223" s="177"/>
      <c r="AC223" s="177"/>
      <c r="AD223" s="177"/>
      <c r="AE223" s="177"/>
      <c r="AF223" s="177"/>
      <c r="AG223" s="110"/>
      <c r="AH223" s="157">
        <f>' B_Populations'!C228</f>
        <v>0</v>
      </c>
      <c r="AI223" s="157">
        <f>IF(AH223=0,0,($C$223/$AH$223)*100000)</f>
        <v>0</v>
      </c>
      <c r="AJ223" s="157">
        <f>' B_Populations'!E228</f>
        <v>0</v>
      </c>
      <c r="AK223" s="157">
        <f>IF(AJ223=0,0,($D$223/$AJ$223)*100000)</f>
        <v>0</v>
      </c>
      <c r="AL223" s="157">
        <f>' B_Populations'!G228</f>
        <v>0</v>
      </c>
      <c r="AM223" s="157">
        <f>IF(AL223=0,0,($E$223/$AL$223)*100000)</f>
        <v>0</v>
      </c>
      <c r="AN223" s="157">
        <f>' B_Populations'!I228</f>
        <v>0</v>
      </c>
      <c r="AO223" s="157">
        <f>IF(AN223=0,0,($F$223/$AN$223)*100000)</f>
        <v>0</v>
      </c>
      <c r="AP223" s="157">
        <f>' B_Populations'!K228</f>
        <v>0</v>
      </c>
      <c r="AQ223" s="157">
        <f>IF(AP223=0,0,($G$223/$AP$223)*100000)</f>
        <v>0</v>
      </c>
      <c r="AR223" s="157">
        <f>' B_Populations'!M228</f>
        <v>0</v>
      </c>
      <c r="AS223" s="157">
        <f>IF(AR223=0,0,($H$223/$AR$223)*100000)</f>
        <v>0</v>
      </c>
      <c r="AT223" s="157">
        <f>' B_Populations'!O228</f>
        <v>0</v>
      </c>
      <c r="AU223" s="157">
        <f>IF(AT223=0,0,($I$223/$AT$223)*100000)</f>
        <v>0</v>
      </c>
      <c r="AV223" s="157">
        <f>' B_Populations'!Q228</f>
        <v>0</v>
      </c>
      <c r="AW223" s="157">
        <f>IF(AV223=0,0,($J$223/$AV$223)*100000)</f>
        <v>0</v>
      </c>
      <c r="AX223" s="157">
        <f>' B_Populations'!S228</f>
        <v>0</v>
      </c>
      <c r="AY223" s="157">
        <f>IF(AX223=0,0,($K$223/$AX$223)*100000)</f>
        <v>0</v>
      </c>
      <c r="AZ223" s="157">
        <f>' B_Populations'!U228</f>
        <v>0</v>
      </c>
      <c r="BA223" s="157">
        <f>IF(AZ223=0,0,($L$223/$AZ$223)*100000)</f>
        <v>0</v>
      </c>
      <c r="CQ223" s="110"/>
      <c r="CR223" s="158"/>
      <c r="CS223" s="159">
        <v>1.5507999999999999E-2</v>
      </c>
      <c r="CT223" s="110"/>
      <c r="CU223" s="108" t="str">
        <f>' B_Populations'!$B$18</f>
        <v>85+</v>
      </c>
      <c r="CV223" s="160">
        <f t="shared" si="214"/>
        <v>0</v>
      </c>
      <c r="CW223" s="161">
        <f t="shared" si="215"/>
        <v>0</v>
      </c>
      <c r="CX223" s="161">
        <f t="shared" si="216"/>
        <v>0</v>
      </c>
      <c r="CY223" s="162">
        <f t="shared" si="217"/>
        <v>0</v>
      </c>
      <c r="CZ223" s="162">
        <f t="shared" si="218"/>
        <v>0</v>
      </c>
      <c r="DA223" s="162">
        <f t="shared" si="219"/>
        <v>0</v>
      </c>
      <c r="DB223" s="162">
        <f t="shared" si="220"/>
        <v>0</v>
      </c>
      <c r="DC223" s="162">
        <f t="shared" si="221"/>
        <v>0</v>
      </c>
      <c r="DD223" s="162">
        <f t="shared" si="222"/>
        <v>0</v>
      </c>
      <c r="DE223" s="178">
        <f t="shared" si="223"/>
        <v>0</v>
      </c>
    </row>
    <row r="224" spans="1:109">
      <c r="B224" s="163" t="s">
        <v>115</v>
      </c>
      <c r="C224" s="164">
        <f t="shared" ref="C224:L224" si="224">SUM(C214:C223)</f>
        <v>0</v>
      </c>
      <c r="D224" s="165">
        <f t="shared" si="224"/>
        <v>0</v>
      </c>
      <c r="E224" s="165">
        <f t="shared" si="224"/>
        <v>0</v>
      </c>
      <c r="F224" s="167">
        <f t="shared" si="224"/>
        <v>0</v>
      </c>
      <c r="G224" s="167">
        <f t="shared" si="224"/>
        <v>0</v>
      </c>
      <c r="H224" s="167">
        <f t="shared" si="224"/>
        <v>0</v>
      </c>
      <c r="I224" s="167">
        <f t="shared" si="224"/>
        <v>0</v>
      </c>
      <c r="J224" s="167">
        <f t="shared" si="224"/>
        <v>0</v>
      </c>
      <c r="K224" s="167">
        <f t="shared" si="224"/>
        <v>0</v>
      </c>
      <c r="L224" s="179">
        <f t="shared" si="224"/>
        <v>0</v>
      </c>
      <c r="M224" s="98"/>
      <c r="AH224" s="170">
        <f t="shared" ref="AH224:BA224" si="225">SUM(AH214:AH223)</f>
        <v>0</v>
      </c>
      <c r="AI224" s="157">
        <f>IF(AH224=0,0,($C$224/$AH$224)*100000)</f>
        <v>0</v>
      </c>
      <c r="AJ224" s="157">
        <f t="shared" si="225"/>
        <v>0</v>
      </c>
      <c r="AK224" s="157">
        <f>IF(AJ224=0,0,($D$224/$AJ$224)*100000)</f>
        <v>0</v>
      </c>
      <c r="AL224" s="157">
        <f t="shared" si="225"/>
        <v>0</v>
      </c>
      <c r="AM224" s="157">
        <f>IF(AL224=0,0,($E$224/$AL$224)*100000)</f>
        <v>0</v>
      </c>
      <c r="AN224" s="157">
        <f t="shared" si="225"/>
        <v>0</v>
      </c>
      <c r="AO224" s="157">
        <f>IF(AN224=0,0,($F$224/$AN$224)*100000)</f>
        <v>0</v>
      </c>
      <c r="AP224" s="157">
        <f t="shared" si="225"/>
        <v>0</v>
      </c>
      <c r="AQ224" s="157">
        <f>IF(AP224=0,0,($G$224/$AP$224)*100000)</f>
        <v>0</v>
      </c>
      <c r="AR224" s="157">
        <f t="shared" si="225"/>
        <v>0</v>
      </c>
      <c r="AS224" s="157">
        <f>IF(AR224=0,0,($H$224/$AR$224)*100000)</f>
        <v>0</v>
      </c>
      <c r="AT224" s="157">
        <f t="shared" si="225"/>
        <v>0</v>
      </c>
      <c r="AU224" s="157">
        <f>IF(AT224=0,0,($I$224/$AT$224)*100000)</f>
        <v>0</v>
      </c>
      <c r="AV224" s="157">
        <f t="shared" si="225"/>
        <v>0</v>
      </c>
      <c r="AW224" s="157">
        <f>IF(AV224=0,0,($J$224/$AV$224)*100000)</f>
        <v>0</v>
      </c>
      <c r="AX224" s="157">
        <f t="shared" si="225"/>
        <v>0</v>
      </c>
      <c r="AY224" s="157">
        <f>IF(AX224=0,0,($K$224/$AX$224)*100000)</f>
        <v>0</v>
      </c>
      <c r="AZ224" s="157">
        <f t="shared" si="225"/>
        <v>0</v>
      </c>
      <c r="BA224" s="157">
        <f>IF(AZ224=0,0,($L$224/$AZ$224)*100000)</f>
        <v>0</v>
      </c>
      <c r="CS224" s="171"/>
      <c r="CU224" s="157" t="s">
        <v>115</v>
      </c>
      <c r="CV224" s="160">
        <f t="shared" ref="CV224:DE224" si="226">SUM(CV214:CV223)</f>
        <v>0</v>
      </c>
      <c r="CW224" s="161">
        <f t="shared" si="226"/>
        <v>0</v>
      </c>
      <c r="CX224" s="161">
        <f t="shared" si="226"/>
        <v>0</v>
      </c>
      <c r="CY224" s="172">
        <f t="shared" si="226"/>
        <v>0</v>
      </c>
      <c r="CZ224" s="172">
        <f t="shared" si="226"/>
        <v>0</v>
      </c>
      <c r="DA224" s="172">
        <f t="shared" si="226"/>
        <v>0</v>
      </c>
      <c r="DB224" s="172">
        <f t="shared" si="226"/>
        <v>0</v>
      </c>
      <c r="DC224" s="172">
        <f t="shared" si="226"/>
        <v>0</v>
      </c>
      <c r="DD224" s="172">
        <f t="shared" si="226"/>
        <v>0</v>
      </c>
      <c r="DE224" s="180">
        <f t="shared" si="226"/>
        <v>0</v>
      </c>
    </row>
    <row r="226" spans="1:109" ht="12.95" thickBot="1"/>
    <row r="227" spans="1:109" ht="13.5" thickBot="1">
      <c r="A227" s="136" t="s">
        <v>116</v>
      </c>
      <c r="B227" s="173"/>
      <c r="C227" s="174">
        <f>' B_Populations'!A235</f>
        <v>0</v>
      </c>
      <c r="D227" s="139" t="s">
        <v>103</v>
      </c>
      <c r="E227" s="139"/>
      <c r="F227" s="140" t="s">
        <v>104</v>
      </c>
      <c r="G227" s="141"/>
      <c r="H227" s="141"/>
      <c r="I227" s="141"/>
      <c r="J227" s="141"/>
      <c r="K227" s="141"/>
      <c r="L227" s="141"/>
      <c r="M227" s="98"/>
      <c r="N227" s="98"/>
      <c r="O227" s="98"/>
      <c r="P227" s="98"/>
      <c r="Q227" s="98"/>
      <c r="R227" s="98"/>
      <c r="S227" s="98"/>
      <c r="T227" s="98"/>
      <c r="U227" s="98"/>
      <c r="V227" s="98"/>
      <c r="W227" s="98"/>
      <c r="X227" s="98"/>
      <c r="Y227" s="98"/>
      <c r="CV227" s="98" t="s">
        <v>106</v>
      </c>
      <c r="CW227" s="98"/>
      <c r="CX227" s="98"/>
      <c r="CY227" s="98"/>
    </row>
    <row r="228" spans="1:109" ht="39">
      <c r="B228" s="144" t="s">
        <v>32</v>
      </c>
      <c r="C228" s="145" t="s">
        <v>107</v>
      </c>
      <c r="D228" s="146" t="s">
        <v>108</v>
      </c>
      <c r="E228" s="146" t="s">
        <v>109</v>
      </c>
      <c r="F228" s="148" t="str">
        <f>' B_Populations'!$I$8</f>
        <v>White-Not Hispanic</v>
      </c>
      <c r="G228" s="148" t="str">
        <f>' B_Populations'!$K$8</f>
        <v>Hispanic</v>
      </c>
      <c r="H228" s="148" t="str">
        <f>' B_Populations'!$M$8</f>
        <v>Black-Not Hispanic</v>
      </c>
      <c r="I228" s="148" t="str">
        <f>' B_Populations'!$O$8</f>
        <v>Asian</v>
      </c>
      <c r="J228" s="148" t="str">
        <f>' B_Populations'!$Q$8</f>
        <v>American Indian/Alaska Native</v>
      </c>
      <c r="K228" s="148" t="str">
        <f>' B_Populations'!$S$8</f>
        <v>Other</v>
      </c>
      <c r="L228" s="175" t="str">
        <f>' B_Populations'!$U$8</f>
        <v>Other</v>
      </c>
      <c r="M228" s="102"/>
      <c r="N228" s="102"/>
      <c r="O228" s="102"/>
      <c r="P228" s="102"/>
      <c r="Q228" s="102"/>
      <c r="R228" s="102"/>
      <c r="S228" s="102"/>
      <c r="T228" s="102"/>
      <c r="U228" s="102"/>
      <c r="V228" s="102"/>
      <c r="W228" s="102"/>
      <c r="X228" s="102"/>
      <c r="Y228" s="102"/>
      <c r="Z228" s="102"/>
      <c r="AA228" s="102"/>
      <c r="AB228" s="102"/>
      <c r="AC228" s="102"/>
      <c r="AD228" s="102"/>
      <c r="AE228" s="102"/>
      <c r="AF228" s="102"/>
      <c r="AH228" s="150" t="s">
        <v>110</v>
      </c>
      <c r="AI228" s="150" t="s">
        <v>111</v>
      </c>
      <c r="AJ228" s="150" t="s">
        <v>112</v>
      </c>
      <c r="AK228" s="150" t="s">
        <v>111</v>
      </c>
      <c r="AL228" s="150" t="s">
        <v>113</v>
      </c>
      <c r="AM228" s="150" t="s">
        <v>111</v>
      </c>
      <c r="AN228" s="150" t="str">
        <f>' B_Populations'!$I$8</f>
        <v>White-Not Hispanic</v>
      </c>
      <c r="AO228" s="150" t="s">
        <v>111</v>
      </c>
      <c r="AP228" s="150" t="str">
        <f>' B_Populations'!$K$8</f>
        <v>Hispanic</v>
      </c>
      <c r="AQ228" s="150" t="s">
        <v>111</v>
      </c>
      <c r="AR228" s="150" t="str">
        <f>' B_Populations'!$M$8</f>
        <v>Black-Not Hispanic</v>
      </c>
      <c r="AS228" s="150" t="s">
        <v>111</v>
      </c>
      <c r="AT228" s="150" t="str">
        <f>' B_Populations'!$O$8</f>
        <v>Asian</v>
      </c>
      <c r="AU228" s="150" t="s">
        <v>111</v>
      </c>
      <c r="AV228" s="150" t="str">
        <f>' B_Populations'!$Q$8</f>
        <v>American Indian/Alaska Native</v>
      </c>
      <c r="AW228" s="150" t="s">
        <v>111</v>
      </c>
      <c r="AX228" s="150" t="str">
        <f>' B_Populations'!$S$8</f>
        <v>Other</v>
      </c>
      <c r="AY228" s="150" t="s">
        <v>111</v>
      </c>
      <c r="AZ228" s="150" t="str">
        <f>' B_Populations'!$U$8</f>
        <v>Other</v>
      </c>
      <c r="BA228" s="150" t="s">
        <v>111</v>
      </c>
      <c r="BB228" s="102"/>
      <c r="BC228" s="102"/>
      <c r="BD228" s="102"/>
      <c r="BE228" s="102"/>
      <c r="BF228" s="102"/>
      <c r="BG228" s="102"/>
      <c r="BH228" s="102"/>
      <c r="BI228" s="102"/>
      <c r="BJ228" s="102"/>
      <c r="BK228" s="102"/>
      <c r="BL228" s="102"/>
      <c r="BM228" s="102"/>
      <c r="BN228" s="102"/>
      <c r="BO228" s="102"/>
      <c r="BP228" s="102"/>
      <c r="BQ228" s="102"/>
      <c r="BR228" s="102"/>
      <c r="BS228" s="102"/>
      <c r="BT228" s="102"/>
      <c r="BU228" s="102"/>
      <c r="BV228" s="102"/>
      <c r="BW228" s="102"/>
      <c r="BX228" s="102"/>
      <c r="BY228" s="102"/>
      <c r="BZ228" s="102"/>
      <c r="CA228" s="102"/>
      <c r="CB228" s="102"/>
      <c r="CC228" s="102"/>
      <c r="CD228" s="102"/>
      <c r="CE228" s="102"/>
      <c r="CF228" s="102"/>
      <c r="CG228" s="102"/>
      <c r="CH228" s="102"/>
      <c r="CI228" s="102"/>
      <c r="CJ228" s="102"/>
      <c r="CK228" s="102"/>
      <c r="CL228" s="102"/>
      <c r="CM228" s="102"/>
      <c r="CN228" s="102"/>
      <c r="CO228" s="102"/>
      <c r="CP228" s="102"/>
      <c r="CQ228" s="102"/>
      <c r="CR228" s="102"/>
      <c r="CS228" s="151" t="s">
        <v>114</v>
      </c>
      <c r="CU228" s="150" t="s">
        <v>32</v>
      </c>
      <c r="CV228" s="152" t="s">
        <v>33</v>
      </c>
      <c r="CW228" s="153" t="s">
        <v>34</v>
      </c>
      <c r="CX228" s="153" t="s">
        <v>35</v>
      </c>
      <c r="CY228" s="148" t="str">
        <f>' B_Populations'!$I$8</f>
        <v>White-Not Hispanic</v>
      </c>
      <c r="CZ228" s="148" t="str">
        <f>' B_Populations'!$K$8</f>
        <v>Hispanic</v>
      </c>
      <c r="DA228" s="148" t="str">
        <f>' B_Populations'!$M$8</f>
        <v>Black-Not Hispanic</v>
      </c>
      <c r="DB228" s="148" t="str">
        <f>' B_Populations'!$O$8</f>
        <v>Asian</v>
      </c>
      <c r="DC228" s="148" t="str">
        <f>' B_Populations'!$Q$8</f>
        <v>American Indian/Alaska Native</v>
      </c>
      <c r="DD228" s="148" t="str">
        <f>' B_Populations'!$S$8</f>
        <v>Other</v>
      </c>
      <c r="DE228" s="175" t="str">
        <f>' B_Populations'!$U$8</f>
        <v>Other</v>
      </c>
    </row>
    <row r="229" spans="1:109">
      <c r="B229" s="108" t="str">
        <f>' B_Populations'!$B$9</f>
        <v>10-14</v>
      </c>
      <c r="C229" s="259"/>
      <c r="D229" s="260"/>
      <c r="E229" s="260"/>
      <c r="F229" s="155"/>
      <c r="G229" s="155"/>
      <c r="H229" s="155"/>
      <c r="I229" s="155"/>
      <c r="J229" s="155"/>
      <c r="K229" s="155"/>
      <c r="L229" s="155"/>
      <c r="M229" s="110"/>
      <c r="N229" s="110"/>
      <c r="O229" s="110"/>
      <c r="P229" s="110"/>
      <c r="Q229" s="110"/>
      <c r="R229" s="110"/>
      <c r="S229" s="110"/>
      <c r="T229" s="110"/>
      <c r="U229" s="110"/>
      <c r="V229" s="110"/>
      <c r="W229" s="110"/>
      <c r="X229" s="110"/>
      <c r="Y229" s="110"/>
      <c r="Z229" s="177"/>
      <c r="AA229" s="177"/>
      <c r="AB229" s="177"/>
      <c r="AC229" s="177"/>
      <c r="AD229" s="177"/>
      <c r="AE229" s="177"/>
      <c r="AF229" s="177"/>
      <c r="AG229" s="110"/>
      <c r="AH229" s="157">
        <f>' B_Populations'!C234</f>
        <v>0</v>
      </c>
      <c r="AI229" s="157">
        <f>IF(AH229=0,0,($C$229/$AH$229)*100000)</f>
        <v>0</v>
      </c>
      <c r="AJ229" s="157">
        <f>' B_Populations'!E234</f>
        <v>0</v>
      </c>
      <c r="AK229" s="157">
        <f>IF(AJ229=0,0,($D$229/$AJ$229)*100000)</f>
        <v>0</v>
      </c>
      <c r="AL229" s="157">
        <f>' B_Populations'!G234</f>
        <v>0</v>
      </c>
      <c r="AM229" s="157">
        <f>IF(AL229=0,0,($E$229/$AL$229)*100000)</f>
        <v>0</v>
      </c>
      <c r="AN229" s="157">
        <f>' B_Populations'!I234</f>
        <v>0</v>
      </c>
      <c r="AO229" s="157">
        <f>IF(AN229=0,0,($F$229/$AN$229)*100000)</f>
        <v>0</v>
      </c>
      <c r="AP229" s="157">
        <f>' B_Populations'!K234</f>
        <v>0</v>
      </c>
      <c r="AQ229" s="157">
        <f>IF(AP229=0,0,($G$229/$AP$229)*100000)</f>
        <v>0</v>
      </c>
      <c r="AR229" s="157">
        <f>' B_Populations'!M234</f>
        <v>0</v>
      </c>
      <c r="AS229" s="157">
        <f>IF(AR229=0,0,($H$229/$AR$229)*100000)</f>
        <v>0</v>
      </c>
      <c r="AT229" s="157">
        <f>' B_Populations'!O234</f>
        <v>0</v>
      </c>
      <c r="AU229" s="157">
        <f>IF(AT229=0,0,($I$229/$AT$229)*100000)</f>
        <v>0</v>
      </c>
      <c r="AV229" s="157">
        <f>' B_Populations'!Q234</f>
        <v>0</v>
      </c>
      <c r="AW229" s="157">
        <f>IF(AV229=0,0,($J$229/$AV$229)*100000)</f>
        <v>0</v>
      </c>
      <c r="AX229" s="157">
        <f>' B_Populations'!S234</f>
        <v>0</v>
      </c>
      <c r="AY229" s="157">
        <f>IF(AX229=0,0,($K$229/$AX$229)*100000)</f>
        <v>0</v>
      </c>
      <c r="AZ229" s="157">
        <f>' B_Populations'!U234</f>
        <v>0</v>
      </c>
      <c r="BA229" s="157">
        <f>IF(AZ229=0,0,($L$229/$AZ$229)*100000)</f>
        <v>0</v>
      </c>
      <c r="CQ229" s="110"/>
      <c r="CR229" s="158"/>
      <c r="CS229" s="159">
        <v>7.3032E-2</v>
      </c>
      <c r="CT229" s="110"/>
      <c r="CU229" s="108" t="str">
        <f>' B_Populations'!$B$9</f>
        <v>10-14</v>
      </c>
      <c r="CV229" s="160">
        <f t="shared" ref="CV229:CV238" si="227">AI229*CS229</f>
        <v>0</v>
      </c>
      <c r="CW229" s="161">
        <f t="shared" ref="CW229:CW238" si="228">AK229*CS229</f>
        <v>0</v>
      </c>
      <c r="CX229" s="161">
        <f t="shared" ref="CX229:CX238" si="229">AM229*CS229</f>
        <v>0</v>
      </c>
      <c r="CY229" s="162">
        <f t="shared" ref="CY229:CY238" si="230">AO229*CS229</f>
        <v>0</v>
      </c>
      <c r="CZ229" s="162">
        <f t="shared" ref="CZ229:CZ238" si="231">AQ229*CS229</f>
        <v>0</v>
      </c>
      <c r="DA229" s="162">
        <f t="shared" ref="DA229:DA238" si="232">AS229*CS229</f>
        <v>0</v>
      </c>
      <c r="DB229" s="162">
        <f t="shared" ref="DB229:DB238" si="233">AU229*CS229</f>
        <v>0</v>
      </c>
      <c r="DC229" s="162">
        <f t="shared" ref="DC229:DC238" si="234">AW229*CS229</f>
        <v>0</v>
      </c>
      <c r="DD229" s="162">
        <f t="shared" ref="DD229:DD238" si="235">AY229*CS229</f>
        <v>0</v>
      </c>
      <c r="DE229" s="178">
        <f t="shared" ref="DE229:DE238" si="236">BA229*CS229</f>
        <v>0</v>
      </c>
    </row>
    <row r="230" spans="1:109">
      <c r="B230" s="108" t="str">
        <f>' B_Populations'!$B$10</f>
        <v>15-19</v>
      </c>
      <c r="C230" s="259"/>
      <c r="D230" s="260"/>
      <c r="E230" s="260"/>
      <c r="F230" s="155"/>
      <c r="G230" s="155"/>
      <c r="H230" s="155"/>
      <c r="I230" s="155"/>
      <c r="J230" s="155"/>
      <c r="K230" s="155"/>
      <c r="L230" s="155"/>
      <c r="M230" s="110"/>
      <c r="N230" s="110"/>
      <c r="O230" s="110"/>
      <c r="P230" s="110"/>
      <c r="Q230" s="110"/>
      <c r="R230" s="110"/>
      <c r="S230" s="110"/>
      <c r="T230" s="110"/>
      <c r="U230" s="110"/>
      <c r="V230" s="110"/>
      <c r="W230" s="110"/>
      <c r="X230" s="110"/>
      <c r="Y230" s="110"/>
      <c r="Z230" s="177"/>
      <c r="AA230" s="177"/>
      <c r="AB230" s="177"/>
      <c r="AC230" s="177"/>
      <c r="AD230" s="177"/>
      <c r="AE230" s="177"/>
      <c r="AF230" s="177"/>
      <c r="AG230" s="110"/>
      <c r="AH230" s="157">
        <f>' B_Populations'!C235</f>
        <v>0</v>
      </c>
      <c r="AI230" s="157">
        <f>IF(AH230=0,0,($C$230/$AH$230)*100000)</f>
        <v>0</v>
      </c>
      <c r="AJ230" s="157">
        <f>' B_Populations'!E235</f>
        <v>0</v>
      </c>
      <c r="AK230" s="157">
        <f>IF(AJ230=0,0,($D$230/$AJ$230)*100000)</f>
        <v>0</v>
      </c>
      <c r="AL230" s="157">
        <f>' B_Populations'!G235</f>
        <v>0</v>
      </c>
      <c r="AM230" s="157">
        <f>IF(AL230=0,0,($E$230/$AL$230)*100000)</f>
        <v>0</v>
      </c>
      <c r="AN230" s="157">
        <f>' B_Populations'!I235</f>
        <v>0</v>
      </c>
      <c r="AO230" s="157">
        <f>IF(AN230=0,0,($F$230/$AN$230)*100000)</f>
        <v>0</v>
      </c>
      <c r="AP230" s="157">
        <f>' B_Populations'!K235</f>
        <v>0</v>
      </c>
      <c r="AQ230" s="157">
        <f>IF(AP230=0,0,($G$230/$AP$230)*100000)</f>
        <v>0</v>
      </c>
      <c r="AR230" s="157">
        <f>' B_Populations'!M235</f>
        <v>0</v>
      </c>
      <c r="AS230" s="157">
        <f>IF(AR230=0,0,($H$230/$AR$230)*100000)</f>
        <v>0</v>
      </c>
      <c r="AT230" s="157">
        <f>' B_Populations'!O235</f>
        <v>0</v>
      </c>
      <c r="AU230" s="157">
        <f>IF(AT230=0,0,($I$230/$AT$230)*100000)</f>
        <v>0</v>
      </c>
      <c r="AV230" s="157">
        <f>' B_Populations'!Q235</f>
        <v>0</v>
      </c>
      <c r="AW230" s="157">
        <f>IF(AV230=0,0,($J$230/$AV$230)*100000)</f>
        <v>0</v>
      </c>
      <c r="AX230" s="157">
        <f>' B_Populations'!S235</f>
        <v>0</v>
      </c>
      <c r="AY230" s="157">
        <f>IF(AX230=0,0,($K$230/$AX$230)*100000)</f>
        <v>0</v>
      </c>
      <c r="AZ230" s="157">
        <f>' B_Populations'!U235</f>
        <v>0</v>
      </c>
      <c r="BA230" s="157">
        <f>IF(AZ230=0,0,($L$230/$AZ$230)*100000)</f>
        <v>0</v>
      </c>
      <c r="CQ230" s="110"/>
      <c r="CR230" s="158"/>
      <c r="CS230" s="159">
        <v>7.2168999999999997E-2</v>
      </c>
      <c r="CT230" s="110"/>
      <c r="CU230" s="108" t="str">
        <f>' B_Populations'!$B$10</f>
        <v>15-19</v>
      </c>
      <c r="CV230" s="160">
        <f t="shared" si="227"/>
        <v>0</v>
      </c>
      <c r="CW230" s="161">
        <f t="shared" si="228"/>
        <v>0</v>
      </c>
      <c r="CX230" s="161">
        <f t="shared" si="229"/>
        <v>0</v>
      </c>
      <c r="CY230" s="162">
        <f t="shared" si="230"/>
        <v>0</v>
      </c>
      <c r="CZ230" s="162">
        <f t="shared" si="231"/>
        <v>0</v>
      </c>
      <c r="DA230" s="162">
        <f t="shared" si="232"/>
        <v>0</v>
      </c>
      <c r="DB230" s="162">
        <f t="shared" si="233"/>
        <v>0</v>
      </c>
      <c r="DC230" s="162">
        <f t="shared" si="234"/>
        <v>0</v>
      </c>
      <c r="DD230" s="162">
        <f t="shared" si="235"/>
        <v>0</v>
      </c>
      <c r="DE230" s="178">
        <f t="shared" si="236"/>
        <v>0</v>
      </c>
    </row>
    <row r="231" spans="1:109">
      <c r="B231" s="108" t="str">
        <f>' B_Populations'!$B$11</f>
        <v>20-24</v>
      </c>
      <c r="C231" s="259"/>
      <c r="D231" s="260"/>
      <c r="E231" s="260"/>
      <c r="F231" s="155"/>
      <c r="G231" s="155"/>
      <c r="H231" s="155"/>
      <c r="I231" s="155"/>
      <c r="J231" s="155"/>
      <c r="K231" s="155"/>
      <c r="L231" s="155"/>
      <c r="M231" s="110"/>
      <c r="N231" s="110"/>
      <c r="O231" s="110"/>
      <c r="P231" s="110"/>
      <c r="Q231" s="110"/>
      <c r="R231" s="110"/>
      <c r="S231" s="110"/>
      <c r="T231" s="110"/>
      <c r="U231" s="110"/>
      <c r="V231" s="110"/>
      <c r="W231" s="110"/>
      <c r="X231" s="110"/>
      <c r="Y231" s="110"/>
      <c r="Z231" s="177"/>
      <c r="AA231" s="177"/>
      <c r="AB231" s="177"/>
      <c r="AC231" s="177"/>
      <c r="AD231" s="177"/>
      <c r="AE231" s="177"/>
      <c r="AF231" s="177"/>
      <c r="AG231" s="110"/>
      <c r="AH231" s="157">
        <f>' B_Populations'!C236</f>
        <v>0</v>
      </c>
      <c r="AI231" s="157">
        <f>IF(AH231=0,0,($C$231/$AH$231)*100000)</f>
        <v>0</v>
      </c>
      <c r="AJ231" s="157">
        <f>' B_Populations'!E236</f>
        <v>0</v>
      </c>
      <c r="AK231" s="157">
        <f>IF(AJ231=0,0,($D$231/$AJ$231)*100000)</f>
        <v>0</v>
      </c>
      <c r="AL231" s="157">
        <f>' B_Populations'!G236</f>
        <v>0</v>
      </c>
      <c r="AM231" s="157">
        <f>IF(AL231=0,0,($E$231/$AL$231)*100000)</f>
        <v>0</v>
      </c>
      <c r="AN231" s="157">
        <f>' B_Populations'!I236</f>
        <v>0</v>
      </c>
      <c r="AO231" s="157">
        <f>IF(AN231=0,0,($F$231/$AN$231)*100000)</f>
        <v>0</v>
      </c>
      <c r="AP231" s="157">
        <f>' B_Populations'!K236</f>
        <v>0</v>
      </c>
      <c r="AQ231" s="157">
        <f>IF(AP231=0,0,($G$231/$AP$231)*100000)</f>
        <v>0</v>
      </c>
      <c r="AR231" s="157">
        <f>' B_Populations'!M236</f>
        <v>0</v>
      </c>
      <c r="AS231" s="157">
        <f>IF(AR231=0,0,($H$231/$AR$231)*100000)</f>
        <v>0</v>
      </c>
      <c r="AT231" s="157">
        <f>' B_Populations'!O236</f>
        <v>0</v>
      </c>
      <c r="AU231" s="157">
        <f>IF(AT231=0,0,($I$231/$AT$231)*100000)</f>
        <v>0</v>
      </c>
      <c r="AV231" s="157">
        <f>' B_Populations'!Q236</f>
        <v>0</v>
      </c>
      <c r="AW231" s="157">
        <f>IF(AV231=0,0,($J$231/$AV$231)*100000)</f>
        <v>0</v>
      </c>
      <c r="AX231" s="157">
        <f>' B_Populations'!S236</f>
        <v>0</v>
      </c>
      <c r="AY231" s="157">
        <f>IF(AX231=0,0,($K$231/$AX$231)*100000)</f>
        <v>0</v>
      </c>
      <c r="AZ231" s="157">
        <f>' B_Populations'!U236</f>
        <v>0</v>
      </c>
      <c r="BA231" s="157">
        <f>IF(AZ231=0,0,($L$231/$AZ$231)*100000)</f>
        <v>0</v>
      </c>
      <c r="CQ231" s="110"/>
      <c r="CR231" s="158"/>
      <c r="CS231" s="159">
        <v>6.6477999999999995E-2</v>
      </c>
      <c r="CT231" s="110"/>
      <c r="CU231" s="108" t="str">
        <f>' B_Populations'!$B$11</f>
        <v>20-24</v>
      </c>
      <c r="CV231" s="160">
        <f t="shared" si="227"/>
        <v>0</v>
      </c>
      <c r="CW231" s="161">
        <f t="shared" si="228"/>
        <v>0</v>
      </c>
      <c r="CX231" s="161">
        <f t="shared" si="229"/>
        <v>0</v>
      </c>
      <c r="CY231" s="162">
        <f t="shared" si="230"/>
        <v>0</v>
      </c>
      <c r="CZ231" s="162">
        <f t="shared" si="231"/>
        <v>0</v>
      </c>
      <c r="DA231" s="162">
        <f t="shared" si="232"/>
        <v>0</v>
      </c>
      <c r="DB231" s="162">
        <f t="shared" si="233"/>
        <v>0</v>
      </c>
      <c r="DC231" s="162">
        <f t="shared" si="234"/>
        <v>0</v>
      </c>
      <c r="DD231" s="162">
        <f t="shared" si="235"/>
        <v>0</v>
      </c>
      <c r="DE231" s="178">
        <f t="shared" si="236"/>
        <v>0</v>
      </c>
    </row>
    <row r="232" spans="1:109">
      <c r="B232" s="108" t="str">
        <f>' B_Populations'!$B$12</f>
        <v>25-34</v>
      </c>
      <c r="C232" s="259"/>
      <c r="D232" s="260"/>
      <c r="E232" s="260"/>
      <c r="F232" s="155"/>
      <c r="G232" s="155"/>
      <c r="H232" s="155"/>
      <c r="I232" s="155"/>
      <c r="J232" s="155"/>
      <c r="K232" s="155"/>
      <c r="L232" s="155"/>
      <c r="M232" s="110"/>
      <c r="N232" s="110"/>
      <c r="O232" s="110"/>
      <c r="P232" s="110"/>
      <c r="Q232" s="110"/>
      <c r="R232" s="110"/>
      <c r="S232" s="110"/>
      <c r="T232" s="110"/>
      <c r="U232" s="110"/>
      <c r="V232" s="110"/>
      <c r="W232" s="110"/>
      <c r="X232" s="110"/>
      <c r="Y232" s="110"/>
      <c r="Z232" s="177"/>
      <c r="AA232" s="177"/>
      <c r="AB232" s="177"/>
      <c r="AC232" s="177"/>
      <c r="AD232" s="177"/>
      <c r="AE232" s="177"/>
      <c r="AF232" s="177"/>
      <c r="AG232" s="110"/>
      <c r="AH232" s="157">
        <f>' B_Populations'!C237</f>
        <v>0</v>
      </c>
      <c r="AI232" s="157">
        <f>IF(AH232=0,0,($C$232/$AH$232)*100000)</f>
        <v>0</v>
      </c>
      <c r="AJ232" s="157">
        <f>' B_Populations'!E237</f>
        <v>0</v>
      </c>
      <c r="AK232" s="157">
        <f>IF(AJ232=0,0,($D$232/$AJ$232)*100000)</f>
        <v>0</v>
      </c>
      <c r="AL232" s="157">
        <f>' B_Populations'!G237</f>
        <v>0</v>
      </c>
      <c r="AM232" s="157">
        <f>IF(AL232=0,0,($E$232/$AL$232)*100000)</f>
        <v>0</v>
      </c>
      <c r="AN232" s="157">
        <f>' B_Populations'!I237</f>
        <v>0</v>
      </c>
      <c r="AO232" s="157">
        <f>IF(AN232=0,0,($F$232/$AN$232)*100000)</f>
        <v>0</v>
      </c>
      <c r="AP232" s="157">
        <f>' B_Populations'!K237</f>
        <v>0</v>
      </c>
      <c r="AQ232" s="157">
        <f>IF(AP232=0,0,($G$232/$AP$232)*100000)</f>
        <v>0</v>
      </c>
      <c r="AR232" s="157">
        <f>' B_Populations'!M237</f>
        <v>0</v>
      </c>
      <c r="AS232" s="157">
        <f>IF(AR232=0,0,($H$232/$AR$232)*100000)</f>
        <v>0</v>
      </c>
      <c r="AT232" s="157">
        <f>' B_Populations'!O237</f>
        <v>0</v>
      </c>
      <c r="AU232" s="157">
        <f>IF(AT232=0,0,($I$232/$AT$232)*100000)</f>
        <v>0</v>
      </c>
      <c r="AV232" s="157">
        <f>' B_Populations'!Q237</f>
        <v>0</v>
      </c>
      <c r="AW232" s="157">
        <f>IF(AV232=0,0,($J$232/$AV$232)*100000)</f>
        <v>0</v>
      </c>
      <c r="AX232" s="157">
        <f>' B_Populations'!S237</f>
        <v>0</v>
      </c>
      <c r="AY232" s="157">
        <f>IF(AX232=0,0,($K$232/$AX$232)*100000)</f>
        <v>0</v>
      </c>
      <c r="AZ232" s="157">
        <f>' B_Populations'!U237</f>
        <v>0</v>
      </c>
      <c r="BA232" s="157">
        <f>IF(AZ232=0,0,($L$232/$AZ$232)*100000)</f>
        <v>0</v>
      </c>
      <c r="CQ232" s="110"/>
      <c r="CR232" s="158"/>
      <c r="CS232" s="159">
        <v>0.135573</v>
      </c>
      <c r="CT232" s="110"/>
      <c r="CU232" s="108" t="str">
        <f>' B_Populations'!$B$12</f>
        <v>25-34</v>
      </c>
      <c r="CV232" s="160">
        <f t="shared" si="227"/>
        <v>0</v>
      </c>
      <c r="CW232" s="161">
        <f t="shared" si="228"/>
        <v>0</v>
      </c>
      <c r="CX232" s="161">
        <f t="shared" si="229"/>
        <v>0</v>
      </c>
      <c r="CY232" s="162">
        <f t="shared" si="230"/>
        <v>0</v>
      </c>
      <c r="CZ232" s="162">
        <f t="shared" si="231"/>
        <v>0</v>
      </c>
      <c r="DA232" s="162">
        <f t="shared" si="232"/>
        <v>0</v>
      </c>
      <c r="DB232" s="162">
        <f t="shared" si="233"/>
        <v>0</v>
      </c>
      <c r="DC232" s="162">
        <f t="shared" si="234"/>
        <v>0</v>
      </c>
      <c r="DD232" s="162">
        <f t="shared" si="235"/>
        <v>0</v>
      </c>
      <c r="DE232" s="178">
        <f t="shared" si="236"/>
        <v>0</v>
      </c>
    </row>
    <row r="233" spans="1:109">
      <c r="B233" s="108" t="str">
        <f>' B_Populations'!$B$13</f>
        <v>35-44</v>
      </c>
      <c r="C233" s="259"/>
      <c r="D233" s="260"/>
      <c r="E233" s="260"/>
      <c r="F233" s="155"/>
      <c r="G233" s="155"/>
      <c r="H233" s="155"/>
      <c r="I233" s="155"/>
      <c r="J233" s="155"/>
      <c r="K233" s="155"/>
      <c r="L233" s="155"/>
      <c r="M233" s="110"/>
      <c r="N233" s="110"/>
      <c r="O233" s="110"/>
      <c r="P233" s="110"/>
      <c r="Q233" s="110"/>
      <c r="R233" s="110"/>
      <c r="S233" s="110"/>
      <c r="T233" s="110"/>
      <c r="U233" s="110"/>
      <c r="V233" s="110"/>
      <c r="W233" s="110"/>
      <c r="X233" s="110"/>
      <c r="Y233" s="110"/>
      <c r="Z233" s="177"/>
      <c r="AA233" s="177"/>
      <c r="AB233" s="177"/>
      <c r="AC233" s="177"/>
      <c r="AD233" s="177"/>
      <c r="AE233" s="177"/>
      <c r="AF233" s="177"/>
      <c r="AG233" s="110"/>
      <c r="AH233" s="157">
        <f>' B_Populations'!C238</f>
        <v>0</v>
      </c>
      <c r="AI233" s="157">
        <f>IF(AH233=0,0,($C$233/$AH$233)*100000)</f>
        <v>0</v>
      </c>
      <c r="AJ233" s="157">
        <f>' B_Populations'!E238</f>
        <v>0</v>
      </c>
      <c r="AK233" s="157">
        <f>IF(AJ233=0,0,($D$233/$AJ$233)*100000)</f>
        <v>0</v>
      </c>
      <c r="AL233" s="157">
        <f>' B_Populations'!G238</f>
        <v>0</v>
      </c>
      <c r="AM233" s="157">
        <f>IF(AL233=0,0,($E$233/$AL$233)*100000)</f>
        <v>0</v>
      </c>
      <c r="AN233" s="157">
        <f>' B_Populations'!I238</f>
        <v>0</v>
      </c>
      <c r="AO233" s="157">
        <f>IF(AN233=0,0,($F$233/$AN$233)*100000)</f>
        <v>0</v>
      </c>
      <c r="AP233" s="157">
        <f>' B_Populations'!K238</f>
        <v>0</v>
      </c>
      <c r="AQ233" s="157">
        <f>IF(AP233=0,0,($G$233/$AP$233)*100000)</f>
        <v>0</v>
      </c>
      <c r="AR233" s="157">
        <f>' B_Populations'!M238</f>
        <v>0</v>
      </c>
      <c r="AS233" s="157">
        <f>IF(AR233=0,0,($H$233/$AR$233)*100000)</f>
        <v>0</v>
      </c>
      <c r="AT233" s="157">
        <f>' B_Populations'!O238</f>
        <v>0</v>
      </c>
      <c r="AU233" s="157">
        <f>IF(AT233=0,0,($I$233/$AT$233)*100000)</f>
        <v>0</v>
      </c>
      <c r="AV233" s="157">
        <f>' B_Populations'!Q238</f>
        <v>0</v>
      </c>
      <c r="AW233" s="157">
        <f>IF(AV233=0,0,($J$233/$AV$233)*100000)</f>
        <v>0</v>
      </c>
      <c r="AX233" s="157">
        <f>' B_Populations'!S238</f>
        <v>0</v>
      </c>
      <c r="AY233" s="157">
        <f>IF(AX233=0,0,($K$233/$AX$233)*100000)</f>
        <v>0</v>
      </c>
      <c r="AZ233" s="157">
        <f>' B_Populations'!U238</f>
        <v>0</v>
      </c>
      <c r="BA233" s="157">
        <f>IF(AZ233=0,0,($L$233/$AZ$233)*100000)</f>
        <v>0</v>
      </c>
      <c r="CQ233" s="110"/>
      <c r="CR233" s="158"/>
      <c r="CS233" s="159">
        <v>0.16261300000000001</v>
      </c>
      <c r="CT233" s="110"/>
      <c r="CU233" s="108" t="str">
        <f>' B_Populations'!$B$13</f>
        <v>35-44</v>
      </c>
      <c r="CV233" s="160">
        <f t="shared" si="227"/>
        <v>0</v>
      </c>
      <c r="CW233" s="161">
        <f t="shared" si="228"/>
        <v>0</v>
      </c>
      <c r="CX233" s="161">
        <f t="shared" si="229"/>
        <v>0</v>
      </c>
      <c r="CY233" s="162">
        <f t="shared" si="230"/>
        <v>0</v>
      </c>
      <c r="CZ233" s="162">
        <f t="shared" si="231"/>
        <v>0</v>
      </c>
      <c r="DA233" s="162">
        <f t="shared" si="232"/>
        <v>0</v>
      </c>
      <c r="DB233" s="162">
        <f t="shared" si="233"/>
        <v>0</v>
      </c>
      <c r="DC233" s="162">
        <f t="shared" si="234"/>
        <v>0</v>
      </c>
      <c r="DD233" s="162">
        <f t="shared" si="235"/>
        <v>0</v>
      </c>
      <c r="DE233" s="178">
        <f t="shared" si="236"/>
        <v>0</v>
      </c>
    </row>
    <row r="234" spans="1:109">
      <c r="B234" s="108" t="str">
        <f>' B_Populations'!$B$14</f>
        <v>45-54</v>
      </c>
      <c r="C234" s="259"/>
      <c r="D234" s="260"/>
      <c r="E234" s="260"/>
      <c r="F234" s="155"/>
      <c r="G234" s="155"/>
      <c r="H234" s="155"/>
      <c r="I234" s="155"/>
      <c r="J234" s="155"/>
      <c r="K234" s="155"/>
      <c r="L234" s="155"/>
      <c r="M234" s="110"/>
      <c r="N234" s="110"/>
      <c r="O234" s="110"/>
      <c r="P234" s="110"/>
      <c r="Q234" s="110"/>
      <c r="R234" s="110"/>
      <c r="S234" s="110"/>
      <c r="T234" s="110"/>
      <c r="U234" s="110"/>
      <c r="V234" s="110"/>
      <c r="W234" s="110"/>
      <c r="X234" s="110"/>
      <c r="Y234" s="110"/>
      <c r="Z234" s="177"/>
      <c r="AA234" s="177"/>
      <c r="AB234" s="177"/>
      <c r="AC234" s="177"/>
      <c r="AD234" s="177"/>
      <c r="AE234" s="177"/>
      <c r="AF234" s="177"/>
      <c r="AG234" s="110"/>
      <c r="AH234" s="157">
        <f>' B_Populations'!C239</f>
        <v>0</v>
      </c>
      <c r="AI234" s="157">
        <f>IF(AH234=0,0,($C$234/$AH$234)*100000)</f>
        <v>0</v>
      </c>
      <c r="AJ234" s="157">
        <f>' B_Populations'!E239</f>
        <v>0</v>
      </c>
      <c r="AK234" s="157">
        <f>IF(AJ234=0,0,($D$234/$AJ$234)*100000)</f>
        <v>0</v>
      </c>
      <c r="AL234" s="157">
        <f>' B_Populations'!G239</f>
        <v>0</v>
      </c>
      <c r="AM234" s="157">
        <f>IF(AL234=0,0,($E$234/$AL$234)*100000)</f>
        <v>0</v>
      </c>
      <c r="AN234" s="157">
        <f>' B_Populations'!I239</f>
        <v>0</v>
      </c>
      <c r="AO234" s="157">
        <f>IF(AN234=0,0,($F$234/$AN$234)*100000)</f>
        <v>0</v>
      </c>
      <c r="AP234" s="157">
        <f>' B_Populations'!K239</f>
        <v>0</v>
      </c>
      <c r="AQ234" s="157">
        <f>IF(AP234=0,0,($G$234/$AP$234)*100000)</f>
        <v>0</v>
      </c>
      <c r="AR234" s="157">
        <f>' B_Populations'!M239</f>
        <v>0</v>
      </c>
      <c r="AS234" s="157">
        <f>IF(AR234=0,0,($H$234/$AR$234)*100000)</f>
        <v>0</v>
      </c>
      <c r="AT234" s="157">
        <f>' B_Populations'!O239</f>
        <v>0</v>
      </c>
      <c r="AU234" s="157">
        <f>IF(AT234=0,0,($I$234/$AT$234)*100000)</f>
        <v>0</v>
      </c>
      <c r="AV234" s="157">
        <f>' B_Populations'!Q239</f>
        <v>0</v>
      </c>
      <c r="AW234" s="157">
        <f>IF(AV234=0,0,($J$234/$AV$234)*100000)</f>
        <v>0</v>
      </c>
      <c r="AX234" s="157">
        <f>' B_Populations'!S239</f>
        <v>0</v>
      </c>
      <c r="AY234" s="157">
        <f>IF(AX234=0,0,($K$234/$AX$234)*100000)</f>
        <v>0</v>
      </c>
      <c r="AZ234" s="157">
        <f>' B_Populations'!U239</f>
        <v>0</v>
      </c>
      <c r="BA234" s="157">
        <f>IF(AZ234=0,0,($L$234/$AZ$234)*100000)</f>
        <v>0</v>
      </c>
      <c r="CQ234" s="110"/>
      <c r="CR234" s="158"/>
      <c r="CS234" s="159">
        <v>0.13483400000000001</v>
      </c>
      <c r="CT234" s="110"/>
      <c r="CU234" s="108" t="str">
        <f>' B_Populations'!$B$14</f>
        <v>45-54</v>
      </c>
      <c r="CV234" s="160">
        <f t="shared" si="227"/>
        <v>0</v>
      </c>
      <c r="CW234" s="161">
        <f t="shared" si="228"/>
        <v>0</v>
      </c>
      <c r="CX234" s="161">
        <f t="shared" si="229"/>
        <v>0</v>
      </c>
      <c r="CY234" s="162">
        <f t="shared" si="230"/>
        <v>0</v>
      </c>
      <c r="CZ234" s="162">
        <f t="shared" si="231"/>
        <v>0</v>
      </c>
      <c r="DA234" s="162">
        <f t="shared" si="232"/>
        <v>0</v>
      </c>
      <c r="DB234" s="162">
        <f t="shared" si="233"/>
        <v>0</v>
      </c>
      <c r="DC234" s="162">
        <f t="shared" si="234"/>
        <v>0</v>
      </c>
      <c r="DD234" s="162">
        <f t="shared" si="235"/>
        <v>0</v>
      </c>
      <c r="DE234" s="178">
        <f t="shared" si="236"/>
        <v>0</v>
      </c>
    </row>
    <row r="235" spans="1:109">
      <c r="B235" s="108" t="str">
        <f>' B_Populations'!$B$15</f>
        <v>55-64</v>
      </c>
      <c r="C235" s="259"/>
      <c r="D235" s="260"/>
      <c r="E235" s="260"/>
      <c r="F235" s="155"/>
      <c r="G235" s="155"/>
      <c r="H235" s="155"/>
      <c r="I235" s="155"/>
      <c r="J235" s="155"/>
      <c r="K235" s="155"/>
      <c r="L235" s="155"/>
      <c r="M235" s="110"/>
      <c r="N235" s="110"/>
      <c r="O235" s="110"/>
      <c r="P235" s="110"/>
      <c r="Q235" s="110"/>
      <c r="R235" s="110"/>
      <c r="S235" s="110"/>
      <c r="T235" s="110"/>
      <c r="U235" s="110"/>
      <c r="V235" s="110"/>
      <c r="W235" s="110"/>
      <c r="X235" s="110"/>
      <c r="Y235" s="110"/>
      <c r="Z235" s="177"/>
      <c r="AA235" s="177"/>
      <c r="AB235" s="177"/>
      <c r="AC235" s="177"/>
      <c r="AD235" s="177"/>
      <c r="AE235" s="177"/>
      <c r="AF235" s="177"/>
      <c r="AG235" s="110"/>
      <c r="AH235" s="157">
        <f>' B_Populations'!C240</f>
        <v>0</v>
      </c>
      <c r="AI235" s="157">
        <f>IF(AH235=0,0,($C$235/$AH$235)*100000)</f>
        <v>0</v>
      </c>
      <c r="AJ235" s="157">
        <f>' B_Populations'!E240</f>
        <v>0</v>
      </c>
      <c r="AK235" s="157">
        <f>IF(AJ235=0,0,($D$235/$AJ$235)*100000)</f>
        <v>0</v>
      </c>
      <c r="AL235" s="157">
        <f>' B_Populations'!G240</f>
        <v>0</v>
      </c>
      <c r="AM235" s="157">
        <f>IF(AL235=0,0,($E$235/$AL$235)*100000)</f>
        <v>0</v>
      </c>
      <c r="AN235" s="157">
        <f>' B_Populations'!I240</f>
        <v>0</v>
      </c>
      <c r="AO235" s="157">
        <f>IF(AN235=0,0,($F$235/$AN$235)*100000)</f>
        <v>0</v>
      </c>
      <c r="AP235" s="157">
        <f>' B_Populations'!K240</f>
        <v>0</v>
      </c>
      <c r="AQ235" s="157">
        <f>IF(AP235=0,0,($G$235/$AP$235)*100000)</f>
        <v>0</v>
      </c>
      <c r="AR235" s="157">
        <f>' B_Populations'!M240</f>
        <v>0</v>
      </c>
      <c r="AS235" s="157">
        <f>IF(AR235=0,0,($H$235/$AR$235)*100000)</f>
        <v>0</v>
      </c>
      <c r="AT235" s="157">
        <f>' B_Populations'!O240</f>
        <v>0</v>
      </c>
      <c r="AU235" s="157">
        <f>IF(AT235=0,0,($I$235/$AT$235)*100000)</f>
        <v>0</v>
      </c>
      <c r="AV235" s="157">
        <f>' B_Populations'!Q240</f>
        <v>0</v>
      </c>
      <c r="AW235" s="157">
        <f>IF(AV235=0,0,($J$235/$AV$235)*100000)</f>
        <v>0</v>
      </c>
      <c r="AX235" s="157">
        <f>' B_Populations'!S240</f>
        <v>0</v>
      </c>
      <c r="AY235" s="157">
        <f>IF(AX235=0,0,($K$235/$AX$235)*100000)</f>
        <v>0</v>
      </c>
      <c r="AZ235" s="157">
        <f>' B_Populations'!U240</f>
        <v>0</v>
      </c>
      <c r="BA235" s="157">
        <f>IF(AZ235=0,0,($L$235/$AZ$235)*100000)</f>
        <v>0</v>
      </c>
      <c r="CQ235" s="110"/>
      <c r="CR235" s="158"/>
      <c r="CS235" s="159">
        <v>8.7247000000000005E-2</v>
      </c>
      <c r="CT235" s="110"/>
      <c r="CU235" s="108" t="str">
        <f>' B_Populations'!$B$15</f>
        <v>55-64</v>
      </c>
      <c r="CV235" s="160">
        <f t="shared" si="227"/>
        <v>0</v>
      </c>
      <c r="CW235" s="161">
        <f t="shared" si="228"/>
        <v>0</v>
      </c>
      <c r="CX235" s="161">
        <f t="shared" si="229"/>
        <v>0</v>
      </c>
      <c r="CY235" s="162">
        <f t="shared" si="230"/>
        <v>0</v>
      </c>
      <c r="CZ235" s="162">
        <f t="shared" si="231"/>
        <v>0</v>
      </c>
      <c r="DA235" s="162">
        <f t="shared" si="232"/>
        <v>0</v>
      </c>
      <c r="DB235" s="162">
        <f t="shared" si="233"/>
        <v>0</v>
      </c>
      <c r="DC235" s="162">
        <f t="shared" si="234"/>
        <v>0</v>
      </c>
      <c r="DD235" s="162">
        <f t="shared" si="235"/>
        <v>0</v>
      </c>
      <c r="DE235" s="178">
        <f t="shared" si="236"/>
        <v>0</v>
      </c>
    </row>
    <row r="236" spans="1:109">
      <c r="B236" s="108" t="str">
        <f>' B_Populations'!$B$16</f>
        <v>65-74</v>
      </c>
      <c r="C236" s="259"/>
      <c r="D236" s="260"/>
      <c r="E236" s="260"/>
      <c r="F236" s="155"/>
      <c r="G236" s="155"/>
      <c r="H236" s="155"/>
      <c r="I236" s="155"/>
      <c r="J236" s="155"/>
      <c r="K236" s="155"/>
      <c r="L236" s="155"/>
      <c r="M236" s="110"/>
      <c r="N236" s="110"/>
      <c r="O236" s="110"/>
      <c r="P236" s="110"/>
      <c r="Q236" s="110"/>
      <c r="R236" s="110"/>
      <c r="S236" s="110"/>
      <c r="T236" s="110"/>
      <c r="U236" s="110"/>
      <c r="V236" s="110"/>
      <c r="W236" s="110"/>
      <c r="X236" s="110"/>
      <c r="Y236" s="110"/>
      <c r="Z236" s="177"/>
      <c r="AA236" s="177"/>
      <c r="AB236" s="177"/>
      <c r="AC236" s="177"/>
      <c r="AD236" s="177"/>
      <c r="AE236" s="177"/>
      <c r="AF236" s="177"/>
      <c r="AG236" s="110"/>
      <c r="AH236" s="157">
        <f>' B_Populations'!C241</f>
        <v>0</v>
      </c>
      <c r="AI236" s="157">
        <f>IF(AH236=0,0,($C$236/$AH$236)*100000)</f>
        <v>0</v>
      </c>
      <c r="AJ236" s="157">
        <f>' B_Populations'!E241</f>
        <v>0</v>
      </c>
      <c r="AK236" s="157">
        <f>IF(AJ236=0,0,($D$236/$AJ$236)*100000)</f>
        <v>0</v>
      </c>
      <c r="AL236" s="157">
        <f>' B_Populations'!G241</f>
        <v>0</v>
      </c>
      <c r="AM236" s="157">
        <f>IF(AL236=0,0,($E$236/$AL$236)*100000)</f>
        <v>0</v>
      </c>
      <c r="AN236" s="157">
        <f>' B_Populations'!I241</f>
        <v>0</v>
      </c>
      <c r="AO236" s="157">
        <f>IF(AN236=0,0,($F$236/$AN$236)*100000)</f>
        <v>0</v>
      </c>
      <c r="AP236" s="157">
        <f>' B_Populations'!K241</f>
        <v>0</v>
      </c>
      <c r="AQ236" s="157">
        <f>IF(AP236=0,0,($G$236/$AP$236)*100000)</f>
        <v>0</v>
      </c>
      <c r="AR236" s="157">
        <f>' B_Populations'!M241</f>
        <v>0</v>
      </c>
      <c r="AS236" s="157">
        <f>IF(AR236=0,0,($H$236/$AR$236)*100000)</f>
        <v>0</v>
      </c>
      <c r="AT236" s="157">
        <f>' B_Populations'!O241</f>
        <v>0</v>
      </c>
      <c r="AU236" s="157">
        <f>IF(AT236=0,0,($I$236/$AT$236)*100000)</f>
        <v>0</v>
      </c>
      <c r="AV236" s="157">
        <f>' B_Populations'!Q241</f>
        <v>0</v>
      </c>
      <c r="AW236" s="157">
        <f>IF(AV236=0,0,($J$236/$AV$236)*100000)</f>
        <v>0</v>
      </c>
      <c r="AX236" s="157">
        <f>' B_Populations'!S241</f>
        <v>0</v>
      </c>
      <c r="AY236" s="157">
        <f>IF(AX236=0,0,($K$236/$AX$236)*100000)</f>
        <v>0</v>
      </c>
      <c r="AZ236" s="157">
        <f>' B_Populations'!U241</f>
        <v>0</v>
      </c>
      <c r="BA236" s="157">
        <f>IF(AZ236=0,0,($L$236/$AZ$236)*100000)</f>
        <v>0</v>
      </c>
      <c r="CQ236" s="110"/>
      <c r="CR236" s="158"/>
      <c r="CS236" s="159">
        <v>6.6036999999999998E-2</v>
      </c>
      <c r="CT236" s="110"/>
      <c r="CU236" s="108" t="str">
        <f>' B_Populations'!$B$16</f>
        <v>65-74</v>
      </c>
      <c r="CV236" s="160">
        <f t="shared" si="227"/>
        <v>0</v>
      </c>
      <c r="CW236" s="161">
        <f t="shared" si="228"/>
        <v>0</v>
      </c>
      <c r="CX236" s="161">
        <f t="shared" si="229"/>
        <v>0</v>
      </c>
      <c r="CY236" s="162">
        <f t="shared" si="230"/>
        <v>0</v>
      </c>
      <c r="CZ236" s="162">
        <f t="shared" si="231"/>
        <v>0</v>
      </c>
      <c r="DA236" s="162">
        <f t="shared" si="232"/>
        <v>0</v>
      </c>
      <c r="DB236" s="162">
        <f t="shared" si="233"/>
        <v>0</v>
      </c>
      <c r="DC236" s="162">
        <f t="shared" si="234"/>
        <v>0</v>
      </c>
      <c r="DD236" s="162">
        <f t="shared" si="235"/>
        <v>0</v>
      </c>
      <c r="DE236" s="178">
        <f t="shared" si="236"/>
        <v>0</v>
      </c>
    </row>
    <row r="237" spans="1:109">
      <c r="B237" s="108" t="str">
        <f>' B_Populations'!$B$17</f>
        <v>75-84</v>
      </c>
      <c r="C237" s="259"/>
      <c r="D237" s="260"/>
      <c r="E237" s="260"/>
      <c r="F237" s="155"/>
      <c r="G237" s="155"/>
      <c r="H237" s="155"/>
      <c r="I237" s="155"/>
      <c r="J237" s="155"/>
      <c r="K237" s="155"/>
      <c r="L237" s="155"/>
      <c r="M237" s="110"/>
      <c r="N237" s="110"/>
      <c r="O237" s="110"/>
      <c r="P237" s="110"/>
      <c r="Q237" s="110"/>
      <c r="R237" s="110"/>
      <c r="S237" s="110"/>
      <c r="T237" s="110"/>
      <c r="U237" s="110"/>
      <c r="V237" s="110"/>
      <c r="W237" s="110"/>
      <c r="X237" s="110"/>
      <c r="Y237" s="110"/>
      <c r="Z237" s="177"/>
      <c r="AA237" s="177"/>
      <c r="AB237" s="177"/>
      <c r="AC237" s="177"/>
      <c r="AD237" s="177"/>
      <c r="AE237" s="177"/>
      <c r="AF237" s="177"/>
      <c r="AG237" s="110"/>
      <c r="AH237" s="157">
        <f>' B_Populations'!C242</f>
        <v>0</v>
      </c>
      <c r="AI237" s="157">
        <f>IF(AH237=0,0,($C$237/$AH$237)*100000)</f>
        <v>0</v>
      </c>
      <c r="AJ237" s="157">
        <f>' B_Populations'!E242</f>
        <v>0</v>
      </c>
      <c r="AK237" s="157">
        <f>IF(AJ237=0,0,($D$237/$AJ$237)*100000)</f>
        <v>0</v>
      </c>
      <c r="AL237" s="157">
        <f>' B_Populations'!G242</f>
        <v>0</v>
      </c>
      <c r="AM237" s="157">
        <f>IF(AL237=0,0,($E$237/$AL$237)*100000)</f>
        <v>0</v>
      </c>
      <c r="AN237" s="157">
        <f>' B_Populations'!I242</f>
        <v>0</v>
      </c>
      <c r="AO237" s="157">
        <f>IF(AN237=0,0,($F$237/$AN$237)*100000)</f>
        <v>0</v>
      </c>
      <c r="AP237" s="157">
        <f>' B_Populations'!K242</f>
        <v>0</v>
      </c>
      <c r="AQ237" s="157">
        <f>IF(AP237=0,0,($G$237/$AP$237)*100000)</f>
        <v>0</v>
      </c>
      <c r="AR237" s="157">
        <f>' B_Populations'!M242</f>
        <v>0</v>
      </c>
      <c r="AS237" s="157">
        <f>IF(AR237=0,0,($H$237/$AR$237)*100000)</f>
        <v>0</v>
      </c>
      <c r="AT237" s="157">
        <f>' B_Populations'!O242</f>
        <v>0</v>
      </c>
      <c r="AU237" s="157">
        <f>IF(AT237=0,0,($I$237/$AT$237)*100000)</f>
        <v>0</v>
      </c>
      <c r="AV237" s="157">
        <f>' B_Populations'!Q242</f>
        <v>0</v>
      </c>
      <c r="AW237" s="157">
        <f>IF(AV237=0,0,($J$237/$AV$237)*100000)</f>
        <v>0</v>
      </c>
      <c r="AX237" s="157">
        <f>' B_Populations'!S242</f>
        <v>0</v>
      </c>
      <c r="AY237" s="157">
        <f>IF(AX237=0,0,($K$237/$AX$237)*100000)</f>
        <v>0</v>
      </c>
      <c r="AZ237" s="157">
        <f>' B_Populations'!U242</f>
        <v>0</v>
      </c>
      <c r="BA237" s="157">
        <f>IF(AZ237=0,0,($L$237/$AZ$237)*100000)</f>
        <v>0</v>
      </c>
      <c r="CQ237" s="110"/>
      <c r="CR237" s="158"/>
      <c r="CS237" s="159">
        <v>4.4840999999999999E-2</v>
      </c>
      <c r="CT237" s="110"/>
      <c r="CU237" s="108" t="str">
        <f>' B_Populations'!$B$17</f>
        <v>75-84</v>
      </c>
      <c r="CV237" s="160">
        <f t="shared" si="227"/>
        <v>0</v>
      </c>
      <c r="CW237" s="161">
        <f t="shared" si="228"/>
        <v>0</v>
      </c>
      <c r="CX237" s="161">
        <f t="shared" si="229"/>
        <v>0</v>
      </c>
      <c r="CY237" s="162">
        <f t="shared" si="230"/>
        <v>0</v>
      </c>
      <c r="CZ237" s="162">
        <f t="shared" si="231"/>
        <v>0</v>
      </c>
      <c r="DA237" s="162">
        <f t="shared" si="232"/>
        <v>0</v>
      </c>
      <c r="DB237" s="162">
        <f t="shared" si="233"/>
        <v>0</v>
      </c>
      <c r="DC237" s="162">
        <f t="shared" si="234"/>
        <v>0</v>
      </c>
      <c r="DD237" s="162">
        <f t="shared" si="235"/>
        <v>0</v>
      </c>
      <c r="DE237" s="178">
        <f t="shared" si="236"/>
        <v>0</v>
      </c>
    </row>
    <row r="238" spans="1:109">
      <c r="B238" s="108" t="str">
        <f>' B_Populations'!$B$18</f>
        <v>85+</v>
      </c>
      <c r="C238" s="259"/>
      <c r="D238" s="260"/>
      <c r="E238" s="260"/>
      <c r="F238" s="155"/>
      <c r="G238" s="155"/>
      <c r="H238" s="155"/>
      <c r="I238" s="155"/>
      <c r="J238" s="155"/>
      <c r="K238" s="155"/>
      <c r="L238" s="155"/>
      <c r="M238" s="110"/>
      <c r="N238" s="110"/>
      <c r="O238" s="110"/>
      <c r="P238" s="110"/>
      <c r="Q238" s="110"/>
      <c r="R238" s="110"/>
      <c r="S238" s="110"/>
      <c r="T238" s="110"/>
      <c r="U238" s="110"/>
      <c r="V238" s="110"/>
      <c r="W238" s="110"/>
      <c r="X238" s="110"/>
      <c r="Y238" s="110"/>
      <c r="Z238" s="177"/>
      <c r="AA238" s="177"/>
      <c r="AB238" s="177"/>
      <c r="AC238" s="177"/>
      <c r="AD238" s="177"/>
      <c r="AE238" s="177"/>
      <c r="AF238" s="177"/>
      <c r="AG238" s="110"/>
      <c r="AH238" s="157">
        <f>' B_Populations'!C243</f>
        <v>0</v>
      </c>
      <c r="AI238" s="157">
        <f>IF(AH238=0,0,($C$238/$AH$238)*100000)</f>
        <v>0</v>
      </c>
      <c r="AJ238" s="157">
        <f>' B_Populations'!E243</f>
        <v>0</v>
      </c>
      <c r="AK238" s="157">
        <f>IF(AJ238=0,0,($D$238/$AJ$238)*100000)</f>
        <v>0</v>
      </c>
      <c r="AL238" s="157">
        <f>' B_Populations'!G243</f>
        <v>0</v>
      </c>
      <c r="AM238" s="157">
        <f>IF(AL238=0,0,($E$238/$AL$238)*100000)</f>
        <v>0</v>
      </c>
      <c r="AN238" s="157">
        <f>' B_Populations'!I243</f>
        <v>0</v>
      </c>
      <c r="AO238" s="157">
        <f>IF(AN238=0,0,($F$238/$AN$238)*100000)</f>
        <v>0</v>
      </c>
      <c r="AP238" s="157">
        <f>' B_Populations'!K243</f>
        <v>0</v>
      </c>
      <c r="AQ238" s="157">
        <f>IF(AP238=0,0,($G$238/$AP$238)*100000)</f>
        <v>0</v>
      </c>
      <c r="AR238" s="157">
        <f>' B_Populations'!M243</f>
        <v>0</v>
      </c>
      <c r="AS238" s="157">
        <f>IF(AR238=0,0,($H$238/$AR$238)*100000)</f>
        <v>0</v>
      </c>
      <c r="AT238" s="157">
        <f>' B_Populations'!O243</f>
        <v>0</v>
      </c>
      <c r="AU238" s="157">
        <f>IF(AT238=0,0,($I$238/$AT$238)*100000)</f>
        <v>0</v>
      </c>
      <c r="AV238" s="157">
        <f>' B_Populations'!Q243</f>
        <v>0</v>
      </c>
      <c r="AW238" s="157">
        <f>IF(AV238=0,0,($J$238/$AV$238)*100000)</f>
        <v>0</v>
      </c>
      <c r="AX238" s="157">
        <f>' B_Populations'!S243</f>
        <v>0</v>
      </c>
      <c r="AY238" s="157">
        <f>IF(AX238=0,0,($K$238/$AX$238)*100000)</f>
        <v>0</v>
      </c>
      <c r="AZ238" s="157">
        <f>' B_Populations'!U243</f>
        <v>0</v>
      </c>
      <c r="BA238" s="157">
        <f>IF(AZ238=0,0,($L$238/$AZ$238)*100000)</f>
        <v>0</v>
      </c>
      <c r="CQ238" s="110"/>
      <c r="CR238" s="158"/>
      <c r="CS238" s="159">
        <v>1.5507999999999999E-2</v>
      </c>
      <c r="CT238" s="110"/>
      <c r="CU238" s="108" t="str">
        <f>' B_Populations'!$B$18</f>
        <v>85+</v>
      </c>
      <c r="CV238" s="160">
        <f t="shared" si="227"/>
        <v>0</v>
      </c>
      <c r="CW238" s="161">
        <f t="shared" si="228"/>
        <v>0</v>
      </c>
      <c r="CX238" s="161">
        <f t="shared" si="229"/>
        <v>0</v>
      </c>
      <c r="CY238" s="162">
        <f t="shared" si="230"/>
        <v>0</v>
      </c>
      <c r="CZ238" s="162">
        <f t="shared" si="231"/>
        <v>0</v>
      </c>
      <c r="DA238" s="162">
        <f t="shared" si="232"/>
        <v>0</v>
      </c>
      <c r="DB238" s="162">
        <f t="shared" si="233"/>
        <v>0</v>
      </c>
      <c r="DC238" s="162">
        <f t="shared" si="234"/>
        <v>0</v>
      </c>
      <c r="DD238" s="162">
        <f t="shared" si="235"/>
        <v>0</v>
      </c>
      <c r="DE238" s="178">
        <f t="shared" si="236"/>
        <v>0</v>
      </c>
    </row>
    <row r="239" spans="1:109">
      <c r="B239" s="163" t="s">
        <v>115</v>
      </c>
      <c r="C239" s="164">
        <f t="shared" ref="C239:L239" si="237">SUM(C229:C238)</f>
        <v>0</v>
      </c>
      <c r="D239" s="165">
        <f t="shared" si="237"/>
        <v>0</v>
      </c>
      <c r="E239" s="165">
        <f t="shared" si="237"/>
        <v>0</v>
      </c>
      <c r="F239" s="167">
        <f t="shared" si="237"/>
        <v>0</v>
      </c>
      <c r="G239" s="167">
        <f t="shared" si="237"/>
        <v>0</v>
      </c>
      <c r="H239" s="167">
        <f t="shared" si="237"/>
        <v>0</v>
      </c>
      <c r="I239" s="167">
        <f t="shared" si="237"/>
        <v>0</v>
      </c>
      <c r="J239" s="167">
        <f t="shared" si="237"/>
        <v>0</v>
      </c>
      <c r="K239" s="167">
        <f t="shared" si="237"/>
        <v>0</v>
      </c>
      <c r="L239" s="179">
        <f t="shared" si="237"/>
        <v>0</v>
      </c>
      <c r="M239" s="98"/>
      <c r="AH239" s="170">
        <f t="shared" ref="AH239:BA239" si="238">SUM(AH229:AH238)</f>
        <v>0</v>
      </c>
      <c r="AI239" s="157">
        <f>IF(AH239=0,0,($C$239/$AH$239)*100000)</f>
        <v>0</v>
      </c>
      <c r="AJ239" s="157">
        <f t="shared" si="238"/>
        <v>0</v>
      </c>
      <c r="AK239" s="157">
        <f>IF(AJ239=0,0,($D$239/$AJ$239)*100000)</f>
        <v>0</v>
      </c>
      <c r="AL239" s="157">
        <f t="shared" si="238"/>
        <v>0</v>
      </c>
      <c r="AM239" s="157">
        <f>IF(AL239=0,0,($E$239/$AL$239)*100000)</f>
        <v>0</v>
      </c>
      <c r="AN239" s="157">
        <f t="shared" si="238"/>
        <v>0</v>
      </c>
      <c r="AO239" s="157">
        <f>IF(AN239=0,0,($F$239/$AN$239)*100000)</f>
        <v>0</v>
      </c>
      <c r="AP239" s="157">
        <f t="shared" si="238"/>
        <v>0</v>
      </c>
      <c r="AQ239" s="157">
        <f>IF(AP239=0,0,($G$239/$AP$239)*100000)</f>
        <v>0</v>
      </c>
      <c r="AR239" s="157">
        <f t="shared" si="238"/>
        <v>0</v>
      </c>
      <c r="AS239" s="157">
        <f>IF(AR239=0,0,($H$239/$AR$239)*100000)</f>
        <v>0</v>
      </c>
      <c r="AT239" s="157">
        <f t="shared" si="238"/>
        <v>0</v>
      </c>
      <c r="AU239" s="157">
        <f>IF(AT239=0,0,($I$239/$AT$239)*100000)</f>
        <v>0</v>
      </c>
      <c r="AV239" s="157">
        <f t="shared" si="238"/>
        <v>0</v>
      </c>
      <c r="AW239" s="157">
        <f>IF(AV239=0,0,($J$239/$AV$239)*100000)</f>
        <v>0</v>
      </c>
      <c r="AX239" s="157">
        <f t="shared" si="238"/>
        <v>0</v>
      </c>
      <c r="AY239" s="157">
        <f>IF(AX239=0,0,($K$239/$AX$239)*100000)</f>
        <v>0</v>
      </c>
      <c r="AZ239" s="157">
        <f t="shared" si="238"/>
        <v>0</v>
      </c>
      <c r="BA239" s="157">
        <f>IF(AZ239=0,0,($L$239/$AZ$239)*100000)</f>
        <v>0</v>
      </c>
      <c r="CS239" s="171"/>
      <c r="CU239" s="157" t="s">
        <v>115</v>
      </c>
      <c r="CV239" s="160">
        <f t="shared" ref="CV239:DE239" si="239">SUM(CV229:CV238)</f>
        <v>0</v>
      </c>
      <c r="CW239" s="161">
        <f t="shared" si="239"/>
        <v>0</v>
      </c>
      <c r="CX239" s="161">
        <f t="shared" si="239"/>
        <v>0</v>
      </c>
      <c r="CY239" s="172">
        <f t="shared" si="239"/>
        <v>0</v>
      </c>
      <c r="CZ239" s="172">
        <f t="shared" si="239"/>
        <v>0</v>
      </c>
      <c r="DA239" s="172">
        <f t="shared" si="239"/>
        <v>0</v>
      </c>
      <c r="DB239" s="172">
        <f t="shared" si="239"/>
        <v>0</v>
      </c>
      <c r="DC239" s="172">
        <f t="shared" si="239"/>
        <v>0</v>
      </c>
      <c r="DD239" s="172">
        <f t="shared" si="239"/>
        <v>0</v>
      </c>
      <c r="DE239" s="180">
        <f t="shared" si="239"/>
        <v>0</v>
      </c>
    </row>
    <row r="241" spans="1:109" ht="12.95" thickBot="1"/>
    <row r="242" spans="1:109" ht="13.5" thickBot="1">
      <c r="A242" s="136" t="s">
        <v>116</v>
      </c>
      <c r="B242" s="173"/>
      <c r="C242" s="174">
        <f>' B_Populations'!A250</f>
        <v>0</v>
      </c>
      <c r="D242" s="139" t="s">
        <v>103</v>
      </c>
      <c r="E242" s="139"/>
      <c r="F242" s="140" t="s">
        <v>104</v>
      </c>
      <c r="G242" s="141"/>
      <c r="H242" s="141"/>
      <c r="I242" s="141"/>
      <c r="J242" s="141"/>
      <c r="K242" s="141"/>
      <c r="L242" s="141"/>
      <c r="M242" s="98"/>
      <c r="N242" s="98"/>
      <c r="O242" s="98"/>
      <c r="P242" s="98"/>
      <c r="Q242" s="98"/>
      <c r="R242" s="98"/>
      <c r="S242" s="98"/>
      <c r="T242" s="98"/>
      <c r="U242" s="98"/>
      <c r="V242" s="98"/>
      <c r="W242" s="98"/>
      <c r="X242" s="98"/>
      <c r="Y242" s="98"/>
      <c r="CV242" s="98" t="s">
        <v>106</v>
      </c>
      <c r="CW242" s="98"/>
      <c r="CX242" s="98"/>
      <c r="CY242" s="98"/>
    </row>
    <row r="243" spans="1:109" ht="39">
      <c r="B243" s="144" t="s">
        <v>32</v>
      </c>
      <c r="C243" s="145" t="s">
        <v>107</v>
      </c>
      <c r="D243" s="146" t="s">
        <v>108</v>
      </c>
      <c r="E243" s="146" t="s">
        <v>109</v>
      </c>
      <c r="F243" s="148" t="str">
        <f>' B_Populations'!$I$8</f>
        <v>White-Not Hispanic</v>
      </c>
      <c r="G243" s="148" t="str">
        <f>' B_Populations'!$K$8</f>
        <v>Hispanic</v>
      </c>
      <c r="H243" s="148" t="str">
        <f>' B_Populations'!$M$8</f>
        <v>Black-Not Hispanic</v>
      </c>
      <c r="I243" s="148" t="str">
        <f>' B_Populations'!$O$8</f>
        <v>Asian</v>
      </c>
      <c r="J243" s="148" t="str">
        <f>' B_Populations'!$Q$8</f>
        <v>American Indian/Alaska Native</v>
      </c>
      <c r="K243" s="148" t="str">
        <f>' B_Populations'!$S$8</f>
        <v>Other</v>
      </c>
      <c r="L243" s="175" t="str">
        <f>' B_Populations'!$U$8</f>
        <v>Other</v>
      </c>
      <c r="M243" s="102"/>
      <c r="N243" s="102"/>
      <c r="O243" s="102"/>
      <c r="P243" s="102"/>
      <c r="Q243" s="102"/>
      <c r="R243" s="102"/>
      <c r="S243" s="102"/>
      <c r="T243" s="102"/>
      <c r="U243" s="102"/>
      <c r="V243" s="102"/>
      <c r="W243" s="102"/>
      <c r="X243" s="102"/>
      <c r="Y243" s="102"/>
      <c r="Z243" s="102"/>
      <c r="AA243" s="102"/>
      <c r="AB243" s="102"/>
      <c r="AC243" s="102"/>
      <c r="AD243" s="102"/>
      <c r="AE243" s="102"/>
      <c r="AF243" s="102"/>
      <c r="AH243" s="150" t="s">
        <v>110</v>
      </c>
      <c r="AI243" s="150" t="s">
        <v>111</v>
      </c>
      <c r="AJ243" s="150" t="s">
        <v>112</v>
      </c>
      <c r="AK243" s="150" t="s">
        <v>111</v>
      </c>
      <c r="AL243" s="150" t="s">
        <v>113</v>
      </c>
      <c r="AM243" s="150" t="s">
        <v>111</v>
      </c>
      <c r="AN243" s="150" t="str">
        <f>' B_Populations'!$I$8</f>
        <v>White-Not Hispanic</v>
      </c>
      <c r="AO243" s="150" t="s">
        <v>111</v>
      </c>
      <c r="AP243" s="150" t="str">
        <f>' B_Populations'!$K$8</f>
        <v>Hispanic</v>
      </c>
      <c r="AQ243" s="150" t="s">
        <v>111</v>
      </c>
      <c r="AR243" s="150" t="str">
        <f>' B_Populations'!$M$8</f>
        <v>Black-Not Hispanic</v>
      </c>
      <c r="AS243" s="150" t="s">
        <v>111</v>
      </c>
      <c r="AT243" s="150" t="str">
        <f>' B_Populations'!$O$8</f>
        <v>Asian</v>
      </c>
      <c r="AU243" s="150" t="s">
        <v>111</v>
      </c>
      <c r="AV243" s="150" t="str">
        <f>' B_Populations'!$Q$8</f>
        <v>American Indian/Alaska Native</v>
      </c>
      <c r="AW243" s="150" t="s">
        <v>111</v>
      </c>
      <c r="AX243" s="150" t="str">
        <f>' B_Populations'!$S$8</f>
        <v>Other</v>
      </c>
      <c r="AY243" s="150" t="s">
        <v>111</v>
      </c>
      <c r="AZ243" s="150" t="str">
        <f>' B_Populations'!$U$8</f>
        <v>Other</v>
      </c>
      <c r="BA243" s="150" t="s">
        <v>111</v>
      </c>
      <c r="BB243" s="102"/>
      <c r="BC243" s="102"/>
      <c r="BD243" s="102"/>
      <c r="BE243" s="102"/>
      <c r="BF243" s="102"/>
      <c r="BG243" s="102"/>
      <c r="BH243" s="102"/>
      <c r="BI243" s="102"/>
      <c r="BJ243" s="102"/>
      <c r="BK243" s="102"/>
      <c r="BL243" s="102"/>
      <c r="BM243" s="102"/>
      <c r="BN243" s="102"/>
      <c r="BO243" s="102"/>
      <c r="BP243" s="102"/>
      <c r="BQ243" s="102"/>
      <c r="BR243" s="102"/>
      <c r="BS243" s="102"/>
      <c r="BT243" s="102"/>
      <c r="BU243" s="102"/>
      <c r="BV243" s="102"/>
      <c r="BW243" s="102"/>
      <c r="BX243" s="102"/>
      <c r="BY243" s="102"/>
      <c r="BZ243" s="102"/>
      <c r="CA243" s="102"/>
      <c r="CB243" s="102"/>
      <c r="CC243" s="102"/>
      <c r="CD243" s="102"/>
      <c r="CE243" s="102"/>
      <c r="CF243" s="102"/>
      <c r="CG243" s="102"/>
      <c r="CH243" s="102"/>
      <c r="CI243" s="102"/>
      <c r="CJ243" s="102"/>
      <c r="CK243" s="102"/>
      <c r="CL243" s="102"/>
      <c r="CM243" s="102"/>
      <c r="CN243" s="102"/>
      <c r="CO243" s="102"/>
      <c r="CP243" s="102"/>
      <c r="CQ243" s="102"/>
      <c r="CR243" s="102"/>
      <c r="CS243" s="151" t="s">
        <v>114</v>
      </c>
      <c r="CU243" s="150" t="s">
        <v>32</v>
      </c>
      <c r="CV243" s="152" t="s">
        <v>33</v>
      </c>
      <c r="CW243" s="153" t="s">
        <v>34</v>
      </c>
      <c r="CX243" s="153" t="s">
        <v>35</v>
      </c>
      <c r="CY243" s="148" t="str">
        <f>' B_Populations'!$I$8</f>
        <v>White-Not Hispanic</v>
      </c>
      <c r="CZ243" s="148" t="str">
        <f>' B_Populations'!$K$8</f>
        <v>Hispanic</v>
      </c>
      <c r="DA243" s="148" t="str">
        <f>' B_Populations'!$M$8</f>
        <v>Black-Not Hispanic</v>
      </c>
      <c r="DB243" s="148" t="str">
        <f>' B_Populations'!$O$8</f>
        <v>Asian</v>
      </c>
      <c r="DC243" s="148" t="str">
        <f>' B_Populations'!$Q$8</f>
        <v>American Indian/Alaska Native</v>
      </c>
      <c r="DD243" s="148" t="str">
        <f>' B_Populations'!$S$8</f>
        <v>Other</v>
      </c>
      <c r="DE243" s="175" t="str">
        <f>' B_Populations'!$U$8</f>
        <v>Other</v>
      </c>
    </row>
    <row r="244" spans="1:109">
      <c r="B244" s="108" t="str">
        <f>' B_Populations'!$B$9</f>
        <v>10-14</v>
      </c>
      <c r="C244" s="259"/>
      <c r="D244" s="260"/>
      <c r="E244" s="260"/>
      <c r="F244" s="155"/>
      <c r="G244" s="155"/>
      <c r="H244" s="155"/>
      <c r="I244" s="155"/>
      <c r="J244" s="155"/>
      <c r="K244" s="155"/>
      <c r="L244" s="155"/>
      <c r="M244" s="110"/>
      <c r="N244" s="110"/>
      <c r="O244" s="110"/>
      <c r="P244" s="110"/>
      <c r="Q244" s="110"/>
      <c r="R244" s="110"/>
      <c r="S244" s="110"/>
      <c r="T244" s="110"/>
      <c r="U244" s="110"/>
      <c r="V244" s="110"/>
      <c r="W244" s="110"/>
      <c r="X244" s="110"/>
      <c r="Y244" s="110"/>
      <c r="Z244" s="177"/>
      <c r="AA244" s="177"/>
      <c r="AB244" s="177"/>
      <c r="AC244" s="177"/>
      <c r="AD244" s="177"/>
      <c r="AE244" s="177"/>
      <c r="AF244" s="177"/>
      <c r="AG244" s="110"/>
      <c r="AH244" s="157">
        <f>' B_Populations'!C249</f>
        <v>0</v>
      </c>
      <c r="AI244" s="157">
        <f>IF(AH244=0,0,($C$244/$AH$244)*100000)</f>
        <v>0</v>
      </c>
      <c r="AJ244" s="157">
        <f>' B_Populations'!E249</f>
        <v>0</v>
      </c>
      <c r="AK244" s="157">
        <f>IF(AJ244=0,0,($D$244/$AJ$244)*100000)</f>
        <v>0</v>
      </c>
      <c r="AL244" s="157">
        <f>' B_Populations'!G249</f>
        <v>0</v>
      </c>
      <c r="AM244" s="157">
        <f>IF(AL244=0,0,($E$244/$AL$244)*100000)</f>
        <v>0</v>
      </c>
      <c r="AN244" s="157">
        <f>' B_Populations'!I249</f>
        <v>0</v>
      </c>
      <c r="AO244" s="157">
        <f>IF(AN244=0,0,($F$244/$AN$244)*100000)</f>
        <v>0</v>
      </c>
      <c r="AP244" s="157">
        <f>' B_Populations'!K249</f>
        <v>0</v>
      </c>
      <c r="AQ244" s="157">
        <f>IF(AP244=0,0,($G$244/$AP$244)*100000)</f>
        <v>0</v>
      </c>
      <c r="AR244" s="157">
        <f>' B_Populations'!M249</f>
        <v>0</v>
      </c>
      <c r="AS244" s="157">
        <f>IF(AR244=0,0,($H$244/$AR$244)*100000)</f>
        <v>0</v>
      </c>
      <c r="AT244" s="157">
        <f>' B_Populations'!O249</f>
        <v>0</v>
      </c>
      <c r="AU244" s="157">
        <f>IF(AT244=0,0,($I$244/$AT$244)*100000)</f>
        <v>0</v>
      </c>
      <c r="AV244" s="157">
        <f>' B_Populations'!Q249</f>
        <v>0</v>
      </c>
      <c r="AW244" s="157">
        <f>IF(AV244=0,0,($J$244/$AV$244)*100000)</f>
        <v>0</v>
      </c>
      <c r="AX244" s="157">
        <f>' B_Populations'!S249</f>
        <v>0</v>
      </c>
      <c r="AY244" s="157">
        <f>IF(AX244=0,0,($K$244/$AX$244)*100000)</f>
        <v>0</v>
      </c>
      <c r="AZ244" s="157">
        <f>' B_Populations'!U249</f>
        <v>0</v>
      </c>
      <c r="BA244" s="157">
        <f>IF(AZ244=0,0,($L$244/$AZ$244)*100000)</f>
        <v>0</v>
      </c>
      <c r="CQ244" s="110"/>
      <c r="CR244" s="158"/>
      <c r="CS244" s="159">
        <v>7.3032E-2</v>
      </c>
      <c r="CT244" s="110"/>
      <c r="CU244" s="108" t="str">
        <f>' B_Populations'!$B$9</f>
        <v>10-14</v>
      </c>
      <c r="CV244" s="160">
        <f t="shared" ref="CV244:CV253" si="240">AI244*CS244</f>
        <v>0</v>
      </c>
      <c r="CW244" s="161">
        <f t="shared" ref="CW244:CW253" si="241">AK244*CS244</f>
        <v>0</v>
      </c>
      <c r="CX244" s="161">
        <f t="shared" ref="CX244:CX253" si="242">AM244*CS244</f>
        <v>0</v>
      </c>
      <c r="CY244" s="162">
        <f t="shared" ref="CY244:CY253" si="243">AO244*CS244</f>
        <v>0</v>
      </c>
      <c r="CZ244" s="162">
        <f t="shared" ref="CZ244:CZ253" si="244">AQ244*CS244</f>
        <v>0</v>
      </c>
      <c r="DA244" s="162">
        <f t="shared" ref="DA244:DA253" si="245">AS244*CS244</f>
        <v>0</v>
      </c>
      <c r="DB244" s="162">
        <f t="shared" ref="DB244:DB253" si="246">AU244*CS244</f>
        <v>0</v>
      </c>
      <c r="DC244" s="162">
        <f t="shared" ref="DC244:DC253" si="247">AW244*CS244</f>
        <v>0</v>
      </c>
      <c r="DD244" s="162">
        <f t="shared" ref="DD244:DD253" si="248">AY244*CS244</f>
        <v>0</v>
      </c>
      <c r="DE244" s="178">
        <f t="shared" ref="DE244:DE253" si="249">BA244*CS244</f>
        <v>0</v>
      </c>
    </row>
    <row r="245" spans="1:109">
      <c r="B245" s="108" t="str">
        <f>' B_Populations'!$B$10</f>
        <v>15-19</v>
      </c>
      <c r="C245" s="259"/>
      <c r="D245" s="260"/>
      <c r="E245" s="260"/>
      <c r="F245" s="155"/>
      <c r="G245" s="155"/>
      <c r="H245" s="155"/>
      <c r="I245" s="155"/>
      <c r="J245" s="155"/>
      <c r="K245" s="155"/>
      <c r="L245" s="155"/>
      <c r="M245" s="110"/>
      <c r="N245" s="110"/>
      <c r="O245" s="110"/>
      <c r="P245" s="110"/>
      <c r="Q245" s="110"/>
      <c r="R245" s="110"/>
      <c r="S245" s="110"/>
      <c r="T245" s="110"/>
      <c r="U245" s="110"/>
      <c r="V245" s="110"/>
      <c r="W245" s="110"/>
      <c r="X245" s="110"/>
      <c r="Y245" s="110"/>
      <c r="Z245" s="177"/>
      <c r="AA245" s="177"/>
      <c r="AB245" s="177"/>
      <c r="AC245" s="177"/>
      <c r="AD245" s="177"/>
      <c r="AE245" s="177"/>
      <c r="AF245" s="177"/>
      <c r="AG245" s="110"/>
      <c r="AH245" s="157">
        <f>' B_Populations'!C250</f>
        <v>0</v>
      </c>
      <c r="AI245" s="157">
        <f>IF(AH245=0,0,($C$245/$AH$245)*100000)</f>
        <v>0</v>
      </c>
      <c r="AJ245" s="157">
        <f>' B_Populations'!E250</f>
        <v>0</v>
      </c>
      <c r="AK245" s="157">
        <f>IF(AJ245=0,0,($D$245/$AJ$245)*100000)</f>
        <v>0</v>
      </c>
      <c r="AL245" s="157">
        <f>' B_Populations'!G250</f>
        <v>0</v>
      </c>
      <c r="AM245" s="157">
        <f>IF(AL245=0,0,($E$245/$AL$245)*100000)</f>
        <v>0</v>
      </c>
      <c r="AN245" s="157">
        <f>' B_Populations'!I250</f>
        <v>0</v>
      </c>
      <c r="AO245" s="157">
        <f>IF(AN245=0,0,($F$245/$AN$245)*100000)</f>
        <v>0</v>
      </c>
      <c r="AP245" s="157">
        <f>' B_Populations'!K250</f>
        <v>0</v>
      </c>
      <c r="AQ245" s="157">
        <f>IF(AP245=0,0,($G$245/$AP$245)*100000)</f>
        <v>0</v>
      </c>
      <c r="AR245" s="157">
        <f>' B_Populations'!M250</f>
        <v>0</v>
      </c>
      <c r="AS245" s="157">
        <f>IF(AR245=0,0,($H$245/$AR$245)*100000)</f>
        <v>0</v>
      </c>
      <c r="AT245" s="157">
        <f>' B_Populations'!O250</f>
        <v>0</v>
      </c>
      <c r="AU245" s="157">
        <f>IF(AT245=0,0,($I$245/$AT$245)*100000)</f>
        <v>0</v>
      </c>
      <c r="AV245" s="157">
        <f>' B_Populations'!Q250</f>
        <v>0</v>
      </c>
      <c r="AW245" s="157">
        <f>IF(AV245=0,0,($J$245/$AV$245)*100000)</f>
        <v>0</v>
      </c>
      <c r="AX245" s="157">
        <f>' B_Populations'!S250</f>
        <v>0</v>
      </c>
      <c r="AY245" s="157">
        <f>IF(AX245=0,0,($K$245/$AX$245)*100000)</f>
        <v>0</v>
      </c>
      <c r="AZ245" s="157">
        <f>' B_Populations'!U250</f>
        <v>0</v>
      </c>
      <c r="BA245" s="157">
        <f>IF(AZ245=0,0,($L$245/$AZ$245)*100000)</f>
        <v>0</v>
      </c>
      <c r="CQ245" s="110"/>
      <c r="CR245" s="158"/>
      <c r="CS245" s="159">
        <v>7.2168999999999997E-2</v>
      </c>
      <c r="CT245" s="110"/>
      <c r="CU245" s="108" t="str">
        <f>' B_Populations'!$B$10</f>
        <v>15-19</v>
      </c>
      <c r="CV245" s="160">
        <f t="shared" si="240"/>
        <v>0</v>
      </c>
      <c r="CW245" s="161">
        <f t="shared" si="241"/>
        <v>0</v>
      </c>
      <c r="CX245" s="161">
        <f t="shared" si="242"/>
        <v>0</v>
      </c>
      <c r="CY245" s="162">
        <f t="shared" si="243"/>
        <v>0</v>
      </c>
      <c r="CZ245" s="162">
        <f t="shared" si="244"/>
        <v>0</v>
      </c>
      <c r="DA245" s="162">
        <f t="shared" si="245"/>
        <v>0</v>
      </c>
      <c r="DB245" s="162">
        <f t="shared" si="246"/>
        <v>0</v>
      </c>
      <c r="DC245" s="162">
        <f t="shared" si="247"/>
        <v>0</v>
      </c>
      <c r="DD245" s="162">
        <f t="shared" si="248"/>
        <v>0</v>
      </c>
      <c r="DE245" s="178">
        <f t="shared" si="249"/>
        <v>0</v>
      </c>
    </row>
    <row r="246" spans="1:109">
      <c r="B246" s="108" t="str">
        <f>' B_Populations'!$B$11</f>
        <v>20-24</v>
      </c>
      <c r="C246" s="259"/>
      <c r="D246" s="260"/>
      <c r="E246" s="260"/>
      <c r="F246" s="155"/>
      <c r="G246" s="155"/>
      <c r="H246" s="155"/>
      <c r="I246" s="155"/>
      <c r="J246" s="155"/>
      <c r="K246" s="155"/>
      <c r="L246" s="155"/>
      <c r="M246" s="110"/>
      <c r="N246" s="110"/>
      <c r="O246" s="110"/>
      <c r="P246" s="110"/>
      <c r="Q246" s="110"/>
      <c r="R246" s="110"/>
      <c r="S246" s="110"/>
      <c r="T246" s="110"/>
      <c r="U246" s="110"/>
      <c r="V246" s="110"/>
      <c r="W246" s="110"/>
      <c r="X246" s="110"/>
      <c r="Y246" s="110"/>
      <c r="Z246" s="177"/>
      <c r="AA246" s="177"/>
      <c r="AB246" s="177"/>
      <c r="AC246" s="177"/>
      <c r="AD246" s="177"/>
      <c r="AE246" s="177"/>
      <c r="AF246" s="177"/>
      <c r="AG246" s="110"/>
      <c r="AH246" s="157">
        <f>' B_Populations'!C251</f>
        <v>0</v>
      </c>
      <c r="AI246" s="157">
        <f>IF(AH246=0,0,($C$246/$AH$246)*100000)</f>
        <v>0</v>
      </c>
      <c r="AJ246" s="157">
        <f>' B_Populations'!E251</f>
        <v>0</v>
      </c>
      <c r="AK246" s="157">
        <f>IF(AJ246=0,0,($D$246/$AJ$246)*100000)</f>
        <v>0</v>
      </c>
      <c r="AL246" s="157">
        <f>' B_Populations'!G251</f>
        <v>0</v>
      </c>
      <c r="AM246" s="157">
        <f>IF(AL246=0,0,($E$246/$AL$246)*100000)</f>
        <v>0</v>
      </c>
      <c r="AN246" s="157">
        <f>' B_Populations'!I251</f>
        <v>0</v>
      </c>
      <c r="AO246" s="157">
        <f>IF(AN246=0,0,($F$246/$AN$246)*100000)</f>
        <v>0</v>
      </c>
      <c r="AP246" s="157">
        <f>' B_Populations'!K251</f>
        <v>0</v>
      </c>
      <c r="AQ246" s="157">
        <f>IF(AP246=0,0,($G$246/$AP$246)*100000)</f>
        <v>0</v>
      </c>
      <c r="AR246" s="157">
        <f>' B_Populations'!M251</f>
        <v>0</v>
      </c>
      <c r="AS246" s="157">
        <f>IF(AR246=0,0,($H$246/$AR$246)*100000)</f>
        <v>0</v>
      </c>
      <c r="AT246" s="157">
        <f>' B_Populations'!O251</f>
        <v>0</v>
      </c>
      <c r="AU246" s="157">
        <f>IF(AT246=0,0,($I$246/$AT$246)*100000)</f>
        <v>0</v>
      </c>
      <c r="AV246" s="157">
        <f>' B_Populations'!Q251</f>
        <v>0</v>
      </c>
      <c r="AW246" s="157">
        <f>IF(AV246=0,0,($J$246/$AV$246)*100000)</f>
        <v>0</v>
      </c>
      <c r="AX246" s="157">
        <f>' B_Populations'!S251</f>
        <v>0</v>
      </c>
      <c r="AY246" s="157">
        <f>IF(AX246=0,0,($K$246/$AX$246)*100000)</f>
        <v>0</v>
      </c>
      <c r="AZ246" s="157">
        <f>' B_Populations'!U251</f>
        <v>0</v>
      </c>
      <c r="BA246" s="157">
        <f>IF(AZ246=0,0,($L$246/$AZ$246)*100000)</f>
        <v>0</v>
      </c>
      <c r="CQ246" s="110"/>
      <c r="CR246" s="158"/>
      <c r="CS246" s="159">
        <v>6.6477999999999995E-2</v>
      </c>
      <c r="CT246" s="110"/>
      <c r="CU246" s="108" t="str">
        <f>' B_Populations'!$B$11</f>
        <v>20-24</v>
      </c>
      <c r="CV246" s="160">
        <f t="shared" si="240"/>
        <v>0</v>
      </c>
      <c r="CW246" s="161">
        <f t="shared" si="241"/>
        <v>0</v>
      </c>
      <c r="CX246" s="161">
        <f t="shared" si="242"/>
        <v>0</v>
      </c>
      <c r="CY246" s="162">
        <f t="shared" si="243"/>
        <v>0</v>
      </c>
      <c r="CZ246" s="162">
        <f t="shared" si="244"/>
        <v>0</v>
      </c>
      <c r="DA246" s="162">
        <f t="shared" si="245"/>
        <v>0</v>
      </c>
      <c r="DB246" s="162">
        <f t="shared" si="246"/>
        <v>0</v>
      </c>
      <c r="DC246" s="162">
        <f t="shared" si="247"/>
        <v>0</v>
      </c>
      <c r="DD246" s="162">
        <f t="shared" si="248"/>
        <v>0</v>
      </c>
      <c r="DE246" s="178">
        <f t="shared" si="249"/>
        <v>0</v>
      </c>
    </row>
    <row r="247" spans="1:109">
      <c r="B247" s="108" t="str">
        <f>' B_Populations'!$B$12</f>
        <v>25-34</v>
      </c>
      <c r="C247" s="259"/>
      <c r="D247" s="260"/>
      <c r="E247" s="260"/>
      <c r="F247" s="155"/>
      <c r="G247" s="155"/>
      <c r="H247" s="155"/>
      <c r="I247" s="155"/>
      <c r="J247" s="155"/>
      <c r="K247" s="155"/>
      <c r="L247" s="155"/>
      <c r="M247" s="110"/>
      <c r="N247" s="110"/>
      <c r="O247" s="110"/>
      <c r="P247" s="110"/>
      <c r="Q247" s="110"/>
      <c r="R247" s="110"/>
      <c r="S247" s="110"/>
      <c r="T247" s="110"/>
      <c r="U247" s="110"/>
      <c r="V247" s="110"/>
      <c r="W247" s="110"/>
      <c r="X247" s="110"/>
      <c r="Y247" s="110"/>
      <c r="Z247" s="177"/>
      <c r="AA247" s="177"/>
      <c r="AB247" s="177"/>
      <c r="AC247" s="177"/>
      <c r="AD247" s="177"/>
      <c r="AE247" s="177"/>
      <c r="AF247" s="177"/>
      <c r="AG247" s="110"/>
      <c r="AH247" s="157">
        <f>' B_Populations'!C252</f>
        <v>0</v>
      </c>
      <c r="AI247" s="157">
        <f>IF(AH247=0,0,($C$247/$AH$247)*100000)</f>
        <v>0</v>
      </c>
      <c r="AJ247" s="157">
        <f>' B_Populations'!E252</f>
        <v>0</v>
      </c>
      <c r="AK247" s="157">
        <f>IF(AJ247=0,0,($D$247/$AJ$247)*100000)</f>
        <v>0</v>
      </c>
      <c r="AL247" s="157">
        <f>' B_Populations'!G252</f>
        <v>0</v>
      </c>
      <c r="AM247" s="157">
        <f>IF(AL247=0,0,($E$247/$AL$247)*100000)</f>
        <v>0</v>
      </c>
      <c r="AN247" s="157">
        <f>' B_Populations'!I252</f>
        <v>0</v>
      </c>
      <c r="AO247" s="157">
        <f>IF(AN247=0,0,($F$247/$AN$247)*100000)</f>
        <v>0</v>
      </c>
      <c r="AP247" s="157">
        <f>' B_Populations'!K252</f>
        <v>0</v>
      </c>
      <c r="AQ247" s="157">
        <f>IF(AP247=0,0,($G$247/$AP$247)*100000)</f>
        <v>0</v>
      </c>
      <c r="AR247" s="157">
        <f>' B_Populations'!M252</f>
        <v>0</v>
      </c>
      <c r="AS247" s="157">
        <f>IF(AR247=0,0,($H$247/$AR$247)*100000)</f>
        <v>0</v>
      </c>
      <c r="AT247" s="157">
        <f>' B_Populations'!O252</f>
        <v>0</v>
      </c>
      <c r="AU247" s="157">
        <f>IF(AT247=0,0,($I$247/$AT$247)*100000)</f>
        <v>0</v>
      </c>
      <c r="AV247" s="157">
        <f>' B_Populations'!Q252</f>
        <v>0</v>
      </c>
      <c r="AW247" s="157">
        <f>IF(AV247=0,0,($J$247/$AV$247)*100000)</f>
        <v>0</v>
      </c>
      <c r="AX247" s="157">
        <f>' B_Populations'!S252</f>
        <v>0</v>
      </c>
      <c r="AY247" s="157">
        <f>IF(AX247=0,0,($K$247/$AX$247)*100000)</f>
        <v>0</v>
      </c>
      <c r="AZ247" s="157">
        <f>' B_Populations'!U252</f>
        <v>0</v>
      </c>
      <c r="BA247" s="157">
        <f>IF(AZ247=0,0,($L$247/$AZ$247)*100000)</f>
        <v>0</v>
      </c>
      <c r="CQ247" s="110"/>
      <c r="CR247" s="158"/>
      <c r="CS247" s="159">
        <v>0.135573</v>
      </c>
      <c r="CT247" s="110"/>
      <c r="CU247" s="108" t="str">
        <f>' B_Populations'!$B$12</f>
        <v>25-34</v>
      </c>
      <c r="CV247" s="160">
        <f t="shared" si="240"/>
        <v>0</v>
      </c>
      <c r="CW247" s="161">
        <f t="shared" si="241"/>
        <v>0</v>
      </c>
      <c r="CX247" s="161">
        <f t="shared" si="242"/>
        <v>0</v>
      </c>
      <c r="CY247" s="162">
        <f t="shared" si="243"/>
        <v>0</v>
      </c>
      <c r="CZ247" s="162">
        <f t="shared" si="244"/>
        <v>0</v>
      </c>
      <c r="DA247" s="162">
        <f t="shared" si="245"/>
        <v>0</v>
      </c>
      <c r="DB247" s="162">
        <f t="shared" si="246"/>
        <v>0</v>
      </c>
      <c r="DC247" s="162">
        <f t="shared" si="247"/>
        <v>0</v>
      </c>
      <c r="DD247" s="162">
        <f t="shared" si="248"/>
        <v>0</v>
      </c>
      <c r="DE247" s="178">
        <f t="shared" si="249"/>
        <v>0</v>
      </c>
    </row>
    <row r="248" spans="1:109">
      <c r="B248" s="108" t="str">
        <f>' B_Populations'!$B$13</f>
        <v>35-44</v>
      </c>
      <c r="C248" s="259"/>
      <c r="D248" s="260"/>
      <c r="E248" s="260"/>
      <c r="F248" s="155"/>
      <c r="G248" s="155"/>
      <c r="H248" s="155"/>
      <c r="I248" s="155"/>
      <c r="J248" s="155"/>
      <c r="K248" s="155"/>
      <c r="L248" s="155"/>
      <c r="M248" s="110"/>
      <c r="N248" s="110"/>
      <c r="O248" s="110"/>
      <c r="P248" s="110"/>
      <c r="Q248" s="110"/>
      <c r="R248" s="110"/>
      <c r="S248" s="110"/>
      <c r="T248" s="110"/>
      <c r="U248" s="110"/>
      <c r="V248" s="110"/>
      <c r="W248" s="110"/>
      <c r="X248" s="110"/>
      <c r="Y248" s="110"/>
      <c r="Z248" s="177"/>
      <c r="AA248" s="177"/>
      <c r="AB248" s="177"/>
      <c r="AC248" s="177"/>
      <c r="AD248" s="177"/>
      <c r="AE248" s="177"/>
      <c r="AF248" s="177"/>
      <c r="AG248" s="110"/>
      <c r="AH248" s="157">
        <f>' B_Populations'!C253</f>
        <v>0</v>
      </c>
      <c r="AI248" s="157">
        <f>IF(AH248=0,0,($C$248/$AH$248)*100000)</f>
        <v>0</v>
      </c>
      <c r="AJ248" s="157">
        <f>' B_Populations'!E253</f>
        <v>0</v>
      </c>
      <c r="AK248" s="157">
        <f>IF(AJ248=0,0,($D$248/$AJ$248)*100000)</f>
        <v>0</v>
      </c>
      <c r="AL248" s="157">
        <f>' B_Populations'!G253</f>
        <v>0</v>
      </c>
      <c r="AM248" s="157">
        <f>IF(AL248=0,0,($E$248/$AL$248)*100000)</f>
        <v>0</v>
      </c>
      <c r="AN248" s="157">
        <f>' B_Populations'!I253</f>
        <v>0</v>
      </c>
      <c r="AO248" s="157">
        <f>IF(AN248=0,0,($F$248/$AN$248)*100000)</f>
        <v>0</v>
      </c>
      <c r="AP248" s="157">
        <f>' B_Populations'!K253</f>
        <v>0</v>
      </c>
      <c r="AQ248" s="157">
        <f>IF(AP248=0,0,($G$248/$AP$248)*100000)</f>
        <v>0</v>
      </c>
      <c r="AR248" s="157">
        <f>' B_Populations'!M253</f>
        <v>0</v>
      </c>
      <c r="AS248" s="157">
        <f>IF(AR248=0,0,($H$248/$AR$248)*100000)</f>
        <v>0</v>
      </c>
      <c r="AT248" s="157">
        <f>' B_Populations'!O253</f>
        <v>0</v>
      </c>
      <c r="AU248" s="157">
        <f>IF(AT248=0,0,($I$248/$AT$248)*100000)</f>
        <v>0</v>
      </c>
      <c r="AV248" s="157">
        <f>' B_Populations'!Q253</f>
        <v>0</v>
      </c>
      <c r="AW248" s="157">
        <f>IF(AV248=0,0,($J$248/$AV$248)*100000)</f>
        <v>0</v>
      </c>
      <c r="AX248" s="157">
        <f>' B_Populations'!S253</f>
        <v>0</v>
      </c>
      <c r="AY248" s="157">
        <f>IF(AX248=0,0,($K$248/$AX$248)*100000)</f>
        <v>0</v>
      </c>
      <c r="AZ248" s="157">
        <f>' B_Populations'!U253</f>
        <v>0</v>
      </c>
      <c r="BA248" s="157">
        <f>IF(AZ248=0,0,($L$248/$AZ$248)*100000)</f>
        <v>0</v>
      </c>
      <c r="CQ248" s="110"/>
      <c r="CR248" s="158"/>
      <c r="CS248" s="159">
        <v>0.16261300000000001</v>
      </c>
      <c r="CT248" s="110"/>
      <c r="CU248" s="108" t="str">
        <f>' B_Populations'!$B$13</f>
        <v>35-44</v>
      </c>
      <c r="CV248" s="160">
        <f t="shared" si="240"/>
        <v>0</v>
      </c>
      <c r="CW248" s="161">
        <f t="shared" si="241"/>
        <v>0</v>
      </c>
      <c r="CX248" s="161">
        <f t="shared" si="242"/>
        <v>0</v>
      </c>
      <c r="CY248" s="162">
        <f t="shared" si="243"/>
        <v>0</v>
      </c>
      <c r="CZ248" s="162">
        <f t="shared" si="244"/>
        <v>0</v>
      </c>
      <c r="DA248" s="162">
        <f t="shared" si="245"/>
        <v>0</v>
      </c>
      <c r="DB248" s="162">
        <f t="shared" si="246"/>
        <v>0</v>
      </c>
      <c r="DC248" s="162">
        <f t="shared" si="247"/>
        <v>0</v>
      </c>
      <c r="DD248" s="162">
        <f t="shared" si="248"/>
        <v>0</v>
      </c>
      <c r="DE248" s="178">
        <f t="shared" si="249"/>
        <v>0</v>
      </c>
    </row>
    <row r="249" spans="1:109">
      <c r="B249" s="108" t="str">
        <f>' B_Populations'!$B$14</f>
        <v>45-54</v>
      </c>
      <c r="C249" s="259"/>
      <c r="D249" s="260"/>
      <c r="E249" s="260"/>
      <c r="F249" s="155"/>
      <c r="G249" s="155"/>
      <c r="H249" s="155"/>
      <c r="I249" s="155"/>
      <c r="J249" s="155"/>
      <c r="K249" s="155"/>
      <c r="L249" s="155"/>
      <c r="M249" s="110"/>
      <c r="N249" s="110"/>
      <c r="O249" s="110"/>
      <c r="P249" s="110"/>
      <c r="Q249" s="110"/>
      <c r="R249" s="110"/>
      <c r="S249" s="110"/>
      <c r="T249" s="110"/>
      <c r="U249" s="110"/>
      <c r="V249" s="110"/>
      <c r="W249" s="110"/>
      <c r="X249" s="110"/>
      <c r="Y249" s="110"/>
      <c r="Z249" s="177"/>
      <c r="AA249" s="177"/>
      <c r="AB249" s="177"/>
      <c r="AC249" s="177"/>
      <c r="AD249" s="177"/>
      <c r="AE249" s="177"/>
      <c r="AF249" s="177"/>
      <c r="AG249" s="110"/>
      <c r="AH249" s="157">
        <f>' B_Populations'!C254</f>
        <v>0</v>
      </c>
      <c r="AI249" s="157">
        <f>IF(AH249=0,0,($C$249/$AH$249)*100000)</f>
        <v>0</v>
      </c>
      <c r="AJ249" s="157">
        <f>' B_Populations'!E254</f>
        <v>0</v>
      </c>
      <c r="AK249" s="157">
        <f>IF(AJ249=0,0,($D$249/$AJ$249)*100000)</f>
        <v>0</v>
      </c>
      <c r="AL249" s="157">
        <f>' B_Populations'!G254</f>
        <v>0</v>
      </c>
      <c r="AM249" s="157">
        <f>IF(AL249=0,0,($E$249/$AL$249)*100000)</f>
        <v>0</v>
      </c>
      <c r="AN249" s="157">
        <f>' B_Populations'!I254</f>
        <v>0</v>
      </c>
      <c r="AO249" s="157">
        <f>IF(AN249=0,0,($F$249/$AN$249)*100000)</f>
        <v>0</v>
      </c>
      <c r="AP249" s="157">
        <f>' B_Populations'!K254</f>
        <v>0</v>
      </c>
      <c r="AQ249" s="157">
        <f>IF(AP249=0,0,($G$249/$AP$249)*100000)</f>
        <v>0</v>
      </c>
      <c r="AR249" s="157">
        <f>' B_Populations'!M254</f>
        <v>0</v>
      </c>
      <c r="AS249" s="157">
        <f>IF(AR249=0,0,($H$249/$AR$249)*100000)</f>
        <v>0</v>
      </c>
      <c r="AT249" s="157">
        <f>' B_Populations'!O254</f>
        <v>0</v>
      </c>
      <c r="AU249" s="157">
        <f>IF(AT249=0,0,($I$249/$AT$249)*100000)</f>
        <v>0</v>
      </c>
      <c r="AV249" s="157">
        <f>' B_Populations'!Q254</f>
        <v>0</v>
      </c>
      <c r="AW249" s="157">
        <f>IF(AV249=0,0,($J$249/$AV$249)*100000)</f>
        <v>0</v>
      </c>
      <c r="AX249" s="157">
        <f>' B_Populations'!S254</f>
        <v>0</v>
      </c>
      <c r="AY249" s="157">
        <f>IF(AX249=0,0,($K$249/$AX$249)*100000)</f>
        <v>0</v>
      </c>
      <c r="AZ249" s="157">
        <f>' B_Populations'!U254</f>
        <v>0</v>
      </c>
      <c r="BA249" s="157">
        <f>IF(AZ249=0,0,($L$249/$AZ$249)*100000)</f>
        <v>0</v>
      </c>
      <c r="CQ249" s="110"/>
      <c r="CR249" s="158"/>
      <c r="CS249" s="159">
        <v>0.13483400000000001</v>
      </c>
      <c r="CT249" s="110"/>
      <c r="CU249" s="108" t="str">
        <f>' B_Populations'!$B$14</f>
        <v>45-54</v>
      </c>
      <c r="CV249" s="160">
        <f t="shared" si="240"/>
        <v>0</v>
      </c>
      <c r="CW249" s="161">
        <f t="shared" si="241"/>
        <v>0</v>
      </c>
      <c r="CX249" s="161">
        <f t="shared" si="242"/>
        <v>0</v>
      </c>
      <c r="CY249" s="162">
        <f t="shared" si="243"/>
        <v>0</v>
      </c>
      <c r="CZ249" s="162">
        <f t="shared" si="244"/>
        <v>0</v>
      </c>
      <c r="DA249" s="162">
        <f t="shared" si="245"/>
        <v>0</v>
      </c>
      <c r="DB249" s="162">
        <f t="shared" si="246"/>
        <v>0</v>
      </c>
      <c r="DC249" s="162">
        <f t="shared" si="247"/>
        <v>0</v>
      </c>
      <c r="DD249" s="162">
        <f t="shared" si="248"/>
        <v>0</v>
      </c>
      <c r="DE249" s="178">
        <f t="shared" si="249"/>
        <v>0</v>
      </c>
    </row>
    <row r="250" spans="1:109">
      <c r="B250" s="108" t="str">
        <f>' B_Populations'!$B$15</f>
        <v>55-64</v>
      </c>
      <c r="C250" s="259"/>
      <c r="D250" s="260"/>
      <c r="E250" s="260"/>
      <c r="F250" s="155"/>
      <c r="G250" s="155"/>
      <c r="H250" s="155"/>
      <c r="I250" s="155"/>
      <c r="J250" s="155"/>
      <c r="K250" s="155"/>
      <c r="L250" s="155"/>
      <c r="M250" s="110"/>
      <c r="N250" s="110"/>
      <c r="O250" s="110"/>
      <c r="P250" s="110"/>
      <c r="Q250" s="110"/>
      <c r="R250" s="110"/>
      <c r="S250" s="110"/>
      <c r="T250" s="110"/>
      <c r="U250" s="110"/>
      <c r="V250" s="110"/>
      <c r="W250" s="110"/>
      <c r="X250" s="110"/>
      <c r="Y250" s="110"/>
      <c r="Z250" s="177"/>
      <c r="AA250" s="177"/>
      <c r="AB250" s="177"/>
      <c r="AC250" s="177"/>
      <c r="AD250" s="177"/>
      <c r="AE250" s="177"/>
      <c r="AF250" s="177"/>
      <c r="AG250" s="110"/>
      <c r="AH250" s="157">
        <f>' B_Populations'!C255</f>
        <v>0</v>
      </c>
      <c r="AI250" s="157">
        <f>IF(AH250=0,0,($C$250/$AH$250)*100000)</f>
        <v>0</v>
      </c>
      <c r="AJ250" s="157">
        <f>' B_Populations'!E255</f>
        <v>0</v>
      </c>
      <c r="AK250" s="157">
        <f>IF(AJ250=0,0,($D$250/$AJ$250)*100000)</f>
        <v>0</v>
      </c>
      <c r="AL250" s="157">
        <f>' B_Populations'!G255</f>
        <v>0</v>
      </c>
      <c r="AM250" s="157">
        <f>IF(AL250=0,0,($E$250/$AL$250)*100000)</f>
        <v>0</v>
      </c>
      <c r="AN250" s="157">
        <f>' B_Populations'!I255</f>
        <v>0</v>
      </c>
      <c r="AO250" s="157">
        <f>IF(AN250=0,0,($F$250/$AN$250)*100000)</f>
        <v>0</v>
      </c>
      <c r="AP250" s="157">
        <f>' B_Populations'!K255</f>
        <v>0</v>
      </c>
      <c r="AQ250" s="157">
        <f>IF(AP250=0,0,($G$250/$AP$250)*100000)</f>
        <v>0</v>
      </c>
      <c r="AR250" s="157">
        <f>' B_Populations'!M255</f>
        <v>0</v>
      </c>
      <c r="AS250" s="157">
        <f>IF(AR250=0,0,($H$250/$AR$250)*100000)</f>
        <v>0</v>
      </c>
      <c r="AT250" s="157">
        <f>' B_Populations'!O255</f>
        <v>0</v>
      </c>
      <c r="AU250" s="157">
        <f>IF(AT250=0,0,($I$250/$AT$250)*100000)</f>
        <v>0</v>
      </c>
      <c r="AV250" s="157">
        <f>' B_Populations'!Q255</f>
        <v>0</v>
      </c>
      <c r="AW250" s="157">
        <f>IF(AV250=0,0,($J$250/$AV$250)*100000)</f>
        <v>0</v>
      </c>
      <c r="AX250" s="157">
        <f>' B_Populations'!S255</f>
        <v>0</v>
      </c>
      <c r="AY250" s="157">
        <f>IF(AX250=0,0,($K$250/$AX$250)*100000)</f>
        <v>0</v>
      </c>
      <c r="AZ250" s="157">
        <f>' B_Populations'!U255</f>
        <v>0</v>
      </c>
      <c r="BA250" s="157">
        <f>IF(AZ250=0,0,($L$250/$AZ$250)*100000)</f>
        <v>0</v>
      </c>
      <c r="CQ250" s="110"/>
      <c r="CR250" s="158"/>
      <c r="CS250" s="159">
        <v>8.7247000000000005E-2</v>
      </c>
      <c r="CT250" s="110"/>
      <c r="CU250" s="108" t="str">
        <f>' B_Populations'!$B$15</f>
        <v>55-64</v>
      </c>
      <c r="CV250" s="160">
        <f t="shared" si="240"/>
        <v>0</v>
      </c>
      <c r="CW250" s="161">
        <f t="shared" si="241"/>
        <v>0</v>
      </c>
      <c r="CX250" s="161">
        <f t="shared" si="242"/>
        <v>0</v>
      </c>
      <c r="CY250" s="162">
        <f t="shared" si="243"/>
        <v>0</v>
      </c>
      <c r="CZ250" s="162">
        <f t="shared" si="244"/>
        <v>0</v>
      </c>
      <c r="DA250" s="162">
        <f t="shared" si="245"/>
        <v>0</v>
      </c>
      <c r="DB250" s="162">
        <f t="shared" si="246"/>
        <v>0</v>
      </c>
      <c r="DC250" s="162">
        <f t="shared" si="247"/>
        <v>0</v>
      </c>
      <c r="DD250" s="162">
        <f t="shared" si="248"/>
        <v>0</v>
      </c>
      <c r="DE250" s="178">
        <f t="shared" si="249"/>
        <v>0</v>
      </c>
    </row>
    <row r="251" spans="1:109">
      <c r="B251" s="108" t="str">
        <f>' B_Populations'!$B$16</f>
        <v>65-74</v>
      </c>
      <c r="C251" s="259"/>
      <c r="D251" s="260"/>
      <c r="E251" s="260"/>
      <c r="F251" s="155"/>
      <c r="G251" s="155"/>
      <c r="H251" s="155"/>
      <c r="I251" s="155"/>
      <c r="J251" s="155"/>
      <c r="K251" s="155"/>
      <c r="L251" s="155"/>
      <c r="M251" s="110"/>
      <c r="N251" s="110"/>
      <c r="O251" s="110"/>
      <c r="P251" s="110"/>
      <c r="Q251" s="110"/>
      <c r="R251" s="110"/>
      <c r="S251" s="110"/>
      <c r="T251" s="110"/>
      <c r="U251" s="110"/>
      <c r="V251" s="110"/>
      <c r="W251" s="110"/>
      <c r="X251" s="110"/>
      <c r="Y251" s="110"/>
      <c r="Z251" s="177"/>
      <c r="AA251" s="177"/>
      <c r="AB251" s="177"/>
      <c r="AC251" s="177"/>
      <c r="AD251" s="177"/>
      <c r="AE251" s="177"/>
      <c r="AF251" s="177"/>
      <c r="AG251" s="110"/>
      <c r="AH251" s="157">
        <f>' B_Populations'!C256</f>
        <v>0</v>
      </c>
      <c r="AI251" s="157">
        <f>IF(AH251=0,0,($C$251/$AH$251)*100000)</f>
        <v>0</v>
      </c>
      <c r="AJ251" s="157">
        <f>' B_Populations'!E256</f>
        <v>0</v>
      </c>
      <c r="AK251" s="157">
        <f>IF(AJ251=0,0,($D$251/$AJ$251)*100000)</f>
        <v>0</v>
      </c>
      <c r="AL251" s="157">
        <f>' B_Populations'!G256</f>
        <v>0</v>
      </c>
      <c r="AM251" s="157">
        <f>IF(AL251=0,0,($E$251/$AL$251)*100000)</f>
        <v>0</v>
      </c>
      <c r="AN251" s="157">
        <f>' B_Populations'!I256</f>
        <v>0</v>
      </c>
      <c r="AO251" s="157">
        <f>IF(AN251=0,0,($F$251/$AN$251)*100000)</f>
        <v>0</v>
      </c>
      <c r="AP251" s="157">
        <f>' B_Populations'!K256</f>
        <v>0</v>
      </c>
      <c r="AQ251" s="157">
        <f>IF(AP251=0,0,($G$251/$AP$251)*100000)</f>
        <v>0</v>
      </c>
      <c r="AR251" s="157">
        <f>' B_Populations'!M256</f>
        <v>0</v>
      </c>
      <c r="AS251" s="157">
        <f>IF(AR251=0,0,($H$251/$AR$251)*100000)</f>
        <v>0</v>
      </c>
      <c r="AT251" s="157">
        <f>' B_Populations'!O256</f>
        <v>0</v>
      </c>
      <c r="AU251" s="157">
        <f>IF(AT251=0,0,($I$251/$AT$251)*100000)</f>
        <v>0</v>
      </c>
      <c r="AV251" s="157">
        <f>' B_Populations'!Q256</f>
        <v>0</v>
      </c>
      <c r="AW251" s="157">
        <f>IF(AV251=0,0,($J$251/$AV$251)*100000)</f>
        <v>0</v>
      </c>
      <c r="AX251" s="157">
        <f>' B_Populations'!S256</f>
        <v>0</v>
      </c>
      <c r="AY251" s="157">
        <f>IF(AX251=0,0,($K$251/$AX$251)*100000)</f>
        <v>0</v>
      </c>
      <c r="AZ251" s="157">
        <f>' B_Populations'!U256</f>
        <v>0</v>
      </c>
      <c r="BA251" s="157">
        <f>IF(AZ251=0,0,($L$251/$AZ$251)*100000)</f>
        <v>0</v>
      </c>
      <c r="CQ251" s="110"/>
      <c r="CR251" s="158"/>
      <c r="CS251" s="159">
        <v>6.6036999999999998E-2</v>
      </c>
      <c r="CT251" s="110"/>
      <c r="CU251" s="108" t="str">
        <f>' B_Populations'!$B$16</f>
        <v>65-74</v>
      </c>
      <c r="CV251" s="160">
        <f t="shared" si="240"/>
        <v>0</v>
      </c>
      <c r="CW251" s="161">
        <f t="shared" si="241"/>
        <v>0</v>
      </c>
      <c r="CX251" s="161">
        <f t="shared" si="242"/>
        <v>0</v>
      </c>
      <c r="CY251" s="162">
        <f t="shared" si="243"/>
        <v>0</v>
      </c>
      <c r="CZ251" s="162">
        <f t="shared" si="244"/>
        <v>0</v>
      </c>
      <c r="DA251" s="162">
        <f t="shared" si="245"/>
        <v>0</v>
      </c>
      <c r="DB251" s="162">
        <f t="shared" si="246"/>
        <v>0</v>
      </c>
      <c r="DC251" s="162">
        <f t="shared" si="247"/>
        <v>0</v>
      </c>
      <c r="DD251" s="162">
        <f t="shared" si="248"/>
        <v>0</v>
      </c>
      <c r="DE251" s="178">
        <f t="shared" si="249"/>
        <v>0</v>
      </c>
    </row>
    <row r="252" spans="1:109">
      <c r="B252" s="108" t="str">
        <f>' B_Populations'!$B$17</f>
        <v>75-84</v>
      </c>
      <c r="C252" s="259"/>
      <c r="D252" s="260"/>
      <c r="E252" s="260"/>
      <c r="F252" s="155"/>
      <c r="G252" s="155"/>
      <c r="H252" s="155"/>
      <c r="I252" s="155"/>
      <c r="J252" s="155"/>
      <c r="K252" s="155"/>
      <c r="L252" s="155"/>
      <c r="M252" s="110"/>
      <c r="N252" s="110"/>
      <c r="O252" s="110"/>
      <c r="P252" s="110"/>
      <c r="Q252" s="110"/>
      <c r="R252" s="110"/>
      <c r="S252" s="110"/>
      <c r="T252" s="110"/>
      <c r="U252" s="110"/>
      <c r="V252" s="110"/>
      <c r="W252" s="110"/>
      <c r="X252" s="110"/>
      <c r="Y252" s="110"/>
      <c r="Z252" s="177"/>
      <c r="AA252" s="177"/>
      <c r="AB252" s="177"/>
      <c r="AC252" s="177"/>
      <c r="AD252" s="177"/>
      <c r="AE252" s="177"/>
      <c r="AF252" s="177"/>
      <c r="AG252" s="110"/>
      <c r="AH252" s="157">
        <f>' B_Populations'!C257</f>
        <v>0</v>
      </c>
      <c r="AI252" s="157">
        <f>IF(AH252=0,0,($C$252/$AH$252)*100000)</f>
        <v>0</v>
      </c>
      <c r="AJ252" s="157">
        <f>' B_Populations'!E257</f>
        <v>0</v>
      </c>
      <c r="AK252" s="157">
        <f>IF(AJ252=0,0,($D$252/$AJ$252)*100000)</f>
        <v>0</v>
      </c>
      <c r="AL252" s="157">
        <f>' B_Populations'!G257</f>
        <v>0</v>
      </c>
      <c r="AM252" s="157">
        <f>IF(AL252=0,0,($E$252/$AL$252)*100000)</f>
        <v>0</v>
      </c>
      <c r="AN252" s="157">
        <f>' B_Populations'!I257</f>
        <v>0</v>
      </c>
      <c r="AO252" s="157">
        <f>IF(AN252=0,0,($F$252/$AN$252)*100000)</f>
        <v>0</v>
      </c>
      <c r="AP252" s="157">
        <f>' B_Populations'!K257</f>
        <v>0</v>
      </c>
      <c r="AQ252" s="157">
        <f>IF(AP252=0,0,($G$252/$AP$252)*100000)</f>
        <v>0</v>
      </c>
      <c r="AR252" s="157">
        <f>' B_Populations'!M257</f>
        <v>0</v>
      </c>
      <c r="AS252" s="157">
        <f>IF(AR252=0,0,($H$252/$AR$252)*100000)</f>
        <v>0</v>
      </c>
      <c r="AT252" s="157">
        <f>' B_Populations'!O257</f>
        <v>0</v>
      </c>
      <c r="AU252" s="157">
        <f>IF(AT252=0,0,($I$252/$AT$252)*100000)</f>
        <v>0</v>
      </c>
      <c r="AV252" s="157">
        <f>' B_Populations'!Q257</f>
        <v>0</v>
      </c>
      <c r="AW252" s="157">
        <f>IF(AV252=0,0,($J$252/$AV$252)*100000)</f>
        <v>0</v>
      </c>
      <c r="AX252" s="157">
        <f>' B_Populations'!S257</f>
        <v>0</v>
      </c>
      <c r="AY252" s="157">
        <f>IF(AX252=0,0,($K$252/$AX$252)*100000)</f>
        <v>0</v>
      </c>
      <c r="AZ252" s="157">
        <f>' B_Populations'!U257</f>
        <v>0</v>
      </c>
      <c r="BA252" s="157">
        <f>IF(AZ252=0,0,($L$252/$AZ$252)*100000)</f>
        <v>0</v>
      </c>
      <c r="CQ252" s="110"/>
      <c r="CR252" s="158"/>
      <c r="CS252" s="159">
        <v>4.4840999999999999E-2</v>
      </c>
      <c r="CT252" s="110"/>
      <c r="CU252" s="108" t="str">
        <f>' B_Populations'!$B$17</f>
        <v>75-84</v>
      </c>
      <c r="CV252" s="160">
        <f t="shared" si="240"/>
        <v>0</v>
      </c>
      <c r="CW252" s="161">
        <f t="shared" si="241"/>
        <v>0</v>
      </c>
      <c r="CX252" s="161">
        <f t="shared" si="242"/>
        <v>0</v>
      </c>
      <c r="CY252" s="162">
        <f t="shared" si="243"/>
        <v>0</v>
      </c>
      <c r="CZ252" s="162">
        <f t="shared" si="244"/>
        <v>0</v>
      </c>
      <c r="DA252" s="162">
        <f t="shared" si="245"/>
        <v>0</v>
      </c>
      <c r="DB252" s="162">
        <f t="shared" si="246"/>
        <v>0</v>
      </c>
      <c r="DC252" s="162">
        <f t="shared" si="247"/>
        <v>0</v>
      </c>
      <c r="DD252" s="162">
        <f t="shared" si="248"/>
        <v>0</v>
      </c>
      <c r="DE252" s="178">
        <f t="shared" si="249"/>
        <v>0</v>
      </c>
    </row>
    <row r="253" spans="1:109">
      <c r="B253" s="108" t="str">
        <f>' B_Populations'!$B$18</f>
        <v>85+</v>
      </c>
      <c r="C253" s="259"/>
      <c r="D253" s="260"/>
      <c r="E253" s="260"/>
      <c r="F253" s="155"/>
      <c r="G253" s="155"/>
      <c r="H253" s="155"/>
      <c r="I253" s="155"/>
      <c r="J253" s="155"/>
      <c r="K253" s="155"/>
      <c r="L253" s="155"/>
      <c r="M253" s="110"/>
      <c r="N253" s="110"/>
      <c r="O253" s="110"/>
      <c r="P253" s="110"/>
      <c r="Q253" s="110"/>
      <c r="R253" s="110"/>
      <c r="S253" s="110"/>
      <c r="T253" s="110"/>
      <c r="U253" s="110"/>
      <c r="V253" s="110"/>
      <c r="W253" s="110"/>
      <c r="X253" s="110"/>
      <c r="Y253" s="110"/>
      <c r="Z253" s="177"/>
      <c r="AA253" s="177"/>
      <c r="AB253" s="177"/>
      <c r="AC253" s="177"/>
      <c r="AD253" s="177"/>
      <c r="AE253" s="177"/>
      <c r="AF253" s="177"/>
      <c r="AG253" s="110"/>
      <c r="AH253" s="157">
        <f>' B_Populations'!C258</f>
        <v>0</v>
      </c>
      <c r="AI253" s="157">
        <f>IF(AH253=0,0,($C$253/$AH$253)*100000)</f>
        <v>0</v>
      </c>
      <c r="AJ253" s="157">
        <f>' B_Populations'!E258</f>
        <v>0</v>
      </c>
      <c r="AK253" s="157">
        <f>IF(AJ253=0,0,($D$253/$AJ$253)*100000)</f>
        <v>0</v>
      </c>
      <c r="AL253" s="157">
        <f>' B_Populations'!G258</f>
        <v>0</v>
      </c>
      <c r="AM253" s="157">
        <f>IF(AL253=0,0,($E$253/$AL$253)*100000)</f>
        <v>0</v>
      </c>
      <c r="AN253" s="157">
        <f>' B_Populations'!I258</f>
        <v>0</v>
      </c>
      <c r="AO253" s="157">
        <f>IF(AN253=0,0,($F$253/$AN$253)*100000)</f>
        <v>0</v>
      </c>
      <c r="AP253" s="157">
        <f>' B_Populations'!K258</f>
        <v>0</v>
      </c>
      <c r="AQ253" s="157">
        <f>IF(AP253=0,0,($G$253/$AP$253)*100000)</f>
        <v>0</v>
      </c>
      <c r="AR253" s="157">
        <f>' B_Populations'!M258</f>
        <v>0</v>
      </c>
      <c r="AS253" s="157">
        <f>IF(AR253=0,0,($H$253/$AR$253)*100000)</f>
        <v>0</v>
      </c>
      <c r="AT253" s="157">
        <f>' B_Populations'!O258</f>
        <v>0</v>
      </c>
      <c r="AU253" s="157">
        <f>IF(AT253=0,0,($I$253/$AT$253)*100000)</f>
        <v>0</v>
      </c>
      <c r="AV253" s="157">
        <f>' B_Populations'!Q258</f>
        <v>0</v>
      </c>
      <c r="AW253" s="157">
        <f>IF(AV253=0,0,($J$253/$AV$253)*100000)</f>
        <v>0</v>
      </c>
      <c r="AX253" s="157">
        <f>' B_Populations'!S258</f>
        <v>0</v>
      </c>
      <c r="AY253" s="157">
        <f>IF(AX253=0,0,($K$253/$AX$253)*100000)</f>
        <v>0</v>
      </c>
      <c r="AZ253" s="157">
        <f>' B_Populations'!U258</f>
        <v>0</v>
      </c>
      <c r="BA253" s="157">
        <f>IF(AZ253=0,0,($L$253/$AZ$253)*100000)</f>
        <v>0</v>
      </c>
      <c r="CQ253" s="110"/>
      <c r="CR253" s="158"/>
      <c r="CS253" s="159">
        <v>1.5507999999999999E-2</v>
      </c>
      <c r="CT253" s="110"/>
      <c r="CU253" s="108" t="str">
        <f>' B_Populations'!$B$18</f>
        <v>85+</v>
      </c>
      <c r="CV253" s="160">
        <f t="shared" si="240"/>
        <v>0</v>
      </c>
      <c r="CW253" s="161">
        <f t="shared" si="241"/>
        <v>0</v>
      </c>
      <c r="CX253" s="161">
        <f t="shared" si="242"/>
        <v>0</v>
      </c>
      <c r="CY253" s="162">
        <f t="shared" si="243"/>
        <v>0</v>
      </c>
      <c r="CZ253" s="162">
        <f t="shared" si="244"/>
        <v>0</v>
      </c>
      <c r="DA253" s="162">
        <f t="shared" si="245"/>
        <v>0</v>
      </c>
      <c r="DB253" s="162">
        <f t="shared" si="246"/>
        <v>0</v>
      </c>
      <c r="DC253" s="162">
        <f t="shared" si="247"/>
        <v>0</v>
      </c>
      <c r="DD253" s="162">
        <f t="shared" si="248"/>
        <v>0</v>
      </c>
      <c r="DE253" s="178">
        <f t="shared" si="249"/>
        <v>0</v>
      </c>
    </row>
    <row r="254" spans="1:109">
      <c r="B254" s="163" t="s">
        <v>115</v>
      </c>
      <c r="C254" s="164">
        <f t="shared" ref="C254:L254" si="250">SUM(C244:C253)</f>
        <v>0</v>
      </c>
      <c r="D254" s="165">
        <f t="shared" si="250"/>
        <v>0</v>
      </c>
      <c r="E254" s="165">
        <f t="shared" si="250"/>
        <v>0</v>
      </c>
      <c r="F254" s="167">
        <f t="shared" si="250"/>
        <v>0</v>
      </c>
      <c r="G254" s="167">
        <f t="shared" si="250"/>
        <v>0</v>
      </c>
      <c r="H254" s="167">
        <f t="shared" si="250"/>
        <v>0</v>
      </c>
      <c r="I254" s="167">
        <f t="shared" si="250"/>
        <v>0</v>
      </c>
      <c r="J254" s="167">
        <f t="shared" si="250"/>
        <v>0</v>
      </c>
      <c r="K254" s="167">
        <f t="shared" si="250"/>
        <v>0</v>
      </c>
      <c r="L254" s="179">
        <f t="shared" si="250"/>
        <v>0</v>
      </c>
      <c r="M254" s="98"/>
      <c r="AH254" s="170">
        <f t="shared" ref="AH254:BA254" si="251">SUM(AH244:AH253)</f>
        <v>0</v>
      </c>
      <c r="AI254" s="157">
        <f>IF(AH254=0,0,($C$254/$AH$254)*100000)</f>
        <v>0</v>
      </c>
      <c r="AJ254" s="157">
        <f t="shared" si="251"/>
        <v>0</v>
      </c>
      <c r="AK254" s="157">
        <f>IF(AJ254=0,0,($D$254/$AJ$254)*100000)</f>
        <v>0</v>
      </c>
      <c r="AL254" s="157">
        <f t="shared" si="251"/>
        <v>0</v>
      </c>
      <c r="AM254" s="157">
        <f>IF(AL254=0,0,($E$254/$AL$254)*100000)</f>
        <v>0</v>
      </c>
      <c r="AN254" s="157">
        <f t="shared" si="251"/>
        <v>0</v>
      </c>
      <c r="AO254" s="157">
        <f>IF(AN254=0,0,($F$254/$AN$254)*100000)</f>
        <v>0</v>
      </c>
      <c r="AP254" s="157">
        <f t="shared" si="251"/>
        <v>0</v>
      </c>
      <c r="AQ254" s="157">
        <f>IF(AP254=0,0,($G$254/$AP$254)*100000)</f>
        <v>0</v>
      </c>
      <c r="AR254" s="157">
        <f t="shared" si="251"/>
        <v>0</v>
      </c>
      <c r="AS254" s="157">
        <f>IF(AR254=0,0,($H$254/$AR$254)*100000)</f>
        <v>0</v>
      </c>
      <c r="AT254" s="157">
        <f t="shared" si="251"/>
        <v>0</v>
      </c>
      <c r="AU254" s="157">
        <f>IF(AT254=0,0,($I$254/$AT$254)*100000)</f>
        <v>0</v>
      </c>
      <c r="AV254" s="157">
        <f t="shared" si="251"/>
        <v>0</v>
      </c>
      <c r="AW254" s="157">
        <f>IF(AV254=0,0,($J$254/$AV$254)*100000)</f>
        <v>0</v>
      </c>
      <c r="AX254" s="157">
        <f t="shared" si="251"/>
        <v>0</v>
      </c>
      <c r="AY254" s="157">
        <f>IF(AX254=0,0,($K$254/$AX$254)*100000)</f>
        <v>0</v>
      </c>
      <c r="AZ254" s="157">
        <f t="shared" si="251"/>
        <v>0</v>
      </c>
      <c r="BA254" s="157">
        <f>IF(AZ254=0,0,($L$254/$AZ$254)*100000)</f>
        <v>0</v>
      </c>
      <c r="CS254" s="171"/>
      <c r="CU254" s="157" t="s">
        <v>115</v>
      </c>
      <c r="CV254" s="160">
        <f t="shared" ref="CV254:DE254" si="252">SUM(CV244:CV253)</f>
        <v>0</v>
      </c>
      <c r="CW254" s="161">
        <f t="shared" si="252"/>
        <v>0</v>
      </c>
      <c r="CX254" s="161">
        <f t="shared" si="252"/>
        <v>0</v>
      </c>
      <c r="CY254" s="172">
        <f t="shared" si="252"/>
        <v>0</v>
      </c>
      <c r="CZ254" s="172">
        <f t="shared" si="252"/>
        <v>0</v>
      </c>
      <c r="DA254" s="172">
        <f t="shared" si="252"/>
        <v>0</v>
      </c>
      <c r="DB254" s="172">
        <f t="shared" si="252"/>
        <v>0</v>
      </c>
      <c r="DC254" s="172">
        <f t="shared" si="252"/>
        <v>0</v>
      </c>
      <c r="DD254" s="172">
        <f t="shared" si="252"/>
        <v>0</v>
      </c>
      <c r="DE254" s="180">
        <f t="shared" si="252"/>
        <v>0</v>
      </c>
    </row>
    <row r="256" spans="1:109" ht="12.95" thickBot="1"/>
    <row r="257" spans="1:109" ht="13.5" thickBot="1">
      <c r="A257" s="136" t="s">
        <v>116</v>
      </c>
      <c r="B257" s="173"/>
      <c r="C257" s="174">
        <f>' B_Populations'!A265</f>
        <v>0</v>
      </c>
      <c r="D257" s="139" t="s">
        <v>103</v>
      </c>
      <c r="E257" s="139"/>
      <c r="F257" s="140" t="s">
        <v>104</v>
      </c>
      <c r="G257" s="141"/>
      <c r="H257" s="141"/>
      <c r="I257" s="141"/>
      <c r="J257" s="141"/>
      <c r="K257" s="141"/>
      <c r="L257" s="141"/>
      <c r="M257" s="98"/>
      <c r="N257" s="98"/>
      <c r="O257" s="98"/>
      <c r="P257" s="98"/>
      <c r="Q257" s="98"/>
      <c r="R257" s="98"/>
      <c r="S257" s="98"/>
      <c r="T257" s="98"/>
      <c r="U257" s="98"/>
      <c r="V257" s="98"/>
      <c r="W257" s="98"/>
      <c r="X257" s="98"/>
      <c r="Y257" s="98"/>
      <c r="CV257" s="98" t="s">
        <v>106</v>
      </c>
      <c r="CW257" s="98"/>
      <c r="CX257" s="98"/>
      <c r="CY257" s="98"/>
    </row>
    <row r="258" spans="1:109" ht="39">
      <c r="B258" s="144" t="s">
        <v>32</v>
      </c>
      <c r="C258" s="145" t="s">
        <v>107</v>
      </c>
      <c r="D258" s="146" t="s">
        <v>108</v>
      </c>
      <c r="E258" s="146" t="s">
        <v>109</v>
      </c>
      <c r="F258" s="148" t="str">
        <f>' B_Populations'!$I$8</f>
        <v>White-Not Hispanic</v>
      </c>
      <c r="G258" s="148" t="str">
        <f>' B_Populations'!$K$8</f>
        <v>Hispanic</v>
      </c>
      <c r="H258" s="148" t="str">
        <f>' B_Populations'!$M$8</f>
        <v>Black-Not Hispanic</v>
      </c>
      <c r="I258" s="148" t="str">
        <f>' B_Populations'!$O$8</f>
        <v>Asian</v>
      </c>
      <c r="J258" s="148" t="str">
        <f>' B_Populations'!$Q$8</f>
        <v>American Indian/Alaska Native</v>
      </c>
      <c r="K258" s="148" t="str">
        <f>' B_Populations'!$S$8</f>
        <v>Other</v>
      </c>
      <c r="L258" s="175" t="str">
        <f>' B_Populations'!$U$8</f>
        <v>Other</v>
      </c>
      <c r="M258" s="102"/>
      <c r="N258" s="102"/>
      <c r="O258" s="102"/>
      <c r="P258" s="102"/>
      <c r="Q258" s="102"/>
      <c r="R258" s="102"/>
      <c r="S258" s="102"/>
      <c r="T258" s="102"/>
      <c r="U258" s="102"/>
      <c r="V258" s="102"/>
      <c r="W258" s="102"/>
      <c r="X258" s="102"/>
      <c r="Y258" s="102"/>
      <c r="Z258" s="102"/>
      <c r="AA258" s="102"/>
      <c r="AB258" s="102"/>
      <c r="AC258" s="102"/>
      <c r="AD258" s="102"/>
      <c r="AE258" s="102"/>
      <c r="AF258" s="102"/>
      <c r="AH258" s="150" t="s">
        <v>110</v>
      </c>
      <c r="AI258" s="150" t="s">
        <v>111</v>
      </c>
      <c r="AJ258" s="150" t="s">
        <v>112</v>
      </c>
      <c r="AK258" s="150" t="s">
        <v>111</v>
      </c>
      <c r="AL258" s="150" t="s">
        <v>113</v>
      </c>
      <c r="AM258" s="150" t="s">
        <v>111</v>
      </c>
      <c r="AN258" s="150" t="str">
        <f>' B_Populations'!$I$8</f>
        <v>White-Not Hispanic</v>
      </c>
      <c r="AO258" s="150" t="s">
        <v>111</v>
      </c>
      <c r="AP258" s="150" t="str">
        <f>' B_Populations'!$K$8</f>
        <v>Hispanic</v>
      </c>
      <c r="AQ258" s="150" t="s">
        <v>111</v>
      </c>
      <c r="AR258" s="150" t="str">
        <f>' B_Populations'!$M$8</f>
        <v>Black-Not Hispanic</v>
      </c>
      <c r="AS258" s="150" t="s">
        <v>111</v>
      </c>
      <c r="AT258" s="150" t="str">
        <f>' B_Populations'!$O$8</f>
        <v>Asian</v>
      </c>
      <c r="AU258" s="150" t="s">
        <v>111</v>
      </c>
      <c r="AV258" s="150" t="str">
        <f>' B_Populations'!$Q$8</f>
        <v>American Indian/Alaska Native</v>
      </c>
      <c r="AW258" s="150" t="s">
        <v>111</v>
      </c>
      <c r="AX258" s="150" t="str">
        <f>' B_Populations'!$S$8</f>
        <v>Other</v>
      </c>
      <c r="AY258" s="150" t="s">
        <v>111</v>
      </c>
      <c r="AZ258" s="150" t="str">
        <f>' B_Populations'!$U$8</f>
        <v>Other</v>
      </c>
      <c r="BA258" s="150" t="s">
        <v>111</v>
      </c>
      <c r="BB258" s="102"/>
      <c r="BC258" s="102"/>
      <c r="BD258" s="102"/>
      <c r="BE258" s="102"/>
      <c r="BF258" s="102"/>
      <c r="BG258" s="102"/>
      <c r="BH258" s="102"/>
      <c r="BI258" s="102"/>
      <c r="BJ258" s="102"/>
      <c r="BK258" s="102"/>
      <c r="BL258" s="102"/>
      <c r="BM258" s="102"/>
      <c r="BN258" s="102"/>
      <c r="BO258" s="102"/>
      <c r="BP258" s="102"/>
      <c r="BQ258" s="102"/>
      <c r="BR258" s="102"/>
      <c r="BS258" s="102"/>
      <c r="BT258" s="102"/>
      <c r="BU258" s="102"/>
      <c r="BV258" s="102"/>
      <c r="BW258" s="102"/>
      <c r="BX258" s="102"/>
      <c r="BY258" s="102"/>
      <c r="BZ258" s="102"/>
      <c r="CA258" s="102"/>
      <c r="CB258" s="102"/>
      <c r="CC258" s="102"/>
      <c r="CD258" s="102"/>
      <c r="CE258" s="102"/>
      <c r="CF258" s="102"/>
      <c r="CG258" s="102"/>
      <c r="CH258" s="102"/>
      <c r="CI258" s="102"/>
      <c r="CJ258" s="102"/>
      <c r="CK258" s="102"/>
      <c r="CL258" s="102"/>
      <c r="CM258" s="102"/>
      <c r="CN258" s="102"/>
      <c r="CO258" s="102"/>
      <c r="CP258" s="102"/>
      <c r="CQ258" s="102"/>
      <c r="CR258" s="102"/>
      <c r="CS258" s="151" t="s">
        <v>114</v>
      </c>
      <c r="CU258" s="150" t="s">
        <v>32</v>
      </c>
      <c r="CV258" s="152" t="s">
        <v>33</v>
      </c>
      <c r="CW258" s="153" t="s">
        <v>34</v>
      </c>
      <c r="CX258" s="153" t="s">
        <v>35</v>
      </c>
      <c r="CY258" s="148" t="str">
        <f>' B_Populations'!$I$8</f>
        <v>White-Not Hispanic</v>
      </c>
      <c r="CZ258" s="148" t="str">
        <f>' B_Populations'!$K$8</f>
        <v>Hispanic</v>
      </c>
      <c r="DA258" s="148" t="str">
        <f>' B_Populations'!$M$8</f>
        <v>Black-Not Hispanic</v>
      </c>
      <c r="DB258" s="148" t="str">
        <f>' B_Populations'!$O$8</f>
        <v>Asian</v>
      </c>
      <c r="DC258" s="148" t="str">
        <f>' B_Populations'!$Q$8</f>
        <v>American Indian/Alaska Native</v>
      </c>
      <c r="DD258" s="148" t="str">
        <f>' B_Populations'!$S$8</f>
        <v>Other</v>
      </c>
      <c r="DE258" s="175" t="str">
        <f>' B_Populations'!$U$8</f>
        <v>Other</v>
      </c>
    </row>
    <row r="259" spans="1:109">
      <c r="B259" s="108" t="str">
        <f>' B_Populations'!$B$9</f>
        <v>10-14</v>
      </c>
      <c r="C259" s="259"/>
      <c r="D259" s="260"/>
      <c r="E259" s="260"/>
      <c r="F259" s="155"/>
      <c r="G259" s="155"/>
      <c r="H259" s="155"/>
      <c r="I259" s="155"/>
      <c r="J259" s="155"/>
      <c r="K259" s="155"/>
      <c r="L259" s="155"/>
      <c r="M259" s="110"/>
      <c r="N259" s="110"/>
      <c r="O259" s="110"/>
      <c r="P259" s="110"/>
      <c r="Q259" s="110"/>
      <c r="R259" s="110"/>
      <c r="S259" s="110"/>
      <c r="T259" s="110"/>
      <c r="U259" s="110"/>
      <c r="V259" s="110"/>
      <c r="W259" s="110"/>
      <c r="X259" s="110"/>
      <c r="Y259" s="110"/>
      <c r="Z259" s="177"/>
      <c r="AA259" s="177"/>
      <c r="AB259" s="177"/>
      <c r="AC259" s="177"/>
      <c r="AD259" s="177"/>
      <c r="AE259" s="177"/>
      <c r="AF259" s="177"/>
      <c r="AG259" s="110"/>
      <c r="AH259" s="157">
        <f>' B_Populations'!C264</f>
        <v>0</v>
      </c>
      <c r="AI259" s="157">
        <f>IF(AH259=0,0,($C$259/$AH$259)*100000)</f>
        <v>0</v>
      </c>
      <c r="AJ259" s="157">
        <f>' B_Populations'!E264</f>
        <v>0</v>
      </c>
      <c r="AK259" s="157">
        <f>IF(AJ259=0,0,($D$259/$AJ$259)*100000)</f>
        <v>0</v>
      </c>
      <c r="AL259" s="157">
        <f>' B_Populations'!G264</f>
        <v>0</v>
      </c>
      <c r="AM259" s="157">
        <f>IF(AL259=0,0,($E$259/$AL$259)*100000)</f>
        <v>0</v>
      </c>
      <c r="AN259" s="157">
        <f>' B_Populations'!I264</f>
        <v>0</v>
      </c>
      <c r="AO259" s="157">
        <f>IF(AN259=0,0,($F$259/$AN$259)*100000)</f>
        <v>0</v>
      </c>
      <c r="AP259" s="157">
        <f>' B_Populations'!K264</f>
        <v>0</v>
      </c>
      <c r="AQ259" s="157">
        <f>IF(AP259=0,0,($G$259/$AP$259)*100000)</f>
        <v>0</v>
      </c>
      <c r="AR259" s="157">
        <f>' B_Populations'!M264</f>
        <v>0</v>
      </c>
      <c r="AS259" s="157">
        <f>IF(AR259=0,0,($H$259/$AR$259)*100000)</f>
        <v>0</v>
      </c>
      <c r="AT259" s="157">
        <f>' B_Populations'!O264</f>
        <v>0</v>
      </c>
      <c r="AU259" s="157">
        <f>IF(AT259=0,0,($I$259/$AT$259)*100000)</f>
        <v>0</v>
      </c>
      <c r="AV259" s="157">
        <f>' B_Populations'!Q264</f>
        <v>0</v>
      </c>
      <c r="AW259" s="157">
        <f>IF(AV259=0,0,($J$259/$AV$259)*100000)</f>
        <v>0</v>
      </c>
      <c r="AX259" s="157">
        <f>' B_Populations'!S264</f>
        <v>0</v>
      </c>
      <c r="AY259" s="157">
        <f>IF(AX259=0,0,($K$259/$AX$259)*100000)</f>
        <v>0</v>
      </c>
      <c r="AZ259" s="157">
        <f>' B_Populations'!U264</f>
        <v>0</v>
      </c>
      <c r="BA259" s="157">
        <f>IF(AZ259=0,0,($L$259/$AZ$259)*100000)</f>
        <v>0</v>
      </c>
      <c r="CQ259" s="110"/>
      <c r="CR259" s="158"/>
      <c r="CS259" s="159">
        <v>7.3032E-2</v>
      </c>
      <c r="CT259" s="110"/>
      <c r="CU259" s="108" t="str">
        <f>' B_Populations'!$B$9</f>
        <v>10-14</v>
      </c>
      <c r="CV259" s="160">
        <f t="shared" ref="CV259:CV268" si="253">AI259*CS259</f>
        <v>0</v>
      </c>
      <c r="CW259" s="161">
        <f t="shared" ref="CW259:CW268" si="254">AK259*CS259</f>
        <v>0</v>
      </c>
      <c r="CX259" s="161">
        <f t="shared" ref="CX259:CX268" si="255">AM259*CS259</f>
        <v>0</v>
      </c>
      <c r="CY259" s="162">
        <f t="shared" ref="CY259:CY268" si="256">AO259*CS259</f>
        <v>0</v>
      </c>
      <c r="CZ259" s="162">
        <f t="shared" ref="CZ259:CZ268" si="257">AQ259*CS259</f>
        <v>0</v>
      </c>
      <c r="DA259" s="162">
        <f t="shared" ref="DA259:DA268" si="258">AS259*CS259</f>
        <v>0</v>
      </c>
      <c r="DB259" s="162">
        <f t="shared" ref="DB259:DB268" si="259">AU259*CS259</f>
        <v>0</v>
      </c>
      <c r="DC259" s="162">
        <f t="shared" ref="DC259:DC268" si="260">AW259*CS259</f>
        <v>0</v>
      </c>
      <c r="DD259" s="162">
        <f t="shared" ref="DD259:DD268" si="261">AY259*CS259</f>
        <v>0</v>
      </c>
      <c r="DE259" s="178">
        <f t="shared" ref="DE259:DE268" si="262">BA259*CS259</f>
        <v>0</v>
      </c>
    </row>
    <row r="260" spans="1:109">
      <c r="B260" s="108" t="str">
        <f>' B_Populations'!$B$10</f>
        <v>15-19</v>
      </c>
      <c r="C260" s="259"/>
      <c r="D260" s="260"/>
      <c r="E260" s="260"/>
      <c r="F260" s="155"/>
      <c r="G260" s="155"/>
      <c r="H260" s="155"/>
      <c r="I260" s="155"/>
      <c r="J260" s="155"/>
      <c r="K260" s="155"/>
      <c r="L260" s="155"/>
      <c r="M260" s="110"/>
      <c r="N260" s="110"/>
      <c r="O260" s="110"/>
      <c r="P260" s="110"/>
      <c r="Q260" s="110"/>
      <c r="R260" s="110"/>
      <c r="S260" s="110"/>
      <c r="T260" s="110"/>
      <c r="U260" s="110"/>
      <c r="V260" s="110"/>
      <c r="W260" s="110"/>
      <c r="X260" s="110"/>
      <c r="Y260" s="110"/>
      <c r="Z260" s="177"/>
      <c r="AA260" s="177"/>
      <c r="AB260" s="177"/>
      <c r="AC260" s="177"/>
      <c r="AD260" s="177"/>
      <c r="AE260" s="177"/>
      <c r="AF260" s="177"/>
      <c r="AG260" s="110"/>
      <c r="AH260" s="157">
        <f>' B_Populations'!C265</f>
        <v>0</v>
      </c>
      <c r="AI260" s="157">
        <f>IF(AH260=0,0,($C$260/$AH$260)*100000)</f>
        <v>0</v>
      </c>
      <c r="AJ260" s="157">
        <f>' B_Populations'!E265</f>
        <v>0</v>
      </c>
      <c r="AK260" s="157">
        <f>IF(AJ260=0,0,($D$260/$AJ$260)*100000)</f>
        <v>0</v>
      </c>
      <c r="AL260" s="157">
        <f>' B_Populations'!G265</f>
        <v>0</v>
      </c>
      <c r="AM260" s="157">
        <f>IF(AL260=0,0,($E$260/$AL$260)*100000)</f>
        <v>0</v>
      </c>
      <c r="AN260" s="157">
        <f>' B_Populations'!I265</f>
        <v>0</v>
      </c>
      <c r="AO260" s="157">
        <f>IF(AN260=0,0,($F$260/$AN$260)*100000)</f>
        <v>0</v>
      </c>
      <c r="AP260" s="157">
        <f>' B_Populations'!K265</f>
        <v>0</v>
      </c>
      <c r="AQ260" s="157">
        <f>IF(AP260=0,0,($G$260/$AP$260)*100000)</f>
        <v>0</v>
      </c>
      <c r="AR260" s="157">
        <f>' B_Populations'!M265</f>
        <v>0</v>
      </c>
      <c r="AS260" s="157">
        <f>IF(AR260=0,0,($H$260/$AR$260)*100000)</f>
        <v>0</v>
      </c>
      <c r="AT260" s="157">
        <f>' B_Populations'!O265</f>
        <v>0</v>
      </c>
      <c r="AU260" s="157">
        <f>IF(AT260=0,0,($I$260/$AT$260)*100000)</f>
        <v>0</v>
      </c>
      <c r="AV260" s="157">
        <f>' B_Populations'!Q265</f>
        <v>0</v>
      </c>
      <c r="AW260" s="157">
        <f>IF(AV260=0,0,($J$260/$AV$260)*100000)</f>
        <v>0</v>
      </c>
      <c r="AX260" s="157">
        <f>' B_Populations'!S265</f>
        <v>0</v>
      </c>
      <c r="AY260" s="157">
        <f>IF(AX260=0,0,($K$260/$AX$260)*100000)</f>
        <v>0</v>
      </c>
      <c r="AZ260" s="157">
        <f>' B_Populations'!U265</f>
        <v>0</v>
      </c>
      <c r="BA260" s="157">
        <f>IF(AZ260=0,0,($L$260/$AZ$260)*100000)</f>
        <v>0</v>
      </c>
      <c r="CQ260" s="110"/>
      <c r="CR260" s="158"/>
      <c r="CS260" s="159">
        <v>7.2168999999999997E-2</v>
      </c>
      <c r="CT260" s="110"/>
      <c r="CU260" s="108" t="str">
        <f>' B_Populations'!$B$10</f>
        <v>15-19</v>
      </c>
      <c r="CV260" s="160">
        <f t="shared" si="253"/>
        <v>0</v>
      </c>
      <c r="CW260" s="161">
        <f t="shared" si="254"/>
        <v>0</v>
      </c>
      <c r="CX260" s="161">
        <f t="shared" si="255"/>
        <v>0</v>
      </c>
      <c r="CY260" s="162">
        <f t="shared" si="256"/>
        <v>0</v>
      </c>
      <c r="CZ260" s="162">
        <f t="shared" si="257"/>
        <v>0</v>
      </c>
      <c r="DA260" s="162">
        <f t="shared" si="258"/>
        <v>0</v>
      </c>
      <c r="DB260" s="162">
        <f t="shared" si="259"/>
        <v>0</v>
      </c>
      <c r="DC260" s="162">
        <f t="shared" si="260"/>
        <v>0</v>
      </c>
      <c r="DD260" s="162">
        <f t="shared" si="261"/>
        <v>0</v>
      </c>
      <c r="DE260" s="178">
        <f t="shared" si="262"/>
        <v>0</v>
      </c>
    </row>
    <row r="261" spans="1:109">
      <c r="B261" s="108" t="str">
        <f>' B_Populations'!$B$11</f>
        <v>20-24</v>
      </c>
      <c r="C261" s="259"/>
      <c r="D261" s="260"/>
      <c r="E261" s="260"/>
      <c r="F261" s="155"/>
      <c r="G261" s="155"/>
      <c r="H261" s="155"/>
      <c r="I261" s="155"/>
      <c r="J261" s="155"/>
      <c r="K261" s="155"/>
      <c r="L261" s="155"/>
      <c r="M261" s="110"/>
      <c r="N261" s="110"/>
      <c r="O261" s="110"/>
      <c r="P261" s="110"/>
      <c r="Q261" s="110"/>
      <c r="R261" s="110"/>
      <c r="S261" s="110"/>
      <c r="T261" s="110"/>
      <c r="U261" s="110"/>
      <c r="V261" s="110"/>
      <c r="W261" s="110"/>
      <c r="X261" s="110"/>
      <c r="Y261" s="110"/>
      <c r="Z261" s="177"/>
      <c r="AA261" s="177"/>
      <c r="AB261" s="177"/>
      <c r="AC261" s="177"/>
      <c r="AD261" s="177"/>
      <c r="AE261" s="177"/>
      <c r="AF261" s="177"/>
      <c r="AG261" s="110"/>
      <c r="AH261" s="157">
        <f>' B_Populations'!C266</f>
        <v>0</v>
      </c>
      <c r="AI261" s="157">
        <f>IF(AH261=0,0,($C$261/$AH$261)*100000)</f>
        <v>0</v>
      </c>
      <c r="AJ261" s="157">
        <f>' B_Populations'!E266</f>
        <v>0</v>
      </c>
      <c r="AK261" s="157">
        <f>IF(AJ261=0,0,($D$261/$AJ$261)*100000)</f>
        <v>0</v>
      </c>
      <c r="AL261" s="157">
        <f>' B_Populations'!G266</f>
        <v>0</v>
      </c>
      <c r="AM261" s="157">
        <f>IF(AL261=0,0,($E$261/$AL$261)*100000)</f>
        <v>0</v>
      </c>
      <c r="AN261" s="157">
        <f>' B_Populations'!I266</f>
        <v>0</v>
      </c>
      <c r="AO261" s="157">
        <f>IF(AN261=0,0,($F$261/$AN$261)*100000)</f>
        <v>0</v>
      </c>
      <c r="AP261" s="157">
        <f>' B_Populations'!K266</f>
        <v>0</v>
      </c>
      <c r="AQ261" s="157">
        <f>IF(AP261=0,0,($G$261/$AP$261)*100000)</f>
        <v>0</v>
      </c>
      <c r="AR261" s="157">
        <f>' B_Populations'!M266</f>
        <v>0</v>
      </c>
      <c r="AS261" s="157">
        <f>IF(AR261=0,0,($H$261/$AR$261)*100000)</f>
        <v>0</v>
      </c>
      <c r="AT261" s="157">
        <f>' B_Populations'!O266</f>
        <v>0</v>
      </c>
      <c r="AU261" s="157">
        <f>IF(AT261=0,0,($I$261/$AT$261)*100000)</f>
        <v>0</v>
      </c>
      <c r="AV261" s="157">
        <f>' B_Populations'!Q266</f>
        <v>0</v>
      </c>
      <c r="AW261" s="157">
        <f>IF(AV261=0,0,($J$261/$AV$261)*100000)</f>
        <v>0</v>
      </c>
      <c r="AX261" s="157">
        <f>' B_Populations'!S266</f>
        <v>0</v>
      </c>
      <c r="AY261" s="157">
        <f>IF(AX261=0,0,($K$261/$AX$261)*100000)</f>
        <v>0</v>
      </c>
      <c r="AZ261" s="157">
        <f>' B_Populations'!U266</f>
        <v>0</v>
      </c>
      <c r="BA261" s="157">
        <f>IF(AZ261=0,0,($L$261/$AZ$261)*100000)</f>
        <v>0</v>
      </c>
      <c r="CQ261" s="110"/>
      <c r="CR261" s="158"/>
      <c r="CS261" s="159">
        <v>6.6477999999999995E-2</v>
      </c>
      <c r="CT261" s="110"/>
      <c r="CU261" s="108" t="str">
        <f>' B_Populations'!$B$11</f>
        <v>20-24</v>
      </c>
      <c r="CV261" s="160">
        <f t="shared" si="253"/>
        <v>0</v>
      </c>
      <c r="CW261" s="161">
        <f t="shared" si="254"/>
        <v>0</v>
      </c>
      <c r="CX261" s="161">
        <f t="shared" si="255"/>
        <v>0</v>
      </c>
      <c r="CY261" s="162">
        <f t="shared" si="256"/>
        <v>0</v>
      </c>
      <c r="CZ261" s="162">
        <f t="shared" si="257"/>
        <v>0</v>
      </c>
      <c r="DA261" s="162">
        <f t="shared" si="258"/>
        <v>0</v>
      </c>
      <c r="DB261" s="162">
        <f t="shared" si="259"/>
        <v>0</v>
      </c>
      <c r="DC261" s="162">
        <f t="shared" si="260"/>
        <v>0</v>
      </c>
      <c r="DD261" s="162">
        <f t="shared" si="261"/>
        <v>0</v>
      </c>
      <c r="DE261" s="178">
        <f t="shared" si="262"/>
        <v>0</v>
      </c>
    </row>
    <row r="262" spans="1:109">
      <c r="B262" s="108" t="str">
        <f>' B_Populations'!$B$12</f>
        <v>25-34</v>
      </c>
      <c r="C262" s="259"/>
      <c r="D262" s="260"/>
      <c r="E262" s="260"/>
      <c r="F262" s="155"/>
      <c r="G262" s="155"/>
      <c r="H262" s="155"/>
      <c r="I262" s="155"/>
      <c r="J262" s="155"/>
      <c r="K262" s="155"/>
      <c r="L262" s="155"/>
      <c r="M262" s="110"/>
      <c r="N262" s="110"/>
      <c r="O262" s="110"/>
      <c r="P262" s="110"/>
      <c r="Q262" s="110"/>
      <c r="R262" s="110"/>
      <c r="S262" s="110"/>
      <c r="T262" s="110"/>
      <c r="U262" s="110"/>
      <c r="V262" s="110"/>
      <c r="W262" s="110"/>
      <c r="X262" s="110"/>
      <c r="Y262" s="110"/>
      <c r="Z262" s="177"/>
      <c r="AA262" s="177"/>
      <c r="AB262" s="177"/>
      <c r="AC262" s="177"/>
      <c r="AD262" s="177"/>
      <c r="AE262" s="177"/>
      <c r="AF262" s="177"/>
      <c r="AG262" s="110"/>
      <c r="AH262" s="157">
        <f>' B_Populations'!C267</f>
        <v>0</v>
      </c>
      <c r="AI262" s="157">
        <f>IF(AH262=0,0,($C$262/$AH$262)*100000)</f>
        <v>0</v>
      </c>
      <c r="AJ262" s="157">
        <f>' B_Populations'!E267</f>
        <v>0</v>
      </c>
      <c r="AK262" s="157">
        <f>IF(AJ262=0,0,($D$262/$AJ$262)*100000)</f>
        <v>0</v>
      </c>
      <c r="AL262" s="157">
        <f>' B_Populations'!G267</f>
        <v>0</v>
      </c>
      <c r="AM262" s="157">
        <f>IF(AL262=0,0,($E$262/$AL$262)*100000)</f>
        <v>0</v>
      </c>
      <c r="AN262" s="157">
        <f>' B_Populations'!I267</f>
        <v>0</v>
      </c>
      <c r="AO262" s="157">
        <f>IF(AN262=0,0,($F$262/$AN$262)*100000)</f>
        <v>0</v>
      </c>
      <c r="AP262" s="157">
        <f>' B_Populations'!K267</f>
        <v>0</v>
      </c>
      <c r="AQ262" s="157">
        <f>IF(AP262=0,0,($G$262/$AP$262)*100000)</f>
        <v>0</v>
      </c>
      <c r="AR262" s="157">
        <f>' B_Populations'!M267</f>
        <v>0</v>
      </c>
      <c r="AS262" s="157">
        <f>IF(AR262=0,0,($H$262/$AR$262)*100000)</f>
        <v>0</v>
      </c>
      <c r="AT262" s="157">
        <f>' B_Populations'!O267</f>
        <v>0</v>
      </c>
      <c r="AU262" s="157">
        <f>IF(AT262=0,0,($I$262/$AT$262)*100000)</f>
        <v>0</v>
      </c>
      <c r="AV262" s="157">
        <f>' B_Populations'!Q267</f>
        <v>0</v>
      </c>
      <c r="AW262" s="157">
        <f>IF(AV262=0,0,($J$262/$AV$262)*100000)</f>
        <v>0</v>
      </c>
      <c r="AX262" s="157">
        <f>' B_Populations'!S267</f>
        <v>0</v>
      </c>
      <c r="AY262" s="157">
        <f>IF(AX262=0,0,($K$262/$AX$262)*100000)</f>
        <v>0</v>
      </c>
      <c r="AZ262" s="157">
        <f>' B_Populations'!U267</f>
        <v>0</v>
      </c>
      <c r="BA262" s="157">
        <f>IF(AZ262=0,0,($L$262/$AZ$262)*100000)</f>
        <v>0</v>
      </c>
      <c r="CQ262" s="110"/>
      <c r="CR262" s="158"/>
      <c r="CS262" s="159">
        <v>0.135573</v>
      </c>
      <c r="CT262" s="110"/>
      <c r="CU262" s="108" t="str">
        <f>' B_Populations'!$B$12</f>
        <v>25-34</v>
      </c>
      <c r="CV262" s="160">
        <f t="shared" si="253"/>
        <v>0</v>
      </c>
      <c r="CW262" s="161">
        <f t="shared" si="254"/>
        <v>0</v>
      </c>
      <c r="CX262" s="161">
        <f t="shared" si="255"/>
        <v>0</v>
      </c>
      <c r="CY262" s="162">
        <f t="shared" si="256"/>
        <v>0</v>
      </c>
      <c r="CZ262" s="162">
        <f t="shared" si="257"/>
        <v>0</v>
      </c>
      <c r="DA262" s="162">
        <f t="shared" si="258"/>
        <v>0</v>
      </c>
      <c r="DB262" s="162">
        <f t="shared" si="259"/>
        <v>0</v>
      </c>
      <c r="DC262" s="162">
        <f t="shared" si="260"/>
        <v>0</v>
      </c>
      <c r="DD262" s="162">
        <f t="shared" si="261"/>
        <v>0</v>
      </c>
      <c r="DE262" s="178">
        <f t="shared" si="262"/>
        <v>0</v>
      </c>
    </row>
    <row r="263" spans="1:109">
      <c r="B263" s="108" t="str">
        <f>' B_Populations'!$B$13</f>
        <v>35-44</v>
      </c>
      <c r="C263" s="259"/>
      <c r="D263" s="260"/>
      <c r="E263" s="260"/>
      <c r="F263" s="155"/>
      <c r="G263" s="155"/>
      <c r="H263" s="155"/>
      <c r="I263" s="155"/>
      <c r="J263" s="155"/>
      <c r="K263" s="155"/>
      <c r="L263" s="155"/>
      <c r="M263" s="110"/>
      <c r="N263" s="110"/>
      <c r="O263" s="110"/>
      <c r="P263" s="110"/>
      <c r="Q263" s="110"/>
      <c r="R263" s="110"/>
      <c r="S263" s="110"/>
      <c r="T263" s="110"/>
      <c r="U263" s="110"/>
      <c r="V263" s="110"/>
      <c r="W263" s="110"/>
      <c r="X263" s="110"/>
      <c r="Y263" s="110"/>
      <c r="Z263" s="177"/>
      <c r="AA263" s="177"/>
      <c r="AB263" s="177"/>
      <c r="AC263" s="177"/>
      <c r="AD263" s="177"/>
      <c r="AE263" s="177"/>
      <c r="AF263" s="177"/>
      <c r="AG263" s="110"/>
      <c r="AH263" s="157">
        <f>' B_Populations'!C268</f>
        <v>0</v>
      </c>
      <c r="AI263" s="157">
        <f>IF(AH263=0,0,($C$263/$AH$263)*100000)</f>
        <v>0</v>
      </c>
      <c r="AJ263" s="157">
        <f>' B_Populations'!E268</f>
        <v>0</v>
      </c>
      <c r="AK263" s="157">
        <f>IF(AJ263=0,0,($D$263/$AJ$263)*100000)</f>
        <v>0</v>
      </c>
      <c r="AL263" s="157">
        <f>' B_Populations'!G268</f>
        <v>0</v>
      </c>
      <c r="AM263" s="157">
        <f>IF(AL263=0,0,($E$263/$AL$263)*100000)</f>
        <v>0</v>
      </c>
      <c r="AN263" s="157">
        <f>' B_Populations'!I268</f>
        <v>0</v>
      </c>
      <c r="AO263" s="157">
        <f>IF(AN263=0,0,($F$263/$AN$263)*100000)</f>
        <v>0</v>
      </c>
      <c r="AP263" s="157">
        <f>' B_Populations'!K268</f>
        <v>0</v>
      </c>
      <c r="AQ263" s="157">
        <f>IF(AP263=0,0,($G$263/$AP$263)*100000)</f>
        <v>0</v>
      </c>
      <c r="AR263" s="157">
        <f>' B_Populations'!M268</f>
        <v>0</v>
      </c>
      <c r="AS263" s="157">
        <f>IF(AR263=0,0,($H$263/$AR$263)*100000)</f>
        <v>0</v>
      </c>
      <c r="AT263" s="157">
        <f>' B_Populations'!O268</f>
        <v>0</v>
      </c>
      <c r="AU263" s="157">
        <f>IF(AT263=0,0,($I$263/$AT$263)*100000)</f>
        <v>0</v>
      </c>
      <c r="AV263" s="157">
        <f>' B_Populations'!Q268</f>
        <v>0</v>
      </c>
      <c r="AW263" s="157">
        <f>IF(AV263=0,0,($J$263/$AV$263)*100000)</f>
        <v>0</v>
      </c>
      <c r="AX263" s="157">
        <f>' B_Populations'!S268</f>
        <v>0</v>
      </c>
      <c r="AY263" s="157">
        <f>IF(AX263=0,0,($K$263/$AX$263)*100000)</f>
        <v>0</v>
      </c>
      <c r="AZ263" s="157">
        <f>' B_Populations'!U268</f>
        <v>0</v>
      </c>
      <c r="BA263" s="157">
        <f>IF(AZ263=0,0,($L$263/$AZ$263)*100000)</f>
        <v>0</v>
      </c>
      <c r="CQ263" s="110"/>
      <c r="CR263" s="158"/>
      <c r="CS263" s="159">
        <v>0.16261300000000001</v>
      </c>
      <c r="CT263" s="110"/>
      <c r="CU263" s="108" t="str">
        <f>' B_Populations'!$B$13</f>
        <v>35-44</v>
      </c>
      <c r="CV263" s="160">
        <f t="shared" si="253"/>
        <v>0</v>
      </c>
      <c r="CW263" s="161">
        <f t="shared" si="254"/>
        <v>0</v>
      </c>
      <c r="CX263" s="161">
        <f t="shared" si="255"/>
        <v>0</v>
      </c>
      <c r="CY263" s="162">
        <f t="shared" si="256"/>
        <v>0</v>
      </c>
      <c r="CZ263" s="162">
        <f t="shared" si="257"/>
        <v>0</v>
      </c>
      <c r="DA263" s="162">
        <f t="shared" si="258"/>
        <v>0</v>
      </c>
      <c r="DB263" s="162">
        <f t="shared" si="259"/>
        <v>0</v>
      </c>
      <c r="DC263" s="162">
        <f t="shared" si="260"/>
        <v>0</v>
      </c>
      <c r="DD263" s="162">
        <f t="shared" si="261"/>
        <v>0</v>
      </c>
      <c r="DE263" s="178">
        <f t="shared" si="262"/>
        <v>0</v>
      </c>
    </row>
    <row r="264" spans="1:109">
      <c r="B264" s="108" t="str">
        <f>' B_Populations'!$B$14</f>
        <v>45-54</v>
      </c>
      <c r="C264" s="259"/>
      <c r="D264" s="260"/>
      <c r="E264" s="260"/>
      <c r="F264" s="155"/>
      <c r="G264" s="155"/>
      <c r="H264" s="155"/>
      <c r="I264" s="155"/>
      <c r="J264" s="155"/>
      <c r="K264" s="155"/>
      <c r="L264" s="155"/>
      <c r="M264" s="110"/>
      <c r="N264" s="110"/>
      <c r="O264" s="110"/>
      <c r="P264" s="110"/>
      <c r="Q264" s="110"/>
      <c r="R264" s="110"/>
      <c r="S264" s="110"/>
      <c r="T264" s="110"/>
      <c r="U264" s="110"/>
      <c r="V264" s="110"/>
      <c r="W264" s="110"/>
      <c r="X264" s="110"/>
      <c r="Y264" s="110"/>
      <c r="Z264" s="177"/>
      <c r="AA264" s="177"/>
      <c r="AB264" s="177"/>
      <c r="AC264" s="177"/>
      <c r="AD264" s="177"/>
      <c r="AE264" s="177"/>
      <c r="AF264" s="177"/>
      <c r="AG264" s="110"/>
      <c r="AH264" s="157">
        <f>' B_Populations'!C269</f>
        <v>0</v>
      </c>
      <c r="AI264" s="157">
        <f>IF(AH264=0,0,($C$264/$AH$264)*100000)</f>
        <v>0</v>
      </c>
      <c r="AJ264" s="157">
        <f>' B_Populations'!E269</f>
        <v>0</v>
      </c>
      <c r="AK264" s="157">
        <f>IF(AJ264=0,0,($D$264/$AJ$264)*100000)</f>
        <v>0</v>
      </c>
      <c r="AL264" s="157">
        <f>' B_Populations'!G269</f>
        <v>0</v>
      </c>
      <c r="AM264" s="157">
        <f>IF(AL264=0,0,($E$264/$AL$264)*100000)</f>
        <v>0</v>
      </c>
      <c r="AN264" s="157">
        <f>' B_Populations'!I269</f>
        <v>0</v>
      </c>
      <c r="AO264" s="157">
        <f>IF(AN264=0,0,($F$264/$AN$264)*100000)</f>
        <v>0</v>
      </c>
      <c r="AP264" s="157">
        <f>' B_Populations'!K269</f>
        <v>0</v>
      </c>
      <c r="AQ264" s="157">
        <f>IF(AP264=0,0,($G$264/$AP$264)*100000)</f>
        <v>0</v>
      </c>
      <c r="AR264" s="157">
        <f>' B_Populations'!M269</f>
        <v>0</v>
      </c>
      <c r="AS264" s="157">
        <f>IF(AR264=0,0,($H$264/$AR$264)*100000)</f>
        <v>0</v>
      </c>
      <c r="AT264" s="157">
        <f>' B_Populations'!O269</f>
        <v>0</v>
      </c>
      <c r="AU264" s="157">
        <f>IF(AT264=0,0,($I$264/$AT$264)*100000)</f>
        <v>0</v>
      </c>
      <c r="AV264" s="157">
        <f>' B_Populations'!Q269</f>
        <v>0</v>
      </c>
      <c r="AW264" s="157">
        <f>IF(AV264=0,0,($J$264/$AV$264)*100000)</f>
        <v>0</v>
      </c>
      <c r="AX264" s="157">
        <f>' B_Populations'!S269</f>
        <v>0</v>
      </c>
      <c r="AY264" s="157">
        <f>IF(AX264=0,0,($K$264/$AX$264)*100000)</f>
        <v>0</v>
      </c>
      <c r="AZ264" s="157">
        <f>' B_Populations'!U269</f>
        <v>0</v>
      </c>
      <c r="BA264" s="157">
        <f>IF(AZ264=0,0,($L$264/$AZ$264)*100000)</f>
        <v>0</v>
      </c>
      <c r="CQ264" s="110"/>
      <c r="CR264" s="158"/>
      <c r="CS264" s="159">
        <v>0.13483400000000001</v>
      </c>
      <c r="CT264" s="110"/>
      <c r="CU264" s="108" t="str">
        <f>' B_Populations'!$B$14</f>
        <v>45-54</v>
      </c>
      <c r="CV264" s="160">
        <f t="shared" si="253"/>
        <v>0</v>
      </c>
      <c r="CW264" s="161">
        <f t="shared" si="254"/>
        <v>0</v>
      </c>
      <c r="CX264" s="161">
        <f t="shared" si="255"/>
        <v>0</v>
      </c>
      <c r="CY264" s="162">
        <f t="shared" si="256"/>
        <v>0</v>
      </c>
      <c r="CZ264" s="162">
        <f t="shared" si="257"/>
        <v>0</v>
      </c>
      <c r="DA264" s="162">
        <f t="shared" si="258"/>
        <v>0</v>
      </c>
      <c r="DB264" s="162">
        <f t="shared" si="259"/>
        <v>0</v>
      </c>
      <c r="DC264" s="162">
        <f t="shared" si="260"/>
        <v>0</v>
      </c>
      <c r="DD264" s="162">
        <f t="shared" si="261"/>
        <v>0</v>
      </c>
      <c r="DE264" s="178">
        <f t="shared" si="262"/>
        <v>0</v>
      </c>
    </row>
    <row r="265" spans="1:109">
      <c r="B265" s="108" t="str">
        <f>' B_Populations'!$B$15</f>
        <v>55-64</v>
      </c>
      <c r="C265" s="259"/>
      <c r="D265" s="260"/>
      <c r="E265" s="260"/>
      <c r="F265" s="155"/>
      <c r="G265" s="155"/>
      <c r="H265" s="155"/>
      <c r="I265" s="155"/>
      <c r="J265" s="155"/>
      <c r="K265" s="155"/>
      <c r="L265" s="155"/>
      <c r="M265" s="110"/>
      <c r="N265" s="110"/>
      <c r="O265" s="110"/>
      <c r="P265" s="110"/>
      <c r="Q265" s="110"/>
      <c r="R265" s="110"/>
      <c r="S265" s="110"/>
      <c r="T265" s="110"/>
      <c r="U265" s="110"/>
      <c r="V265" s="110"/>
      <c r="W265" s="110"/>
      <c r="X265" s="110"/>
      <c r="Y265" s="110"/>
      <c r="Z265" s="177"/>
      <c r="AA265" s="177"/>
      <c r="AB265" s="177"/>
      <c r="AC265" s="177"/>
      <c r="AD265" s="177"/>
      <c r="AE265" s="177"/>
      <c r="AF265" s="177"/>
      <c r="AG265" s="110"/>
      <c r="AH265" s="157">
        <f>' B_Populations'!C270</f>
        <v>0</v>
      </c>
      <c r="AI265" s="157">
        <f>IF(AH265=0,0,($C$265/$AH$265)*100000)</f>
        <v>0</v>
      </c>
      <c r="AJ265" s="157">
        <f>' B_Populations'!E270</f>
        <v>0</v>
      </c>
      <c r="AK265" s="157">
        <f>IF(AJ265=0,0,($D$265/$AJ$265)*100000)</f>
        <v>0</v>
      </c>
      <c r="AL265" s="157">
        <f>' B_Populations'!G270</f>
        <v>0</v>
      </c>
      <c r="AM265" s="157">
        <f>IF(AL265=0,0,($E$265/$AL$265)*100000)</f>
        <v>0</v>
      </c>
      <c r="AN265" s="157">
        <f>' B_Populations'!I270</f>
        <v>0</v>
      </c>
      <c r="AO265" s="157">
        <f>IF(AN265=0,0,($F$265/$AN$265)*100000)</f>
        <v>0</v>
      </c>
      <c r="AP265" s="157">
        <f>' B_Populations'!K270</f>
        <v>0</v>
      </c>
      <c r="AQ265" s="157">
        <f>IF(AP265=0,0,($G$265/$AP$265)*100000)</f>
        <v>0</v>
      </c>
      <c r="AR265" s="157">
        <f>' B_Populations'!M270</f>
        <v>0</v>
      </c>
      <c r="AS265" s="157">
        <f>IF(AR265=0,0,($H$265/$AR$265)*100000)</f>
        <v>0</v>
      </c>
      <c r="AT265" s="157">
        <f>' B_Populations'!O270</f>
        <v>0</v>
      </c>
      <c r="AU265" s="157">
        <f>IF(AT265=0,0,($I$265/$AT$265)*100000)</f>
        <v>0</v>
      </c>
      <c r="AV265" s="157">
        <f>' B_Populations'!Q270</f>
        <v>0</v>
      </c>
      <c r="AW265" s="157">
        <f>IF(AV265=0,0,($J$265/$AV$265)*100000)</f>
        <v>0</v>
      </c>
      <c r="AX265" s="157">
        <f>' B_Populations'!S270</f>
        <v>0</v>
      </c>
      <c r="AY265" s="157">
        <f>IF(AX265=0,0,($K$265/$AX$265)*100000)</f>
        <v>0</v>
      </c>
      <c r="AZ265" s="157">
        <f>' B_Populations'!U270</f>
        <v>0</v>
      </c>
      <c r="BA265" s="157">
        <f>IF(AZ265=0,0,($L$265/$AZ$265)*100000)</f>
        <v>0</v>
      </c>
      <c r="CQ265" s="110"/>
      <c r="CR265" s="158"/>
      <c r="CS265" s="159">
        <v>8.7247000000000005E-2</v>
      </c>
      <c r="CT265" s="110"/>
      <c r="CU265" s="108" t="str">
        <f>' B_Populations'!$B$15</f>
        <v>55-64</v>
      </c>
      <c r="CV265" s="160">
        <f t="shared" si="253"/>
        <v>0</v>
      </c>
      <c r="CW265" s="161">
        <f t="shared" si="254"/>
        <v>0</v>
      </c>
      <c r="CX265" s="161">
        <f t="shared" si="255"/>
        <v>0</v>
      </c>
      <c r="CY265" s="162">
        <f t="shared" si="256"/>
        <v>0</v>
      </c>
      <c r="CZ265" s="162">
        <f t="shared" si="257"/>
        <v>0</v>
      </c>
      <c r="DA265" s="162">
        <f t="shared" si="258"/>
        <v>0</v>
      </c>
      <c r="DB265" s="162">
        <f t="shared" si="259"/>
        <v>0</v>
      </c>
      <c r="DC265" s="162">
        <f t="shared" si="260"/>
        <v>0</v>
      </c>
      <c r="DD265" s="162">
        <f t="shared" si="261"/>
        <v>0</v>
      </c>
      <c r="DE265" s="178">
        <f t="shared" si="262"/>
        <v>0</v>
      </c>
    </row>
    <row r="266" spans="1:109">
      <c r="B266" s="108" t="str">
        <f>' B_Populations'!$B$16</f>
        <v>65-74</v>
      </c>
      <c r="C266" s="259"/>
      <c r="D266" s="260"/>
      <c r="E266" s="260"/>
      <c r="F266" s="155"/>
      <c r="G266" s="155"/>
      <c r="H266" s="155"/>
      <c r="I266" s="155"/>
      <c r="J266" s="155"/>
      <c r="K266" s="155"/>
      <c r="L266" s="155"/>
      <c r="M266" s="110"/>
      <c r="N266" s="110"/>
      <c r="O266" s="110"/>
      <c r="P266" s="110"/>
      <c r="Q266" s="110"/>
      <c r="R266" s="110"/>
      <c r="S266" s="110"/>
      <c r="T266" s="110"/>
      <c r="U266" s="110"/>
      <c r="V266" s="110"/>
      <c r="W266" s="110"/>
      <c r="X266" s="110"/>
      <c r="Y266" s="110"/>
      <c r="Z266" s="177"/>
      <c r="AA266" s="177"/>
      <c r="AB266" s="177"/>
      <c r="AC266" s="177"/>
      <c r="AD266" s="177"/>
      <c r="AE266" s="177"/>
      <c r="AF266" s="177"/>
      <c r="AG266" s="110"/>
      <c r="AH266" s="157">
        <f>' B_Populations'!C271</f>
        <v>0</v>
      </c>
      <c r="AI266" s="157">
        <f>IF(AH266=0,0,($C$266/$AH$266)*100000)</f>
        <v>0</v>
      </c>
      <c r="AJ266" s="157">
        <f>' B_Populations'!E271</f>
        <v>0</v>
      </c>
      <c r="AK266" s="157">
        <f>IF(AJ266=0,0,($D$266/$AJ$266)*100000)</f>
        <v>0</v>
      </c>
      <c r="AL266" s="157">
        <f>' B_Populations'!G271</f>
        <v>0</v>
      </c>
      <c r="AM266" s="157">
        <f>IF(AL266=0,0,($E$266/$AL$266)*100000)</f>
        <v>0</v>
      </c>
      <c r="AN266" s="157">
        <f>' B_Populations'!I271</f>
        <v>0</v>
      </c>
      <c r="AO266" s="157">
        <f>IF(AN266=0,0,($F$266/$AN$266)*100000)</f>
        <v>0</v>
      </c>
      <c r="AP266" s="157">
        <f>' B_Populations'!K271</f>
        <v>0</v>
      </c>
      <c r="AQ266" s="157">
        <f>IF(AP266=0,0,($G$266/$AP$266)*100000)</f>
        <v>0</v>
      </c>
      <c r="AR266" s="157">
        <f>' B_Populations'!M271</f>
        <v>0</v>
      </c>
      <c r="AS266" s="157">
        <f>IF(AR266=0,0,($H$266/$AR$266)*100000)</f>
        <v>0</v>
      </c>
      <c r="AT266" s="157">
        <f>' B_Populations'!O271</f>
        <v>0</v>
      </c>
      <c r="AU266" s="157">
        <f>IF(AT266=0,0,($I$266/$AT$266)*100000)</f>
        <v>0</v>
      </c>
      <c r="AV266" s="157">
        <f>' B_Populations'!Q271</f>
        <v>0</v>
      </c>
      <c r="AW266" s="157">
        <f>IF(AV266=0,0,($J$266/$AV$266)*100000)</f>
        <v>0</v>
      </c>
      <c r="AX266" s="157">
        <f>' B_Populations'!S271</f>
        <v>0</v>
      </c>
      <c r="AY266" s="157">
        <f>IF(AX266=0,0,($K$266/$AX$266)*100000)</f>
        <v>0</v>
      </c>
      <c r="AZ266" s="157">
        <f>' B_Populations'!U271</f>
        <v>0</v>
      </c>
      <c r="BA266" s="157">
        <f>IF(AZ266=0,0,($L$266/$AZ$266)*100000)</f>
        <v>0</v>
      </c>
      <c r="CQ266" s="110"/>
      <c r="CR266" s="158"/>
      <c r="CS266" s="159">
        <v>6.6036999999999998E-2</v>
      </c>
      <c r="CT266" s="110"/>
      <c r="CU266" s="108" t="str">
        <f>' B_Populations'!$B$16</f>
        <v>65-74</v>
      </c>
      <c r="CV266" s="160">
        <f t="shared" si="253"/>
        <v>0</v>
      </c>
      <c r="CW266" s="161">
        <f t="shared" si="254"/>
        <v>0</v>
      </c>
      <c r="CX266" s="161">
        <f t="shared" si="255"/>
        <v>0</v>
      </c>
      <c r="CY266" s="162">
        <f t="shared" si="256"/>
        <v>0</v>
      </c>
      <c r="CZ266" s="162">
        <f t="shared" si="257"/>
        <v>0</v>
      </c>
      <c r="DA266" s="162">
        <f t="shared" si="258"/>
        <v>0</v>
      </c>
      <c r="DB266" s="162">
        <f t="shared" si="259"/>
        <v>0</v>
      </c>
      <c r="DC266" s="162">
        <f t="shared" si="260"/>
        <v>0</v>
      </c>
      <c r="DD266" s="162">
        <f t="shared" si="261"/>
        <v>0</v>
      </c>
      <c r="DE266" s="178">
        <f t="shared" si="262"/>
        <v>0</v>
      </c>
    </row>
    <row r="267" spans="1:109">
      <c r="B267" s="108" t="str">
        <f>' B_Populations'!$B$17</f>
        <v>75-84</v>
      </c>
      <c r="C267" s="259"/>
      <c r="D267" s="260"/>
      <c r="E267" s="260"/>
      <c r="F267" s="155"/>
      <c r="G267" s="155"/>
      <c r="H267" s="155"/>
      <c r="I267" s="155"/>
      <c r="J267" s="155"/>
      <c r="K267" s="155"/>
      <c r="L267" s="155"/>
      <c r="M267" s="110"/>
      <c r="N267" s="110"/>
      <c r="O267" s="110"/>
      <c r="P267" s="110"/>
      <c r="Q267" s="110"/>
      <c r="R267" s="110"/>
      <c r="S267" s="110"/>
      <c r="T267" s="110"/>
      <c r="U267" s="110"/>
      <c r="V267" s="110"/>
      <c r="W267" s="110"/>
      <c r="X267" s="110"/>
      <c r="Y267" s="110"/>
      <c r="Z267" s="177"/>
      <c r="AA267" s="177"/>
      <c r="AB267" s="177"/>
      <c r="AC267" s="177"/>
      <c r="AD267" s="177"/>
      <c r="AE267" s="177"/>
      <c r="AF267" s="177"/>
      <c r="AG267" s="110"/>
      <c r="AH267" s="157">
        <f>' B_Populations'!C272</f>
        <v>0</v>
      </c>
      <c r="AI267" s="157">
        <f>IF(AH267=0,0,($C$267/$AH$267)*100000)</f>
        <v>0</v>
      </c>
      <c r="AJ267" s="157">
        <f>' B_Populations'!E272</f>
        <v>0</v>
      </c>
      <c r="AK267" s="157">
        <f>IF(AJ267=0,0,($D$267/$AJ$267)*100000)</f>
        <v>0</v>
      </c>
      <c r="AL267" s="157">
        <f>' B_Populations'!G272</f>
        <v>0</v>
      </c>
      <c r="AM267" s="157">
        <f>IF(AL267=0,0,($E$267/$AL$267)*100000)</f>
        <v>0</v>
      </c>
      <c r="AN267" s="157">
        <f>' B_Populations'!I272</f>
        <v>0</v>
      </c>
      <c r="AO267" s="157">
        <f>IF(AN267=0,0,($F$267/$AN$267)*100000)</f>
        <v>0</v>
      </c>
      <c r="AP267" s="157">
        <f>' B_Populations'!K272</f>
        <v>0</v>
      </c>
      <c r="AQ267" s="157">
        <f>IF(AP267=0,0,($G$267/$AP$267)*100000)</f>
        <v>0</v>
      </c>
      <c r="AR267" s="157">
        <f>' B_Populations'!M272</f>
        <v>0</v>
      </c>
      <c r="AS267" s="157">
        <f>IF(AR267=0,0,($H$267/$AR$267)*100000)</f>
        <v>0</v>
      </c>
      <c r="AT267" s="157">
        <f>' B_Populations'!O272</f>
        <v>0</v>
      </c>
      <c r="AU267" s="157">
        <f>IF(AT267=0,0,($I$267/$AT$267)*100000)</f>
        <v>0</v>
      </c>
      <c r="AV267" s="157">
        <f>' B_Populations'!Q272</f>
        <v>0</v>
      </c>
      <c r="AW267" s="157">
        <f>IF(AV267=0,0,($J$267/$AV$267)*100000)</f>
        <v>0</v>
      </c>
      <c r="AX267" s="157">
        <f>' B_Populations'!S272</f>
        <v>0</v>
      </c>
      <c r="AY267" s="157">
        <f>IF(AX267=0,0,($K$267/$AX$267)*100000)</f>
        <v>0</v>
      </c>
      <c r="AZ267" s="157">
        <f>' B_Populations'!U272</f>
        <v>0</v>
      </c>
      <c r="BA267" s="157">
        <f>IF(AZ267=0,0,($L$267/$AZ$267)*100000)</f>
        <v>0</v>
      </c>
      <c r="CQ267" s="110"/>
      <c r="CR267" s="158"/>
      <c r="CS267" s="159">
        <v>4.4840999999999999E-2</v>
      </c>
      <c r="CT267" s="110"/>
      <c r="CU267" s="108" t="str">
        <f>' B_Populations'!$B$17</f>
        <v>75-84</v>
      </c>
      <c r="CV267" s="160">
        <f t="shared" si="253"/>
        <v>0</v>
      </c>
      <c r="CW267" s="161">
        <f t="shared" si="254"/>
        <v>0</v>
      </c>
      <c r="CX267" s="161">
        <f t="shared" si="255"/>
        <v>0</v>
      </c>
      <c r="CY267" s="162">
        <f t="shared" si="256"/>
        <v>0</v>
      </c>
      <c r="CZ267" s="162">
        <f t="shared" si="257"/>
        <v>0</v>
      </c>
      <c r="DA267" s="162">
        <f t="shared" si="258"/>
        <v>0</v>
      </c>
      <c r="DB267" s="162">
        <f t="shared" si="259"/>
        <v>0</v>
      </c>
      <c r="DC267" s="162">
        <f t="shared" si="260"/>
        <v>0</v>
      </c>
      <c r="DD267" s="162">
        <f t="shared" si="261"/>
        <v>0</v>
      </c>
      <c r="DE267" s="178">
        <f t="shared" si="262"/>
        <v>0</v>
      </c>
    </row>
    <row r="268" spans="1:109">
      <c r="B268" s="108" t="str">
        <f>' B_Populations'!$B$18</f>
        <v>85+</v>
      </c>
      <c r="C268" s="259"/>
      <c r="D268" s="260"/>
      <c r="E268" s="260"/>
      <c r="F268" s="155"/>
      <c r="G268" s="155"/>
      <c r="H268" s="155"/>
      <c r="I268" s="155"/>
      <c r="J268" s="155"/>
      <c r="K268" s="155"/>
      <c r="L268" s="155"/>
      <c r="M268" s="110"/>
      <c r="N268" s="110"/>
      <c r="O268" s="110"/>
      <c r="P268" s="110"/>
      <c r="Q268" s="110"/>
      <c r="R268" s="110"/>
      <c r="S268" s="110"/>
      <c r="T268" s="110"/>
      <c r="U268" s="110"/>
      <c r="V268" s="110"/>
      <c r="W268" s="110"/>
      <c r="X268" s="110"/>
      <c r="Y268" s="110"/>
      <c r="Z268" s="177"/>
      <c r="AA268" s="177"/>
      <c r="AB268" s="177"/>
      <c r="AC268" s="177"/>
      <c r="AD268" s="177"/>
      <c r="AE268" s="177"/>
      <c r="AF268" s="177"/>
      <c r="AG268" s="110"/>
      <c r="AH268" s="157">
        <f>' B_Populations'!C273</f>
        <v>0</v>
      </c>
      <c r="AI268" s="157">
        <f>IF(AH268=0,0,($C$268/$AH$268)*100000)</f>
        <v>0</v>
      </c>
      <c r="AJ268" s="157">
        <f>' B_Populations'!E273</f>
        <v>0</v>
      </c>
      <c r="AK268" s="157">
        <f>IF(AJ268=0,0,($D$268/$AJ$268)*100000)</f>
        <v>0</v>
      </c>
      <c r="AL268" s="157">
        <f>' B_Populations'!G273</f>
        <v>0</v>
      </c>
      <c r="AM268" s="157">
        <f>IF(AL268=0,0,($E$268/$AL$268)*100000)</f>
        <v>0</v>
      </c>
      <c r="AN268" s="157">
        <f>' B_Populations'!I273</f>
        <v>0</v>
      </c>
      <c r="AO268" s="157">
        <f>IF(AN268=0,0,($F$268/$AN$268)*100000)</f>
        <v>0</v>
      </c>
      <c r="AP268" s="157">
        <f>' B_Populations'!K273</f>
        <v>0</v>
      </c>
      <c r="AQ268" s="157">
        <f>IF(AP268=0,0,($G$268/$AP$268)*100000)</f>
        <v>0</v>
      </c>
      <c r="AR268" s="157">
        <f>' B_Populations'!M273</f>
        <v>0</v>
      </c>
      <c r="AS268" s="157">
        <f>IF(AR268=0,0,($H$268/$AR$268)*100000)</f>
        <v>0</v>
      </c>
      <c r="AT268" s="157">
        <f>' B_Populations'!O273</f>
        <v>0</v>
      </c>
      <c r="AU268" s="157">
        <f>IF(AT268=0,0,($I$268/$AT$268)*100000)</f>
        <v>0</v>
      </c>
      <c r="AV268" s="157">
        <f>' B_Populations'!Q273</f>
        <v>0</v>
      </c>
      <c r="AW268" s="157">
        <f>IF(AV268=0,0,($J$268/$AV$268)*100000)</f>
        <v>0</v>
      </c>
      <c r="AX268" s="157">
        <f>' B_Populations'!S273</f>
        <v>0</v>
      </c>
      <c r="AY268" s="157">
        <f>IF(AX268=0,0,($K$268/$AX$268)*100000)</f>
        <v>0</v>
      </c>
      <c r="AZ268" s="157">
        <f>' B_Populations'!U273</f>
        <v>0</v>
      </c>
      <c r="BA268" s="157">
        <f>IF(AZ268=0,0,($L$268/$AZ$268)*100000)</f>
        <v>0</v>
      </c>
      <c r="CQ268" s="110"/>
      <c r="CR268" s="158"/>
      <c r="CS268" s="159">
        <v>1.5507999999999999E-2</v>
      </c>
      <c r="CT268" s="110"/>
      <c r="CU268" s="108" t="str">
        <f>' B_Populations'!$B$18</f>
        <v>85+</v>
      </c>
      <c r="CV268" s="160">
        <f t="shared" si="253"/>
        <v>0</v>
      </c>
      <c r="CW268" s="161">
        <f t="shared" si="254"/>
        <v>0</v>
      </c>
      <c r="CX268" s="161">
        <f t="shared" si="255"/>
        <v>0</v>
      </c>
      <c r="CY268" s="162">
        <f t="shared" si="256"/>
        <v>0</v>
      </c>
      <c r="CZ268" s="162">
        <f t="shared" si="257"/>
        <v>0</v>
      </c>
      <c r="DA268" s="162">
        <f t="shared" si="258"/>
        <v>0</v>
      </c>
      <c r="DB268" s="162">
        <f t="shared" si="259"/>
        <v>0</v>
      </c>
      <c r="DC268" s="162">
        <f t="shared" si="260"/>
        <v>0</v>
      </c>
      <c r="DD268" s="162">
        <f t="shared" si="261"/>
        <v>0</v>
      </c>
      <c r="DE268" s="178">
        <f t="shared" si="262"/>
        <v>0</v>
      </c>
    </row>
    <row r="269" spans="1:109">
      <c r="B269" s="163" t="s">
        <v>115</v>
      </c>
      <c r="C269" s="164">
        <f t="shared" ref="C269:L269" si="263">SUM(C259:C268)</f>
        <v>0</v>
      </c>
      <c r="D269" s="165">
        <f t="shared" si="263"/>
        <v>0</v>
      </c>
      <c r="E269" s="165">
        <f t="shared" si="263"/>
        <v>0</v>
      </c>
      <c r="F269" s="167">
        <f t="shared" si="263"/>
        <v>0</v>
      </c>
      <c r="G269" s="167">
        <f t="shared" si="263"/>
        <v>0</v>
      </c>
      <c r="H269" s="167">
        <f t="shared" si="263"/>
        <v>0</v>
      </c>
      <c r="I269" s="167">
        <f t="shared" si="263"/>
        <v>0</v>
      </c>
      <c r="J269" s="167">
        <f t="shared" si="263"/>
        <v>0</v>
      </c>
      <c r="K269" s="167">
        <f t="shared" si="263"/>
        <v>0</v>
      </c>
      <c r="L269" s="179">
        <f t="shared" si="263"/>
        <v>0</v>
      </c>
      <c r="M269" s="98"/>
      <c r="AH269" s="170">
        <f t="shared" ref="AH269:BA269" si="264">SUM(AH259:AH268)</f>
        <v>0</v>
      </c>
      <c r="AI269" s="157">
        <f>IF(AH269=0,0,($C$269/$AH$269)*100000)</f>
        <v>0</v>
      </c>
      <c r="AJ269" s="157">
        <f t="shared" si="264"/>
        <v>0</v>
      </c>
      <c r="AK269" s="157">
        <f>IF(AJ269=0,0,($D$269/$AJ$269)*100000)</f>
        <v>0</v>
      </c>
      <c r="AL269" s="157">
        <f t="shared" si="264"/>
        <v>0</v>
      </c>
      <c r="AM269" s="157">
        <f>IF(AL269=0,0,($E$269/$AL$269)*100000)</f>
        <v>0</v>
      </c>
      <c r="AN269" s="157">
        <f t="shared" si="264"/>
        <v>0</v>
      </c>
      <c r="AO269" s="157">
        <f>IF(AN269=0,0,($F$269/$AN$269)*100000)</f>
        <v>0</v>
      </c>
      <c r="AP269" s="157">
        <f t="shared" si="264"/>
        <v>0</v>
      </c>
      <c r="AQ269" s="157">
        <f>IF(AP269=0,0,($G$269/$AP$269)*100000)</f>
        <v>0</v>
      </c>
      <c r="AR269" s="157">
        <f t="shared" si="264"/>
        <v>0</v>
      </c>
      <c r="AS269" s="157">
        <f>IF(AR269=0,0,($H$269/$AR$269)*100000)</f>
        <v>0</v>
      </c>
      <c r="AT269" s="157">
        <f t="shared" si="264"/>
        <v>0</v>
      </c>
      <c r="AU269" s="157">
        <f>IF(AT269=0,0,($I$269/$AT$269)*100000)</f>
        <v>0</v>
      </c>
      <c r="AV269" s="157">
        <f t="shared" si="264"/>
        <v>0</v>
      </c>
      <c r="AW269" s="157">
        <f>IF(AV269=0,0,($J$269/$AV$269)*100000)</f>
        <v>0</v>
      </c>
      <c r="AX269" s="157">
        <f t="shared" si="264"/>
        <v>0</v>
      </c>
      <c r="AY269" s="157">
        <f>IF(AX269=0,0,($K$269/$AX$269)*100000)</f>
        <v>0</v>
      </c>
      <c r="AZ269" s="157">
        <f t="shared" si="264"/>
        <v>0</v>
      </c>
      <c r="BA269" s="157">
        <f>IF(AZ269=0,0,($L$269/$AZ$269)*100000)</f>
        <v>0</v>
      </c>
      <c r="CS269" s="171"/>
      <c r="CU269" s="157" t="s">
        <v>115</v>
      </c>
      <c r="CV269" s="160">
        <f t="shared" ref="CV269:DE269" si="265">SUM(CV259:CV268)</f>
        <v>0</v>
      </c>
      <c r="CW269" s="161">
        <f t="shared" si="265"/>
        <v>0</v>
      </c>
      <c r="CX269" s="161">
        <f t="shared" si="265"/>
        <v>0</v>
      </c>
      <c r="CY269" s="172">
        <f t="shared" si="265"/>
        <v>0</v>
      </c>
      <c r="CZ269" s="172">
        <f t="shared" si="265"/>
        <v>0</v>
      </c>
      <c r="DA269" s="172">
        <f t="shared" si="265"/>
        <v>0</v>
      </c>
      <c r="DB269" s="172">
        <f t="shared" si="265"/>
        <v>0</v>
      </c>
      <c r="DC269" s="172">
        <f t="shared" si="265"/>
        <v>0</v>
      </c>
      <c r="DD269" s="172">
        <f t="shared" si="265"/>
        <v>0</v>
      </c>
      <c r="DE269" s="180">
        <f t="shared" si="265"/>
        <v>0</v>
      </c>
    </row>
    <row r="271" spans="1:109" ht="12.95" thickBot="1"/>
    <row r="272" spans="1:109" ht="13.5" thickBot="1">
      <c r="A272" s="136" t="s">
        <v>116</v>
      </c>
      <c r="B272" s="173"/>
      <c r="C272" s="174">
        <f>' B_Populations'!A280</f>
        <v>0</v>
      </c>
      <c r="D272" s="139" t="s">
        <v>103</v>
      </c>
      <c r="E272" s="139"/>
      <c r="F272" s="140" t="s">
        <v>104</v>
      </c>
      <c r="G272" s="141"/>
      <c r="H272" s="141"/>
      <c r="I272" s="141"/>
      <c r="J272" s="141"/>
      <c r="K272" s="141"/>
      <c r="L272" s="141"/>
      <c r="M272" s="98"/>
      <c r="N272" s="98"/>
      <c r="O272" s="98"/>
      <c r="P272" s="98"/>
      <c r="Q272" s="98"/>
      <c r="R272" s="98"/>
      <c r="S272" s="98"/>
      <c r="T272" s="98"/>
      <c r="U272" s="98"/>
      <c r="V272" s="98"/>
      <c r="W272" s="98"/>
      <c r="X272" s="98"/>
      <c r="Y272" s="98"/>
      <c r="CV272" s="98" t="s">
        <v>106</v>
      </c>
      <c r="CW272" s="98"/>
      <c r="CX272" s="98"/>
      <c r="CY272" s="98"/>
    </row>
    <row r="273" spans="1:109" ht="39">
      <c r="B273" s="144" t="s">
        <v>32</v>
      </c>
      <c r="C273" s="145" t="s">
        <v>107</v>
      </c>
      <c r="D273" s="146" t="s">
        <v>108</v>
      </c>
      <c r="E273" s="146" t="s">
        <v>109</v>
      </c>
      <c r="F273" s="148" t="str">
        <f>' B_Populations'!$I$8</f>
        <v>White-Not Hispanic</v>
      </c>
      <c r="G273" s="148" t="str">
        <f>' B_Populations'!$K$8</f>
        <v>Hispanic</v>
      </c>
      <c r="H273" s="148" t="str">
        <f>' B_Populations'!$M$8</f>
        <v>Black-Not Hispanic</v>
      </c>
      <c r="I273" s="148" t="str">
        <f>' B_Populations'!$O$8</f>
        <v>Asian</v>
      </c>
      <c r="J273" s="148" t="str">
        <f>' B_Populations'!$Q$8</f>
        <v>American Indian/Alaska Native</v>
      </c>
      <c r="K273" s="148" t="str">
        <f>' B_Populations'!$S$8</f>
        <v>Other</v>
      </c>
      <c r="L273" s="175" t="str">
        <f>' B_Populations'!$U$8</f>
        <v>Other</v>
      </c>
      <c r="M273" s="102"/>
      <c r="N273" s="102"/>
      <c r="O273" s="102"/>
      <c r="P273" s="102"/>
      <c r="Q273" s="102"/>
      <c r="R273" s="102"/>
      <c r="S273" s="102"/>
      <c r="T273" s="102"/>
      <c r="U273" s="102"/>
      <c r="V273" s="102"/>
      <c r="W273" s="102"/>
      <c r="X273" s="102"/>
      <c r="Y273" s="102"/>
      <c r="Z273" s="102"/>
      <c r="AA273" s="102"/>
      <c r="AB273" s="102"/>
      <c r="AC273" s="102"/>
      <c r="AD273" s="102"/>
      <c r="AE273" s="102"/>
      <c r="AF273" s="102"/>
      <c r="AH273" s="150" t="s">
        <v>110</v>
      </c>
      <c r="AI273" s="150" t="s">
        <v>111</v>
      </c>
      <c r="AJ273" s="150" t="s">
        <v>112</v>
      </c>
      <c r="AK273" s="150" t="s">
        <v>111</v>
      </c>
      <c r="AL273" s="150" t="s">
        <v>113</v>
      </c>
      <c r="AM273" s="150" t="s">
        <v>111</v>
      </c>
      <c r="AN273" s="150" t="str">
        <f>' B_Populations'!$I$8</f>
        <v>White-Not Hispanic</v>
      </c>
      <c r="AO273" s="150" t="s">
        <v>111</v>
      </c>
      <c r="AP273" s="150" t="str">
        <f>' B_Populations'!$K$8</f>
        <v>Hispanic</v>
      </c>
      <c r="AQ273" s="150" t="s">
        <v>111</v>
      </c>
      <c r="AR273" s="150" t="str">
        <f>' B_Populations'!$M$8</f>
        <v>Black-Not Hispanic</v>
      </c>
      <c r="AS273" s="150" t="s">
        <v>111</v>
      </c>
      <c r="AT273" s="150" t="str">
        <f>' B_Populations'!$O$8</f>
        <v>Asian</v>
      </c>
      <c r="AU273" s="150" t="s">
        <v>111</v>
      </c>
      <c r="AV273" s="150" t="str">
        <f>' B_Populations'!$Q$8</f>
        <v>American Indian/Alaska Native</v>
      </c>
      <c r="AW273" s="150" t="s">
        <v>111</v>
      </c>
      <c r="AX273" s="150" t="str">
        <f>' B_Populations'!$S$8</f>
        <v>Other</v>
      </c>
      <c r="AY273" s="150" t="s">
        <v>111</v>
      </c>
      <c r="AZ273" s="150" t="str">
        <f>' B_Populations'!$U$8</f>
        <v>Other</v>
      </c>
      <c r="BA273" s="150" t="s">
        <v>111</v>
      </c>
      <c r="BB273" s="102"/>
      <c r="BC273" s="102"/>
      <c r="BD273" s="102"/>
      <c r="BE273" s="102"/>
      <c r="BF273" s="102"/>
      <c r="BG273" s="102"/>
      <c r="BH273" s="102"/>
      <c r="BI273" s="102"/>
      <c r="BJ273" s="102"/>
      <c r="BK273" s="102"/>
      <c r="BL273" s="102"/>
      <c r="BM273" s="102"/>
      <c r="BN273" s="102"/>
      <c r="BO273" s="102"/>
      <c r="BP273" s="102"/>
      <c r="BQ273" s="102"/>
      <c r="BR273" s="102"/>
      <c r="BS273" s="102"/>
      <c r="BT273" s="102"/>
      <c r="BU273" s="102"/>
      <c r="BV273" s="102"/>
      <c r="BW273" s="102"/>
      <c r="BX273" s="102"/>
      <c r="BY273" s="102"/>
      <c r="BZ273" s="102"/>
      <c r="CA273" s="102"/>
      <c r="CB273" s="102"/>
      <c r="CC273" s="102"/>
      <c r="CD273" s="102"/>
      <c r="CE273" s="102"/>
      <c r="CF273" s="102"/>
      <c r="CG273" s="102"/>
      <c r="CH273" s="102"/>
      <c r="CI273" s="102"/>
      <c r="CJ273" s="102"/>
      <c r="CK273" s="102"/>
      <c r="CL273" s="102"/>
      <c r="CM273" s="102"/>
      <c r="CN273" s="102"/>
      <c r="CO273" s="102"/>
      <c r="CP273" s="102"/>
      <c r="CQ273" s="102"/>
      <c r="CR273" s="102"/>
      <c r="CS273" s="151" t="s">
        <v>114</v>
      </c>
      <c r="CU273" s="150" t="s">
        <v>32</v>
      </c>
      <c r="CV273" s="152" t="s">
        <v>33</v>
      </c>
      <c r="CW273" s="153" t="s">
        <v>34</v>
      </c>
      <c r="CX273" s="153" t="s">
        <v>35</v>
      </c>
      <c r="CY273" s="148" t="str">
        <f>' B_Populations'!$I$8</f>
        <v>White-Not Hispanic</v>
      </c>
      <c r="CZ273" s="148" t="str">
        <f>' B_Populations'!$K$8</f>
        <v>Hispanic</v>
      </c>
      <c r="DA273" s="148" t="str">
        <f>' B_Populations'!$M$8</f>
        <v>Black-Not Hispanic</v>
      </c>
      <c r="DB273" s="148" t="str">
        <f>' B_Populations'!$O$8</f>
        <v>Asian</v>
      </c>
      <c r="DC273" s="148" t="str">
        <f>' B_Populations'!$Q$8</f>
        <v>American Indian/Alaska Native</v>
      </c>
      <c r="DD273" s="148" t="str">
        <f>' B_Populations'!$S$8</f>
        <v>Other</v>
      </c>
      <c r="DE273" s="175" t="str">
        <f>' B_Populations'!$U$8</f>
        <v>Other</v>
      </c>
    </row>
    <row r="274" spans="1:109">
      <c r="B274" s="108" t="str">
        <f>' B_Populations'!$B$9</f>
        <v>10-14</v>
      </c>
      <c r="C274" s="259"/>
      <c r="D274" s="260"/>
      <c r="E274" s="260"/>
      <c r="F274" s="155"/>
      <c r="G274" s="155"/>
      <c r="H274" s="155"/>
      <c r="I274" s="155"/>
      <c r="J274" s="155"/>
      <c r="K274" s="155"/>
      <c r="L274" s="155"/>
      <c r="M274" s="110"/>
      <c r="N274" s="110"/>
      <c r="O274" s="110"/>
      <c r="P274" s="110"/>
      <c r="Q274" s="110"/>
      <c r="R274" s="110"/>
      <c r="S274" s="110"/>
      <c r="T274" s="110"/>
      <c r="U274" s="110"/>
      <c r="V274" s="110"/>
      <c r="W274" s="110"/>
      <c r="X274" s="110"/>
      <c r="Y274" s="110"/>
      <c r="Z274" s="177"/>
      <c r="AA274" s="177"/>
      <c r="AB274" s="177"/>
      <c r="AC274" s="177"/>
      <c r="AD274" s="177"/>
      <c r="AE274" s="177"/>
      <c r="AF274" s="177"/>
      <c r="AG274" s="110"/>
      <c r="AH274" s="157">
        <f>' B_Populations'!C279</f>
        <v>0</v>
      </c>
      <c r="AI274" s="157">
        <f>IF(AH274=0,0,($C$274/$AH$274)*100000)</f>
        <v>0</v>
      </c>
      <c r="AJ274" s="157">
        <f>' B_Populations'!E279</f>
        <v>0</v>
      </c>
      <c r="AK274" s="157">
        <f>IF(AJ274=0,0,($D$274/$AJ$274)*100000)</f>
        <v>0</v>
      </c>
      <c r="AL274" s="157">
        <f>' B_Populations'!G279</f>
        <v>0</v>
      </c>
      <c r="AM274" s="157">
        <f>IF(AL274=0,0,($E$274/$AL$274)*100000)</f>
        <v>0</v>
      </c>
      <c r="AN274" s="157">
        <f>' B_Populations'!I279</f>
        <v>0</v>
      </c>
      <c r="AO274" s="157">
        <f>IF(AN274=0,0,($F$274/$AN$274)*100000)</f>
        <v>0</v>
      </c>
      <c r="AP274" s="157">
        <f>' B_Populations'!K279</f>
        <v>0</v>
      </c>
      <c r="AQ274" s="157">
        <f>IF(AP274=0,0,($G$274/$AP$274)*100000)</f>
        <v>0</v>
      </c>
      <c r="AR274" s="157">
        <f>' B_Populations'!M279</f>
        <v>0</v>
      </c>
      <c r="AS274" s="157">
        <f>IF(AR274=0,0,($H$274/$AR$274)*100000)</f>
        <v>0</v>
      </c>
      <c r="AT274" s="157">
        <f>' B_Populations'!O279</f>
        <v>0</v>
      </c>
      <c r="AU274" s="157">
        <f>IF(AT274=0,0,($I$274/$AT$274)*100000)</f>
        <v>0</v>
      </c>
      <c r="AV274" s="157">
        <f>' B_Populations'!Q279</f>
        <v>0</v>
      </c>
      <c r="AW274" s="157">
        <f>IF(AV274=0,0,($J$274/$AV$274)*100000)</f>
        <v>0</v>
      </c>
      <c r="AX274" s="157">
        <f>' B_Populations'!S279</f>
        <v>0</v>
      </c>
      <c r="AY274" s="157">
        <f>IF(AX274=0,0,($K$274/$AX$274)*100000)</f>
        <v>0</v>
      </c>
      <c r="AZ274" s="157">
        <f>' B_Populations'!U279</f>
        <v>0</v>
      </c>
      <c r="BA274" s="157">
        <f>IF(AZ274=0,0,($L$274/$AZ$274)*100000)</f>
        <v>0</v>
      </c>
      <c r="CQ274" s="110"/>
      <c r="CR274" s="158"/>
      <c r="CS274" s="159">
        <v>7.3032E-2</v>
      </c>
      <c r="CT274" s="110"/>
      <c r="CU274" s="108" t="str">
        <f>' B_Populations'!$B$9</f>
        <v>10-14</v>
      </c>
      <c r="CV274" s="160">
        <f t="shared" ref="CV274:CV283" si="266">AI274*CS274</f>
        <v>0</v>
      </c>
      <c r="CW274" s="161">
        <f t="shared" ref="CW274:CW283" si="267">AK274*CS274</f>
        <v>0</v>
      </c>
      <c r="CX274" s="161">
        <f t="shared" ref="CX274:CX283" si="268">AM274*CS274</f>
        <v>0</v>
      </c>
      <c r="CY274" s="162">
        <f t="shared" ref="CY274:CY283" si="269">AO274*CS274</f>
        <v>0</v>
      </c>
      <c r="CZ274" s="162">
        <f t="shared" ref="CZ274:CZ283" si="270">AQ274*CS274</f>
        <v>0</v>
      </c>
      <c r="DA274" s="162">
        <f t="shared" ref="DA274:DA283" si="271">AS274*CS274</f>
        <v>0</v>
      </c>
      <c r="DB274" s="162">
        <f t="shared" ref="DB274:DB283" si="272">AU274*CS274</f>
        <v>0</v>
      </c>
      <c r="DC274" s="162">
        <f t="shared" ref="DC274:DC283" si="273">AW274*CS274</f>
        <v>0</v>
      </c>
      <c r="DD274" s="162">
        <f t="shared" ref="DD274:DD283" si="274">AY274*CS274</f>
        <v>0</v>
      </c>
      <c r="DE274" s="178">
        <f t="shared" ref="DE274:DE283" si="275">BA274*CS274</f>
        <v>0</v>
      </c>
    </row>
    <row r="275" spans="1:109">
      <c r="B275" s="108" t="str">
        <f>' B_Populations'!$B$10</f>
        <v>15-19</v>
      </c>
      <c r="C275" s="259"/>
      <c r="D275" s="260"/>
      <c r="E275" s="260"/>
      <c r="F275" s="155"/>
      <c r="G275" s="155"/>
      <c r="H275" s="155"/>
      <c r="I275" s="155"/>
      <c r="J275" s="155"/>
      <c r="K275" s="155"/>
      <c r="L275" s="155"/>
      <c r="M275" s="110"/>
      <c r="N275" s="110"/>
      <c r="O275" s="110"/>
      <c r="P275" s="110"/>
      <c r="Q275" s="110"/>
      <c r="R275" s="110"/>
      <c r="S275" s="110"/>
      <c r="T275" s="110"/>
      <c r="U275" s="110"/>
      <c r="V275" s="110"/>
      <c r="W275" s="110"/>
      <c r="X275" s="110"/>
      <c r="Y275" s="110"/>
      <c r="Z275" s="177"/>
      <c r="AA275" s="177"/>
      <c r="AB275" s="177"/>
      <c r="AC275" s="177"/>
      <c r="AD275" s="177"/>
      <c r="AE275" s="177"/>
      <c r="AF275" s="177"/>
      <c r="AG275" s="110"/>
      <c r="AH275" s="157">
        <f>' B_Populations'!C280</f>
        <v>0</v>
      </c>
      <c r="AI275" s="157">
        <f>IF(AH275=0,0,($C$275/$AH$275)*100000)</f>
        <v>0</v>
      </c>
      <c r="AJ275" s="157">
        <f>' B_Populations'!E280</f>
        <v>0</v>
      </c>
      <c r="AK275" s="157">
        <f>IF(AJ275=0,0,($D$275/$AJ$275)*100000)</f>
        <v>0</v>
      </c>
      <c r="AL275" s="157">
        <f>' B_Populations'!G280</f>
        <v>0</v>
      </c>
      <c r="AM275" s="157">
        <f>IF(AL275=0,0,($E$275/$AL$275)*100000)</f>
        <v>0</v>
      </c>
      <c r="AN275" s="157">
        <f>' B_Populations'!I280</f>
        <v>0</v>
      </c>
      <c r="AO275" s="157">
        <f>IF(AN275=0,0,($F$275/$AN$275)*100000)</f>
        <v>0</v>
      </c>
      <c r="AP275" s="157">
        <f>' B_Populations'!K280</f>
        <v>0</v>
      </c>
      <c r="AQ275" s="157">
        <f>IF(AP275=0,0,($G$275/$AP$275)*100000)</f>
        <v>0</v>
      </c>
      <c r="AR275" s="157">
        <f>' B_Populations'!M280</f>
        <v>0</v>
      </c>
      <c r="AS275" s="157">
        <f>IF(AR275=0,0,($H$275/$AR$275)*100000)</f>
        <v>0</v>
      </c>
      <c r="AT275" s="157">
        <f>' B_Populations'!O280</f>
        <v>0</v>
      </c>
      <c r="AU275" s="157">
        <f>IF(AT275=0,0,($I$275/$AT$275)*100000)</f>
        <v>0</v>
      </c>
      <c r="AV275" s="157">
        <f>' B_Populations'!Q280</f>
        <v>0</v>
      </c>
      <c r="AW275" s="157">
        <f>IF(AV275=0,0,($J$275/$AV$275)*100000)</f>
        <v>0</v>
      </c>
      <c r="AX275" s="157">
        <f>' B_Populations'!S280</f>
        <v>0</v>
      </c>
      <c r="AY275" s="157">
        <f>IF(AX275=0,0,($K$275/$AX$275)*100000)</f>
        <v>0</v>
      </c>
      <c r="AZ275" s="157">
        <f>' B_Populations'!U280</f>
        <v>0</v>
      </c>
      <c r="BA275" s="157">
        <f>IF(AZ275=0,0,($L$275/$AZ$275)*100000)</f>
        <v>0</v>
      </c>
      <c r="CQ275" s="110"/>
      <c r="CR275" s="158"/>
      <c r="CS275" s="159">
        <v>7.2168999999999997E-2</v>
      </c>
      <c r="CT275" s="110"/>
      <c r="CU275" s="108" t="str">
        <f>' B_Populations'!$B$10</f>
        <v>15-19</v>
      </c>
      <c r="CV275" s="160">
        <f t="shared" si="266"/>
        <v>0</v>
      </c>
      <c r="CW275" s="161">
        <f t="shared" si="267"/>
        <v>0</v>
      </c>
      <c r="CX275" s="161">
        <f t="shared" si="268"/>
        <v>0</v>
      </c>
      <c r="CY275" s="162">
        <f t="shared" si="269"/>
        <v>0</v>
      </c>
      <c r="CZ275" s="162">
        <f t="shared" si="270"/>
        <v>0</v>
      </c>
      <c r="DA275" s="162">
        <f t="shared" si="271"/>
        <v>0</v>
      </c>
      <c r="DB275" s="162">
        <f t="shared" si="272"/>
        <v>0</v>
      </c>
      <c r="DC275" s="162">
        <f t="shared" si="273"/>
        <v>0</v>
      </c>
      <c r="DD275" s="162">
        <f t="shared" si="274"/>
        <v>0</v>
      </c>
      <c r="DE275" s="178">
        <f t="shared" si="275"/>
        <v>0</v>
      </c>
    </row>
    <row r="276" spans="1:109">
      <c r="B276" s="108" t="str">
        <f>' B_Populations'!$B$11</f>
        <v>20-24</v>
      </c>
      <c r="C276" s="259"/>
      <c r="D276" s="260"/>
      <c r="E276" s="260"/>
      <c r="F276" s="155"/>
      <c r="G276" s="155"/>
      <c r="H276" s="155"/>
      <c r="I276" s="155"/>
      <c r="J276" s="155"/>
      <c r="K276" s="155"/>
      <c r="L276" s="155"/>
      <c r="M276" s="110"/>
      <c r="N276" s="110"/>
      <c r="O276" s="110"/>
      <c r="P276" s="110"/>
      <c r="Q276" s="110"/>
      <c r="R276" s="110"/>
      <c r="S276" s="110"/>
      <c r="T276" s="110"/>
      <c r="U276" s="110"/>
      <c r="V276" s="110"/>
      <c r="W276" s="110"/>
      <c r="X276" s="110"/>
      <c r="Y276" s="110"/>
      <c r="Z276" s="177"/>
      <c r="AA276" s="177"/>
      <c r="AB276" s="177"/>
      <c r="AC276" s="177"/>
      <c r="AD276" s="177"/>
      <c r="AE276" s="177"/>
      <c r="AF276" s="177"/>
      <c r="AG276" s="110"/>
      <c r="AH276" s="157">
        <f>' B_Populations'!C281</f>
        <v>0</v>
      </c>
      <c r="AI276" s="157">
        <f>IF(AH276=0,0,($C$276/$AH$276)*100000)</f>
        <v>0</v>
      </c>
      <c r="AJ276" s="157">
        <f>' B_Populations'!E281</f>
        <v>0</v>
      </c>
      <c r="AK276" s="157">
        <f>IF(AJ276=0,0,($D$276/$AJ$276)*100000)</f>
        <v>0</v>
      </c>
      <c r="AL276" s="157">
        <f>' B_Populations'!G281</f>
        <v>0</v>
      </c>
      <c r="AM276" s="157">
        <f>IF(AL276=0,0,($E$276/$AL$276)*100000)</f>
        <v>0</v>
      </c>
      <c r="AN276" s="157">
        <f>' B_Populations'!I281</f>
        <v>0</v>
      </c>
      <c r="AO276" s="157">
        <f>IF(AN276=0,0,($F$276/$AN$276)*100000)</f>
        <v>0</v>
      </c>
      <c r="AP276" s="157">
        <f>' B_Populations'!K281</f>
        <v>0</v>
      </c>
      <c r="AQ276" s="157">
        <f>IF(AP276=0,0,($G$276/$AP$276)*100000)</f>
        <v>0</v>
      </c>
      <c r="AR276" s="157">
        <f>' B_Populations'!M281</f>
        <v>0</v>
      </c>
      <c r="AS276" s="157">
        <f>IF(AR276=0,0,($H$276/$AR$276)*100000)</f>
        <v>0</v>
      </c>
      <c r="AT276" s="157">
        <f>' B_Populations'!O281</f>
        <v>0</v>
      </c>
      <c r="AU276" s="157">
        <f>IF(AT276=0,0,($I$276/$AT$276)*100000)</f>
        <v>0</v>
      </c>
      <c r="AV276" s="157">
        <f>' B_Populations'!Q281</f>
        <v>0</v>
      </c>
      <c r="AW276" s="157">
        <f>IF(AV276=0,0,($J$276/$AV$276)*100000)</f>
        <v>0</v>
      </c>
      <c r="AX276" s="157">
        <f>' B_Populations'!S281</f>
        <v>0</v>
      </c>
      <c r="AY276" s="157">
        <f>IF(AX276=0,0,($K$276/$AX$276)*100000)</f>
        <v>0</v>
      </c>
      <c r="AZ276" s="157">
        <f>' B_Populations'!U281</f>
        <v>0</v>
      </c>
      <c r="BA276" s="157">
        <f>IF(AZ276=0,0,($L$276/$AZ$276)*100000)</f>
        <v>0</v>
      </c>
      <c r="CQ276" s="110"/>
      <c r="CR276" s="158"/>
      <c r="CS276" s="159">
        <v>6.6477999999999995E-2</v>
      </c>
      <c r="CT276" s="110"/>
      <c r="CU276" s="108" t="str">
        <f>' B_Populations'!$B$11</f>
        <v>20-24</v>
      </c>
      <c r="CV276" s="160">
        <f t="shared" si="266"/>
        <v>0</v>
      </c>
      <c r="CW276" s="161">
        <f t="shared" si="267"/>
        <v>0</v>
      </c>
      <c r="CX276" s="161">
        <f t="shared" si="268"/>
        <v>0</v>
      </c>
      <c r="CY276" s="162">
        <f t="shared" si="269"/>
        <v>0</v>
      </c>
      <c r="CZ276" s="162">
        <f t="shared" si="270"/>
        <v>0</v>
      </c>
      <c r="DA276" s="162">
        <f t="shared" si="271"/>
        <v>0</v>
      </c>
      <c r="DB276" s="162">
        <f t="shared" si="272"/>
        <v>0</v>
      </c>
      <c r="DC276" s="162">
        <f t="shared" si="273"/>
        <v>0</v>
      </c>
      <c r="DD276" s="162">
        <f t="shared" si="274"/>
        <v>0</v>
      </c>
      <c r="DE276" s="178">
        <f t="shared" si="275"/>
        <v>0</v>
      </c>
    </row>
    <row r="277" spans="1:109">
      <c r="B277" s="108" t="str">
        <f>' B_Populations'!$B$12</f>
        <v>25-34</v>
      </c>
      <c r="C277" s="259"/>
      <c r="D277" s="260"/>
      <c r="E277" s="260"/>
      <c r="F277" s="155"/>
      <c r="G277" s="155"/>
      <c r="H277" s="155"/>
      <c r="I277" s="155"/>
      <c r="J277" s="155"/>
      <c r="K277" s="155"/>
      <c r="L277" s="155"/>
      <c r="M277" s="110"/>
      <c r="N277" s="110"/>
      <c r="O277" s="110"/>
      <c r="P277" s="110"/>
      <c r="Q277" s="110"/>
      <c r="R277" s="110"/>
      <c r="S277" s="110"/>
      <c r="T277" s="110"/>
      <c r="U277" s="110"/>
      <c r="V277" s="110"/>
      <c r="W277" s="110"/>
      <c r="X277" s="110"/>
      <c r="Y277" s="110"/>
      <c r="Z277" s="177"/>
      <c r="AA277" s="177"/>
      <c r="AB277" s="177"/>
      <c r="AC277" s="177"/>
      <c r="AD277" s="177"/>
      <c r="AE277" s="177"/>
      <c r="AF277" s="177"/>
      <c r="AG277" s="110"/>
      <c r="AH277" s="157">
        <f>' B_Populations'!C282</f>
        <v>0</v>
      </c>
      <c r="AI277" s="157">
        <f>IF(AH277=0,0,($C$277/$AH$277)*100000)</f>
        <v>0</v>
      </c>
      <c r="AJ277" s="157">
        <f>' B_Populations'!E282</f>
        <v>0</v>
      </c>
      <c r="AK277" s="157">
        <f>IF(AJ277=0,0,($D$277/$AJ$277)*100000)</f>
        <v>0</v>
      </c>
      <c r="AL277" s="157">
        <f>' B_Populations'!G282</f>
        <v>0</v>
      </c>
      <c r="AM277" s="157">
        <f>IF(AL277=0,0,($E$277/$AL$277)*100000)</f>
        <v>0</v>
      </c>
      <c r="AN277" s="157">
        <f>' B_Populations'!I282</f>
        <v>0</v>
      </c>
      <c r="AO277" s="157">
        <f>IF(AN277=0,0,($F$277/$AN$277)*100000)</f>
        <v>0</v>
      </c>
      <c r="AP277" s="157">
        <f>' B_Populations'!K282</f>
        <v>0</v>
      </c>
      <c r="AQ277" s="157">
        <f>IF(AP277=0,0,($G$277/$AP$277)*100000)</f>
        <v>0</v>
      </c>
      <c r="AR277" s="157">
        <f>' B_Populations'!M282</f>
        <v>0</v>
      </c>
      <c r="AS277" s="157">
        <f>IF(AR277=0,0,($H$277/$AR$277)*100000)</f>
        <v>0</v>
      </c>
      <c r="AT277" s="157">
        <f>' B_Populations'!O282</f>
        <v>0</v>
      </c>
      <c r="AU277" s="157">
        <f>IF(AT277=0,0,($I$277/$AT$277)*100000)</f>
        <v>0</v>
      </c>
      <c r="AV277" s="157">
        <f>' B_Populations'!Q282</f>
        <v>0</v>
      </c>
      <c r="AW277" s="157">
        <f>IF(AV277=0,0,($J$277/$AV$277)*100000)</f>
        <v>0</v>
      </c>
      <c r="AX277" s="157">
        <f>' B_Populations'!S282</f>
        <v>0</v>
      </c>
      <c r="AY277" s="157">
        <f>IF(AX277=0,0,($K$277/$AX$277)*100000)</f>
        <v>0</v>
      </c>
      <c r="AZ277" s="157">
        <f>' B_Populations'!U282</f>
        <v>0</v>
      </c>
      <c r="BA277" s="157">
        <f>IF(AZ277=0,0,($L$277/$AZ$277)*100000)</f>
        <v>0</v>
      </c>
      <c r="CQ277" s="110"/>
      <c r="CR277" s="158"/>
      <c r="CS277" s="159">
        <v>0.135573</v>
      </c>
      <c r="CT277" s="110"/>
      <c r="CU277" s="108" t="str">
        <f>' B_Populations'!$B$12</f>
        <v>25-34</v>
      </c>
      <c r="CV277" s="160">
        <f t="shared" si="266"/>
        <v>0</v>
      </c>
      <c r="CW277" s="161">
        <f t="shared" si="267"/>
        <v>0</v>
      </c>
      <c r="CX277" s="161">
        <f t="shared" si="268"/>
        <v>0</v>
      </c>
      <c r="CY277" s="162">
        <f t="shared" si="269"/>
        <v>0</v>
      </c>
      <c r="CZ277" s="162">
        <f t="shared" si="270"/>
        <v>0</v>
      </c>
      <c r="DA277" s="162">
        <f t="shared" si="271"/>
        <v>0</v>
      </c>
      <c r="DB277" s="162">
        <f t="shared" si="272"/>
        <v>0</v>
      </c>
      <c r="DC277" s="162">
        <f t="shared" si="273"/>
        <v>0</v>
      </c>
      <c r="DD277" s="162">
        <f t="shared" si="274"/>
        <v>0</v>
      </c>
      <c r="DE277" s="178">
        <f t="shared" si="275"/>
        <v>0</v>
      </c>
    </row>
    <row r="278" spans="1:109">
      <c r="B278" s="108" t="str">
        <f>' B_Populations'!$B$13</f>
        <v>35-44</v>
      </c>
      <c r="C278" s="259"/>
      <c r="D278" s="260"/>
      <c r="E278" s="260"/>
      <c r="F278" s="155"/>
      <c r="G278" s="155"/>
      <c r="H278" s="155"/>
      <c r="I278" s="155"/>
      <c r="J278" s="155"/>
      <c r="K278" s="155"/>
      <c r="L278" s="155"/>
      <c r="M278" s="110"/>
      <c r="N278" s="110"/>
      <c r="O278" s="110"/>
      <c r="P278" s="110"/>
      <c r="Q278" s="110"/>
      <c r="R278" s="110"/>
      <c r="S278" s="110"/>
      <c r="T278" s="110"/>
      <c r="U278" s="110"/>
      <c r="V278" s="110"/>
      <c r="W278" s="110"/>
      <c r="X278" s="110"/>
      <c r="Y278" s="110"/>
      <c r="Z278" s="177"/>
      <c r="AA278" s="177"/>
      <c r="AB278" s="177"/>
      <c r="AC278" s="177"/>
      <c r="AD278" s="177"/>
      <c r="AE278" s="177"/>
      <c r="AF278" s="177"/>
      <c r="AG278" s="110"/>
      <c r="AH278" s="157">
        <f>' B_Populations'!C283</f>
        <v>0</v>
      </c>
      <c r="AI278" s="157">
        <f>IF(AH278=0,0,($C$278/$AH$278)*100000)</f>
        <v>0</v>
      </c>
      <c r="AJ278" s="157">
        <f>' B_Populations'!E283</f>
        <v>0</v>
      </c>
      <c r="AK278" s="157">
        <f>IF(AJ278=0,0,($D$278/$AJ$278)*100000)</f>
        <v>0</v>
      </c>
      <c r="AL278" s="157">
        <f>' B_Populations'!G283</f>
        <v>0</v>
      </c>
      <c r="AM278" s="157">
        <f>IF(AL278=0,0,($E$278/$AL$278)*100000)</f>
        <v>0</v>
      </c>
      <c r="AN278" s="157">
        <f>' B_Populations'!I283</f>
        <v>0</v>
      </c>
      <c r="AO278" s="157">
        <f>IF(AN278=0,0,($F$278/$AN$278)*100000)</f>
        <v>0</v>
      </c>
      <c r="AP278" s="157">
        <f>' B_Populations'!K283</f>
        <v>0</v>
      </c>
      <c r="AQ278" s="157">
        <f>IF(AP278=0,0,($G$278/$AP$278)*100000)</f>
        <v>0</v>
      </c>
      <c r="AR278" s="157">
        <f>' B_Populations'!M283</f>
        <v>0</v>
      </c>
      <c r="AS278" s="157">
        <f>IF(AR278=0,0,($H$278/$AR$278)*100000)</f>
        <v>0</v>
      </c>
      <c r="AT278" s="157">
        <f>' B_Populations'!O283</f>
        <v>0</v>
      </c>
      <c r="AU278" s="157">
        <f>IF(AT278=0,0,($I$278/$AT$278)*100000)</f>
        <v>0</v>
      </c>
      <c r="AV278" s="157">
        <f>' B_Populations'!Q283</f>
        <v>0</v>
      </c>
      <c r="AW278" s="157">
        <f>IF(AV278=0,0,($J$278/$AV$278)*100000)</f>
        <v>0</v>
      </c>
      <c r="AX278" s="157">
        <f>' B_Populations'!S283</f>
        <v>0</v>
      </c>
      <c r="AY278" s="157">
        <f>IF(AX278=0,0,($K$278/$AX$278)*100000)</f>
        <v>0</v>
      </c>
      <c r="AZ278" s="157">
        <f>' B_Populations'!U283</f>
        <v>0</v>
      </c>
      <c r="BA278" s="157">
        <f>IF(AZ278=0,0,($L$278/$AZ$278)*100000)</f>
        <v>0</v>
      </c>
      <c r="CQ278" s="110"/>
      <c r="CR278" s="158"/>
      <c r="CS278" s="159">
        <v>0.16261300000000001</v>
      </c>
      <c r="CT278" s="110"/>
      <c r="CU278" s="108" t="str">
        <f>' B_Populations'!$B$13</f>
        <v>35-44</v>
      </c>
      <c r="CV278" s="160">
        <f t="shared" si="266"/>
        <v>0</v>
      </c>
      <c r="CW278" s="161">
        <f t="shared" si="267"/>
        <v>0</v>
      </c>
      <c r="CX278" s="161">
        <f t="shared" si="268"/>
        <v>0</v>
      </c>
      <c r="CY278" s="162">
        <f t="shared" si="269"/>
        <v>0</v>
      </c>
      <c r="CZ278" s="162">
        <f t="shared" si="270"/>
        <v>0</v>
      </c>
      <c r="DA278" s="162">
        <f t="shared" si="271"/>
        <v>0</v>
      </c>
      <c r="DB278" s="162">
        <f t="shared" si="272"/>
        <v>0</v>
      </c>
      <c r="DC278" s="162">
        <f t="shared" si="273"/>
        <v>0</v>
      </c>
      <c r="DD278" s="162">
        <f t="shared" si="274"/>
        <v>0</v>
      </c>
      <c r="DE278" s="178">
        <f t="shared" si="275"/>
        <v>0</v>
      </c>
    </row>
    <row r="279" spans="1:109">
      <c r="B279" s="108" t="str">
        <f>' B_Populations'!$B$14</f>
        <v>45-54</v>
      </c>
      <c r="C279" s="259"/>
      <c r="D279" s="260"/>
      <c r="E279" s="260"/>
      <c r="F279" s="155"/>
      <c r="G279" s="155"/>
      <c r="H279" s="155"/>
      <c r="I279" s="155"/>
      <c r="J279" s="155"/>
      <c r="K279" s="155"/>
      <c r="L279" s="155"/>
      <c r="M279" s="110"/>
      <c r="N279" s="110"/>
      <c r="O279" s="110"/>
      <c r="P279" s="110"/>
      <c r="Q279" s="110"/>
      <c r="R279" s="110"/>
      <c r="S279" s="110"/>
      <c r="T279" s="110"/>
      <c r="U279" s="110"/>
      <c r="V279" s="110"/>
      <c r="W279" s="110"/>
      <c r="X279" s="110"/>
      <c r="Y279" s="110"/>
      <c r="Z279" s="177"/>
      <c r="AA279" s="177"/>
      <c r="AB279" s="177"/>
      <c r="AC279" s="177"/>
      <c r="AD279" s="177"/>
      <c r="AE279" s="177"/>
      <c r="AF279" s="177"/>
      <c r="AG279" s="110"/>
      <c r="AH279" s="157">
        <f>' B_Populations'!C284</f>
        <v>0</v>
      </c>
      <c r="AI279" s="157">
        <f>IF(AH279=0,0,($C$279/$AH$279)*100000)</f>
        <v>0</v>
      </c>
      <c r="AJ279" s="157">
        <f>' B_Populations'!E284</f>
        <v>0</v>
      </c>
      <c r="AK279" s="157">
        <f>IF(AJ279=0,0,($D$279/$AJ$279)*100000)</f>
        <v>0</v>
      </c>
      <c r="AL279" s="157">
        <f>' B_Populations'!G284</f>
        <v>0</v>
      </c>
      <c r="AM279" s="157">
        <f>IF(AL279=0,0,($E$279/$AL$279)*100000)</f>
        <v>0</v>
      </c>
      <c r="AN279" s="157">
        <f>' B_Populations'!I284</f>
        <v>0</v>
      </c>
      <c r="AO279" s="157">
        <f>IF(AN279=0,0,($F$279/$AN$279)*100000)</f>
        <v>0</v>
      </c>
      <c r="AP279" s="157">
        <f>' B_Populations'!K284</f>
        <v>0</v>
      </c>
      <c r="AQ279" s="157">
        <f>IF(AP279=0,0,($G$279/$AP$279)*100000)</f>
        <v>0</v>
      </c>
      <c r="AR279" s="157">
        <f>' B_Populations'!M284</f>
        <v>0</v>
      </c>
      <c r="AS279" s="157">
        <f>IF(AR279=0,0,($H$279/$AR$279)*100000)</f>
        <v>0</v>
      </c>
      <c r="AT279" s="157">
        <f>' B_Populations'!O284</f>
        <v>0</v>
      </c>
      <c r="AU279" s="157">
        <f>IF(AT279=0,0,($I$279/$AT$279)*100000)</f>
        <v>0</v>
      </c>
      <c r="AV279" s="157">
        <f>' B_Populations'!Q284</f>
        <v>0</v>
      </c>
      <c r="AW279" s="157">
        <f>IF(AV279=0,0,($J$279/$AV$279)*100000)</f>
        <v>0</v>
      </c>
      <c r="AX279" s="157">
        <f>' B_Populations'!S284</f>
        <v>0</v>
      </c>
      <c r="AY279" s="157">
        <f>IF(AX279=0,0,($K$279/$AX$279)*100000)</f>
        <v>0</v>
      </c>
      <c r="AZ279" s="157">
        <f>' B_Populations'!U284</f>
        <v>0</v>
      </c>
      <c r="BA279" s="157">
        <f>IF(AZ279=0,0,($L$279/$AZ$279)*100000)</f>
        <v>0</v>
      </c>
      <c r="CQ279" s="110"/>
      <c r="CR279" s="158"/>
      <c r="CS279" s="159">
        <v>0.13483400000000001</v>
      </c>
      <c r="CT279" s="110"/>
      <c r="CU279" s="108" t="str">
        <f>' B_Populations'!$B$14</f>
        <v>45-54</v>
      </c>
      <c r="CV279" s="160">
        <f t="shared" si="266"/>
        <v>0</v>
      </c>
      <c r="CW279" s="161">
        <f t="shared" si="267"/>
        <v>0</v>
      </c>
      <c r="CX279" s="161">
        <f t="shared" si="268"/>
        <v>0</v>
      </c>
      <c r="CY279" s="162">
        <f t="shared" si="269"/>
        <v>0</v>
      </c>
      <c r="CZ279" s="162">
        <f t="shared" si="270"/>
        <v>0</v>
      </c>
      <c r="DA279" s="162">
        <f t="shared" si="271"/>
        <v>0</v>
      </c>
      <c r="DB279" s="162">
        <f t="shared" si="272"/>
        <v>0</v>
      </c>
      <c r="DC279" s="162">
        <f t="shared" si="273"/>
        <v>0</v>
      </c>
      <c r="DD279" s="162">
        <f t="shared" si="274"/>
        <v>0</v>
      </c>
      <c r="DE279" s="178">
        <f t="shared" si="275"/>
        <v>0</v>
      </c>
    </row>
    <row r="280" spans="1:109">
      <c r="B280" s="108" t="str">
        <f>' B_Populations'!$B$15</f>
        <v>55-64</v>
      </c>
      <c r="C280" s="259"/>
      <c r="D280" s="260"/>
      <c r="E280" s="260"/>
      <c r="F280" s="155"/>
      <c r="G280" s="155"/>
      <c r="H280" s="155"/>
      <c r="I280" s="155"/>
      <c r="J280" s="155"/>
      <c r="K280" s="155"/>
      <c r="L280" s="155"/>
      <c r="M280" s="110"/>
      <c r="N280" s="110"/>
      <c r="O280" s="110"/>
      <c r="P280" s="110"/>
      <c r="Q280" s="110"/>
      <c r="R280" s="110"/>
      <c r="S280" s="110"/>
      <c r="T280" s="110"/>
      <c r="U280" s="110"/>
      <c r="V280" s="110"/>
      <c r="W280" s="110"/>
      <c r="X280" s="110"/>
      <c r="Y280" s="110"/>
      <c r="Z280" s="177"/>
      <c r="AA280" s="177"/>
      <c r="AB280" s="177"/>
      <c r="AC280" s="177"/>
      <c r="AD280" s="177"/>
      <c r="AE280" s="177"/>
      <c r="AF280" s="177"/>
      <c r="AG280" s="110"/>
      <c r="AH280" s="157">
        <f>' B_Populations'!C285</f>
        <v>0</v>
      </c>
      <c r="AI280" s="157">
        <f>IF(AH280=0,0,($C$280/$AH$280)*100000)</f>
        <v>0</v>
      </c>
      <c r="AJ280" s="157">
        <f>' B_Populations'!E285</f>
        <v>0</v>
      </c>
      <c r="AK280" s="157">
        <f>IF(AJ280=0,0,($D$280/$AJ$280)*100000)</f>
        <v>0</v>
      </c>
      <c r="AL280" s="157">
        <f>' B_Populations'!G285</f>
        <v>0</v>
      </c>
      <c r="AM280" s="157">
        <f>IF(AL280=0,0,($E$280/$AL$280)*100000)</f>
        <v>0</v>
      </c>
      <c r="AN280" s="157">
        <f>' B_Populations'!I285</f>
        <v>0</v>
      </c>
      <c r="AO280" s="157">
        <f>IF(AN280=0,0,($F$280/$AN$280)*100000)</f>
        <v>0</v>
      </c>
      <c r="AP280" s="157">
        <f>' B_Populations'!K285</f>
        <v>0</v>
      </c>
      <c r="AQ280" s="157">
        <f>IF(AP280=0,0,($G$280/$AP$280)*100000)</f>
        <v>0</v>
      </c>
      <c r="AR280" s="157">
        <f>' B_Populations'!M285</f>
        <v>0</v>
      </c>
      <c r="AS280" s="157">
        <f>IF(AR280=0,0,($H$280/$AR$280)*100000)</f>
        <v>0</v>
      </c>
      <c r="AT280" s="157">
        <f>' B_Populations'!O285</f>
        <v>0</v>
      </c>
      <c r="AU280" s="157">
        <f>IF(AT280=0,0,($I$280/$AT$280)*100000)</f>
        <v>0</v>
      </c>
      <c r="AV280" s="157">
        <f>' B_Populations'!Q285</f>
        <v>0</v>
      </c>
      <c r="AW280" s="157">
        <f>IF(AV280=0,0,($J$280/$AV$280)*100000)</f>
        <v>0</v>
      </c>
      <c r="AX280" s="157">
        <f>' B_Populations'!S285</f>
        <v>0</v>
      </c>
      <c r="AY280" s="157">
        <f>IF(AX280=0,0,($K$280/$AX$280)*100000)</f>
        <v>0</v>
      </c>
      <c r="AZ280" s="157">
        <f>' B_Populations'!U285</f>
        <v>0</v>
      </c>
      <c r="BA280" s="157">
        <f>IF(AZ280=0,0,($L$280/$AZ$280)*100000)</f>
        <v>0</v>
      </c>
      <c r="CQ280" s="110"/>
      <c r="CR280" s="158"/>
      <c r="CS280" s="159">
        <v>8.7247000000000005E-2</v>
      </c>
      <c r="CT280" s="110"/>
      <c r="CU280" s="108" t="str">
        <f>' B_Populations'!$B$15</f>
        <v>55-64</v>
      </c>
      <c r="CV280" s="160">
        <f t="shared" si="266"/>
        <v>0</v>
      </c>
      <c r="CW280" s="161">
        <f t="shared" si="267"/>
        <v>0</v>
      </c>
      <c r="CX280" s="161">
        <f t="shared" si="268"/>
        <v>0</v>
      </c>
      <c r="CY280" s="162">
        <f t="shared" si="269"/>
        <v>0</v>
      </c>
      <c r="CZ280" s="162">
        <f t="shared" si="270"/>
        <v>0</v>
      </c>
      <c r="DA280" s="162">
        <f t="shared" si="271"/>
        <v>0</v>
      </c>
      <c r="DB280" s="162">
        <f t="shared" si="272"/>
        <v>0</v>
      </c>
      <c r="DC280" s="162">
        <f t="shared" si="273"/>
        <v>0</v>
      </c>
      <c r="DD280" s="162">
        <f t="shared" si="274"/>
        <v>0</v>
      </c>
      <c r="DE280" s="178">
        <f t="shared" si="275"/>
        <v>0</v>
      </c>
    </row>
    <row r="281" spans="1:109">
      <c r="B281" s="108" t="str">
        <f>' B_Populations'!$B$16</f>
        <v>65-74</v>
      </c>
      <c r="C281" s="259"/>
      <c r="D281" s="260"/>
      <c r="E281" s="260"/>
      <c r="F281" s="155"/>
      <c r="G281" s="155"/>
      <c r="H281" s="155"/>
      <c r="I281" s="155"/>
      <c r="J281" s="155"/>
      <c r="K281" s="155"/>
      <c r="L281" s="155"/>
      <c r="M281" s="110"/>
      <c r="N281" s="110"/>
      <c r="O281" s="110"/>
      <c r="P281" s="110"/>
      <c r="Q281" s="110"/>
      <c r="R281" s="110"/>
      <c r="S281" s="110"/>
      <c r="T281" s="110"/>
      <c r="U281" s="110"/>
      <c r="V281" s="110"/>
      <c r="W281" s="110"/>
      <c r="X281" s="110"/>
      <c r="Y281" s="110"/>
      <c r="Z281" s="177"/>
      <c r="AA281" s="177"/>
      <c r="AB281" s="177"/>
      <c r="AC281" s="177"/>
      <c r="AD281" s="177"/>
      <c r="AE281" s="177"/>
      <c r="AF281" s="177"/>
      <c r="AG281" s="110"/>
      <c r="AH281" s="157">
        <f>' B_Populations'!C286</f>
        <v>0</v>
      </c>
      <c r="AI281" s="157">
        <f>IF(AH281=0,0,($C$281/$AH$281)*100000)</f>
        <v>0</v>
      </c>
      <c r="AJ281" s="157">
        <f>' B_Populations'!E286</f>
        <v>0</v>
      </c>
      <c r="AK281" s="157">
        <f>IF(AJ281=0,0,($D$281/$AJ$281)*100000)</f>
        <v>0</v>
      </c>
      <c r="AL281" s="157">
        <f>' B_Populations'!G286</f>
        <v>0</v>
      </c>
      <c r="AM281" s="157">
        <f>IF(AL281=0,0,($E$281/$AL$281)*100000)</f>
        <v>0</v>
      </c>
      <c r="AN281" s="157">
        <f>' B_Populations'!I286</f>
        <v>0</v>
      </c>
      <c r="AO281" s="157">
        <f>IF(AN281=0,0,($F$281/$AN$281)*100000)</f>
        <v>0</v>
      </c>
      <c r="AP281" s="157">
        <f>' B_Populations'!K286</f>
        <v>0</v>
      </c>
      <c r="AQ281" s="157">
        <f>IF(AP281=0,0,($G$281/$AP$281)*100000)</f>
        <v>0</v>
      </c>
      <c r="AR281" s="157">
        <f>' B_Populations'!M286</f>
        <v>0</v>
      </c>
      <c r="AS281" s="157">
        <f>IF(AR281=0,0,($H$281/$AR$281)*100000)</f>
        <v>0</v>
      </c>
      <c r="AT281" s="157">
        <f>' B_Populations'!O286</f>
        <v>0</v>
      </c>
      <c r="AU281" s="157">
        <f>IF(AT281=0,0,($I$281/$AT$281)*100000)</f>
        <v>0</v>
      </c>
      <c r="AV281" s="157">
        <f>' B_Populations'!Q286</f>
        <v>0</v>
      </c>
      <c r="AW281" s="157">
        <f>IF(AV281=0,0,($J$281/$AV$281)*100000)</f>
        <v>0</v>
      </c>
      <c r="AX281" s="157">
        <f>' B_Populations'!S286</f>
        <v>0</v>
      </c>
      <c r="AY281" s="157">
        <f>IF(AX281=0,0,($K$281/$AX$281)*100000)</f>
        <v>0</v>
      </c>
      <c r="AZ281" s="157">
        <f>' B_Populations'!U286</f>
        <v>0</v>
      </c>
      <c r="BA281" s="157">
        <f>IF(AZ281=0,0,($L$281/$AZ$281)*100000)</f>
        <v>0</v>
      </c>
      <c r="CQ281" s="110"/>
      <c r="CR281" s="158"/>
      <c r="CS281" s="159">
        <v>6.6036999999999998E-2</v>
      </c>
      <c r="CT281" s="110"/>
      <c r="CU281" s="108" t="str">
        <f>' B_Populations'!$B$16</f>
        <v>65-74</v>
      </c>
      <c r="CV281" s="160">
        <f t="shared" si="266"/>
        <v>0</v>
      </c>
      <c r="CW281" s="161">
        <f t="shared" si="267"/>
        <v>0</v>
      </c>
      <c r="CX281" s="161">
        <f t="shared" si="268"/>
        <v>0</v>
      </c>
      <c r="CY281" s="162">
        <f t="shared" si="269"/>
        <v>0</v>
      </c>
      <c r="CZ281" s="162">
        <f t="shared" si="270"/>
        <v>0</v>
      </c>
      <c r="DA281" s="162">
        <f t="shared" si="271"/>
        <v>0</v>
      </c>
      <c r="DB281" s="162">
        <f t="shared" si="272"/>
        <v>0</v>
      </c>
      <c r="DC281" s="162">
        <f t="shared" si="273"/>
        <v>0</v>
      </c>
      <c r="DD281" s="162">
        <f t="shared" si="274"/>
        <v>0</v>
      </c>
      <c r="DE281" s="178">
        <f t="shared" si="275"/>
        <v>0</v>
      </c>
    </row>
    <row r="282" spans="1:109">
      <c r="B282" s="108" t="str">
        <f>' B_Populations'!$B$17</f>
        <v>75-84</v>
      </c>
      <c r="C282" s="259"/>
      <c r="D282" s="260"/>
      <c r="E282" s="260"/>
      <c r="F282" s="155"/>
      <c r="G282" s="155"/>
      <c r="H282" s="155"/>
      <c r="I282" s="155"/>
      <c r="J282" s="155"/>
      <c r="K282" s="155"/>
      <c r="L282" s="155"/>
      <c r="M282" s="110"/>
      <c r="N282" s="110"/>
      <c r="O282" s="110"/>
      <c r="P282" s="110"/>
      <c r="Q282" s="110"/>
      <c r="R282" s="110"/>
      <c r="S282" s="110"/>
      <c r="T282" s="110"/>
      <c r="U282" s="110"/>
      <c r="V282" s="110"/>
      <c r="W282" s="110"/>
      <c r="X282" s="110"/>
      <c r="Y282" s="110"/>
      <c r="Z282" s="177"/>
      <c r="AA282" s="177"/>
      <c r="AB282" s="177"/>
      <c r="AC282" s="177"/>
      <c r="AD282" s="177"/>
      <c r="AE282" s="177"/>
      <c r="AF282" s="177"/>
      <c r="AG282" s="110"/>
      <c r="AH282" s="157">
        <f>' B_Populations'!C287</f>
        <v>0</v>
      </c>
      <c r="AI282" s="157">
        <f>IF(AH282=0,0,($C$282/$AH$282)*100000)</f>
        <v>0</v>
      </c>
      <c r="AJ282" s="157">
        <f>' B_Populations'!E287</f>
        <v>0</v>
      </c>
      <c r="AK282" s="157">
        <f>IF(AJ282=0,0,($D$282/$AJ$282)*100000)</f>
        <v>0</v>
      </c>
      <c r="AL282" s="157">
        <f>' B_Populations'!G287</f>
        <v>0</v>
      </c>
      <c r="AM282" s="157">
        <f>IF(AL282=0,0,($E$282/$AL$282)*100000)</f>
        <v>0</v>
      </c>
      <c r="AN282" s="157">
        <f>' B_Populations'!I287</f>
        <v>0</v>
      </c>
      <c r="AO282" s="157">
        <f>IF(AN282=0,0,($F$282/$AN$282)*100000)</f>
        <v>0</v>
      </c>
      <c r="AP282" s="157">
        <f>' B_Populations'!K287</f>
        <v>0</v>
      </c>
      <c r="AQ282" s="157">
        <f>IF(AP282=0,0,($G$282/$AP$282)*100000)</f>
        <v>0</v>
      </c>
      <c r="AR282" s="157">
        <f>' B_Populations'!M287</f>
        <v>0</v>
      </c>
      <c r="AS282" s="157">
        <f>IF(AR282=0,0,($H$282/$AR$282)*100000)</f>
        <v>0</v>
      </c>
      <c r="AT282" s="157">
        <f>' B_Populations'!O287</f>
        <v>0</v>
      </c>
      <c r="AU282" s="157">
        <f>IF(AT282=0,0,($I$282/$AT$282)*100000)</f>
        <v>0</v>
      </c>
      <c r="AV282" s="157">
        <f>' B_Populations'!Q287</f>
        <v>0</v>
      </c>
      <c r="AW282" s="157">
        <f>IF(AV282=0,0,($J$282/$AV$282)*100000)</f>
        <v>0</v>
      </c>
      <c r="AX282" s="157">
        <f>' B_Populations'!S287</f>
        <v>0</v>
      </c>
      <c r="AY282" s="157">
        <f>IF(AX282=0,0,($K$282/$AX$282)*100000)</f>
        <v>0</v>
      </c>
      <c r="AZ282" s="157">
        <f>' B_Populations'!U287</f>
        <v>0</v>
      </c>
      <c r="BA282" s="157">
        <f>IF(AZ282=0,0,($L$282/$AZ$282)*100000)</f>
        <v>0</v>
      </c>
      <c r="CQ282" s="110"/>
      <c r="CR282" s="158"/>
      <c r="CS282" s="159">
        <v>4.4840999999999999E-2</v>
      </c>
      <c r="CT282" s="110"/>
      <c r="CU282" s="108" t="str">
        <f>' B_Populations'!$B$17</f>
        <v>75-84</v>
      </c>
      <c r="CV282" s="160">
        <f t="shared" si="266"/>
        <v>0</v>
      </c>
      <c r="CW282" s="161">
        <f t="shared" si="267"/>
        <v>0</v>
      </c>
      <c r="CX282" s="161">
        <f t="shared" si="268"/>
        <v>0</v>
      </c>
      <c r="CY282" s="162">
        <f t="shared" si="269"/>
        <v>0</v>
      </c>
      <c r="CZ282" s="162">
        <f t="shared" si="270"/>
        <v>0</v>
      </c>
      <c r="DA282" s="162">
        <f t="shared" si="271"/>
        <v>0</v>
      </c>
      <c r="DB282" s="162">
        <f t="shared" si="272"/>
        <v>0</v>
      </c>
      <c r="DC282" s="162">
        <f t="shared" si="273"/>
        <v>0</v>
      </c>
      <c r="DD282" s="162">
        <f t="shared" si="274"/>
        <v>0</v>
      </c>
      <c r="DE282" s="178">
        <f t="shared" si="275"/>
        <v>0</v>
      </c>
    </row>
    <row r="283" spans="1:109">
      <c r="B283" s="108" t="str">
        <f>' B_Populations'!$B$18</f>
        <v>85+</v>
      </c>
      <c r="C283" s="259"/>
      <c r="D283" s="260"/>
      <c r="E283" s="260"/>
      <c r="F283" s="155"/>
      <c r="G283" s="155"/>
      <c r="H283" s="155"/>
      <c r="I283" s="155"/>
      <c r="J283" s="155"/>
      <c r="K283" s="155"/>
      <c r="L283" s="155"/>
      <c r="M283" s="110"/>
      <c r="N283" s="110"/>
      <c r="O283" s="110"/>
      <c r="P283" s="110"/>
      <c r="Q283" s="110"/>
      <c r="R283" s="110"/>
      <c r="S283" s="110"/>
      <c r="T283" s="110"/>
      <c r="U283" s="110"/>
      <c r="V283" s="110"/>
      <c r="W283" s="110"/>
      <c r="X283" s="110"/>
      <c r="Y283" s="110"/>
      <c r="Z283" s="177"/>
      <c r="AA283" s="177"/>
      <c r="AB283" s="177"/>
      <c r="AC283" s="177"/>
      <c r="AD283" s="177"/>
      <c r="AE283" s="177"/>
      <c r="AF283" s="177"/>
      <c r="AG283" s="110"/>
      <c r="AH283" s="157">
        <f>' B_Populations'!C288</f>
        <v>0</v>
      </c>
      <c r="AI283" s="157">
        <f>IF(AH283=0,0,($C$283/$AH$283)*100000)</f>
        <v>0</v>
      </c>
      <c r="AJ283" s="157">
        <f>' B_Populations'!E288</f>
        <v>0</v>
      </c>
      <c r="AK283" s="157">
        <f>IF(AJ283=0,0,($D$283/$AJ$283)*100000)</f>
        <v>0</v>
      </c>
      <c r="AL283" s="157">
        <f>' B_Populations'!G288</f>
        <v>0</v>
      </c>
      <c r="AM283" s="157">
        <f>IF(AL283=0,0,($E$283/$AL$283)*100000)</f>
        <v>0</v>
      </c>
      <c r="AN283" s="157">
        <f>' B_Populations'!I288</f>
        <v>0</v>
      </c>
      <c r="AO283" s="157">
        <f>IF(AN283=0,0,($F$283/$AN$283)*100000)</f>
        <v>0</v>
      </c>
      <c r="AP283" s="157">
        <f>' B_Populations'!K288</f>
        <v>0</v>
      </c>
      <c r="AQ283" s="157">
        <f>IF(AP283=0,0,($G$283/$AP$283)*100000)</f>
        <v>0</v>
      </c>
      <c r="AR283" s="157">
        <f>' B_Populations'!M288</f>
        <v>0</v>
      </c>
      <c r="AS283" s="157">
        <f>IF(AR283=0,0,($H$283/$AR$283)*100000)</f>
        <v>0</v>
      </c>
      <c r="AT283" s="157">
        <f>' B_Populations'!O288</f>
        <v>0</v>
      </c>
      <c r="AU283" s="157">
        <f>IF(AT283=0,0,($I$283/$AT$283)*100000)</f>
        <v>0</v>
      </c>
      <c r="AV283" s="157">
        <f>' B_Populations'!Q288</f>
        <v>0</v>
      </c>
      <c r="AW283" s="157">
        <f>IF(AV283=0,0,($J$283/$AV$283)*100000)</f>
        <v>0</v>
      </c>
      <c r="AX283" s="157">
        <f>' B_Populations'!S288</f>
        <v>0</v>
      </c>
      <c r="AY283" s="157">
        <f>IF(AX283=0,0,($K$283/$AX$283)*100000)</f>
        <v>0</v>
      </c>
      <c r="AZ283" s="157">
        <f>' B_Populations'!U288</f>
        <v>0</v>
      </c>
      <c r="BA283" s="157">
        <f>IF(AZ283=0,0,($L$283/$AZ$283)*100000)</f>
        <v>0</v>
      </c>
      <c r="CQ283" s="110"/>
      <c r="CR283" s="158"/>
      <c r="CS283" s="159">
        <v>1.5507999999999999E-2</v>
      </c>
      <c r="CT283" s="110"/>
      <c r="CU283" s="108" t="str">
        <f>' B_Populations'!$B$18</f>
        <v>85+</v>
      </c>
      <c r="CV283" s="160">
        <f t="shared" si="266"/>
        <v>0</v>
      </c>
      <c r="CW283" s="161">
        <f t="shared" si="267"/>
        <v>0</v>
      </c>
      <c r="CX283" s="161">
        <f t="shared" si="268"/>
        <v>0</v>
      </c>
      <c r="CY283" s="162">
        <f t="shared" si="269"/>
        <v>0</v>
      </c>
      <c r="CZ283" s="162">
        <f t="shared" si="270"/>
        <v>0</v>
      </c>
      <c r="DA283" s="162">
        <f t="shared" si="271"/>
        <v>0</v>
      </c>
      <c r="DB283" s="162">
        <f t="shared" si="272"/>
        <v>0</v>
      </c>
      <c r="DC283" s="162">
        <f t="shared" si="273"/>
        <v>0</v>
      </c>
      <c r="DD283" s="162">
        <f t="shared" si="274"/>
        <v>0</v>
      </c>
      <c r="DE283" s="178">
        <f t="shared" si="275"/>
        <v>0</v>
      </c>
    </row>
    <row r="284" spans="1:109">
      <c r="B284" s="163" t="s">
        <v>115</v>
      </c>
      <c r="C284" s="164">
        <f t="shared" ref="C284:L284" si="276">SUM(C274:C283)</f>
        <v>0</v>
      </c>
      <c r="D284" s="165">
        <f t="shared" si="276"/>
        <v>0</v>
      </c>
      <c r="E284" s="165">
        <f t="shared" si="276"/>
        <v>0</v>
      </c>
      <c r="F284" s="167">
        <f t="shared" si="276"/>
        <v>0</v>
      </c>
      <c r="G284" s="167">
        <f t="shared" si="276"/>
        <v>0</v>
      </c>
      <c r="H284" s="167">
        <f t="shared" si="276"/>
        <v>0</v>
      </c>
      <c r="I284" s="167">
        <f t="shared" si="276"/>
        <v>0</v>
      </c>
      <c r="J284" s="167">
        <f t="shared" si="276"/>
        <v>0</v>
      </c>
      <c r="K284" s="167">
        <f t="shared" si="276"/>
        <v>0</v>
      </c>
      <c r="L284" s="179">
        <f t="shared" si="276"/>
        <v>0</v>
      </c>
      <c r="M284" s="98"/>
      <c r="AH284" s="170">
        <f t="shared" ref="AH284:BA284" si="277">SUM(AH274:AH283)</f>
        <v>0</v>
      </c>
      <c r="AI284" s="157">
        <f>IF(AH284=0,0,($C$284/$AH$284)*100000)</f>
        <v>0</v>
      </c>
      <c r="AJ284" s="157">
        <f t="shared" si="277"/>
        <v>0</v>
      </c>
      <c r="AK284" s="157">
        <f>IF(AJ284=0,0,($D$284/$AJ$284)*100000)</f>
        <v>0</v>
      </c>
      <c r="AL284" s="157">
        <f t="shared" si="277"/>
        <v>0</v>
      </c>
      <c r="AM284" s="157">
        <f>IF(AL284=0,0,($E$284/$AL$284)*100000)</f>
        <v>0</v>
      </c>
      <c r="AN284" s="157">
        <f t="shared" si="277"/>
        <v>0</v>
      </c>
      <c r="AO284" s="157">
        <f>IF(AN284=0,0,($F$284/$AN$284)*100000)</f>
        <v>0</v>
      </c>
      <c r="AP284" s="157">
        <f t="shared" si="277"/>
        <v>0</v>
      </c>
      <c r="AQ284" s="157">
        <f>IF(AP284=0,0,($G$284/$AP$284)*100000)</f>
        <v>0</v>
      </c>
      <c r="AR284" s="157">
        <f t="shared" si="277"/>
        <v>0</v>
      </c>
      <c r="AS284" s="157">
        <f>IF(AR284=0,0,($H$284/$AR$284)*100000)</f>
        <v>0</v>
      </c>
      <c r="AT284" s="157">
        <f t="shared" si="277"/>
        <v>0</v>
      </c>
      <c r="AU284" s="157">
        <f>IF(AT284=0,0,($I$284/$AT$284)*100000)</f>
        <v>0</v>
      </c>
      <c r="AV284" s="157">
        <f t="shared" si="277"/>
        <v>0</v>
      </c>
      <c r="AW284" s="157">
        <f>IF(AV284=0,0,($J$284/$AV$284)*100000)</f>
        <v>0</v>
      </c>
      <c r="AX284" s="157">
        <f t="shared" si="277"/>
        <v>0</v>
      </c>
      <c r="AY284" s="157">
        <f>IF(AX284=0,0,($K$284/$AX$284)*100000)</f>
        <v>0</v>
      </c>
      <c r="AZ284" s="157">
        <f t="shared" si="277"/>
        <v>0</v>
      </c>
      <c r="BA284" s="157">
        <f>IF(AZ284=0,0,($L$284/$AZ$284)*100000)</f>
        <v>0</v>
      </c>
      <c r="CS284" s="171"/>
      <c r="CU284" s="157" t="s">
        <v>115</v>
      </c>
      <c r="CV284" s="160">
        <f t="shared" ref="CV284:DE284" si="278">SUM(CV274:CV283)</f>
        <v>0</v>
      </c>
      <c r="CW284" s="161">
        <f t="shared" si="278"/>
        <v>0</v>
      </c>
      <c r="CX284" s="161">
        <f t="shared" si="278"/>
        <v>0</v>
      </c>
      <c r="CY284" s="172">
        <f t="shared" si="278"/>
        <v>0</v>
      </c>
      <c r="CZ284" s="172">
        <f t="shared" si="278"/>
        <v>0</v>
      </c>
      <c r="DA284" s="172">
        <f t="shared" si="278"/>
        <v>0</v>
      </c>
      <c r="DB284" s="172">
        <f t="shared" si="278"/>
        <v>0</v>
      </c>
      <c r="DC284" s="172">
        <f t="shared" si="278"/>
        <v>0</v>
      </c>
      <c r="DD284" s="172">
        <f t="shared" si="278"/>
        <v>0</v>
      </c>
      <c r="DE284" s="180">
        <f t="shared" si="278"/>
        <v>0</v>
      </c>
    </row>
    <row r="286" spans="1:109" ht="12.95" thickBot="1"/>
    <row r="287" spans="1:109" ht="13.5" thickBot="1">
      <c r="A287" s="136" t="s">
        <v>116</v>
      </c>
      <c r="B287" s="173"/>
      <c r="C287" s="174">
        <f>' B_Populations'!A295</f>
        <v>0</v>
      </c>
      <c r="D287" s="139" t="s">
        <v>103</v>
      </c>
      <c r="E287" s="139"/>
      <c r="F287" s="140" t="s">
        <v>104</v>
      </c>
      <c r="G287" s="141"/>
      <c r="H287" s="141"/>
      <c r="I287" s="141"/>
      <c r="J287" s="141"/>
      <c r="K287" s="141"/>
      <c r="L287" s="141"/>
      <c r="M287" s="98"/>
      <c r="N287" s="98"/>
      <c r="O287" s="98"/>
      <c r="P287" s="98"/>
      <c r="Q287" s="98"/>
      <c r="R287" s="98"/>
      <c r="S287" s="98"/>
      <c r="T287" s="98"/>
      <c r="U287" s="98"/>
      <c r="V287" s="98"/>
      <c r="W287" s="98"/>
      <c r="X287" s="98"/>
      <c r="Y287" s="98"/>
      <c r="CV287" s="98" t="s">
        <v>106</v>
      </c>
      <c r="CW287" s="98"/>
      <c r="CX287" s="98"/>
      <c r="CY287" s="98"/>
    </row>
    <row r="288" spans="1:109" ht="39">
      <c r="B288" s="144" t="s">
        <v>32</v>
      </c>
      <c r="C288" s="145" t="s">
        <v>107</v>
      </c>
      <c r="D288" s="146" t="s">
        <v>108</v>
      </c>
      <c r="E288" s="146" t="s">
        <v>109</v>
      </c>
      <c r="F288" s="148" t="str">
        <f>' B_Populations'!$I$8</f>
        <v>White-Not Hispanic</v>
      </c>
      <c r="G288" s="148" t="str">
        <f>' B_Populations'!$K$8</f>
        <v>Hispanic</v>
      </c>
      <c r="H288" s="148" t="str">
        <f>' B_Populations'!$M$8</f>
        <v>Black-Not Hispanic</v>
      </c>
      <c r="I288" s="148" t="str">
        <f>' B_Populations'!$O$8</f>
        <v>Asian</v>
      </c>
      <c r="J288" s="148" t="str">
        <f>' B_Populations'!$Q$8</f>
        <v>American Indian/Alaska Native</v>
      </c>
      <c r="K288" s="148" t="str">
        <f>' B_Populations'!$S$8</f>
        <v>Other</v>
      </c>
      <c r="L288" s="175" t="str">
        <f>' B_Populations'!$U$8</f>
        <v>Other</v>
      </c>
      <c r="M288" s="102"/>
      <c r="N288" s="102"/>
      <c r="O288" s="102"/>
      <c r="P288" s="102"/>
      <c r="Q288" s="102"/>
      <c r="R288" s="102"/>
      <c r="S288" s="102"/>
      <c r="T288" s="102"/>
      <c r="U288" s="102"/>
      <c r="V288" s="102"/>
      <c r="W288" s="102"/>
      <c r="X288" s="102"/>
      <c r="Y288" s="102"/>
      <c r="Z288" s="102"/>
      <c r="AA288" s="102"/>
      <c r="AB288" s="102"/>
      <c r="AC288" s="102"/>
      <c r="AD288" s="102"/>
      <c r="AE288" s="102"/>
      <c r="AF288" s="102"/>
      <c r="AH288" s="150" t="s">
        <v>110</v>
      </c>
      <c r="AI288" s="150" t="s">
        <v>111</v>
      </c>
      <c r="AJ288" s="150" t="s">
        <v>112</v>
      </c>
      <c r="AK288" s="150" t="s">
        <v>111</v>
      </c>
      <c r="AL288" s="150" t="s">
        <v>113</v>
      </c>
      <c r="AM288" s="150" t="s">
        <v>111</v>
      </c>
      <c r="AN288" s="150" t="str">
        <f>' B_Populations'!$I$8</f>
        <v>White-Not Hispanic</v>
      </c>
      <c r="AO288" s="150" t="s">
        <v>111</v>
      </c>
      <c r="AP288" s="150" t="str">
        <f>' B_Populations'!$K$8</f>
        <v>Hispanic</v>
      </c>
      <c r="AQ288" s="150" t="s">
        <v>111</v>
      </c>
      <c r="AR288" s="150" t="str">
        <f>' B_Populations'!$M$8</f>
        <v>Black-Not Hispanic</v>
      </c>
      <c r="AS288" s="150" t="s">
        <v>111</v>
      </c>
      <c r="AT288" s="150" t="str">
        <f>' B_Populations'!$O$8</f>
        <v>Asian</v>
      </c>
      <c r="AU288" s="150" t="s">
        <v>111</v>
      </c>
      <c r="AV288" s="150" t="str">
        <f>' B_Populations'!$Q$8</f>
        <v>American Indian/Alaska Native</v>
      </c>
      <c r="AW288" s="150" t="s">
        <v>111</v>
      </c>
      <c r="AX288" s="150" t="str">
        <f>' B_Populations'!$S$8</f>
        <v>Other</v>
      </c>
      <c r="AY288" s="150" t="s">
        <v>111</v>
      </c>
      <c r="AZ288" s="150" t="str">
        <f>' B_Populations'!$U$8</f>
        <v>Other</v>
      </c>
      <c r="BA288" s="150" t="s">
        <v>111</v>
      </c>
      <c r="BB288" s="102"/>
      <c r="BC288" s="102"/>
      <c r="BD288" s="102"/>
      <c r="BE288" s="102"/>
      <c r="BF288" s="102"/>
      <c r="BG288" s="102"/>
      <c r="BH288" s="102"/>
      <c r="BI288" s="102"/>
      <c r="BJ288" s="102"/>
      <c r="BK288" s="102"/>
      <c r="BL288" s="102"/>
      <c r="BM288" s="102"/>
      <c r="BN288" s="102"/>
      <c r="BO288" s="102"/>
      <c r="BP288" s="102"/>
      <c r="BQ288" s="102"/>
      <c r="BR288" s="102"/>
      <c r="BS288" s="102"/>
      <c r="BT288" s="102"/>
      <c r="BU288" s="102"/>
      <c r="BV288" s="102"/>
      <c r="BW288" s="102"/>
      <c r="BX288" s="102"/>
      <c r="BY288" s="102"/>
      <c r="BZ288" s="102"/>
      <c r="CA288" s="102"/>
      <c r="CB288" s="102"/>
      <c r="CC288" s="102"/>
      <c r="CD288" s="102"/>
      <c r="CE288" s="102"/>
      <c r="CF288" s="102"/>
      <c r="CG288" s="102"/>
      <c r="CH288" s="102"/>
      <c r="CI288" s="102"/>
      <c r="CJ288" s="102"/>
      <c r="CK288" s="102"/>
      <c r="CL288" s="102"/>
      <c r="CM288" s="102"/>
      <c r="CN288" s="102"/>
      <c r="CO288" s="102"/>
      <c r="CP288" s="102"/>
      <c r="CQ288" s="102"/>
      <c r="CR288" s="102"/>
      <c r="CS288" s="151" t="s">
        <v>114</v>
      </c>
      <c r="CU288" s="150" t="s">
        <v>32</v>
      </c>
      <c r="CV288" s="152" t="s">
        <v>33</v>
      </c>
      <c r="CW288" s="153" t="s">
        <v>34</v>
      </c>
      <c r="CX288" s="153" t="s">
        <v>35</v>
      </c>
      <c r="CY288" s="148" t="str">
        <f>' B_Populations'!$I$8</f>
        <v>White-Not Hispanic</v>
      </c>
      <c r="CZ288" s="148" t="str">
        <f>' B_Populations'!$K$8</f>
        <v>Hispanic</v>
      </c>
      <c r="DA288" s="148" t="str">
        <f>' B_Populations'!$M$8</f>
        <v>Black-Not Hispanic</v>
      </c>
      <c r="DB288" s="148" t="str">
        <f>' B_Populations'!$O$8</f>
        <v>Asian</v>
      </c>
      <c r="DC288" s="148" t="str">
        <f>' B_Populations'!$Q$8</f>
        <v>American Indian/Alaska Native</v>
      </c>
      <c r="DD288" s="148" t="str">
        <f>' B_Populations'!$S$8</f>
        <v>Other</v>
      </c>
      <c r="DE288" s="175" t="str">
        <f>' B_Populations'!$U$8</f>
        <v>Other</v>
      </c>
    </row>
    <row r="289" spans="1:129">
      <c r="B289" s="108" t="str">
        <f>' B_Populations'!$B$9</f>
        <v>10-14</v>
      </c>
      <c r="C289" s="259"/>
      <c r="D289" s="260"/>
      <c r="E289" s="260"/>
      <c r="F289" s="155"/>
      <c r="G289" s="155"/>
      <c r="H289" s="155"/>
      <c r="I289" s="155"/>
      <c r="J289" s="155"/>
      <c r="K289" s="155"/>
      <c r="L289" s="155"/>
      <c r="M289" s="110"/>
      <c r="N289" s="110"/>
      <c r="O289" s="110"/>
      <c r="P289" s="110"/>
      <c r="Q289" s="110"/>
      <c r="R289" s="110"/>
      <c r="S289" s="110"/>
      <c r="T289" s="110"/>
      <c r="U289" s="110"/>
      <c r="V289" s="110"/>
      <c r="W289" s="110"/>
      <c r="X289" s="110"/>
      <c r="Y289" s="110"/>
      <c r="Z289" s="177"/>
      <c r="AA289" s="177"/>
      <c r="AB289" s="177"/>
      <c r="AC289" s="177"/>
      <c r="AD289" s="177"/>
      <c r="AE289" s="177"/>
      <c r="AF289" s="177"/>
      <c r="AG289" s="110"/>
      <c r="AH289" s="157">
        <f>' B_Populations'!C293</f>
        <v>0</v>
      </c>
      <c r="AI289" s="157">
        <f>IF(AH289=0,0,($C$289/$AH$289)*100000)</f>
        <v>0</v>
      </c>
      <c r="AJ289" s="157">
        <f>' B_Populations'!E293</f>
        <v>0</v>
      </c>
      <c r="AK289" s="157">
        <f>IF(AJ289=0,0,($D$289/$AJ$289)*100000)</f>
        <v>0</v>
      </c>
      <c r="AL289" s="157">
        <f>' B_Populations'!G293</f>
        <v>0</v>
      </c>
      <c r="AM289" s="157">
        <f>IF(AL289=0,0,($E$289/$AL$289)*100000)</f>
        <v>0</v>
      </c>
      <c r="AN289" s="157">
        <f>' B_Populations'!I293</f>
        <v>0</v>
      </c>
      <c r="AO289" s="157">
        <f>IF(AN289=0,0,($F$289/$AN$289)*100000)</f>
        <v>0</v>
      </c>
      <c r="AP289" s="157">
        <f>' B_Populations'!K293</f>
        <v>0</v>
      </c>
      <c r="AQ289" s="157">
        <f>IF(AP289=0,0,($G$289/$AP$289)*100000)</f>
        <v>0</v>
      </c>
      <c r="AR289" s="157">
        <f>' B_Populations'!M293</f>
        <v>0</v>
      </c>
      <c r="AS289" s="157">
        <f>IF(AR289=0,0,($H$289/$AR$289)*100000)</f>
        <v>0</v>
      </c>
      <c r="AT289" s="157">
        <f>' B_Populations'!O293</f>
        <v>0</v>
      </c>
      <c r="AU289" s="157">
        <f>IF(AT289=0,0,($I$289/$AT$289)*100000)</f>
        <v>0</v>
      </c>
      <c r="AV289" s="157">
        <f>' B_Populations'!Q293</f>
        <v>0</v>
      </c>
      <c r="AW289" s="157">
        <f>IF(AV289=0,0,($J$289/$AV$289)*100000)</f>
        <v>0</v>
      </c>
      <c r="AX289" s="157">
        <f>' B_Populations'!S293</f>
        <v>0</v>
      </c>
      <c r="AY289" s="157">
        <f>IF(AX289=0,0,($K$289/$AX$289)*100000)</f>
        <v>0</v>
      </c>
      <c r="AZ289" s="157">
        <f>' B_Populations'!U293</f>
        <v>0</v>
      </c>
      <c r="BA289" s="157">
        <f>IF(AZ289=0,0,($L$289/$AZ$289)*100000)</f>
        <v>0</v>
      </c>
      <c r="CQ289" s="110"/>
      <c r="CR289" s="158"/>
      <c r="CS289" s="159">
        <v>7.3032E-2</v>
      </c>
      <c r="CT289" s="110"/>
      <c r="CU289" s="108" t="str">
        <f>' B_Populations'!$B$9</f>
        <v>10-14</v>
      </c>
      <c r="CV289" s="160">
        <f t="shared" ref="CV289:CV298" si="279">AI289*CS289</f>
        <v>0</v>
      </c>
      <c r="CW289" s="161">
        <f t="shared" ref="CW289:CW298" si="280">AK289*CS289</f>
        <v>0</v>
      </c>
      <c r="CX289" s="161">
        <f t="shared" ref="CX289:CX298" si="281">AM289*CS289</f>
        <v>0</v>
      </c>
      <c r="CY289" s="162">
        <f t="shared" ref="CY289:CY298" si="282">AO289*CS289</f>
        <v>0</v>
      </c>
      <c r="CZ289" s="162">
        <f t="shared" ref="CZ289:CZ298" si="283">AQ289*CS289</f>
        <v>0</v>
      </c>
      <c r="DA289" s="162">
        <f t="shared" ref="DA289:DA298" si="284">AS289*CS289</f>
        <v>0</v>
      </c>
      <c r="DB289" s="162">
        <f t="shared" ref="DB289:DB298" si="285">AU289*CS289</f>
        <v>0</v>
      </c>
      <c r="DC289" s="162">
        <f t="shared" ref="DC289:DC298" si="286">AW289*CS289</f>
        <v>0</v>
      </c>
      <c r="DD289" s="162">
        <f t="shared" ref="DD289:DD298" si="287">AY289*CS289</f>
        <v>0</v>
      </c>
      <c r="DE289" s="178">
        <f t="shared" ref="DE289:DE298" si="288">BA289*CS289</f>
        <v>0</v>
      </c>
    </row>
    <row r="290" spans="1:129">
      <c r="B290" s="108" t="str">
        <f>' B_Populations'!$B$10</f>
        <v>15-19</v>
      </c>
      <c r="C290" s="259"/>
      <c r="D290" s="260"/>
      <c r="E290" s="260"/>
      <c r="F290" s="155"/>
      <c r="G290" s="155"/>
      <c r="H290" s="155"/>
      <c r="I290" s="155"/>
      <c r="J290" s="155"/>
      <c r="K290" s="155"/>
      <c r="L290" s="155"/>
      <c r="M290" s="110"/>
      <c r="N290" s="110"/>
      <c r="O290" s="110"/>
      <c r="P290" s="110"/>
      <c r="Q290" s="110"/>
      <c r="R290" s="110"/>
      <c r="S290" s="110"/>
      <c r="T290" s="110"/>
      <c r="U290" s="110"/>
      <c r="V290" s="110"/>
      <c r="W290" s="110"/>
      <c r="X290" s="110"/>
      <c r="Y290" s="110"/>
      <c r="Z290" s="177"/>
      <c r="AA290" s="177"/>
      <c r="AB290" s="177"/>
      <c r="AC290" s="177"/>
      <c r="AD290" s="177"/>
      <c r="AE290" s="177"/>
      <c r="AF290" s="177"/>
      <c r="AG290" s="110"/>
      <c r="AH290" s="157">
        <f>' B_Populations'!C294</f>
        <v>0</v>
      </c>
      <c r="AI290" s="157">
        <f>IF(AH290=0,0,($C$290/$AH$290)*100000)</f>
        <v>0</v>
      </c>
      <c r="AJ290" s="157">
        <f>' B_Populations'!E294</f>
        <v>0</v>
      </c>
      <c r="AK290" s="157">
        <f>IF(AJ290=0,0,($D$290/$AJ$290)*100000)</f>
        <v>0</v>
      </c>
      <c r="AL290" s="157">
        <f>' B_Populations'!G294</f>
        <v>0</v>
      </c>
      <c r="AM290" s="157">
        <f>IF(AL290=0,0,($E$290/$AL$290)*100000)</f>
        <v>0</v>
      </c>
      <c r="AN290" s="157">
        <f>' B_Populations'!I294</f>
        <v>0</v>
      </c>
      <c r="AO290" s="157">
        <f>IF(AN290=0,0,($F$290/$AN$290)*100000)</f>
        <v>0</v>
      </c>
      <c r="AP290" s="157">
        <f>' B_Populations'!K294</f>
        <v>0</v>
      </c>
      <c r="AQ290" s="157">
        <f>IF(AP290=0,0,($G$290/$AP$290)*100000)</f>
        <v>0</v>
      </c>
      <c r="AR290" s="157">
        <f>' B_Populations'!M294</f>
        <v>0</v>
      </c>
      <c r="AS290" s="157">
        <f>IF(AR290=0,0,($H$290/$AR$290)*100000)</f>
        <v>0</v>
      </c>
      <c r="AT290" s="157">
        <f>' B_Populations'!O294</f>
        <v>0</v>
      </c>
      <c r="AU290" s="157">
        <f>IF(AT290=0,0,($I$290/$AT$290)*100000)</f>
        <v>0</v>
      </c>
      <c r="AV290" s="157">
        <f>' B_Populations'!Q294</f>
        <v>0</v>
      </c>
      <c r="AW290" s="157">
        <f>IF(AV290=0,0,($J$290/$AV$290)*100000)</f>
        <v>0</v>
      </c>
      <c r="AX290" s="157">
        <f>' B_Populations'!S294</f>
        <v>0</v>
      </c>
      <c r="AY290" s="157">
        <f>IF(AX290=0,0,($K$290/$AX$290)*100000)</f>
        <v>0</v>
      </c>
      <c r="AZ290" s="157">
        <f>' B_Populations'!U294</f>
        <v>0</v>
      </c>
      <c r="BA290" s="157">
        <f>IF(AZ290=0,0,($L$290/$AZ$290)*100000)</f>
        <v>0</v>
      </c>
      <c r="CQ290" s="110"/>
      <c r="CR290" s="158"/>
      <c r="CS290" s="159">
        <v>7.2168999999999997E-2</v>
      </c>
      <c r="CT290" s="110"/>
      <c r="CU290" s="108" t="str">
        <f>' B_Populations'!$B$10</f>
        <v>15-19</v>
      </c>
      <c r="CV290" s="160">
        <f t="shared" si="279"/>
        <v>0</v>
      </c>
      <c r="CW290" s="161">
        <f t="shared" si="280"/>
        <v>0</v>
      </c>
      <c r="CX290" s="161">
        <f t="shared" si="281"/>
        <v>0</v>
      </c>
      <c r="CY290" s="162">
        <f t="shared" si="282"/>
        <v>0</v>
      </c>
      <c r="CZ290" s="162">
        <f t="shared" si="283"/>
        <v>0</v>
      </c>
      <c r="DA290" s="162">
        <f t="shared" si="284"/>
        <v>0</v>
      </c>
      <c r="DB290" s="162">
        <f t="shared" si="285"/>
        <v>0</v>
      </c>
      <c r="DC290" s="162">
        <f t="shared" si="286"/>
        <v>0</v>
      </c>
      <c r="DD290" s="162">
        <f t="shared" si="287"/>
        <v>0</v>
      </c>
      <c r="DE290" s="178">
        <f t="shared" si="288"/>
        <v>0</v>
      </c>
    </row>
    <row r="291" spans="1:129">
      <c r="B291" s="108" t="str">
        <f>' B_Populations'!$B$11</f>
        <v>20-24</v>
      </c>
      <c r="C291" s="259"/>
      <c r="D291" s="260"/>
      <c r="E291" s="260"/>
      <c r="F291" s="155"/>
      <c r="G291" s="155"/>
      <c r="H291" s="155"/>
      <c r="I291" s="155"/>
      <c r="J291" s="155"/>
      <c r="K291" s="155"/>
      <c r="L291" s="155"/>
      <c r="M291" s="110"/>
      <c r="N291" s="110"/>
      <c r="O291" s="110"/>
      <c r="P291" s="110"/>
      <c r="Q291" s="110"/>
      <c r="R291" s="110"/>
      <c r="S291" s="110"/>
      <c r="T291" s="110"/>
      <c r="U291" s="110"/>
      <c r="V291" s="110"/>
      <c r="W291" s="110"/>
      <c r="X291" s="110"/>
      <c r="Y291" s="110"/>
      <c r="Z291" s="177"/>
      <c r="AA291" s="177"/>
      <c r="AB291" s="177"/>
      <c r="AC291" s="177"/>
      <c r="AD291" s="177"/>
      <c r="AE291" s="177"/>
      <c r="AF291" s="177"/>
      <c r="AG291" s="110"/>
      <c r="AH291" s="157">
        <f>' B_Populations'!C295</f>
        <v>0</v>
      </c>
      <c r="AI291" s="157">
        <f>IF(AH291=0,0,($C$291/$AH$291)*100000)</f>
        <v>0</v>
      </c>
      <c r="AJ291" s="157">
        <f>' B_Populations'!E295</f>
        <v>0</v>
      </c>
      <c r="AK291" s="157">
        <f>IF(AJ291=0,0,($D$291/$AJ$291)*100000)</f>
        <v>0</v>
      </c>
      <c r="AL291" s="157">
        <f>' B_Populations'!G295</f>
        <v>0</v>
      </c>
      <c r="AM291" s="157">
        <f>IF(AL291=0,0,($E$291/$AL$291)*100000)</f>
        <v>0</v>
      </c>
      <c r="AN291" s="157">
        <f>' B_Populations'!I295</f>
        <v>0</v>
      </c>
      <c r="AO291" s="157">
        <f>IF(AN291=0,0,($F$291/$AN$291)*100000)</f>
        <v>0</v>
      </c>
      <c r="AP291" s="157">
        <f>' B_Populations'!K295</f>
        <v>0</v>
      </c>
      <c r="AQ291" s="157">
        <f>IF(AP291=0,0,($G$291/$AP$291)*100000)</f>
        <v>0</v>
      </c>
      <c r="AR291" s="157">
        <f>' B_Populations'!M295</f>
        <v>0</v>
      </c>
      <c r="AS291" s="157">
        <f>IF(AR291=0,0,($H$291/$AR$291)*100000)</f>
        <v>0</v>
      </c>
      <c r="AT291" s="157">
        <f>' B_Populations'!O295</f>
        <v>0</v>
      </c>
      <c r="AU291" s="157">
        <f>IF(AT291=0,0,($I$291/$AT$291)*100000)</f>
        <v>0</v>
      </c>
      <c r="AV291" s="157">
        <f>' B_Populations'!Q295</f>
        <v>0</v>
      </c>
      <c r="AW291" s="157">
        <f>IF(AV291=0,0,($J$291/$AV$291)*100000)</f>
        <v>0</v>
      </c>
      <c r="AX291" s="157">
        <f>' B_Populations'!S295</f>
        <v>0</v>
      </c>
      <c r="AY291" s="157">
        <f>IF(AX291=0,0,($K$291/$AX$291)*100000)</f>
        <v>0</v>
      </c>
      <c r="AZ291" s="157">
        <f>' B_Populations'!U295</f>
        <v>0</v>
      </c>
      <c r="BA291" s="157">
        <f>IF(AZ291=0,0,($L$291/$AZ$291)*100000)</f>
        <v>0</v>
      </c>
      <c r="CQ291" s="110"/>
      <c r="CR291" s="158"/>
      <c r="CS291" s="159">
        <v>6.6477999999999995E-2</v>
      </c>
      <c r="CT291" s="110"/>
      <c r="CU291" s="108" t="str">
        <f>' B_Populations'!$B$11</f>
        <v>20-24</v>
      </c>
      <c r="CV291" s="160">
        <f t="shared" si="279"/>
        <v>0</v>
      </c>
      <c r="CW291" s="161">
        <f t="shared" si="280"/>
        <v>0</v>
      </c>
      <c r="CX291" s="161">
        <f t="shared" si="281"/>
        <v>0</v>
      </c>
      <c r="CY291" s="162">
        <f t="shared" si="282"/>
        <v>0</v>
      </c>
      <c r="CZ291" s="162">
        <f t="shared" si="283"/>
        <v>0</v>
      </c>
      <c r="DA291" s="162">
        <f t="shared" si="284"/>
        <v>0</v>
      </c>
      <c r="DB291" s="162">
        <f t="shared" si="285"/>
        <v>0</v>
      </c>
      <c r="DC291" s="162">
        <f t="shared" si="286"/>
        <v>0</v>
      </c>
      <c r="DD291" s="162">
        <f t="shared" si="287"/>
        <v>0</v>
      </c>
      <c r="DE291" s="178">
        <f t="shared" si="288"/>
        <v>0</v>
      </c>
    </row>
    <row r="292" spans="1:129">
      <c r="B292" s="108" t="str">
        <f>' B_Populations'!$B$12</f>
        <v>25-34</v>
      </c>
      <c r="C292" s="259"/>
      <c r="D292" s="260"/>
      <c r="E292" s="260"/>
      <c r="F292" s="155"/>
      <c r="G292" s="155"/>
      <c r="H292" s="155"/>
      <c r="I292" s="155"/>
      <c r="J292" s="155"/>
      <c r="K292" s="155"/>
      <c r="L292" s="155"/>
      <c r="M292" s="110"/>
      <c r="N292" s="110"/>
      <c r="O292" s="110"/>
      <c r="P292" s="110"/>
      <c r="Q292" s="110"/>
      <c r="R292" s="110"/>
      <c r="S292" s="110"/>
      <c r="T292" s="110"/>
      <c r="U292" s="110"/>
      <c r="V292" s="110"/>
      <c r="W292" s="110"/>
      <c r="X292" s="110"/>
      <c r="Y292" s="110"/>
      <c r="Z292" s="177"/>
      <c r="AA292" s="177"/>
      <c r="AB292" s="177"/>
      <c r="AC292" s="177"/>
      <c r="AD292" s="177"/>
      <c r="AE292" s="177"/>
      <c r="AF292" s="177"/>
      <c r="AG292" s="110"/>
      <c r="AH292" s="157">
        <f>' B_Populations'!C296</f>
        <v>0</v>
      </c>
      <c r="AI292" s="157">
        <f>IF(AH292=0,0,($C$292/$AH$292)*100000)</f>
        <v>0</v>
      </c>
      <c r="AJ292" s="157">
        <f>' B_Populations'!E296</f>
        <v>0</v>
      </c>
      <c r="AK292" s="157">
        <f>IF(AJ292=0,0,($D$292/$AJ$292)*100000)</f>
        <v>0</v>
      </c>
      <c r="AL292" s="157">
        <f>' B_Populations'!G296</f>
        <v>0</v>
      </c>
      <c r="AM292" s="157">
        <f>IF(AL292=0,0,($E$292/$AL$292)*100000)</f>
        <v>0</v>
      </c>
      <c r="AN292" s="157">
        <f>' B_Populations'!I296</f>
        <v>0</v>
      </c>
      <c r="AO292" s="157">
        <f>IF(AN292=0,0,($F$292/$AN$292)*100000)</f>
        <v>0</v>
      </c>
      <c r="AP292" s="157">
        <f>' B_Populations'!K296</f>
        <v>0</v>
      </c>
      <c r="AQ292" s="157">
        <f>IF(AP292=0,0,($G$292/$AP$292)*100000)</f>
        <v>0</v>
      </c>
      <c r="AR292" s="157">
        <f>' B_Populations'!M296</f>
        <v>0</v>
      </c>
      <c r="AS292" s="157">
        <f>IF(AR292=0,0,($H$292/$AR$292)*100000)</f>
        <v>0</v>
      </c>
      <c r="AT292" s="157">
        <f>' B_Populations'!O296</f>
        <v>0</v>
      </c>
      <c r="AU292" s="157">
        <f>IF(AT292=0,0,($I$292/$AT$292)*100000)</f>
        <v>0</v>
      </c>
      <c r="AV292" s="157">
        <f>' B_Populations'!Q296</f>
        <v>0</v>
      </c>
      <c r="AW292" s="157">
        <f>IF(AV292=0,0,($J$292/$AV$292)*100000)</f>
        <v>0</v>
      </c>
      <c r="AX292" s="157">
        <f>' B_Populations'!S296</f>
        <v>0</v>
      </c>
      <c r="AY292" s="157">
        <f>IF(AX292=0,0,($K$292/$AX$292)*100000)</f>
        <v>0</v>
      </c>
      <c r="AZ292" s="157">
        <f>' B_Populations'!U296</f>
        <v>0</v>
      </c>
      <c r="BA292" s="157">
        <f>IF(AZ292=0,0,($L$292/$AZ$292)*100000)</f>
        <v>0</v>
      </c>
      <c r="CQ292" s="110"/>
      <c r="CR292" s="158"/>
      <c r="CS292" s="159">
        <v>0.135573</v>
      </c>
      <c r="CT292" s="110"/>
      <c r="CU292" s="108" t="str">
        <f>' B_Populations'!$B$12</f>
        <v>25-34</v>
      </c>
      <c r="CV292" s="160">
        <f t="shared" si="279"/>
        <v>0</v>
      </c>
      <c r="CW292" s="161">
        <f t="shared" si="280"/>
        <v>0</v>
      </c>
      <c r="CX292" s="161">
        <f t="shared" si="281"/>
        <v>0</v>
      </c>
      <c r="CY292" s="162">
        <f t="shared" si="282"/>
        <v>0</v>
      </c>
      <c r="CZ292" s="162">
        <f t="shared" si="283"/>
        <v>0</v>
      </c>
      <c r="DA292" s="162">
        <f t="shared" si="284"/>
        <v>0</v>
      </c>
      <c r="DB292" s="162">
        <f t="shared" si="285"/>
        <v>0</v>
      </c>
      <c r="DC292" s="162">
        <f t="shared" si="286"/>
        <v>0</v>
      </c>
      <c r="DD292" s="162">
        <f t="shared" si="287"/>
        <v>0</v>
      </c>
      <c r="DE292" s="178">
        <f t="shared" si="288"/>
        <v>0</v>
      </c>
    </row>
    <row r="293" spans="1:129">
      <c r="B293" s="108" t="str">
        <f>' B_Populations'!$B$13</f>
        <v>35-44</v>
      </c>
      <c r="C293" s="259"/>
      <c r="D293" s="260"/>
      <c r="E293" s="260"/>
      <c r="F293" s="155"/>
      <c r="G293" s="155"/>
      <c r="H293" s="155"/>
      <c r="I293" s="155"/>
      <c r="J293" s="155"/>
      <c r="K293" s="155"/>
      <c r="L293" s="155"/>
      <c r="M293" s="110"/>
      <c r="N293" s="110"/>
      <c r="O293" s="110"/>
      <c r="P293" s="110"/>
      <c r="Q293" s="110"/>
      <c r="R293" s="110"/>
      <c r="S293" s="110"/>
      <c r="T293" s="110"/>
      <c r="U293" s="110"/>
      <c r="V293" s="110"/>
      <c r="W293" s="110"/>
      <c r="X293" s="110"/>
      <c r="Y293" s="110"/>
      <c r="Z293" s="177"/>
      <c r="AA293" s="177"/>
      <c r="AB293" s="177"/>
      <c r="AC293" s="177"/>
      <c r="AD293" s="177"/>
      <c r="AE293" s="177"/>
      <c r="AF293" s="177"/>
      <c r="AG293" s="110"/>
      <c r="AH293" s="157">
        <f>' B_Populations'!C297</f>
        <v>0</v>
      </c>
      <c r="AI293" s="157">
        <f>IF(AH293=0,0,($C$293/$AH$293)*100000)</f>
        <v>0</v>
      </c>
      <c r="AJ293" s="157">
        <f>' B_Populations'!E297</f>
        <v>0</v>
      </c>
      <c r="AK293" s="157">
        <f>IF(AJ293=0,0,($D$293/$AJ$293)*100000)</f>
        <v>0</v>
      </c>
      <c r="AL293" s="157">
        <f>' B_Populations'!G297</f>
        <v>0</v>
      </c>
      <c r="AM293" s="157">
        <f>IF(AL293=0,0,($E$293/$AL$293)*100000)</f>
        <v>0</v>
      </c>
      <c r="AN293" s="157">
        <f>' B_Populations'!I297</f>
        <v>0</v>
      </c>
      <c r="AO293" s="157">
        <f>IF(AN293=0,0,($F$293/$AN$293)*100000)</f>
        <v>0</v>
      </c>
      <c r="AP293" s="157">
        <f>' B_Populations'!K297</f>
        <v>0</v>
      </c>
      <c r="AQ293" s="157">
        <f>IF(AP293=0,0,($G$293/$AP$293)*100000)</f>
        <v>0</v>
      </c>
      <c r="AR293" s="157">
        <f>' B_Populations'!M297</f>
        <v>0</v>
      </c>
      <c r="AS293" s="157">
        <f>IF(AR293=0,0,($H$293/$AR$293)*100000)</f>
        <v>0</v>
      </c>
      <c r="AT293" s="157">
        <f>' B_Populations'!O297</f>
        <v>0</v>
      </c>
      <c r="AU293" s="157">
        <f>IF(AT293=0,0,($I$293/$AT$293)*100000)</f>
        <v>0</v>
      </c>
      <c r="AV293" s="157">
        <f>' B_Populations'!Q297</f>
        <v>0</v>
      </c>
      <c r="AW293" s="157">
        <f>IF(AV293=0,0,($J$293/$AV$293)*100000)</f>
        <v>0</v>
      </c>
      <c r="AX293" s="157">
        <f>' B_Populations'!S297</f>
        <v>0</v>
      </c>
      <c r="AY293" s="157">
        <f>IF(AX293=0,0,($K$293/$AX$293)*100000)</f>
        <v>0</v>
      </c>
      <c r="AZ293" s="157">
        <f>' B_Populations'!U297</f>
        <v>0</v>
      </c>
      <c r="BA293" s="157">
        <f>IF(AZ293=0,0,($L$293/$AZ$293)*100000)</f>
        <v>0</v>
      </c>
      <c r="CQ293" s="110"/>
      <c r="CR293" s="158"/>
      <c r="CS293" s="159">
        <v>0.16261300000000001</v>
      </c>
      <c r="CT293" s="110"/>
      <c r="CU293" s="108" t="str">
        <f>' B_Populations'!$B$13</f>
        <v>35-44</v>
      </c>
      <c r="CV293" s="160">
        <f t="shared" si="279"/>
        <v>0</v>
      </c>
      <c r="CW293" s="161">
        <f t="shared" si="280"/>
        <v>0</v>
      </c>
      <c r="CX293" s="161">
        <f t="shared" si="281"/>
        <v>0</v>
      </c>
      <c r="CY293" s="162">
        <f t="shared" si="282"/>
        <v>0</v>
      </c>
      <c r="CZ293" s="162">
        <f t="shared" si="283"/>
        <v>0</v>
      </c>
      <c r="DA293" s="162">
        <f t="shared" si="284"/>
        <v>0</v>
      </c>
      <c r="DB293" s="162">
        <f t="shared" si="285"/>
        <v>0</v>
      </c>
      <c r="DC293" s="162">
        <f t="shared" si="286"/>
        <v>0</v>
      </c>
      <c r="DD293" s="162">
        <f t="shared" si="287"/>
        <v>0</v>
      </c>
      <c r="DE293" s="178">
        <f t="shared" si="288"/>
        <v>0</v>
      </c>
    </row>
    <row r="294" spans="1:129">
      <c r="B294" s="108" t="str">
        <f>' B_Populations'!$B$14</f>
        <v>45-54</v>
      </c>
      <c r="C294" s="259"/>
      <c r="D294" s="260"/>
      <c r="E294" s="260"/>
      <c r="F294" s="155"/>
      <c r="G294" s="155"/>
      <c r="H294" s="155"/>
      <c r="I294" s="155"/>
      <c r="J294" s="155"/>
      <c r="K294" s="155"/>
      <c r="L294" s="155"/>
      <c r="M294" s="110"/>
      <c r="N294" s="110"/>
      <c r="O294" s="110"/>
      <c r="P294" s="110"/>
      <c r="Q294" s="110"/>
      <c r="R294" s="110"/>
      <c r="S294" s="110"/>
      <c r="T294" s="110"/>
      <c r="U294" s="110"/>
      <c r="V294" s="110"/>
      <c r="W294" s="110"/>
      <c r="X294" s="110"/>
      <c r="Y294" s="110"/>
      <c r="Z294" s="177"/>
      <c r="AA294" s="177"/>
      <c r="AB294" s="177"/>
      <c r="AC294" s="177"/>
      <c r="AD294" s="177"/>
      <c r="AE294" s="177"/>
      <c r="AF294" s="177"/>
      <c r="AG294" s="110"/>
      <c r="AH294" s="157">
        <f>' B_Populations'!C298</f>
        <v>0</v>
      </c>
      <c r="AI294" s="157">
        <f>IF(AH294=0,0,($C$294/$AH$294)*100000)</f>
        <v>0</v>
      </c>
      <c r="AJ294" s="157">
        <f>' B_Populations'!E298</f>
        <v>0</v>
      </c>
      <c r="AK294" s="157">
        <f>IF(AJ294=0,0,($D$294/$AJ$294)*100000)</f>
        <v>0</v>
      </c>
      <c r="AL294" s="157">
        <f>' B_Populations'!G298</f>
        <v>0</v>
      </c>
      <c r="AM294" s="157">
        <f>IF(AL294=0,0,($E$294/$AL$294)*100000)</f>
        <v>0</v>
      </c>
      <c r="AN294" s="157">
        <f>' B_Populations'!I298</f>
        <v>0</v>
      </c>
      <c r="AO294" s="157">
        <f>IF(AN294=0,0,($F$294/$AN$294)*100000)</f>
        <v>0</v>
      </c>
      <c r="AP294" s="157">
        <f>' B_Populations'!K298</f>
        <v>0</v>
      </c>
      <c r="AQ294" s="157">
        <f>IF(AP294=0,0,($G$294/$AP$294)*100000)</f>
        <v>0</v>
      </c>
      <c r="AR294" s="157">
        <f>' B_Populations'!M298</f>
        <v>0</v>
      </c>
      <c r="AS294" s="157">
        <f>IF(AR294=0,0,($H$294/$AR$294)*100000)</f>
        <v>0</v>
      </c>
      <c r="AT294" s="157">
        <f>' B_Populations'!O298</f>
        <v>0</v>
      </c>
      <c r="AU294" s="157">
        <f>IF(AT294=0,0,($I$294/$AT$294)*100000)</f>
        <v>0</v>
      </c>
      <c r="AV294" s="157">
        <f>' B_Populations'!Q298</f>
        <v>0</v>
      </c>
      <c r="AW294" s="157">
        <f>IF(AV294=0,0,($J$294/$AV$294)*100000)</f>
        <v>0</v>
      </c>
      <c r="AX294" s="157">
        <f>' B_Populations'!S298</f>
        <v>0</v>
      </c>
      <c r="AY294" s="157">
        <f>IF(AX294=0,0,($K$294/$AX$294)*100000)</f>
        <v>0</v>
      </c>
      <c r="AZ294" s="157">
        <f>' B_Populations'!U298</f>
        <v>0</v>
      </c>
      <c r="BA294" s="157">
        <f>IF(AZ294=0,0,($L$294/$AZ$294)*100000)</f>
        <v>0</v>
      </c>
      <c r="CQ294" s="110"/>
      <c r="CR294" s="158"/>
      <c r="CS294" s="159">
        <v>0.13483400000000001</v>
      </c>
      <c r="CT294" s="110"/>
      <c r="CU294" s="108" t="str">
        <f>' B_Populations'!$B$14</f>
        <v>45-54</v>
      </c>
      <c r="CV294" s="160">
        <f t="shared" si="279"/>
        <v>0</v>
      </c>
      <c r="CW294" s="161">
        <f t="shared" si="280"/>
        <v>0</v>
      </c>
      <c r="CX294" s="161">
        <f t="shared" si="281"/>
        <v>0</v>
      </c>
      <c r="CY294" s="162">
        <f t="shared" si="282"/>
        <v>0</v>
      </c>
      <c r="CZ294" s="162">
        <f t="shared" si="283"/>
        <v>0</v>
      </c>
      <c r="DA294" s="162">
        <f t="shared" si="284"/>
        <v>0</v>
      </c>
      <c r="DB294" s="162">
        <f t="shared" si="285"/>
        <v>0</v>
      </c>
      <c r="DC294" s="162">
        <f t="shared" si="286"/>
        <v>0</v>
      </c>
      <c r="DD294" s="162">
        <f t="shared" si="287"/>
        <v>0</v>
      </c>
      <c r="DE294" s="178">
        <f t="shared" si="288"/>
        <v>0</v>
      </c>
    </row>
    <row r="295" spans="1:129">
      <c r="B295" s="108" t="str">
        <f>' B_Populations'!$B$15</f>
        <v>55-64</v>
      </c>
      <c r="C295" s="259"/>
      <c r="D295" s="260"/>
      <c r="E295" s="260"/>
      <c r="F295" s="155"/>
      <c r="G295" s="155"/>
      <c r="H295" s="155"/>
      <c r="I295" s="155"/>
      <c r="J295" s="155"/>
      <c r="K295" s="155"/>
      <c r="L295" s="155"/>
      <c r="M295" s="110"/>
      <c r="N295" s="110"/>
      <c r="O295" s="110"/>
      <c r="P295" s="110"/>
      <c r="Q295" s="110"/>
      <c r="R295" s="110"/>
      <c r="S295" s="110"/>
      <c r="T295" s="110"/>
      <c r="U295" s="110"/>
      <c r="V295" s="110"/>
      <c r="W295" s="110"/>
      <c r="X295" s="110"/>
      <c r="Y295" s="110"/>
      <c r="Z295" s="177"/>
      <c r="AA295" s="177"/>
      <c r="AB295" s="177"/>
      <c r="AC295" s="177"/>
      <c r="AD295" s="177"/>
      <c r="AE295" s="177"/>
      <c r="AF295" s="177"/>
      <c r="AG295" s="110"/>
      <c r="AH295" s="157">
        <f>' B_Populations'!C299</f>
        <v>0</v>
      </c>
      <c r="AI295" s="157">
        <f>IF(AH295=0,0,($C$295/$AH$295)*100000)</f>
        <v>0</v>
      </c>
      <c r="AJ295" s="157">
        <f>' B_Populations'!E299</f>
        <v>0</v>
      </c>
      <c r="AK295" s="157">
        <f>IF(AJ295=0,0,($D$295/$AJ$295)*100000)</f>
        <v>0</v>
      </c>
      <c r="AL295" s="157">
        <f>' B_Populations'!G299</f>
        <v>0</v>
      </c>
      <c r="AM295" s="157">
        <f>IF(AL295=0,0,($E$295/$AL$295)*100000)</f>
        <v>0</v>
      </c>
      <c r="AN295" s="157">
        <f>' B_Populations'!I299</f>
        <v>0</v>
      </c>
      <c r="AO295" s="157">
        <f>IF(AN295=0,0,($F$295/$AN$295)*100000)</f>
        <v>0</v>
      </c>
      <c r="AP295" s="157">
        <f>' B_Populations'!K299</f>
        <v>0</v>
      </c>
      <c r="AQ295" s="157">
        <f>IF(AP295=0,0,($G$295/$AP$295)*100000)</f>
        <v>0</v>
      </c>
      <c r="AR295" s="157">
        <f>' B_Populations'!M299</f>
        <v>0</v>
      </c>
      <c r="AS295" s="157">
        <f>IF(AR295=0,0,($H$295/$AR$295)*100000)</f>
        <v>0</v>
      </c>
      <c r="AT295" s="157">
        <f>' B_Populations'!O299</f>
        <v>0</v>
      </c>
      <c r="AU295" s="157">
        <f>IF(AT295=0,0,($I$295/$AT$295)*100000)</f>
        <v>0</v>
      </c>
      <c r="AV295" s="157">
        <f>' B_Populations'!Q299</f>
        <v>0</v>
      </c>
      <c r="AW295" s="157">
        <f>IF(AV295=0,0,($J$295/$AV$295)*100000)</f>
        <v>0</v>
      </c>
      <c r="AX295" s="157">
        <f>' B_Populations'!S299</f>
        <v>0</v>
      </c>
      <c r="AY295" s="157">
        <f>IF(AX295=0,0,($K$295/$AX$295)*100000)</f>
        <v>0</v>
      </c>
      <c r="AZ295" s="157">
        <f>' B_Populations'!U299</f>
        <v>0</v>
      </c>
      <c r="BA295" s="157">
        <f>IF(AZ295=0,0,($L$295/$AZ$295)*100000)</f>
        <v>0</v>
      </c>
      <c r="CQ295" s="110"/>
      <c r="CR295" s="158"/>
      <c r="CS295" s="159">
        <v>8.7247000000000005E-2</v>
      </c>
      <c r="CT295" s="110"/>
      <c r="CU295" s="108" t="str">
        <f>' B_Populations'!$B$15</f>
        <v>55-64</v>
      </c>
      <c r="CV295" s="160">
        <f t="shared" si="279"/>
        <v>0</v>
      </c>
      <c r="CW295" s="161">
        <f t="shared" si="280"/>
        <v>0</v>
      </c>
      <c r="CX295" s="161">
        <f t="shared" si="281"/>
        <v>0</v>
      </c>
      <c r="CY295" s="162">
        <f t="shared" si="282"/>
        <v>0</v>
      </c>
      <c r="CZ295" s="162">
        <f t="shared" si="283"/>
        <v>0</v>
      </c>
      <c r="DA295" s="162">
        <f t="shared" si="284"/>
        <v>0</v>
      </c>
      <c r="DB295" s="162">
        <f t="shared" si="285"/>
        <v>0</v>
      </c>
      <c r="DC295" s="162">
        <f t="shared" si="286"/>
        <v>0</v>
      </c>
      <c r="DD295" s="162">
        <f t="shared" si="287"/>
        <v>0</v>
      </c>
      <c r="DE295" s="178">
        <f t="shared" si="288"/>
        <v>0</v>
      </c>
    </row>
    <row r="296" spans="1:129">
      <c r="B296" s="108" t="str">
        <f>' B_Populations'!$B$16</f>
        <v>65-74</v>
      </c>
      <c r="C296" s="259"/>
      <c r="D296" s="260"/>
      <c r="E296" s="260"/>
      <c r="F296" s="155"/>
      <c r="G296" s="155"/>
      <c r="H296" s="155"/>
      <c r="I296" s="155"/>
      <c r="J296" s="155"/>
      <c r="K296" s="155"/>
      <c r="L296" s="155"/>
      <c r="M296" s="110"/>
      <c r="N296" s="110"/>
      <c r="O296" s="110"/>
      <c r="P296" s="110"/>
      <c r="Q296" s="110"/>
      <c r="R296" s="110"/>
      <c r="S296" s="110"/>
      <c r="T296" s="110"/>
      <c r="U296" s="110"/>
      <c r="V296" s="110"/>
      <c r="W296" s="110"/>
      <c r="X296" s="110"/>
      <c r="Y296" s="110"/>
      <c r="Z296" s="177"/>
      <c r="AA296" s="177"/>
      <c r="AB296" s="177"/>
      <c r="AC296" s="177"/>
      <c r="AD296" s="177"/>
      <c r="AE296" s="177"/>
      <c r="AF296" s="177"/>
      <c r="AG296" s="110"/>
      <c r="AH296" s="157">
        <f>' B_Populations'!C300</f>
        <v>0</v>
      </c>
      <c r="AI296" s="157">
        <f>IF(AH296=0,0,($C$296/$AH$296)*100000)</f>
        <v>0</v>
      </c>
      <c r="AJ296" s="157">
        <f>' B_Populations'!E300</f>
        <v>0</v>
      </c>
      <c r="AK296" s="157">
        <f>IF(AJ296=0,0,($D$296/$AJ$296)*100000)</f>
        <v>0</v>
      </c>
      <c r="AL296" s="157">
        <f>' B_Populations'!G300</f>
        <v>0</v>
      </c>
      <c r="AM296" s="157">
        <f>IF(AL296=0,0,($E$296/$AL$296)*100000)</f>
        <v>0</v>
      </c>
      <c r="AN296" s="157">
        <f>' B_Populations'!I300</f>
        <v>0</v>
      </c>
      <c r="AO296" s="157">
        <f>IF(AN296=0,0,($F$296/$AN$296)*100000)</f>
        <v>0</v>
      </c>
      <c r="AP296" s="157">
        <f>' B_Populations'!K300</f>
        <v>0</v>
      </c>
      <c r="AQ296" s="157">
        <f>IF(AP296=0,0,($G$296/$AP$296)*100000)</f>
        <v>0</v>
      </c>
      <c r="AR296" s="157">
        <f>' B_Populations'!M300</f>
        <v>0</v>
      </c>
      <c r="AS296" s="157">
        <f>IF(AR296=0,0,($H$296/$AR$296)*100000)</f>
        <v>0</v>
      </c>
      <c r="AT296" s="157">
        <f>' B_Populations'!O300</f>
        <v>0</v>
      </c>
      <c r="AU296" s="157">
        <f>IF(AT296=0,0,($I$296/$AT$296)*100000)</f>
        <v>0</v>
      </c>
      <c r="AV296" s="157">
        <f>' B_Populations'!Q300</f>
        <v>0</v>
      </c>
      <c r="AW296" s="157">
        <f>IF(AV296=0,0,($J$296/$AV$296)*100000)</f>
        <v>0</v>
      </c>
      <c r="AX296" s="157">
        <f>' B_Populations'!S300</f>
        <v>0</v>
      </c>
      <c r="AY296" s="157">
        <f>IF(AX296=0,0,($K$296/$AX$296)*100000)</f>
        <v>0</v>
      </c>
      <c r="AZ296" s="157">
        <f>' B_Populations'!U300</f>
        <v>0</v>
      </c>
      <c r="BA296" s="157">
        <f>IF(AZ296=0,0,($L$296/$AZ$296)*100000)</f>
        <v>0</v>
      </c>
      <c r="CQ296" s="110"/>
      <c r="CR296" s="158"/>
      <c r="CS296" s="159">
        <v>6.6036999999999998E-2</v>
      </c>
      <c r="CT296" s="110"/>
      <c r="CU296" s="108" t="str">
        <f>' B_Populations'!$B$16</f>
        <v>65-74</v>
      </c>
      <c r="CV296" s="160">
        <f t="shared" si="279"/>
        <v>0</v>
      </c>
      <c r="CW296" s="161">
        <f t="shared" si="280"/>
        <v>0</v>
      </c>
      <c r="CX296" s="161">
        <f t="shared" si="281"/>
        <v>0</v>
      </c>
      <c r="CY296" s="162">
        <f t="shared" si="282"/>
        <v>0</v>
      </c>
      <c r="CZ296" s="162">
        <f t="shared" si="283"/>
        <v>0</v>
      </c>
      <c r="DA296" s="162">
        <f t="shared" si="284"/>
        <v>0</v>
      </c>
      <c r="DB296" s="162">
        <f t="shared" si="285"/>
        <v>0</v>
      </c>
      <c r="DC296" s="162">
        <f t="shared" si="286"/>
        <v>0</v>
      </c>
      <c r="DD296" s="162">
        <f t="shared" si="287"/>
        <v>0</v>
      </c>
      <c r="DE296" s="178">
        <f t="shared" si="288"/>
        <v>0</v>
      </c>
    </row>
    <row r="297" spans="1:129">
      <c r="B297" s="108" t="str">
        <f>' B_Populations'!$B$17</f>
        <v>75-84</v>
      </c>
      <c r="C297" s="259"/>
      <c r="D297" s="260"/>
      <c r="E297" s="260"/>
      <c r="F297" s="155"/>
      <c r="G297" s="155"/>
      <c r="H297" s="155"/>
      <c r="I297" s="155"/>
      <c r="J297" s="155"/>
      <c r="K297" s="155"/>
      <c r="L297" s="197"/>
      <c r="M297" s="110"/>
      <c r="N297" s="110"/>
      <c r="O297" s="110"/>
      <c r="P297" s="110"/>
      <c r="Q297" s="110"/>
      <c r="R297" s="110"/>
      <c r="S297" s="110"/>
      <c r="T297" s="110"/>
      <c r="U297" s="110"/>
      <c r="V297" s="110"/>
      <c r="W297" s="110"/>
      <c r="X297" s="110"/>
      <c r="Y297" s="110"/>
      <c r="Z297" s="177"/>
      <c r="AA297" s="177"/>
      <c r="AB297" s="177"/>
      <c r="AC297" s="177"/>
      <c r="AD297" s="177"/>
      <c r="AE297" s="177"/>
      <c r="AF297" s="177"/>
      <c r="AG297" s="110"/>
      <c r="AH297" s="157">
        <f>' B_Populations'!C301</f>
        <v>0</v>
      </c>
      <c r="AI297" s="157">
        <f>IF(AH297=0,0,($C$297/$AH$297)*100000)</f>
        <v>0</v>
      </c>
      <c r="AJ297" s="157">
        <f>' B_Populations'!E301</f>
        <v>0</v>
      </c>
      <c r="AK297" s="157">
        <f>IF(AJ297=0,0,($D$297/$AJ$297)*100000)</f>
        <v>0</v>
      </c>
      <c r="AL297" s="157">
        <f>' B_Populations'!G301</f>
        <v>0</v>
      </c>
      <c r="AM297" s="157">
        <f>IF(AL297=0,0,($E$297/$AL$297)*100000)</f>
        <v>0</v>
      </c>
      <c r="AN297" s="157">
        <f>' B_Populations'!I301</f>
        <v>0</v>
      </c>
      <c r="AO297" s="157">
        <f>IF(AN297=0,0,($F$297/$AN$297)*100000)</f>
        <v>0</v>
      </c>
      <c r="AP297" s="157">
        <f>' B_Populations'!K301</f>
        <v>0</v>
      </c>
      <c r="AQ297" s="157">
        <f>IF(AP297=0,0,($G$297/$AP$297)*100000)</f>
        <v>0</v>
      </c>
      <c r="AR297" s="157">
        <f>' B_Populations'!M301</f>
        <v>0</v>
      </c>
      <c r="AS297" s="157">
        <f>IF(AR297=0,0,($H$297/$AR$297)*100000)</f>
        <v>0</v>
      </c>
      <c r="AT297" s="157">
        <f>' B_Populations'!O301</f>
        <v>0</v>
      </c>
      <c r="AU297" s="157">
        <f>IF(AT297=0,0,($I$297/$AT$297)*100000)</f>
        <v>0</v>
      </c>
      <c r="AV297" s="157">
        <f>' B_Populations'!Q301</f>
        <v>0</v>
      </c>
      <c r="AW297" s="157">
        <f>IF(AV297=0,0,($J$297/$AV$297)*100000)</f>
        <v>0</v>
      </c>
      <c r="AX297" s="157">
        <f>' B_Populations'!S301</f>
        <v>0</v>
      </c>
      <c r="AY297" s="157">
        <f>IF(AX297=0,0,($K$297/$AX$297)*100000)</f>
        <v>0</v>
      </c>
      <c r="AZ297" s="157">
        <f>' B_Populations'!U301</f>
        <v>0</v>
      </c>
      <c r="BA297" s="157">
        <f>IF(AZ297=0,0,($L$297/$AZ$297)*100000)</f>
        <v>0</v>
      </c>
      <c r="CQ297" s="110"/>
      <c r="CR297" s="158"/>
      <c r="CS297" s="159">
        <v>4.4840999999999999E-2</v>
      </c>
      <c r="CT297" s="110"/>
      <c r="CU297" s="108" t="str">
        <f>' B_Populations'!$B$17</f>
        <v>75-84</v>
      </c>
      <c r="CV297" s="160">
        <f t="shared" si="279"/>
        <v>0</v>
      </c>
      <c r="CW297" s="161">
        <f t="shared" si="280"/>
        <v>0</v>
      </c>
      <c r="CX297" s="161">
        <f t="shared" si="281"/>
        <v>0</v>
      </c>
      <c r="CY297" s="162">
        <f t="shared" si="282"/>
        <v>0</v>
      </c>
      <c r="CZ297" s="162">
        <f t="shared" si="283"/>
        <v>0</v>
      </c>
      <c r="DA297" s="162">
        <f t="shared" si="284"/>
        <v>0</v>
      </c>
      <c r="DB297" s="162">
        <f t="shared" si="285"/>
        <v>0</v>
      </c>
      <c r="DC297" s="162">
        <f t="shared" si="286"/>
        <v>0</v>
      </c>
      <c r="DD297" s="162">
        <f t="shared" si="287"/>
        <v>0</v>
      </c>
      <c r="DE297" s="178">
        <f t="shared" si="288"/>
        <v>0</v>
      </c>
    </row>
    <row r="298" spans="1:129">
      <c r="B298" s="108" t="str">
        <f>' B_Populations'!$B$18</f>
        <v>85+</v>
      </c>
      <c r="C298" s="259"/>
      <c r="D298" s="260"/>
      <c r="E298" s="260"/>
      <c r="F298" s="155"/>
      <c r="G298" s="155"/>
      <c r="H298" s="155"/>
      <c r="I298" s="155"/>
      <c r="J298" s="155"/>
      <c r="K298" s="155"/>
      <c r="L298" s="197"/>
      <c r="M298" s="110"/>
      <c r="N298" s="110"/>
      <c r="O298" s="110"/>
      <c r="P298" s="110"/>
      <c r="Q298" s="110"/>
      <c r="R298" s="110"/>
      <c r="S298" s="110"/>
      <c r="T298" s="110"/>
      <c r="U298" s="110"/>
      <c r="V298" s="110"/>
      <c r="W298" s="110"/>
      <c r="X298" s="110"/>
      <c r="Y298" s="110"/>
      <c r="Z298" s="177"/>
      <c r="AA298" s="177"/>
      <c r="AB298" s="177"/>
      <c r="AC298" s="177"/>
      <c r="AD298" s="177"/>
      <c r="AE298" s="177"/>
      <c r="AF298" s="177"/>
      <c r="AG298" s="110"/>
      <c r="AH298" s="157">
        <f>' B_Populations'!C302</f>
        <v>0</v>
      </c>
      <c r="AI298" s="157">
        <f>IF(AH298=0,0,($C$298/$AH$298)*100000)</f>
        <v>0</v>
      </c>
      <c r="AJ298" s="157">
        <f>' B_Populations'!E302</f>
        <v>0</v>
      </c>
      <c r="AK298" s="157">
        <f>IF(AJ298=0,0,($D$298/$AJ$298)*100000)</f>
        <v>0</v>
      </c>
      <c r="AL298" s="157">
        <f>' B_Populations'!G302</f>
        <v>0</v>
      </c>
      <c r="AM298" s="157">
        <f>IF(AL298=0,0,($E$298/$AL$298)*100000)</f>
        <v>0</v>
      </c>
      <c r="AN298" s="157">
        <f>' B_Populations'!I302</f>
        <v>0</v>
      </c>
      <c r="AO298" s="157">
        <f>IF(AN298=0,0,($F$298/$AN$298)*100000)</f>
        <v>0</v>
      </c>
      <c r="AP298" s="157">
        <f>' B_Populations'!K302</f>
        <v>0</v>
      </c>
      <c r="AQ298" s="157">
        <f>IF(AP298=0,0,($G$298/$AP$298)*100000)</f>
        <v>0</v>
      </c>
      <c r="AR298" s="157">
        <f>' B_Populations'!M302</f>
        <v>0</v>
      </c>
      <c r="AS298" s="157">
        <f>IF(AR298=0,0,($H$298/$AR$298)*100000)</f>
        <v>0</v>
      </c>
      <c r="AT298" s="157">
        <f>' B_Populations'!O302</f>
        <v>0</v>
      </c>
      <c r="AU298" s="157">
        <f>IF(AT298=0,0,($I$298/$AT$298)*100000)</f>
        <v>0</v>
      </c>
      <c r="AV298" s="157">
        <f>' B_Populations'!Q302</f>
        <v>0</v>
      </c>
      <c r="AW298" s="157">
        <f>IF(AV298=0,0,($J$298/$AV$298)*100000)</f>
        <v>0</v>
      </c>
      <c r="AX298" s="157">
        <f>' B_Populations'!S302</f>
        <v>0</v>
      </c>
      <c r="AY298" s="157">
        <f>IF(AX298=0,0,($K$298/$AX$298)*100000)</f>
        <v>0</v>
      </c>
      <c r="AZ298" s="157">
        <f>' B_Populations'!U302</f>
        <v>0</v>
      </c>
      <c r="BA298" s="157">
        <f>IF(AZ298=0,0,($L$298/$AZ$298)*100000)</f>
        <v>0</v>
      </c>
      <c r="CQ298" s="110"/>
      <c r="CR298" s="158"/>
      <c r="CS298" s="159">
        <v>1.5507999999999999E-2</v>
      </c>
      <c r="CT298" s="110"/>
      <c r="CU298" s="108" t="str">
        <f>' B_Populations'!$B$18</f>
        <v>85+</v>
      </c>
      <c r="CV298" s="160">
        <f t="shared" si="279"/>
        <v>0</v>
      </c>
      <c r="CW298" s="161">
        <f t="shared" si="280"/>
        <v>0</v>
      </c>
      <c r="CX298" s="161">
        <f t="shared" si="281"/>
        <v>0</v>
      </c>
      <c r="CY298" s="162">
        <f t="shared" si="282"/>
        <v>0</v>
      </c>
      <c r="CZ298" s="162">
        <f t="shared" si="283"/>
        <v>0</v>
      </c>
      <c r="DA298" s="162">
        <f t="shared" si="284"/>
        <v>0</v>
      </c>
      <c r="DB298" s="162">
        <f t="shared" si="285"/>
        <v>0</v>
      </c>
      <c r="DC298" s="162">
        <f t="shared" si="286"/>
        <v>0</v>
      </c>
      <c r="DD298" s="162">
        <f t="shared" si="287"/>
        <v>0</v>
      </c>
      <c r="DE298" s="178">
        <f t="shared" si="288"/>
        <v>0</v>
      </c>
    </row>
    <row r="299" spans="1:129">
      <c r="B299" s="163" t="s">
        <v>115</v>
      </c>
      <c r="C299" s="164">
        <f t="shared" ref="C299:L299" si="289">SUM(C289:C298)</f>
        <v>0</v>
      </c>
      <c r="D299" s="165">
        <f t="shared" si="289"/>
        <v>0</v>
      </c>
      <c r="E299" s="165">
        <f t="shared" si="289"/>
        <v>0</v>
      </c>
      <c r="F299" s="167">
        <f t="shared" si="289"/>
        <v>0</v>
      </c>
      <c r="G299" s="167">
        <f t="shared" si="289"/>
        <v>0</v>
      </c>
      <c r="H299" s="167">
        <f t="shared" si="289"/>
        <v>0</v>
      </c>
      <c r="I299" s="167">
        <f t="shared" si="289"/>
        <v>0</v>
      </c>
      <c r="J299" s="167">
        <f t="shared" si="289"/>
        <v>0</v>
      </c>
      <c r="K299" s="167">
        <f t="shared" si="289"/>
        <v>0</v>
      </c>
      <c r="L299" s="179">
        <f t="shared" si="289"/>
        <v>0</v>
      </c>
      <c r="M299" s="98"/>
      <c r="AH299" s="170">
        <f t="shared" ref="AH299:BA299" si="290">SUM(AH289:AH298)</f>
        <v>0</v>
      </c>
      <c r="AI299" s="157">
        <f>IF(AH299=0,0,($C$299/$AH$299)*100000)</f>
        <v>0</v>
      </c>
      <c r="AJ299" s="157">
        <f t="shared" si="290"/>
        <v>0</v>
      </c>
      <c r="AK299" s="157">
        <f>IF(AJ299=0,0,($D$299/$AJ$299)*100000)</f>
        <v>0</v>
      </c>
      <c r="AL299" s="157">
        <f t="shared" si="290"/>
        <v>0</v>
      </c>
      <c r="AM299" s="157">
        <f>IF(AL299=0,0,($E$299/$AL$299)*100000)</f>
        <v>0</v>
      </c>
      <c r="AN299" s="157">
        <f t="shared" si="290"/>
        <v>0</v>
      </c>
      <c r="AO299" s="157">
        <f>IF(AN299=0,0,($F$299/$AN$299)*100000)</f>
        <v>0</v>
      </c>
      <c r="AP299" s="157">
        <f t="shared" si="290"/>
        <v>0</v>
      </c>
      <c r="AQ299" s="157">
        <f>IF(AP299=0,0,($G$299/$AP$299)*100000)</f>
        <v>0</v>
      </c>
      <c r="AR299" s="157">
        <f t="shared" si="290"/>
        <v>0</v>
      </c>
      <c r="AS299" s="157">
        <f>IF(AR299=0,0,($H$299/$AR$299)*100000)</f>
        <v>0</v>
      </c>
      <c r="AT299" s="157">
        <f t="shared" si="290"/>
        <v>0</v>
      </c>
      <c r="AU299" s="157">
        <f>IF(AT299=0,0,($I$299/$AT$299)*100000)</f>
        <v>0</v>
      </c>
      <c r="AV299" s="157">
        <f t="shared" si="290"/>
        <v>0</v>
      </c>
      <c r="AW299" s="157">
        <f>IF(AV299=0,0,($J$299/$AV$299)*100000)</f>
        <v>0</v>
      </c>
      <c r="AX299" s="157">
        <f t="shared" si="290"/>
        <v>0</v>
      </c>
      <c r="AY299" s="157">
        <f>IF(AX299=0,0,($K$299/$AX$299)*100000)</f>
        <v>0</v>
      </c>
      <c r="AZ299" s="157">
        <f t="shared" si="290"/>
        <v>0</v>
      </c>
      <c r="BA299" s="157">
        <f>IF(AZ299=0,0,($L$299/$AZ$299)*100000)</f>
        <v>0</v>
      </c>
      <c r="CS299" s="171"/>
      <c r="CU299" s="157" t="s">
        <v>115</v>
      </c>
      <c r="CV299" s="160">
        <f t="shared" ref="CV299:DE299" si="291">SUM(CV289:CV298)</f>
        <v>0</v>
      </c>
      <c r="CW299" s="161">
        <f t="shared" si="291"/>
        <v>0</v>
      </c>
      <c r="CX299" s="161">
        <f t="shared" si="291"/>
        <v>0</v>
      </c>
      <c r="CY299" s="172">
        <f t="shared" si="291"/>
        <v>0</v>
      </c>
      <c r="CZ299" s="172">
        <f t="shared" si="291"/>
        <v>0</v>
      </c>
      <c r="DA299" s="172">
        <f t="shared" si="291"/>
        <v>0</v>
      </c>
      <c r="DB299" s="172">
        <f t="shared" si="291"/>
        <v>0</v>
      </c>
      <c r="DC299" s="172">
        <f t="shared" si="291"/>
        <v>0</v>
      </c>
      <c r="DD299" s="172">
        <f t="shared" si="291"/>
        <v>0</v>
      </c>
      <c r="DE299" s="180">
        <f t="shared" si="291"/>
        <v>0</v>
      </c>
    </row>
    <row r="301" spans="1:129" ht="12.95" thickBot="1"/>
    <row r="302" spans="1:129" ht="13.5" thickBot="1">
      <c r="A302" s="136" t="s">
        <v>117</v>
      </c>
      <c r="B302" s="137"/>
      <c r="C302" s="181" t="str">
        <f>' B_Populations'!A70&amp;"-"&amp;' B_Populations'!A10</f>
        <v>2017-2021</v>
      </c>
      <c r="D302" s="182"/>
      <c r="E302" s="183"/>
      <c r="F302" s="140" t="s">
        <v>104</v>
      </c>
      <c r="G302" s="141"/>
      <c r="H302" s="141"/>
      <c r="I302" s="141"/>
      <c r="J302" s="141"/>
      <c r="K302" s="141"/>
      <c r="L302" s="141"/>
      <c r="M302" s="98"/>
      <c r="N302" s="98"/>
      <c r="O302" s="98"/>
      <c r="P302" s="98"/>
      <c r="Q302" s="98"/>
      <c r="R302" s="98"/>
      <c r="S302" s="98"/>
      <c r="T302" s="98"/>
      <c r="U302" s="98"/>
      <c r="V302" s="98"/>
      <c r="W302" s="98"/>
      <c r="X302" s="98"/>
      <c r="Y302" s="98"/>
      <c r="CV302" s="98" t="s">
        <v>106</v>
      </c>
      <c r="CW302" s="98"/>
      <c r="CX302" s="98"/>
      <c r="CY302" s="98"/>
    </row>
    <row r="303" spans="1:129" ht="39">
      <c r="B303" s="144" t="s">
        <v>32</v>
      </c>
      <c r="C303" s="216"/>
      <c r="D303" s="217"/>
      <c r="E303" s="218"/>
      <c r="F303" s="184" t="str">
        <f>' B_Populations'!$I$8</f>
        <v>White-Not Hispanic</v>
      </c>
      <c r="G303" s="147" t="str">
        <f>' B_Populations'!$K$8</f>
        <v>Hispanic</v>
      </c>
      <c r="H303" s="148" t="str">
        <f>' B_Populations'!$M$8</f>
        <v>Black-Not Hispanic</v>
      </c>
      <c r="I303" s="148" t="str">
        <f>' B_Populations'!$O$8</f>
        <v>Asian</v>
      </c>
      <c r="J303" s="148" t="str">
        <f>' B_Populations'!$Q$8</f>
        <v>American Indian/Alaska Native</v>
      </c>
      <c r="K303" s="148" t="str">
        <f>' B_Populations'!$S$8</f>
        <v>Other</v>
      </c>
      <c r="L303" s="175" t="str">
        <f>' B_Populations'!$U$8</f>
        <v>Other</v>
      </c>
      <c r="M303" s="102"/>
      <c r="N303" s="102"/>
      <c r="O303" s="102"/>
      <c r="P303" s="102"/>
      <c r="Q303" s="102"/>
      <c r="R303" s="102"/>
      <c r="S303" s="102"/>
      <c r="T303" s="102"/>
      <c r="U303" s="102"/>
      <c r="V303" s="102"/>
      <c r="W303" s="102"/>
      <c r="X303" s="102"/>
      <c r="Y303" s="102"/>
      <c r="Z303" s="102"/>
      <c r="AA303" s="102"/>
      <c r="AB303" s="102"/>
      <c r="AC303" s="102"/>
      <c r="AD303" s="102"/>
      <c r="AE303" s="102"/>
      <c r="AF303" s="102"/>
      <c r="AH303" s="102"/>
      <c r="AI303" s="102"/>
      <c r="AJ303" s="102"/>
      <c r="AK303" s="102"/>
      <c r="AL303" s="102"/>
      <c r="AM303" s="102"/>
      <c r="AN303" s="185" t="str">
        <f>' B_Populations'!$I$8</f>
        <v>White-Not Hispanic</v>
      </c>
      <c r="AO303" s="186" t="s">
        <v>111</v>
      </c>
      <c r="AP303" s="150" t="str">
        <f>' B_Populations'!$K$8</f>
        <v>Hispanic</v>
      </c>
      <c r="AQ303" s="150" t="s">
        <v>111</v>
      </c>
      <c r="AR303" s="150" t="str">
        <f>' B_Populations'!$M$8</f>
        <v>Black-Not Hispanic</v>
      </c>
      <c r="AS303" s="150" t="s">
        <v>111</v>
      </c>
      <c r="AT303" s="150" t="str">
        <f>' B_Populations'!$O$8</f>
        <v>Asian</v>
      </c>
      <c r="AU303" s="150" t="s">
        <v>111</v>
      </c>
      <c r="AV303" s="150" t="str">
        <f>' B_Populations'!$Q$8</f>
        <v>American Indian/Alaska Native</v>
      </c>
      <c r="AW303" s="150" t="s">
        <v>111</v>
      </c>
      <c r="AX303" s="150" t="str">
        <f>' B_Populations'!$S$8</f>
        <v>Other</v>
      </c>
      <c r="AY303" s="150" t="s">
        <v>111</v>
      </c>
      <c r="AZ303" s="150" t="str">
        <f>' B_Populations'!$U$8</f>
        <v>Other</v>
      </c>
      <c r="BA303" s="150" t="s">
        <v>111</v>
      </c>
      <c r="BB303" s="102"/>
      <c r="BC303" s="102"/>
      <c r="BD303" s="102"/>
      <c r="BE303" s="102"/>
      <c r="BF303" s="102"/>
      <c r="BG303" s="102"/>
      <c r="BH303" s="102"/>
      <c r="BI303" s="102"/>
      <c r="BJ303" s="102"/>
      <c r="BK303" s="102"/>
      <c r="BL303" s="102"/>
      <c r="BM303" s="102"/>
      <c r="BN303" s="102"/>
      <c r="BO303" s="102"/>
      <c r="BP303" s="102"/>
      <c r="BQ303" s="102"/>
      <c r="BR303" s="102"/>
      <c r="BS303" s="102"/>
      <c r="BT303" s="102"/>
      <c r="BU303" s="102"/>
      <c r="BV303" s="102"/>
      <c r="BW303" s="102"/>
      <c r="BX303" s="102"/>
      <c r="BY303" s="102"/>
      <c r="BZ303" s="102"/>
      <c r="CA303" s="102"/>
      <c r="CB303" s="102"/>
      <c r="CC303" s="102"/>
      <c r="CD303" s="102"/>
      <c r="CE303" s="102"/>
      <c r="CF303" s="102"/>
      <c r="CG303" s="102"/>
      <c r="CH303" s="102"/>
      <c r="CI303" s="102"/>
      <c r="CJ303" s="102"/>
      <c r="CK303" s="102"/>
      <c r="CL303" s="102"/>
      <c r="CM303" s="102"/>
      <c r="CN303" s="102"/>
      <c r="CO303" s="102"/>
      <c r="CP303" s="102"/>
      <c r="CQ303" s="102"/>
      <c r="CR303" s="102"/>
      <c r="CS303" s="151" t="s">
        <v>114</v>
      </c>
      <c r="CU303" s="150" t="s">
        <v>32</v>
      </c>
      <c r="CV303" s="150"/>
      <c r="CW303" s="150"/>
      <c r="CX303" s="150"/>
      <c r="CY303" s="148" t="str">
        <f>' B_Populations'!$I$8</f>
        <v>White-Not Hispanic</v>
      </c>
      <c r="CZ303" s="148" t="str">
        <f>' B_Populations'!$K$8</f>
        <v>Hispanic</v>
      </c>
      <c r="DA303" s="148" t="str">
        <f>' B_Populations'!$M$8</f>
        <v>Black-Not Hispanic</v>
      </c>
      <c r="DB303" s="148" t="str">
        <f>' B_Populations'!$O$8</f>
        <v>Asian</v>
      </c>
      <c r="DC303" s="148" t="str">
        <f>' B_Populations'!$Q$8</f>
        <v>American Indian/Alaska Native</v>
      </c>
      <c r="DD303" s="148" t="str">
        <f>' B_Populations'!$S$8</f>
        <v>Other</v>
      </c>
      <c r="DE303" s="175" t="str">
        <f>' B_Populations'!$U$8</f>
        <v>Other</v>
      </c>
      <c r="DF303" s="102"/>
      <c r="DG303" s="102"/>
      <c r="DH303" s="102"/>
      <c r="DI303" s="102"/>
      <c r="DJ303" s="102"/>
      <c r="DK303" s="102"/>
      <c r="DL303" s="102"/>
      <c r="DM303" s="102"/>
      <c r="DN303" s="102"/>
      <c r="DO303" s="102"/>
      <c r="DP303" s="102"/>
      <c r="DQ303" s="102"/>
      <c r="DR303" s="102"/>
      <c r="DS303" s="102"/>
      <c r="DT303" s="102"/>
      <c r="DU303" s="102"/>
      <c r="DV303" s="102"/>
      <c r="DW303" s="102"/>
      <c r="DX303" s="102"/>
      <c r="DY303" s="102"/>
    </row>
    <row r="304" spans="1:129" ht="12.75">
      <c r="B304" s="108" t="str">
        <f>' B_Populations'!$B$9</f>
        <v>10-14</v>
      </c>
      <c r="C304" s="256">
        <f>C4+C19+C34+C49+C64</f>
        <v>0</v>
      </c>
      <c r="D304" s="257"/>
      <c r="E304" s="258"/>
      <c r="F304" s="187"/>
      <c r="G304" s="155"/>
      <c r="H304" s="155"/>
      <c r="I304" s="155"/>
      <c r="J304" s="155"/>
      <c r="K304" s="155"/>
      <c r="L304" s="197"/>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N304" s="188">
        <f>SUM(' B_Populations'!I9+' B_Populations'!I24+' B_Populations'!I39+' B_Populations'!I54+' B_Populations'!I69)</f>
        <v>0</v>
      </c>
      <c r="AO304" s="189">
        <f>IF(AN304=0,0,($F$304/$AN$304)*100000)</f>
        <v>0</v>
      </c>
      <c r="AP304" s="157">
        <f>SUM(' B_Populations'!K9+' B_Populations'!K24+' B_Populations'!K39+' B_Populations'!K54+' B_Populations'!K69)</f>
        <v>0</v>
      </c>
      <c r="AQ304" s="157">
        <f>IF(AP304=0,0,($G$304/$AP$304)*100000)</f>
        <v>0</v>
      </c>
      <c r="AR304" s="157">
        <f>SUM(' B_Populations'!M9+' B_Populations'!M24+' B_Populations'!M39+' B_Populations'!M54+' B_Populations'!M69)</f>
        <v>0</v>
      </c>
      <c r="AS304" s="157">
        <f>IF(AR304=0,0,($H$304/$AR$304)*100000)</f>
        <v>0</v>
      </c>
      <c r="AT304" s="157">
        <f>SUM(' B_Populations'!O9+' B_Populations'!O24+' B_Populations'!O39+' B_Populations'!O54+' B_Populations'!O69)</f>
        <v>0</v>
      </c>
      <c r="AU304" s="157">
        <f>IF(AT304=0,0,($I$304/$AT$304)*100000)</f>
        <v>0</v>
      </c>
      <c r="AV304" s="157">
        <f>SUM(' B_Populations'!Q9+' B_Populations'!Q24+' B_Populations'!Q39+' B_Populations'!Q54+' B_Populations'!Q69)</f>
        <v>0</v>
      </c>
      <c r="AW304" s="157">
        <f>IF(AV304=0,0,($J$304/$AV$304)*100000)</f>
        <v>0</v>
      </c>
      <c r="AX304" s="157">
        <f>SUM(' B_Populations'!S9+' B_Populations'!S24+' B_Populations'!S39+' B_Populations'!S54+' B_Populations'!S69)</f>
        <v>0</v>
      </c>
      <c r="AY304" s="157">
        <f>IF(AX304=0,0,($K$304/$AX$304)*100000)</f>
        <v>0</v>
      </c>
      <c r="AZ304" s="157">
        <f>SUM(' B_Populations'!U9+' B_Populations'!U24+' B_Populations'!U39+' B_Populations'!U54+' B_Populations'!U69)</f>
        <v>0</v>
      </c>
      <c r="BA304" s="157">
        <f>IF(AZ304=0,0,($L$304/$AZ$304)*100000)</f>
        <v>0</v>
      </c>
      <c r="CQ304" s="110"/>
      <c r="CR304" s="158"/>
      <c r="CS304" s="159">
        <v>7.3032E-2</v>
      </c>
      <c r="CT304" s="110"/>
      <c r="CU304" s="108" t="str">
        <f>' B_Populations'!$B$9</f>
        <v>10-14</v>
      </c>
      <c r="CV304" s="157">
        <f>(CV4+CV19+CV34+CV49+CV64)/5</f>
        <v>0</v>
      </c>
      <c r="CW304" s="157">
        <f t="shared" ref="CW304:CX304" si="292">(CW4+CW19+CW34+CW49+CW64)/5</f>
        <v>0</v>
      </c>
      <c r="CX304" s="157">
        <f t="shared" si="292"/>
        <v>0</v>
      </c>
      <c r="CY304" s="162">
        <f t="shared" ref="CY304:CY313" si="293">AO304*CS304</f>
        <v>0</v>
      </c>
      <c r="CZ304" s="162">
        <f t="shared" ref="CZ304:CZ313" si="294">AQ304*CS304</f>
        <v>0</v>
      </c>
      <c r="DA304" s="162">
        <f t="shared" ref="DA304:DA313" si="295">AS304*CS304</f>
        <v>0</v>
      </c>
      <c r="DB304" s="162">
        <f t="shared" ref="DB304:DB313" si="296">AU304*CS304</f>
        <v>0</v>
      </c>
      <c r="DC304" s="162">
        <f t="shared" ref="DC304:DC313" si="297">AW304*CS304</f>
        <v>0</v>
      </c>
      <c r="DD304" s="162">
        <f t="shared" ref="DD304:DD313" si="298">AY304*CS304</f>
        <v>0</v>
      </c>
      <c r="DE304" s="178">
        <f t="shared" ref="DE304:DE313" si="299">BA304*CS304</f>
        <v>0</v>
      </c>
      <c r="DF304" s="110"/>
      <c r="DG304" s="110"/>
      <c r="DH304" s="110"/>
      <c r="DI304" s="110"/>
      <c r="DJ304" s="110"/>
      <c r="DK304" s="110"/>
      <c r="DL304" s="110"/>
      <c r="DM304" s="110"/>
      <c r="DN304" s="110"/>
      <c r="DO304" s="110"/>
      <c r="DP304" s="110"/>
      <c r="DQ304" s="110"/>
      <c r="DR304" s="110"/>
      <c r="DS304" s="110"/>
      <c r="DT304" s="110"/>
      <c r="DU304" s="110"/>
      <c r="DV304" s="110"/>
      <c r="DW304" s="110"/>
      <c r="DX304" s="110"/>
      <c r="DY304" s="110"/>
    </row>
    <row r="305" spans="2:129" ht="12.6" customHeight="1">
      <c r="B305" s="108" t="str">
        <f>' B_Populations'!$B$10</f>
        <v>15-19</v>
      </c>
      <c r="C305" s="256">
        <f t="shared" ref="C305:C314" si="300">C5+C20+C35+C50+C65</f>
        <v>3</v>
      </c>
      <c r="D305" s="257"/>
      <c r="E305" s="258"/>
      <c r="F305" s="187"/>
      <c r="G305" s="155"/>
      <c r="H305" s="155"/>
      <c r="I305" s="155"/>
      <c r="J305" s="155"/>
      <c r="K305" s="155"/>
      <c r="L305" s="197"/>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N305" s="188">
        <f>SUM(' B_Populations'!I10+' B_Populations'!I25+' B_Populations'!I40+' B_Populations'!I55+' B_Populations'!I70)</f>
        <v>0</v>
      </c>
      <c r="AO305" s="189">
        <f>IF(AN305=0,0,($F$305/$AN$305)*100000)</f>
        <v>0</v>
      </c>
      <c r="AP305" s="157">
        <f>SUM(' B_Populations'!K10+' B_Populations'!K25+' B_Populations'!K40+' B_Populations'!K55+' B_Populations'!K70)</f>
        <v>0</v>
      </c>
      <c r="AQ305" s="157">
        <f>IF(AP305=0,0,($G$305/$AP$305)*100000)</f>
        <v>0</v>
      </c>
      <c r="AR305" s="157">
        <f>SUM(' B_Populations'!M10+' B_Populations'!M25+' B_Populations'!M40+' B_Populations'!M55+' B_Populations'!M70)</f>
        <v>0</v>
      </c>
      <c r="AS305" s="157">
        <f>IF(AR305=0,0,($H$305/$AR$305)*100000)</f>
        <v>0</v>
      </c>
      <c r="AT305" s="157">
        <f>SUM(' B_Populations'!O10+' B_Populations'!O25+' B_Populations'!O40+' B_Populations'!O55+' B_Populations'!O70)</f>
        <v>0</v>
      </c>
      <c r="AU305" s="157">
        <f>IF(AT305=0,0,($I$305/$AT$305)*100000)</f>
        <v>0</v>
      </c>
      <c r="AV305" s="157">
        <f>SUM(' B_Populations'!Q10+' B_Populations'!Q25+' B_Populations'!Q40+' B_Populations'!Q55+' B_Populations'!Q70)</f>
        <v>0</v>
      </c>
      <c r="AW305" s="157">
        <f>IF(AV305=0,0,($J$305/$AV$305)*100000)</f>
        <v>0</v>
      </c>
      <c r="AX305" s="157">
        <f>SUM(' B_Populations'!S10+' B_Populations'!S25+' B_Populations'!S40+' B_Populations'!S55+' B_Populations'!S70)</f>
        <v>0</v>
      </c>
      <c r="AY305" s="157">
        <f>IF(AX305=0,0,($K$305/$AX$305)*100000)</f>
        <v>0</v>
      </c>
      <c r="AZ305" s="157">
        <f>SUM(' B_Populations'!U10+' B_Populations'!U25+' B_Populations'!U40+' B_Populations'!U55+' B_Populations'!U70)</f>
        <v>0</v>
      </c>
      <c r="BA305" s="157">
        <f>IF(AZ305=0,0,($L$305/$AZ$305)*100000)</f>
        <v>0</v>
      </c>
      <c r="CQ305" s="110"/>
      <c r="CR305" s="158"/>
      <c r="CS305" s="159">
        <v>7.2168999999999997E-2</v>
      </c>
      <c r="CT305" s="110"/>
      <c r="CU305" s="108" t="str">
        <f>' B_Populations'!$B$10</f>
        <v>15-19</v>
      </c>
      <c r="CV305" s="157">
        <f t="shared" ref="CV305:CX314" si="301">(CV5+CV20+CV35+CV50+CV65)/5</f>
        <v>0.10983129607073909</v>
      </c>
      <c r="CW305" s="157">
        <f t="shared" si="301"/>
        <v>0.21085576507807663</v>
      </c>
      <c r="CX305" s="157">
        <f t="shared" si="301"/>
        <v>0</v>
      </c>
      <c r="CY305" s="162">
        <f t="shared" si="293"/>
        <v>0</v>
      </c>
      <c r="CZ305" s="162">
        <f t="shared" si="294"/>
        <v>0</v>
      </c>
      <c r="DA305" s="162">
        <f t="shared" si="295"/>
        <v>0</v>
      </c>
      <c r="DB305" s="162">
        <f t="shared" si="296"/>
        <v>0</v>
      </c>
      <c r="DC305" s="162">
        <f t="shared" si="297"/>
        <v>0</v>
      </c>
      <c r="DD305" s="162">
        <f t="shared" si="298"/>
        <v>0</v>
      </c>
      <c r="DE305" s="178">
        <f t="shared" si="299"/>
        <v>0</v>
      </c>
      <c r="DF305" s="110"/>
      <c r="DG305" s="110"/>
      <c r="DH305" s="110"/>
      <c r="DI305" s="110"/>
      <c r="DJ305" s="110"/>
      <c r="DK305" s="110"/>
      <c r="DL305" s="110"/>
      <c r="DM305" s="110"/>
      <c r="DN305" s="110"/>
      <c r="DO305" s="110"/>
      <c r="DP305" s="110"/>
      <c r="DQ305" s="110"/>
      <c r="DR305" s="110"/>
      <c r="DS305" s="110"/>
      <c r="DT305" s="110"/>
      <c r="DU305" s="110"/>
      <c r="DV305" s="110"/>
      <c r="DW305" s="110"/>
      <c r="DX305" s="110"/>
      <c r="DY305" s="110"/>
    </row>
    <row r="306" spans="2:129" ht="12.6" customHeight="1">
      <c r="B306" s="108" t="str">
        <f>' B_Populations'!$B$11</f>
        <v>20-24</v>
      </c>
      <c r="C306" s="256">
        <f t="shared" si="300"/>
        <v>11</v>
      </c>
      <c r="D306" s="257"/>
      <c r="E306" s="258"/>
      <c r="F306" s="187"/>
      <c r="G306" s="155"/>
      <c r="H306" s="155"/>
      <c r="I306" s="155"/>
      <c r="J306" s="155"/>
      <c r="K306" s="155"/>
      <c r="L306" s="197"/>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N306" s="188">
        <f>SUM(' B_Populations'!I11+' B_Populations'!I26+' B_Populations'!I41+' B_Populations'!I56+' B_Populations'!I71)</f>
        <v>0</v>
      </c>
      <c r="AO306" s="189">
        <f>IF(AN306=0,0,($F$306/$AN$306)*100000)</f>
        <v>0</v>
      </c>
      <c r="AP306" s="157">
        <f>SUM(' B_Populations'!K11+' B_Populations'!K26+' B_Populations'!K41+' B_Populations'!K56+' B_Populations'!K71)</f>
        <v>0</v>
      </c>
      <c r="AQ306" s="157">
        <f>IF(AP306=0,0,($G$306/$AP$306)*100000)</f>
        <v>0</v>
      </c>
      <c r="AR306" s="157">
        <f>SUM(' B_Populations'!M11+' B_Populations'!M26+' B_Populations'!M41+' B_Populations'!M56+' B_Populations'!M71)</f>
        <v>0</v>
      </c>
      <c r="AS306" s="157">
        <f>IF(AR306=0,0,($H$306/$AR$306)*100000)</f>
        <v>0</v>
      </c>
      <c r="AT306" s="157">
        <f>SUM(' B_Populations'!O11+' B_Populations'!O26+' B_Populations'!O41+' B_Populations'!O56+' B_Populations'!O71)</f>
        <v>0</v>
      </c>
      <c r="AU306" s="157">
        <f>IF(AT306=0,0,($I$306/$AT$306)*100000)</f>
        <v>0</v>
      </c>
      <c r="AV306" s="157">
        <f>SUM(' B_Populations'!Q11+' B_Populations'!Q26+' B_Populations'!Q41+' B_Populations'!Q56+' B_Populations'!Q71)</f>
        <v>0</v>
      </c>
      <c r="AW306" s="157">
        <f>IF(AV306=0,0,($J$306/$AV$306)*100000)</f>
        <v>0</v>
      </c>
      <c r="AX306" s="157">
        <f>SUM(' B_Populations'!S11+' B_Populations'!S26+' B_Populations'!S41+' B_Populations'!S56+' B_Populations'!S71)</f>
        <v>0</v>
      </c>
      <c r="AY306" s="157">
        <f>IF(AX306=0,0,($K$306/$AX$306)*100000)</f>
        <v>0</v>
      </c>
      <c r="AZ306" s="157">
        <f>SUM(' B_Populations'!U11+' B_Populations'!U26+' B_Populations'!U41+' B_Populations'!U56+' B_Populations'!U71)</f>
        <v>0</v>
      </c>
      <c r="BA306" s="157">
        <f>IF(AZ306=0,0,($L$306/$AZ$306)*100000)</f>
        <v>0</v>
      </c>
      <c r="CQ306" s="110"/>
      <c r="CR306" s="158"/>
      <c r="CS306" s="159">
        <v>6.6477999999999995E-2</v>
      </c>
      <c r="CT306" s="110"/>
      <c r="CU306" s="108" t="str">
        <f>' B_Populations'!$B$11</f>
        <v>20-24</v>
      </c>
      <c r="CV306" s="157">
        <f t="shared" si="301"/>
        <v>0.43574436694354041</v>
      </c>
      <c r="CW306" s="157">
        <f t="shared" si="301"/>
        <v>0.77845996857235011</v>
      </c>
      <c r="CX306" s="157">
        <f t="shared" si="301"/>
        <v>8.0282591630940148E-2</v>
      </c>
      <c r="CY306" s="162">
        <f t="shared" si="293"/>
        <v>0</v>
      </c>
      <c r="CZ306" s="162">
        <f t="shared" si="294"/>
        <v>0</v>
      </c>
      <c r="DA306" s="162">
        <f t="shared" si="295"/>
        <v>0</v>
      </c>
      <c r="DB306" s="162">
        <f t="shared" si="296"/>
        <v>0</v>
      </c>
      <c r="DC306" s="162">
        <f t="shared" si="297"/>
        <v>0</v>
      </c>
      <c r="DD306" s="162">
        <f t="shared" si="298"/>
        <v>0</v>
      </c>
      <c r="DE306" s="178">
        <f t="shared" si="299"/>
        <v>0</v>
      </c>
      <c r="DF306" s="110"/>
      <c r="DG306" s="110"/>
      <c r="DH306" s="110"/>
      <c r="DI306" s="110"/>
      <c r="DJ306" s="110"/>
      <c r="DK306" s="110"/>
      <c r="DL306" s="110"/>
      <c r="DM306" s="110"/>
      <c r="DN306" s="110"/>
      <c r="DO306" s="110"/>
      <c r="DP306" s="110"/>
      <c r="DQ306" s="110"/>
      <c r="DR306" s="110"/>
      <c r="DS306" s="110"/>
      <c r="DT306" s="110"/>
      <c r="DU306" s="110"/>
      <c r="DV306" s="110"/>
      <c r="DW306" s="110"/>
      <c r="DX306" s="110"/>
      <c r="DY306" s="110"/>
    </row>
    <row r="307" spans="2:129" ht="12.6" customHeight="1">
      <c r="B307" s="108" t="str">
        <f>' B_Populations'!$B$12</f>
        <v>25-34</v>
      </c>
      <c r="C307" s="256">
        <f t="shared" si="300"/>
        <v>15</v>
      </c>
      <c r="D307" s="257"/>
      <c r="E307" s="258"/>
      <c r="F307" s="187"/>
      <c r="G307" s="155"/>
      <c r="H307" s="155"/>
      <c r="I307" s="155"/>
      <c r="J307" s="155"/>
      <c r="K307" s="155"/>
      <c r="L307" s="197"/>
      <c r="M307" s="110"/>
      <c r="N307" s="110"/>
      <c r="O307" s="110"/>
      <c r="P307" s="110"/>
      <c r="Q307" s="110"/>
      <c r="R307" s="110"/>
      <c r="S307" s="110"/>
      <c r="T307" s="110"/>
      <c r="U307" s="110"/>
      <c r="V307" s="110"/>
      <c r="W307" s="110"/>
      <c r="X307" s="110"/>
      <c r="Y307" s="110"/>
      <c r="Z307" s="110"/>
      <c r="AA307" s="110"/>
      <c r="AB307" s="110"/>
      <c r="AC307" s="110"/>
      <c r="AD307" s="110"/>
      <c r="AE307" s="110"/>
      <c r="AF307" s="110"/>
      <c r="AG307" s="110"/>
      <c r="AN307" s="188">
        <f>SUM(' B_Populations'!I12+' B_Populations'!I27+' B_Populations'!I42+' B_Populations'!I57+' B_Populations'!I72)</f>
        <v>0</v>
      </c>
      <c r="AO307" s="189">
        <f>IF(AN307=0,0,($F$307/$AN$307)*100000)</f>
        <v>0</v>
      </c>
      <c r="AP307" s="157">
        <f>SUM(' B_Populations'!K12+' B_Populations'!K27+' B_Populations'!K42+' B_Populations'!K57+' B_Populations'!K72)</f>
        <v>0</v>
      </c>
      <c r="AQ307" s="157">
        <f>IF(AP307=0,0,($G$307/$AP$307)*100000)</f>
        <v>0</v>
      </c>
      <c r="AR307" s="157">
        <f>SUM(' B_Populations'!M12+' B_Populations'!M27+' B_Populations'!M42+' B_Populations'!M57+' B_Populations'!M72)</f>
        <v>0</v>
      </c>
      <c r="AS307" s="157">
        <f>IF(AR307=0,0,($H$307/$AR$307)*100000)</f>
        <v>0</v>
      </c>
      <c r="AT307" s="157">
        <f>SUM(' B_Populations'!O12+' B_Populations'!O27+' B_Populations'!O42+' B_Populations'!O57+' B_Populations'!O72)</f>
        <v>0</v>
      </c>
      <c r="AU307" s="157">
        <f>IF(AT307=0,0,($I$307/$AT$307)*100000)</f>
        <v>0</v>
      </c>
      <c r="AV307" s="157">
        <f>SUM(' B_Populations'!Q12+' B_Populations'!Q27+' B_Populations'!Q42+' B_Populations'!Q57+' B_Populations'!Q72)</f>
        <v>0</v>
      </c>
      <c r="AW307" s="157">
        <f>IF(AV307=0,0,($J$307/$AV$307)*100000)</f>
        <v>0</v>
      </c>
      <c r="AX307" s="157">
        <f>SUM(' B_Populations'!S12+' B_Populations'!S27+' B_Populations'!S42+' B_Populations'!S57+' B_Populations'!S72)</f>
        <v>0</v>
      </c>
      <c r="AY307" s="157">
        <f>IF(AX307=0,0,($K$307/$AX$307)*100000)</f>
        <v>0</v>
      </c>
      <c r="AZ307" s="157">
        <f>SUM(' B_Populations'!U12+' B_Populations'!U27+' B_Populations'!U42+' B_Populations'!U57+' B_Populations'!U72)</f>
        <v>0</v>
      </c>
      <c r="BA307" s="157">
        <f>IF(AZ307=0,0,($L$307/$AZ$307)*100000)</f>
        <v>0</v>
      </c>
      <c r="CQ307" s="110"/>
      <c r="CR307" s="158"/>
      <c r="CS307" s="159">
        <v>0.135573</v>
      </c>
      <c r="CT307" s="110"/>
      <c r="CU307" s="108" t="str">
        <f>' B_Populations'!$B$12</f>
        <v>25-34</v>
      </c>
      <c r="CV307" s="157">
        <f t="shared" si="301"/>
        <v>0.65347123728140666</v>
      </c>
      <c r="CW307" s="157">
        <f t="shared" si="301"/>
        <v>1.2021801116275448</v>
      </c>
      <c r="CX307" s="157">
        <f t="shared" si="301"/>
        <v>8.6127310844291968E-2</v>
      </c>
      <c r="CY307" s="162">
        <f t="shared" si="293"/>
        <v>0</v>
      </c>
      <c r="CZ307" s="162">
        <f t="shared" si="294"/>
        <v>0</v>
      </c>
      <c r="DA307" s="162">
        <f t="shared" si="295"/>
        <v>0</v>
      </c>
      <c r="DB307" s="162">
        <f t="shared" si="296"/>
        <v>0</v>
      </c>
      <c r="DC307" s="162">
        <f t="shared" si="297"/>
        <v>0</v>
      </c>
      <c r="DD307" s="162">
        <f t="shared" si="298"/>
        <v>0</v>
      </c>
      <c r="DE307" s="178">
        <f t="shared" si="299"/>
        <v>0</v>
      </c>
      <c r="DF307" s="110"/>
      <c r="DG307" s="110"/>
      <c r="DH307" s="110"/>
      <c r="DI307" s="110"/>
      <c r="DJ307" s="110"/>
      <c r="DK307" s="110"/>
      <c r="DL307" s="110"/>
      <c r="DM307" s="110"/>
      <c r="DN307" s="110"/>
      <c r="DO307" s="110"/>
      <c r="DP307" s="110"/>
      <c r="DQ307" s="110"/>
      <c r="DR307" s="110"/>
      <c r="DS307" s="110"/>
      <c r="DT307" s="110"/>
      <c r="DU307" s="110"/>
      <c r="DV307" s="110"/>
      <c r="DW307" s="110"/>
      <c r="DX307" s="110"/>
      <c r="DY307" s="110"/>
    </row>
    <row r="308" spans="2:129" ht="12.6" customHeight="1">
      <c r="B308" s="108" t="str">
        <f>' B_Populations'!$B$13</f>
        <v>35-44</v>
      </c>
      <c r="C308" s="256">
        <f t="shared" si="300"/>
        <v>7</v>
      </c>
      <c r="D308" s="257"/>
      <c r="E308" s="258"/>
      <c r="F308" s="187"/>
      <c r="G308" s="155"/>
      <c r="H308" s="155"/>
      <c r="I308" s="155"/>
      <c r="J308" s="155"/>
      <c r="K308" s="155"/>
      <c r="L308" s="197"/>
      <c r="M308" s="110"/>
      <c r="N308" s="110"/>
      <c r="O308" s="110"/>
      <c r="P308" s="110"/>
      <c r="Q308" s="110"/>
      <c r="R308" s="110"/>
      <c r="S308" s="110"/>
      <c r="T308" s="110"/>
      <c r="U308" s="110"/>
      <c r="V308" s="110"/>
      <c r="W308" s="110"/>
      <c r="X308" s="110"/>
      <c r="Y308" s="110"/>
      <c r="Z308" s="110"/>
      <c r="AA308" s="110"/>
      <c r="AB308" s="110"/>
      <c r="AC308" s="110"/>
      <c r="AD308" s="110"/>
      <c r="AE308" s="110"/>
      <c r="AF308" s="110"/>
      <c r="AG308" s="110"/>
      <c r="AN308" s="188">
        <f>SUM(' B_Populations'!I13+' B_Populations'!I28+' B_Populations'!I43+' B_Populations'!I58+' B_Populations'!I73)</f>
        <v>0</v>
      </c>
      <c r="AO308" s="189">
        <f>IF(AN308=0,0,($F$308/$AN$308)*100000)</f>
        <v>0</v>
      </c>
      <c r="AP308" s="157">
        <f>SUM(' B_Populations'!K13+' B_Populations'!K28+' B_Populations'!K43+' B_Populations'!K58+' B_Populations'!K73)</f>
        <v>0</v>
      </c>
      <c r="AQ308" s="157">
        <f>IF(AP308=0,0,($G$308/$AP$308)*100000)</f>
        <v>0</v>
      </c>
      <c r="AR308" s="157">
        <f>SUM(' B_Populations'!M13+' B_Populations'!M28+' B_Populations'!M43+' B_Populations'!M58+' B_Populations'!M73)</f>
        <v>0</v>
      </c>
      <c r="AS308" s="157">
        <f>IF(AR308=0,0,($H$308/$AR$308)*100000)</f>
        <v>0</v>
      </c>
      <c r="AT308" s="157">
        <f>SUM(' B_Populations'!O13+' B_Populations'!O28+' B_Populations'!O43+' B_Populations'!O58+' B_Populations'!O73)</f>
        <v>0</v>
      </c>
      <c r="AU308" s="157">
        <f>IF(AT308=0,0,($I$308/$AT$308)*100000)</f>
        <v>0</v>
      </c>
      <c r="AV308" s="157">
        <f>SUM(' B_Populations'!Q13+' B_Populations'!Q28+' B_Populations'!Q43+' B_Populations'!Q58+' B_Populations'!Q73)</f>
        <v>0</v>
      </c>
      <c r="AW308" s="157">
        <f>IF(AV308=0,0,($J$308/$AV$308)*100000)</f>
        <v>0</v>
      </c>
      <c r="AX308" s="157">
        <f>SUM(' B_Populations'!S13+' B_Populations'!S28+' B_Populations'!S43+' B_Populations'!S58+' B_Populations'!S73)</f>
        <v>0</v>
      </c>
      <c r="AY308" s="157">
        <f>IF(AX308=0,0,($K$308/$AX$308)*100000)</f>
        <v>0</v>
      </c>
      <c r="AZ308" s="157">
        <f>SUM(' B_Populations'!U13+' B_Populations'!U28+' B_Populations'!U43+' B_Populations'!U58+' B_Populations'!U73)</f>
        <v>0</v>
      </c>
      <c r="BA308" s="157">
        <f>IF(AZ308=0,0,($L$308/$AZ$308)*100000)</f>
        <v>0</v>
      </c>
      <c r="CQ308" s="110"/>
      <c r="CR308" s="158"/>
      <c r="CS308" s="159">
        <v>0.16261300000000001</v>
      </c>
      <c r="CT308" s="110"/>
      <c r="CU308" s="108" t="str">
        <f>' B_Populations'!$B$13</f>
        <v>35-44</v>
      </c>
      <c r="CV308" s="157">
        <f t="shared" si="301"/>
        <v>0.31943680502200955</v>
      </c>
      <c r="CW308" s="157">
        <f t="shared" si="301"/>
        <v>0.63142952285970444</v>
      </c>
      <c r="CX308" s="157">
        <f t="shared" si="301"/>
        <v>0</v>
      </c>
      <c r="CY308" s="162">
        <f t="shared" si="293"/>
        <v>0</v>
      </c>
      <c r="CZ308" s="162">
        <f t="shared" si="294"/>
        <v>0</v>
      </c>
      <c r="DA308" s="162">
        <f t="shared" si="295"/>
        <v>0</v>
      </c>
      <c r="DB308" s="162">
        <f t="shared" si="296"/>
        <v>0</v>
      </c>
      <c r="DC308" s="162">
        <f t="shared" si="297"/>
        <v>0</v>
      </c>
      <c r="DD308" s="162">
        <f t="shared" si="298"/>
        <v>0</v>
      </c>
      <c r="DE308" s="178">
        <f t="shared" si="299"/>
        <v>0</v>
      </c>
      <c r="DF308" s="110"/>
      <c r="DG308" s="110"/>
      <c r="DH308" s="110"/>
      <c r="DI308" s="110"/>
      <c r="DJ308" s="110"/>
      <c r="DK308" s="110"/>
      <c r="DL308" s="110"/>
      <c r="DM308" s="110"/>
      <c r="DN308" s="110"/>
      <c r="DO308" s="110"/>
      <c r="DP308" s="110"/>
      <c r="DQ308" s="110"/>
      <c r="DR308" s="110"/>
      <c r="DS308" s="110"/>
      <c r="DT308" s="110"/>
      <c r="DU308" s="110"/>
      <c r="DV308" s="110"/>
      <c r="DW308" s="110"/>
      <c r="DX308" s="110"/>
      <c r="DY308" s="110"/>
    </row>
    <row r="309" spans="2:129" ht="12.6" customHeight="1">
      <c r="B309" s="108" t="str">
        <f>' B_Populations'!$B$14</f>
        <v>45-54</v>
      </c>
      <c r="C309" s="256">
        <f t="shared" si="300"/>
        <v>11</v>
      </c>
      <c r="D309" s="257"/>
      <c r="E309" s="258"/>
      <c r="F309" s="187"/>
      <c r="G309" s="155"/>
      <c r="H309" s="155"/>
      <c r="I309" s="155"/>
      <c r="J309" s="155"/>
      <c r="K309" s="155"/>
      <c r="L309" s="197"/>
      <c r="M309" s="110"/>
      <c r="N309" s="110"/>
      <c r="O309" s="110"/>
      <c r="P309" s="110"/>
      <c r="Q309" s="110"/>
      <c r="R309" s="110"/>
      <c r="S309" s="110"/>
      <c r="T309" s="110"/>
      <c r="U309" s="110"/>
      <c r="V309" s="110"/>
      <c r="W309" s="110"/>
      <c r="X309" s="110"/>
      <c r="Y309" s="110"/>
      <c r="Z309" s="110"/>
      <c r="AA309" s="110"/>
      <c r="AB309" s="110"/>
      <c r="AC309" s="110"/>
      <c r="AD309" s="110"/>
      <c r="AE309" s="110"/>
      <c r="AF309" s="110"/>
      <c r="AG309" s="110"/>
      <c r="AN309" s="188">
        <f>SUM(' B_Populations'!I14+' B_Populations'!I29+' B_Populations'!I44+' B_Populations'!I59+' B_Populations'!I74)</f>
        <v>0</v>
      </c>
      <c r="AO309" s="189">
        <f>IF(AN309=0,0,($F$309/$AN$309)*100000)</f>
        <v>0</v>
      </c>
      <c r="AP309" s="157">
        <f>SUM(' B_Populations'!K14+' B_Populations'!K29+' B_Populations'!K44+' B_Populations'!K59+' B_Populations'!K74)</f>
        <v>0</v>
      </c>
      <c r="AQ309" s="157">
        <f>IF(AP309=0,0,($G$309/$AP$309)*100000)</f>
        <v>0</v>
      </c>
      <c r="AR309" s="157">
        <f>SUM(' B_Populations'!M14+' B_Populations'!M29+' B_Populations'!M44+' B_Populations'!M59+' B_Populations'!M74)</f>
        <v>0</v>
      </c>
      <c r="AS309" s="157">
        <f>IF(AR309=0,0,($H$309/$AR$309)*100000)</f>
        <v>0</v>
      </c>
      <c r="AT309" s="157">
        <f>SUM(' B_Populations'!O14+' B_Populations'!O29+' B_Populations'!O44+' B_Populations'!O59+' B_Populations'!O74)</f>
        <v>0</v>
      </c>
      <c r="AU309" s="157">
        <f>IF(AT309=0,0,($I$309/$AT$309)*100000)</f>
        <v>0</v>
      </c>
      <c r="AV309" s="157">
        <f>SUM(' B_Populations'!Q14+' B_Populations'!Q29+' B_Populations'!Q44+' B_Populations'!Q59+' B_Populations'!Q74)</f>
        <v>0</v>
      </c>
      <c r="AW309" s="157">
        <f>IF(AV309=0,0,($J$309/$AV$309)*100000)</f>
        <v>0</v>
      </c>
      <c r="AX309" s="157">
        <f>SUM(' B_Populations'!S14+' B_Populations'!S29+' B_Populations'!S44+' B_Populations'!S59+' B_Populations'!S74)</f>
        <v>0</v>
      </c>
      <c r="AY309" s="157">
        <f>IF(AX309=0,0,($K$309/$AX$309)*100000)</f>
        <v>0</v>
      </c>
      <c r="AZ309" s="157">
        <f>SUM(' B_Populations'!U14+' B_Populations'!U29+' B_Populations'!U44+' B_Populations'!U59+' B_Populations'!U74)</f>
        <v>0</v>
      </c>
      <c r="BA309" s="157">
        <f>IF(AZ309=0,0,($L$309/$AZ$309)*100000)</f>
        <v>0</v>
      </c>
      <c r="CQ309" s="110"/>
      <c r="CR309" s="158"/>
      <c r="CS309" s="159">
        <v>0.13483400000000001</v>
      </c>
      <c r="CT309" s="110"/>
      <c r="CU309" s="108" t="str">
        <f>' B_Populations'!$B$14</f>
        <v>45-54</v>
      </c>
      <c r="CV309" s="157">
        <f t="shared" si="301"/>
        <v>0.4028566021713802</v>
      </c>
      <c r="CW309" s="157">
        <f t="shared" si="301"/>
        <v>0.80268934120786395</v>
      </c>
      <c r="CX309" s="157">
        <f t="shared" si="301"/>
        <v>0</v>
      </c>
      <c r="CY309" s="162">
        <f t="shared" si="293"/>
        <v>0</v>
      </c>
      <c r="CZ309" s="162">
        <f t="shared" si="294"/>
        <v>0</v>
      </c>
      <c r="DA309" s="162">
        <f t="shared" si="295"/>
        <v>0</v>
      </c>
      <c r="DB309" s="162">
        <f t="shared" si="296"/>
        <v>0</v>
      </c>
      <c r="DC309" s="162">
        <f t="shared" si="297"/>
        <v>0</v>
      </c>
      <c r="DD309" s="162">
        <f t="shared" si="298"/>
        <v>0</v>
      </c>
      <c r="DE309" s="178">
        <f t="shared" si="299"/>
        <v>0</v>
      </c>
      <c r="DF309" s="110"/>
      <c r="DG309" s="110"/>
      <c r="DH309" s="110"/>
      <c r="DI309" s="110"/>
      <c r="DJ309" s="110"/>
      <c r="DK309" s="110"/>
      <c r="DL309" s="110"/>
      <c r="DM309" s="110"/>
      <c r="DN309" s="110"/>
      <c r="DO309" s="110"/>
      <c r="DP309" s="110"/>
      <c r="DQ309" s="110"/>
      <c r="DR309" s="110"/>
      <c r="DS309" s="110"/>
      <c r="DT309" s="110"/>
      <c r="DU309" s="110"/>
      <c r="DV309" s="110"/>
      <c r="DW309" s="110"/>
      <c r="DX309" s="110"/>
      <c r="DY309" s="110"/>
    </row>
    <row r="310" spans="2:129" ht="12.6" customHeight="1">
      <c r="B310" s="108" t="str">
        <f>' B_Populations'!$B$15</f>
        <v>55-64</v>
      </c>
      <c r="C310" s="256">
        <f t="shared" si="300"/>
        <v>13</v>
      </c>
      <c r="D310" s="257"/>
      <c r="E310" s="258"/>
      <c r="F310" s="187"/>
      <c r="G310" s="155"/>
      <c r="H310" s="155"/>
      <c r="I310" s="155"/>
      <c r="J310" s="155"/>
      <c r="K310" s="155"/>
      <c r="L310" s="197"/>
      <c r="M310" s="110"/>
      <c r="N310" s="110"/>
      <c r="O310" s="110"/>
      <c r="P310" s="110"/>
      <c r="Q310" s="110"/>
      <c r="R310" s="110"/>
      <c r="S310" s="110"/>
      <c r="T310" s="110"/>
      <c r="U310" s="110"/>
      <c r="V310" s="110"/>
      <c r="W310" s="110"/>
      <c r="X310" s="110"/>
      <c r="Y310" s="110"/>
      <c r="Z310" s="110"/>
      <c r="AA310" s="110"/>
      <c r="AB310" s="110"/>
      <c r="AC310" s="110"/>
      <c r="AD310" s="110"/>
      <c r="AE310" s="110"/>
      <c r="AF310" s="110"/>
      <c r="AG310" s="110"/>
      <c r="AN310" s="188">
        <f>SUM(' B_Populations'!I15+' B_Populations'!I30+' B_Populations'!I45+' B_Populations'!I60+' B_Populations'!I75)</f>
        <v>0</v>
      </c>
      <c r="AO310" s="189">
        <f>IF(AN310=0,0,($F$310/$AN$310)*100000)</f>
        <v>0</v>
      </c>
      <c r="AP310" s="157">
        <f>SUM(' B_Populations'!K15+' B_Populations'!K30+' B_Populations'!K45+' B_Populations'!K60+' B_Populations'!K75)</f>
        <v>0</v>
      </c>
      <c r="AQ310" s="157">
        <f>IF(AP310=0,0,($G$310/$AP$310)*100000)</f>
        <v>0</v>
      </c>
      <c r="AR310" s="157">
        <f>SUM(' B_Populations'!M15+' B_Populations'!M30+' B_Populations'!M45+' B_Populations'!M60+' B_Populations'!M75)</f>
        <v>0</v>
      </c>
      <c r="AS310" s="157">
        <f>IF(AR310=0,0,($H$310/$AR$310)*100000)</f>
        <v>0</v>
      </c>
      <c r="AT310" s="157">
        <f>SUM(' B_Populations'!O15+' B_Populations'!O30+' B_Populations'!O45+' B_Populations'!O60+' B_Populations'!O75)</f>
        <v>0</v>
      </c>
      <c r="AU310" s="157">
        <f>IF(AT310=0,0,($I$310/$AT$310)*100000)</f>
        <v>0</v>
      </c>
      <c r="AV310" s="157">
        <f>SUM(' B_Populations'!Q15+' B_Populations'!Q30+' B_Populations'!Q45+' B_Populations'!Q60+' B_Populations'!Q75)</f>
        <v>0</v>
      </c>
      <c r="AW310" s="157">
        <f>IF(AV310=0,0,($J$310/$AV$310)*100000)</f>
        <v>0</v>
      </c>
      <c r="AX310" s="157">
        <f>SUM(' B_Populations'!S15+' B_Populations'!S30+' B_Populations'!S45+' B_Populations'!S60+' B_Populations'!S75)</f>
        <v>0</v>
      </c>
      <c r="AY310" s="157">
        <f>IF(AX310=0,0,($K$310/$AX$310)*100000)</f>
        <v>0</v>
      </c>
      <c r="AZ310" s="157">
        <f>SUM(' B_Populations'!U15+' B_Populations'!U30+' B_Populations'!U45+' B_Populations'!U60+' B_Populations'!U75)</f>
        <v>0</v>
      </c>
      <c r="BA310" s="157">
        <f>IF(AZ310=0,0,($L$310/$AZ$310)*100000)</f>
        <v>0</v>
      </c>
      <c r="CQ310" s="110"/>
      <c r="CR310" s="158"/>
      <c r="CS310" s="159">
        <v>8.7247000000000005E-2</v>
      </c>
      <c r="CT310" s="110"/>
      <c r="CU310" s="108" t="str">
        <f>' B_Populations'!$B$15</f>
        <v>55-64</v>
      </c>
      <c r="CV310" s="157">
        <f t="shared" si="301"/>
        <v>0.33814128588398601</v>
      </c>
      <c r="CW310" s="157">
        <f t="shared" si="301"/>
        <v>0.63038283177114363</v>
      </c>
      <c r="CX310" s="157">
        <f t="shared" si="301"/>
        <v>5.1367088607594945E-2</v>
      </c>
      <c r="CY310" s="162">
        <f t="shared" si="293"/>
        <v>0</v>
      </c>
      <c r="CZ310" s="162">
        <f t="shared" si="294"/>
        <v>0</v>
      </c>
      <c r="DA310" s="162">
        <f t="shared" si="295"/>
        <v>0</v>
      </c>
      <c r="DB310" s="162">
        <f t="shared" si="296"/>
        <v>0</v>
      </c>
      <c r="DC310" s="162">
        <f t="shared" si="297"/>
        <v>0</v>
      </c>
      <c r="DD310" s="162">
        <f t="shared" si="298"/>
        <v>0</v>
      </c>
      <c r="DE310" s="178">
        <f t="shared" si="299"/>
        <v>0</v>
      </c>
      <c r="DF310" s="110"/>
      <c r="DG310" s="110"/>
      <c r="DH310" s="110"/>
      <c r="DI310" s="110"/>
      <c r="DJ310" s="110"/>
      <c r="DK310" s="110"/>
      <c r="DL310" s="110"/>
      <c r="DM310" s="110"/>
      <c r="DN310" s="110"/>
      <c r="DO310" s="110"/>
      <c r="DP310" s="110"/>
      <c r="DQ310" s="110"/>
      <c r="DR310" s="110"/>
      <c r="DS310" s="110"/>
      <c r="DT310" s="110"/>
      <c r="DU310" s="110"/>
      <c r="DV310" s="110"/>
      <c r="DW310" s="110"/>
      <c r="DX310" s="110"/>
      <c r="DY310" s="110"/>
    </row>
    <row r="311" spans="2:129" ht="12.6" customHeight="1">
      <c r="B311" s="108" t="str">
        <f>' B_Populations'!$B$16</f>
        <v>65-74</v>
      </c>
      <c r="C311" s="256">
        <f t="shared" si="300"/>
        <v>16</v>
      </c>
      <c r="D311" s="257"/>
      <c r="E311" s="258"/>
      <c r="F311" s="187"/>
      <c r="G311" s="155"/>
      <c r="H311" s="155"/>
      <c r="I311" s="155"/>
      <c r="J311" s="155"/>
      <c r="K311" s="155"/>
      <c r="L311" s="197"/>
      <c r="M311" s="110"/>
      <c r="N311" s="110"/>
      <c r="O311" s="110"/>
      <c r="P311" s="110"/>
      <c r="Q311" s="110"/>
      <c r="R311" s="110"/>
      <c r="S311" s="110"/>
      <c r="T311" s="110"/>
      <c r="U311" s="110"/>
      <c r="V311" s="110"/>
      <c r="W311" s="110"/>
      <c r="X311" s="110"/>
      <c r="Y311" s="110"/>
      <c r="Z311" s="110"/>
      <c r="AA311" s="110"/>
      <c r="AB311" s="110"/>
      <c r="AC311" s="110"/>
      <c r="AD311" s="110"/>
      <c r="AE311" s="110"/>
      <c r="AF311" s="110"/>
      <c r="AG311" s="110"/>
      <c r="AN311" s="188">
        <f>SUM(' B_Populations'!I16+' B_Populations'!I31+' B_Populations'!I46+' B_Populations'!I61+' B_Populations'!I76)</f>
        <v>0</v>
      </c>
      <c r="AO311" s="189">
        <f>IF(AN311=0,0,($F$311/$AN$311)*100000)</f>
        <v>0</v>
      </c>
      <c r="AP311" s="157">
        <f>SUM(' B_Populations'!K16+' B_Populations'!K31+' B_Populations'!K46+' B_Populations'!K61+' B_Populations'!K76)</f>
        <v>0</v>
      </c>
      <c r="AQ311" s="157">
        <f>IF(AP311=0,0,($G$311/$AP$311)*100000)</f>
        <v>0</v>
      </c>
      <c r="AR311" s="157">
        <f>SUM(' B_Populations'!M16+' B_Populations'!M31+' B_Populations'!M46+' B_Populations'!M61+' B_Populations'!M76)</f>
        <v>0</v>
      </c>
      <c r="AS311" s="157">
        <f>IF(AR311=0,0,($H$311/$AR$311)*100000)</f>
        <v>0</v>
      </c>
      <c r="AT311" s="157">
        <f>SUM(' B_Populations'!O16+' B_Populations'!O31+' B_Populations'!O46+' B_Populations'!O61+' B_Populations'!O76)</f>
        <v>0</v>
      </c>
      <c r="AU311" s="157">
        <f>IF(AT311=0,0,($I$311/$AT$311)*100000)</f>
        <v>0</v>
      </c>
      <c r="AV311" s="157">
        <f>SUM(' B_Populations'!Q16+' B_Populations'!Q31+' B_Populations'!Q46+' B_Populations'!Q61+' B_Populations'!Q76)</f>
        <v>0</v>
      </c>
      <c r="AW311" s="157">
        <f>IF(AV311=0,0,($J$311/$AV$311)*100000)</f>
        <v>0</v>
      </c>
      <c r="AX311" s="157">
        <f>SUM(' B_Populations'!S16+' B_Populations'!S31+' B_Populations'!S46+' B_Populations'!S61+' B_Populations'!S76)</f>
        <v>0</v>
      </c>
      <c r="AY311" s="157">
        <f>IF(AX311=0,0,($K$311/$AX$311)*100000)</f>
        <v>0</v>
      </c>
      <c r="AZ311" s="157">
        <f>SUM(' B_Populations'!U16+' B_Populations'!U31+' B_Populations'!U46+' B_Populations'!U61+' B_Populations'!U76)</f>
        <v>0</v>
      </c>
      <c r="BA311" s="157">
        <f>IF(AZ311=0,0,($L$311/$AZ$311)*100000)</f>
        <v>0</v>
      </c>
      <c r="CQ311" s="110"/>
      <c r="CR311" s="158"/>
      <c r="CS311" s="159">
        <v>6.6036999999999998E-2</v>
      </c>
      <c r="CT311" s="110"/>
      <c r="CU311" s="108" t="str">
        <f>' B_Populations'!$B$16</f>
        <v>65-74</v>
      </c>
      <c r="CV311" s="157">
        <f t="shared" si="301"/>
        <v>0.46683824721483669</v>
      </c>
      <c r="CW311" s="157">
        <f t="shared" si="301"/>
        <v>0.93198077322750217</v>
      </c>
      <c r="CX311" s="157">
        <f t="shared" si="301"/>
        <v>5.2001732419875581E-2</v>
      </c>
      <c r="CY311" s="162">
        <f t="shared" si="293"/>
        <v>0</v>
      </c>
      <c r="CZ311" s="162">
        <f t="shared" si="294"/>
        <v>0</v>
      </c>
      <c r="DA311" s="162">
        <f t="shared" si="295"/>
        <v>0</v>
      </c>
      <c r="DB311" s="162">
        <f t="shared" si="296"/>
        <v>0</v>
      </c>
      <c r="DC311" s="162">
        <f t="shared" si="297"/>
        <v>0</v>
      </c>
      <c r="DD311" s="162">
        <f t="shared" si="298"/>
        <v>0</v>
      </c>
      <c r="DE311" s="178">
        <f t="shared" si="299"/>
        <v>0</v>
      </c>
      <c r="DF311" s="110"/>
      <c r="DG311" s="110"/>
      <c r="DH311" s="110"/>
      <c r="DI311" s="110"/>
      <c r="DJ311" s="110"/>
      <c r="DK311" s="110"/>
      <c r="DL311" s="110"/>
      <c r="DM311" s="110"/>
      <c r="DN311" s="110"/>
      <c r="DO311" s="110"/>
      <c r="DP311" s="110"/>
      <c r="DQ311" s="110"/>
      <c r="DR311" s="110"/>
      <c r="DS311" s="110"/>
      <c r="DT311" s="110"/>
      <c r="DU311" s="110"/>
      <c r="DV311" s="110"/>
      <c r="DW311" s="110"/>
      <c r="DX311" s="110"/>
      <c r="DY311" s="110"/>
    </row>
    <row r="312" spans="2:129" ht="12.6" customHeight="1">
      <c r="B312" s="108" t="str">
        <f>' B_Populations'!$B$17</f>
        <v>75-84</v>
      </c>
      <c r="C312" s="256">
        <f t="shared" si="300"/>
        <v>3</v>
      </c>
      <c r="D312" s="257"/>
      <c r="E312" s="258"/>
      <c r="F312" s="187"/>
      <c r="G312" s="155"/>
      <c r="H312" s="155"/>
      <c r="I312" s="155"/>
      <c r="J312" s="155"/>
      <c r="K312" s="155"/>
      <c r="L312" s="197"/>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N312" s="188">
        <f>SUM(' B_Populations'!I17+' B_Populations'!I32+' B_Populations'!I47+' B_Populations'!I62+' B_Populations'!I77)</f>
        <v>0</v>
      </c>
      <c r="AO312" s="189">
        <f>IF(AN312=0,0,($F$312/$AN$312)*100000)</f>
        <v>0</v>
      </c>
      <c r="AP312" s="157">
        <f>SUM(' B_Populations'!K17+' B_Populations'!K32+' B_Populations'!K47+' B_Populations'!K62+' B_Populations'!K77)</f>
        <v>0</v>
      </c>
      <c r="AQ312" s="157">
        <f>IF(AP312=0,0,($G$312/$AP$312)*100000)</f>
        <v>0</v>
      </c>
      <c r="AR312" s="157">
        <f>SUM(' B_Populations'!M17+' B_Populations'!M32+' B_Populations'!M47+' B_Populations'!M62+' B_Populations'!M77)</f>
        <v>0</v>
      </c>
      <c r="AS312" s="157">
        <f>IF(AR312=0,0,($H$312/$AR$312)*100000)</f>
        <v>0</v>
      </c>
      <c r="AT312" s="157">
        <f>SUM(' B_Populations'!O17+' B_Populations'!O32+' B_Populations'!O47+' B_Populations'!O62+' B_Populations'!O77)</f>
        <v>0</v>
      </c>
      <c r="AU312" s="157">
        <f>IF(AT312=0,0,($I$312/$AT$312)*100000)</f>
        <v>0</v>
      </c>
      <c r="AV312" s="157">
        <f>SUM(' B_Populations'!Q17+' B_Populations'!Q32+' B_Populations'!Q47+' B_Populations'!Q62+' B_Populations'!Q77)</f>
        <v>0</v>
      </c>
      <c r="AW312" s="157">
        <f>IF(AV312=0,0,($J$312/$AV$312)*100000)</f>
        <v>0</v>
      </c>
      <c r="AX312" s="157">
        <f>SUM(' B_Populations'!S17+' B_Populations'!S32+' B_Populations'!S47+' B_Populations'!S62+' B_Populations'!S77)</f>
        <v>0</v>
      </c>
      <c r="AY312" s="157">
        <f>IF(AX312=0,0,($K$312/$AX$312)*100000)</f>
        <v>0</v>
      </c>
      <c r="AZ312" s="157">
        <f>SUM(' B_Populations'!U17+' B_Populations'!U32+' B_Populations'!U47+' B_Populations'!U62+' B_Populations'!U77)</f>
        <v>0</v>
      </c>
      <c r="BA312" s="157">
        <f>IF(AZ312=0,0,($L$312/$AZ$312)*100000)</f>
        <v>0</v>
      </c>
      <c r="CQ312" s="110"/>
      <c r="CR312" s="158"/>
      <c r="CS312" s="159">
        <v>4.4840999999999999E-2</v>
      </c>
      <c r="CT312" s="110"/>
      <c r="CU312" s="108" t="str">
        <f>' B_Populations'!$B$17</f>
        <v>75-84</v>
      </c>
      <c r="CV312" s="157">
        <f t="shared" si="301"/>
        <v>0.12976667091444208</v>
      </c>
      <c r="CW312" s="157">
        <f t="shared" si="301"/>
        <v>0.29564798089290339</v>
      </c>
      <c r="CX312" s="157">
        <f t="shared" si="301"/>
        <v>0</v>
      </c>
      <c r="CY312" s="162">
        <f t="shared" si="293"/>
        <v>0</v>
      </c>
      <c r="CZ312" s="162">
        <f t="shared" si="294"/>
        <v>0</v>
      </c>
      <c r="DA312" s="162">
        <f t="shared" si="295"/>
        <v>0</v>
      </c>
      <c r="DB312" s="162">
        <f t="shared" si="296"/>
        <v>0</v>
      </c>
      <c r="DC312" s="162">
        <f t="shared" si="297"/>
        <v>0</v>
      </c>
      <c r="DD312" s="162">
        <f t="shared" si="298"/>
        <v>0</v>
      </c>
      <c r="DE312" s="178">
        <f t="shared" si="299"/>
        <v>0</v>
      </c>
      <c r="DF312" s="110"/>
      <c r="DG312" s="110"/>
      <c r="DH312" s="110"/>
      <c r="DI312" s="110"/>
      <c r="DJ312" s="110"/>
      <c r="DK312" s="110"/>
      <c r="DL312" s="110"/>
      <c r="DM312" s="110"/>
      <c r="DN312" s="110"/>
      <c r="DO312" s="110"/>
      <c r="DP312" s="110"/>
      <c r="DQ312" s="110"/>
      <c r="DR312" s="110"/>
      <c r="DS312" s="110"/>
      <c r="DT312" s="110"/>
      <c r="DU312" s="110"/>
      <c r="DV312" s="110"/>
      <c r="DW312" s="110"/>
      <c r="DX312" s="110"/>
      <c r="DY312" s="110"/>
    </row>
    <row r="313" spans="2:129" ht="12.6" customHeight="1">
      <c r="B313" s="108" t="str">
        <f>' B_Populations'!$B$18</f>
        <v>85+</v>
      </c>
      <c r="C313" s="256">
        <f t="shared" si="300"/>
        <v>3</v>
      </c>
      <c r="D313" s="257"/>
      <c r="E313" s="258"/>
      <c r="F313" s="187"/>
      <c r="G313" s="155"/>
      <c r="H313" s="155"/>
      <c r="I313" s="155"/>
      <c r="J313" s="155"/>
      <c r="K313" s="155"/>
      <c r="L313" s="197"/>
      <c r="M313" s="110"/>
      <c r="N313" s="110"/>
      <c r="O313" s="110"/>
      <c r="P313" s="110"/>
      <c r="Q313" s="110"/>
      <c r="R313" s="110"/>
      <c r="S313" s="110"/>
      <c r="T313" s="110"/>
      <c r="U313" s="110"/>
      <c r="V313" s="110"/>
      <c r="W313" s="110"/>
      <c r="X313" s="110"/>
      <c r="Y313" s="110"/>
      <c r="Z313" s="110"/>
      <c r="AA313" s="110"/>
      <c r="AB313" s="110"/>
      <c r="AC313" s="110"/>
      <c r="AD313" s="110"/>
      <c r="AE313" s="110"/>
      <c r="AF313" s="110"/>
      <c r="AG313" s="110"/>
      <c r="AN313" s="188">
        <f>SUM(' B_Populations'!I18+' B_Populations'!I33+' B_Populations'!I48+' B_Populations'!I63+' B_Populations'!I78)</f>
        <v>0</v>
      </c>
      <c r="AO313" s="189">
        <f>IF(AN313=0,0,($F$313/$AN$313)*100000)</f>
        <v>0</v>
      </c>
      <c r="AP313" s="157">
        <f>SUM(' B_Populations'!K18+' B_Populations'!K33+' B_Populations'!K48+' B_Populations'!K63+' B_Populations'!K78)</f>
        <v>0</v>
      </c>
      <c r="AQ313" s="157">
        <f>IF(AP313=0,0,($G$313/$AP$313)*100000)</f>
        <v>0</v>
      </c>
      <c r="AR313" s="157">
        <f>SUM(' B_Populations'!M18+' B_Populations'!M33+' B_Populations'!M48+' B_Populations'!M63+' B_Populations'!M78)</f>
        <v>0</v>
      </c>
      <c r="AS313" s="157">
        <f>IF(AR313=0,0,($H$313/$AR$313)*100000)</f>
        <v>0</v>
      </c>
      <c r="AT313" s="157">
        <f>SUM(' B_Populations'!O18+' B_Populations'!O33+' B_Populations'!O48+' B_Populations'!O63+' B_Populations'!O78)</f>
        <v>0</v>
      </c>
      <c r="AU313" s="157">
        <f>IF(AT313=0,0,($I$313/$AT$313)*100000)</f>
        <v>0</v>
      </c>
      <c r="AV313" s="157">
        <f>SUM(' B_Populations'!Q18+' B_Populations'!Q33+' B_Populations'!Q48+' B_Populations'!Q63+' B_Populations'!Q78)</f>
        <v>0</v>
      </c>
      <c r="AW313" s="157">
        <f>IF(AV313=0,0,($J$313/$AV$313)*100000)</f>
        <v>0</v>
      </c>
      <c r="AX313" s="157">
        <f>SUM(' B_Populations'!S18+' B_Populations'!S33+' B_Populations'!S48+' B_Populations'!S63+' B_Populations'!S78)</f>
        <v>0</v>
      </c>
      <c r="AY313" s="157">
        <f>IF(AX313=0,0,($K$313/$AX$313)*100000)</f>
        <v>0</v>
      </c>
      <c r="AZ313" s="157">
        <f>SUM(' B_Populations'!U18+' B_Populations'!U33+' B_Populations'!U48+' B_Populations'!U63+' B_Populations'!U78)</f>
        <v>0</v>
      </c>
      <c r="BA313" s="157">
        <f>IF(AZ313=0,0,($L$313/$AZ$313)*100000)</f>
        <v>0</v>
      </c>
      <c r="CQ313" s="110"/>
      <c r="CR313" s="158"/>
      <c r="CS313" s="159">
        <v>1.5507999999999999E-2</v>
      </c>
      <c r="CT313" s="110"/>
      <c r="CU313" s="108" t="str">
        <f>' B_Populations'!$B$18</f>
        <v>85+</v>
      </c>
      <c r="CV313" s="157">
        <f t="shared" si="301"/>
        <v>0.12998549377159654</v>
      </c>
      <c r="CW313" s="157">
        <f t="shared" si="301"/>
        <v>0.39229665731227509</v>
      </c>
      <c r="CX313" s="157">
        <f t="shared" si="301"/>
        <v>0</v>
      </c>
      <c r="CY313" s="162">
        <f t="shared" si="293"/>
        <v>0</v>
      </c>
      <c r="CZ313" s="162">
        <f t="shared" si="294"/>
        <v>0</v>
      </c>
      <c r="DA313" s="162">
        <f t="shared" si="295"/>
        <v>0</v>
      </c>
      <c r="DB313" s="162">
        <f t="shared" si="296"/>
        <v>0</v>
      </c>
      <c r="DC313" s="162">
        <f t="shared" si="297"/>
        <v>0</v>
      </c>
      <c r="DD313" s="162">
        <f t="shared" si="298"/>
        <v>0</v>
      </c>
      <c r="DE313" s="178">
        <f t="shared" si="299"/>
        <v>0</v>
      </c>
      <c r="DF313" s="110"/>
      <c r="DG313" s="110"/>
      <c r="DH313" s="110"/>
      <c r="DI313" s="110"/>
      <c r="DJ313" s="110"/>
      <c r="DK313" s="110"/>
      <c r="DL313" s="110"/>
      <c r="DM313" s="110"/>
      <c r="DN313" s="110"/>
      <c r="DO313" s="110"/>
      <c r="DP313" s="110"/>
      <c r="DQ313" s="110"/>
      <c r="DR313" s="110"/>
      <c r="DS313" s="110"/>
      <c r="DT313" s="110"/>
      <c r="DU313" s="110"/>
      <c r="DV313" s="110"/>
      <c r="DW313" s="110"/>
      <c r="DX313" s="110"/>
      <c r="DY313" s="110"/>
    </row>
    <row r="314" spans="2:129" ht="12.6" customHeight="1">
      <c r="B314" s="163" t="s">
        <v>115</v>
      </c>
      <c r="C314" s="256">
        <f t="shared" si="300"/>
        <v>82</v>
      </c>
      <c r="D314" s="257"/>
      <c r="E314" s="258"/>
      <c r="F314" s="190">
        <f t="shared" ref="F314:L314" si="302">SUM(F304:F313)</f>
        <v>0</v>
      </c>
      <c r="G314" s="166">
        <f t="shared" si="302"/>
        <v>0</v>
      </c>
      <c r="H314" s="167">
        <f t="shared" si="302"/>
        <v>0</v>
      </c>
      <c r="I314" s="167">
        <f t="shared" si="302"/>
        <v>0</v>
      </c>
      <c r="J314" s="167">
        <f t="shared" si="302"/>
        <v>0</v>
      </c>
      <c r="K314" s="167">
        <f t="shared" si="302"/>
        <v>0</v>
      </c>
      <c r="L314" s="179">
        <f t="shared" si="302"/>
        <v>0</v>
      </c>
      <c r="M314" s="98"/>
      <c r="AN314" s="188">
        <f t="shared" ref="AN314:BA314" si="303">SUM(AN304:AN313)</f>
        <v>0</v>
      </c>
      <c r="AO314" s="189">
        <f>IF(AN314=0,0,($F$314/$AN$314)*100000)</f>
        <v>0</v>
      </c>
      <c r="AP314" s="157">
        <f t="shared" si="303"/>
        <v>0</v>
      </c>
      <c r="AQ314" s="157">
        <f>IF(AP314=0,0,($G$314/$AP$314)*100000)</f>
        <v>0</v>
      </c>
      <c r="AR314" s="157">
        <f t="shared" si="303"/>
        <v>0</v>
      </c>
      <c r="AS314" s="157">
        <f>IF(AR314=0,0,($H$314/$AR$314)*100000)</f>
        <v>0</v>
      </c>
      <c r="AT314" s="157">
        <f t="shared" si="303"/>
        <v>0</v>
      </c>
      <c r="AU314" s="157">
        <f>IF(AT314=0,0,($I$314/$AT$314)*100000)</f>
        <v>0</v>
      </c>
      <c r="AV314" s="157">
        <f t="shared" si="303"/>
        <v>0</v>
      </c>
      <c r="AW314" s="157">
        <f>IF(AV314=0,0,($J$314/$AV$314)*100000)</f>
        <v>0</v>
      </c>
      <c r="AX314" s="157">
        <f t="shared" si="303"/>
        <v>0</v>
      </c>
      <c r="AY314" s="157">
        <f>IF(AX314=0,0,($K$314/$AX$314)*100000)</f>
        <v>0</v>
      </c>
      <c r="AZ314" s="157">
        <f t="shared" si="303"/>
        <v>0</v>
      </c>
      <c r="BA314" s="157">
        <f>IF(AZ314=0,0,($L$314/$AZ$314)*100000)</f>
        <v>0</v>
      </c>
      <c r="CS314" s="171"/>
      <c r="CU314" s="157" t="s">
        <v>115</v>
      </c>
      <c r="CV314" s="157">
        <f t="shared" si="301"/>
        <v>2.9860720052739373</v>
      </c>
      <c r="CW314" s="157">
        <f t="shared" si="301"/>
        <v>5.8759229525493639</v>
      </c>
      <c r="CX314" s="157">
        <f t="shared" si="301"/>
        <v>0.2697787235027026</v>
      </c>
      <c r="CY314" s="172">
        <f t="shared" ref="CY314:DE314" si="304">SUM(CY304:CY313)</f>
        <v>0</v>
      </c>
      <c r="CZ314" s="172">
        <f t="shared" si="304"/>
        <v>0</v>
      </c>
      <c r="DA314" s="172">
        <f t="shared" si="304"/>
        <v>0</v>
      </c>
      <c r="DB314" s="172">
        <f t="shared" si="304"/>
        <v>0</v>
      </c>
      <c r="DC314" s="172">
        <f t="shared" si="304"/>
        <v>0</v>
      </c>
      <c r="DD314" s="172">
        <f t="shared" si="304"/>
        <v>0</v>
      </c>
      <c r="DE314" s="180">
        <f t="shared" si="304"/>
        <v>0</v>
      </c>
      <c r="DU314" s="110"/>
    </row>
    <row r="315" spans="2:129" ht="12.75"/>
  </sheetData>
  <mergeCells count="15">
    <mergeCell ref="C310:E310"/>
    <mergeCell ref="C311:E311"/>
    <mergeCell ref="C312:E312"/>
    <mergeCell ref="C313:E313"/>
    <mergeCell ref="C314:E314"/>
    <mergeCell ref="C305:E305"/>
    <mergeCell ref="C306:E306"/>
    <mergeCell ref="C307:E307"/>
    <mergeCell ref="C308:E308"/>
    <mergeCell ref="C309:E309"/>
    <mergeCell ref="B1:E1"/>
    <mergeCell ref="CU1:CW1"/>
    <mergeCell ref="N18:O18"/>
    <mergeCell ref="C303:E303"/>
    <mergeCell ref="C304:E30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34A25-AE28-47D7-80C1-B2CA9325592C}">
  <dimension ref="A1:DY315"/>
  <sheetViews>
    <sheetView topLeftCell="CO268" zoomScale="60" zoomScaleNormal="60" workbookViewId="0">
      <selection activeCell="CW322" sqref="CW322"/>
    </sheetView>
  </sheetViews>
  <sheetFormatPr defaultColWidth="8.7109375" defaultRowHeight="12.6"/>
  <cols>
    <col min="1" max="1" width="8.7109375" style="95"/>
    <col min="2" max="2" width="12.140625" style="95" customWidth="1"/>
    <col min="3" max="3" width="15.140625" style="95" customWidth="1"/>
    <col min="4" max="4" width="15.5703125" style="95" customWidth="1"/>
    <col min="5" max="5" width="15.140625" style="95" customWidth="1"/>
    <col min="6" max="6" width="17.85546875" style="95" customWidth="1"/>
    <col min="7" max="7" width="15.5703125" style="95" hidden="1" customWidth="1"/>
    <col min="8" max="8" width="15.42578125" style="95" hidden="1" customWidth="1"/>
    <col min="9" max="11" width="15.140625" style="95" hidden="1" customWidth="1"/>
    <col min="12" max="12" width="15.5703125" style="95" hidden="1" customWidth="1"/>
    <col min="13" max="32" width="15.5703125" style="95" customWidth="1"/>
    <col min="33" max="33" width="6" style="95" customWidth="1"/>
    <col min="34" max="34" width="15.140625" style="95" customWidth="1"/>
    <col min="35" max="35" width="11.140625" style="95" customWidth="1"/>
    <col min="36" max="36" width="12.28515625" style="95" customWidth="1"/>
    <col min="37" max="37" width="11.140625" style="95" customWidth="1"/>
    <col min="38" max="38" width="13.140625" style="95" customWidth="1"/>
    <col min="39" max="47" width="11.140625" style="95" customWidth="1"/>
    <col min="48" max="49" width="12.5703125" style="95" customWidth="1"/>
    <col min="50" max="94" width="11.140625" style="95" customWidth="1"/>
    <col min="95" max="95" width="6" style="95" customWidth="1"/>
    <col min="96" max="96" width="13.85546875" style="95" customWidth="1"/>
    <col min="97" max="97" width="14.5703125" style="95" customWidth="1"/>
    <col min="98" max="98" width="6" style="95" customWidth="1"/>
    <col min="99" max="99" width="8.7109375" style="95" customWidth="1"/>
    <col min="100" max="101" width="15.5703125" style="95" customWidth="1"/>
    <col min="102" max="102" width="15.140625" style="95" customWidth="1"/>
    <col min="103" max="103" width="15.42578125" style="95" hidden="1" customWidth="1"/>
    <col min="104" max="104" width="15.5703125" style="95" hidden="1" customWidth="1"/>
    <col min="105" max="105" width="15.42578125" style="95" hidden="1" customWidth="1"/>
    <col min="106" max="122" width="15.140625" style="95" hidden="1" customWidth="1"/>
    <col min="123" max="129" width="14.5703125" style="95" hidden="1" customWidth="1"/>
    <col min="130" max="131" width="8.7109375" style="95" customWidth="1"/>
    <col min="132" max="16384" width="8.7109375" style="95"/>
  </cols>
  <sheetData>
    <row r="1" spans="1:129" ht="94.5" customHeight="1" thickBot="1">
      <c r="B1" s="212" t="s">
        <v>96</v>
      </c>
      <c r="C1" s="212"/>
      <c r="D1" s="212"/>
      <c r="E1" s="212"/>
      <c r="F1" s="99" t="s">
        <v>118</v>
      </c>
      <c r="G1" s="133"/>
      <c r="H1" s="133"/>
      <c r="I1" s="133"/>
      <c r="J1" s="133"/>
      <c r="K1" s="133"/>
      <c r="L1" s="133"/>
      <c r="M1" s="99" t="s">
        <v>119</v>
      </c>
      <c r="AH1" s="134" t="s">
        <v>99</v>
      </c>
      <c r="CU1" s="213" t="s">
        <v>100</v>
      </c>
      <c r="CV1" s="214"/>
      <c r="CW1" s="214"/>
      <c r="CX1" s="134" t="s">
        <v>101</v>
      </c>
      <c r="CY1" s="135"/>
      <c r="CZ1" s="135"/>
      <c r="DA1" s="135"/>
      <c r="DB1" s="135"/>
      <c r="DC1" s="135"/>
      <c r="DD1" s="135"/>
      <c r="DE1" s="135"/>
      <c r="DF1" s="135"/>
      <c r="DG1" s="135"/>
    </row>
    <row r="2" spans="1:129" ht="13.5" thickBot="1">
      <c r="A2" s="136" t="s">
        <v>102</v>
      </c>
      <c r="B2" s="137"/>
      <c r="C2" s="138">
        <f>' B_Populations'!A10</f>
        <v>2021</v>
      </c>
      <c r="D2" s="139" t="s">
        <v>103</v>
      </c>
      <c r="E2" s="139"/>
      <c r="F2" s="140" t="s">
        <v>104</v>
      </c>
      <c r="G2" s="141"/>
      <c r="H2" s="141"/>
      <c r="I2" s="141"/>
      <c r="J2" s="141"/>
      <c r="K2" s="141"/>
      <c r="L2" s="141"/>
      <c r="M2" s="142" t="s">
        <v>105</v>
      </c>
      <c r="N2" s="142"/>
      <c r="O2" s="142"/>
      <c r="P2" s="142"/>
      <c r="Q2" s="142"/>
      <c r="R2" s="142"/>
      <c r="S2" s="142"/>
      <c r="T2" s="142"/>
      <c r="U2" s="142"/>
      <c r="V2" s="142"/>
      <c r="W2" s="142"/>
      <c r="X2" s="142"/>
      <c r="Y2" s="142"/>
      <c r="Z2" s="143"/>
      <c r="AA2" s="143"/>
      <c r="AB2" s="143"/>
      <c r="AC2" s="143"/>
      <c r="AD2" s="143"/>
      <c r="AE2" s="143"/>
      <c r="AF2" s="143"/>
      <c r="CV2" s="98" t="s">
        <v>106</v>
      </c>
      <c r="CW2" s="98"/>
      <c r="CX2" s="98"/>
      <c r="CY2" s="98"/>
    </row>
    <row r="3" spans="1:129" ht="39">
      <c r="B3" s="144" t="s">
        <v>32</v>
      </c>
      <c r="C3" s="145" t="s">
        <v>107</v>
      </c>
      <c r="D3" s="146" t="s">
        <v>108</v>
      </c>
      <c r="E3" s="146" t="s">
        <v>109</v>
      </c>
      <c r="F3" s="147" t="str">
        <f>' B_Populations'!$I$8</f>
        <v>White-Not Hispanic</v>
      </c>
      <c r="G3" s="147" t="str">
        <f>' B_Populations'!$K$8</f>
        <v>Hispanic</v>
      </c>
      <c r="H3" s="148" t="str">
        <f>' B_Populations'!$M$8</f>
        <v>Black-Not Hispanic</v>
      </c>
      <c r="I3" s="148" t="str">
        <f>' B_Populations'!$O$8</f>
        <v>Asian</v>
      </c>
      <c r="J3" s="148" t="str">
        <f>' B_Populations'!$Q$8</f>
        <v>American Indian/Alaska Native</v>
      </c>
      <c r="K3" s="148" t="str">
        <f>' B_Populations'!$S$8</f>
        <v>Other</v>
      </c>
      <c r="L3" s="148" t="str">
        <f>' B_Populations'!$U$8</f>
        <v>Other</v>
      </c>
      <c r="M3" s="149" t="str">
        <f>' B_Populations'!W8</f>
        <v>Region 1</v>
      </c>
      <c r="N3" s="149" t="str">
        <f>' B_Populations'!Y8</f>
        <v>Region 2</v>
      </c>
      <c r="O3" s="149" t="str">
        <f>' B_Populations'!AA8</f>
        <v>Region 3</v>
      </c>
      <c r="P3" s="149" t="str">
        <f>' B_Populations'!AC8</f>
        <v>Region 4</v>
      </c>
      <c r="Q3" s="149" t="str">
        <f>' B_Populations'!AE8</f>
        <v>Region 5</v>
      </c>
      <c r="R3" s="149" t="str">
        <f>' B_Populations'!AG8</f>
        <v>Region 6</v>
      </c>
      <c r="S3" s="149" t="str">
        <f>' B_Populations'!AI8</f>
        <v>Region 7</v>
      </c>
      <c r="T3" s="149" t="str">
        <f>' B_Populations'!AK8</f>
        <v>Region 8</v>
      </c>
      <c r="U3" s="149" t="str">
        <f>' B_Populations'!AM8</f>
        <v>Region 9</v>
      </c>
      <c r="V3" s="149" t="str">
        <f>' B_Populations'!AO8</f>
        <v>Region 10</v>
      </c>
      <c r="W3" s="149" t="str">
        <f>' B_Populations'!AQ8</f>
        <v>Region 11</v>
      </c>
      <c r="X3" s="149" t="str">
        <f>' B_Populations'!AS8</f>
        <v>Region 12</v>
      </c>
      <c r="Y3" s="149" t="str">
        <f>' B_Populations'!AU8</f>
        <v>Region 13</v>
      </c>
      <c r="Z3" s="149" t="str">
        <f>' B_Populations'!AW8</f>
        <v>Region 14</v>
      </c>
      <c r="AA3" s="149" t="str">
        <f>' B_Populations'!AY8</f>
        <v>Region 15</v>
      </c>
      <c r="AB3" s="149" t="str">
        <f>' B_Populations'!BA8</f>
        <v>Region 16</v>
      </c>
      <c r="AC3" s="149" t="str">
        <f>' B_Populations'!BC8</f>
        <v>Region 17</v>
      </c>
      <c r="AD3" s="149" t="str">
        <f>' B_Populations'!BE8</f>
        <v>Region 18</v>
      </c>
      <c r="AE3" s="149" t="str">
        <f>' B_Populations'!BG8</f>
        <v>Region 19</v>
      </c>
      <c r="AF3" s="149" t="str">
        <f>' B_Populations'!BI8</f>
        <v>Region 20</v>
      </c>
      <c r="AH3" s="150" t="s">
        <v>110</v>
      </c>
      <c r="AI3" s="150" t="s">
        <v>111</v>
      </c>
      <c r="AJ3" s="150" t="s">
        <v>112</v>
      </c>
      <c r="AK3" s="150" t="s">
        <v>111</v>
      </c>
      <c r="AL3" s="150" t="s">
        <v>113</v>
      </c>
      <c r="AM3" s="150" t="s">
        <v>111</v>
      </c>
      <c r="AN3" s="150" t="str">
        <f>' B_Populations'!$I$8</f>
        <v>White-Not Hispanic</v>
      </c>
      <c r="AO3" s="150" t="s">
        <v>111</v>
      </c>
      <c r="AP3" s="150" t="str">
        <f>' B_Populations'!$K$8</f>
        <v>Hispanic</v>
      </c>
      <c r="AQ3" s="150" t="s">
        <v>111</v>
      </c>
      <c r="AR3" s="150" t="str">
        <f>' B_Populations'!$M$8</f>
        <v>Black-Not Hispanic</v>
      </c>
      <c r="AS3" s="150" t="s">
        <v>111</v>
      </c>
      <c r="AT3" s="150" t="str">
        <f>' B_Populations'!$O$8</f>
        <v>Asian</v>
      </c>
      <c r="AU3" s="150" t="s">
        <v>111</v>
      </c>
      <c r="AV3" s="150" t="str">
        <f>' B_Populations'!$Q$8</f>
        <v>American Indian/Alaska Native</v>
      </c>
      <c r="AW3" s="150" t="s">
        <v>111</v>
      </c>
      <c r="AX3" s="150" t="str">
        <f>' B_Populations'!$S$8</f>
        <v>Other</v>
      </c>
      <c r="AY3" s="150" t="s">
        <v>111</v>
      </c>
      <c r="AZ3" s="150" t="str">
        <f>' B_Populations'!$U$8</f>
        <v>Other</v>
      </c>
      <c r="BA3" s="150" t="s">
        <v>111</v>
      </c>
      <c r="BB3" s="102"/>
      <c r="BC3" s="150" t="str">
        <f>M3</f>
        <v>Region 1</v>
      </c>
      <c r="BD3" s="150" t="s">
        <v>111</v>
      </c>
      <c r="BE3" s="150" t="str">
        <f>N3</f>
        <v>Region 2</v>
      </c>
      <c r="BF3" s="150" t="s">
        <v>111</v>
      </c>
      <c r="BG3" s="150" t="str">
        <f>O3</f>
        <v>Region 3</v>
      </c>
      <c r="BH3" s="150" t="s">
        <v>111</v>
      </c>
      <c r="BI3" s="150" t="str">
        <f>P3</f>
        <v>Region 4</v>
      </c>
      <c r="BJ3" s="150" t="s">
        <v>111</v>
      </c>
      <c r="BK3" s="150" t="str">
        <f>Q3</f>
        <v>Region 5</v>
      </c>
      <c r="BL3" s="150" t="s">
        <v>111</v>
      </c>
      <c r="BM3" s="150" t="str">
        <f>R3</f>
        <v>Region 6</v>
      </c>
      <c r="BN3" s="150" t="s">
        <v>111</v>
      </c>
      <c r="BO3" s="150" t="str">
        <f>S3</f>
        <v>Region 7</v>
      </c>
      <c r="BP3" s="150" t="s">
        <v>111</v>
      </c>
      <c r="BQ3" s="150" t="str">
        <f>T3</f>
        <v>Region 8</v>
      </c>
      <c r="BR3" s="150" t="s">
        <v>111</v>
      </c>
      <c r="BS3" s="150" t="str">
        <f>U3</f>
        <v>Region 9</v>
      </c>
      <c r="BT3" s="150" t="s">
        <v>111</v>
      </c>
      <c r="BU3" s="150" t="str">
        <f>V3</f>
        <v>Region 10</v>
      </c>
      <c r="BV3" s="150" t="s">
        <v>111</v>
      </c>
      <c r="BW3" s="150" t="str">
        <f>W3</f>
        <v>Region 11</v>
      </c>
      <c r="BX3" s="150" t="s">
        <v>111</v>
      </c>
      <c r="BY3" s="150" t="str">
        <f>X3</f>
        <v>Region 12</v>
      </c>
      <c r="BZ3" s="150" t="s">
        <v>111</v>
      </c>
      <c r="CA3" s="150" t="str">
        <f>Y3</f>
        <v>Region 13</v>
      </c>
      <c r="CB3" s="150" t="s">
        <v>111</v>
      </c>
      <c r="CC3" s="150" t="str">
        <f>Z3</f>
        <v>Region 14</v>
      </c>
      <c r="CD3" s="150" t="s">
        <v>111</v>
      </c>
      <c r="CE3" s="150" t="str">
        <f>AA3</f>
        <v>Region 15</v>
      </c>
      <c r="CF3" s="150" t="s">
        <v>111</v>
      </c>
      <c r="CG3" s="150" t="str">
        <f>AB3</f>
        <v>Region 16</v>
      </c>
      <c r="CH3" s="150" t="s">
        <v>111</v>
      </c>
      <c r="CI3" s="150" t="str">
        <f>AC3</f>
        <v>Region 17</v>
      </c>
      <c r="CJ3" s="150" t="s">
        <v>111</v>
      </c>
      <c r="CK3" s="150" t="str">
        <f>AD3</f>
        <v>Region 18</v>
      </c>
      <c r="CL3" s="150" t="s">
        <v>111</v>
      </c>
      <c r="CM3" s="150" t="str">
        <f>AE3</f>
        <v>Region 19</v>
      </c>
      <c r="CN3" s="150" t="s">
        <v>111</v>
      </c>
      <c r="CO3" s="150" t="str">
        <f>AF3</f>
        <v>Region 20</v>
      </c>
      <c r="CP3" s="150" t="s">
        <v>111</v>
      </c>
      <c r="CQ3" s="102"/>
      <c r="CR3" s="102"/>
      <c r="CS3" s="151" t="s">
        <v>114</v>
      </c>
      <c r="CU3" s="150" t="s">
        <v>32</v>
      </c>
      <c r="CV3" s="152" t="s">
        <v>33</v>
      </c>
      <c r="CW3" s="153" t="s">
        <v>34</v>
      </c>
      <c r="CX3" s="153" t="s">
        <v>35</v>
      </c>
      <c r="CY3" s="148" t="str">
        <f>' B_Populations'!$I$8</f>
        <v>White-Not Hispanic</v>
      </c>
      <c r="CZ3" s="148" t="str">
        <f>' B_Populations'!$K$8</f>
        <v>Hispanic</v>
      </c>
      <c r="DA3" s="148" t="str">
        <f>' B_Populations'!$M$8</f>
        <v>Black-Not Hispanic</v>
      </c>
      <c r="DB3" s="148" t="str">
        <f>' B_Populations'!$O$8</f>
        <v>Asian</v>
      </c>
      <c r="DC3" s="148" t="str">
        <f>' B_Populations'!$Q$8</f>
        <v>American Indian/Alaska Native</v>
      </c>
      <c r="DD3" s="148" t="str">
        <f>' B_Populations'!$S$8</f>
        <v>Other</v>
      </c>
      <c r="DE3" s="148" t="str">
        <f>' B_Populations'!$U$8</f>
        <v>Other</v>
      </c>
      <c r="DF3" s="154" t="str">
        <f>M3</f>
        <v>Region 1</v>
      </c>
      <c r="DG3" s="154" t="str">
        <f>N3</f>
        <v>Region 2</v>
      </c>
      <c r="DH3" s="154" t="str">
        <f>O3</f>
        <v>Region 3</v>
      </c>
      <c r="DI3" s="154" t="str">
        <f>P3</f>
        <v>Region 4</v>
      </c>
      <c r="DJ3" s="154" t="str">
        <f t="shared" ref="DJ3:DN3" si="0">Q3</f>
        <v>Region 5</v>
      </c>
      <c r="DK3" s="154" t="str">
        <f t="shared" si="0"/>
        <v>Region 6</v>
      </c>
      <c r="DL3" s="154" t="str">
        <f t="shared" si="0"/>
        <v>Region 7</v>
      </c>
      <c r="DM3" s="154" t="str">
        <f t="shared" si="0"/>
        <v>Region 8</v>
      </c>
      <c r="DN3" s="154" t="str">
        <f t="shared" si="0"/>
        <v>Region 9</v>
      </c>
      <c r="DO3" s="154" t="str">
        <f>V3</f>
        <v>Region 10</v>
      </c>
      <c r="DP3" s="154" t="str">
        <f t="shared" ref="DP3:DT3" si="1">W3</f>
        <v>Region 11</v>
      </c>
      <c r="DQ3" s="154" t="str">
        <f t="shared" si="1"/>
        <v>Region 12</v>
      </c>
      <c r="DR3" s="154" t="str">
        <f t="shared" si="1"/>
        <v>Region 13</v>
      </c>
      <c r="DS3" s="154" t="str">
        <f t="shared" si="1"/>
        <v>Region 14</v>
      </c>
      <c r="DT3" s="154" t="str">
        <f t="shared" si="1"/>
        <v>Region 15</v>
      </c>
      <c r="DU3" s="154" t="str">
        <f>AB3</f>
        <v>Region 16</v>
      </c>
      <c r="DV3" s="154" t="str">
        <f t="shared" ref="DV3:DY3" si="2">AC3</f>
        <v>Region 17</v>
      </c>
      <c r="DW3" s="154" t="str">
        <f t="shared" si="2"/>
        <v>Region 18</v>
      </c>
      <c r="DX3" s="154" t="str">
        <f t="shared" si="2"/>
        <v>Region 19</v>
      </c>
      <c r="DY3" s="154" t="str">
        <f t="shared" si="2"/>
        <v>Region 20</v>
      </c>
    </row>
    <row r="4" spans="1:129">
      <c r="B4" s="108" t="str">
        <f>' B_Populations'!$B$9</f>
        <v>10-14</v>
      </c>
      <c r="C4" s="259">
        <v>0</v>
      </c>
      <c r="D4" s="260">
        <v>0</v>
      </c>
      <c r="E4" s="260">
        <f>C4-D4</f>
        <v>0</v>
      </c>
      <c r="F4" s="155"/>
      <c r="G4" s="155"/>
      <c r="H4" s="155"/>
      <c r="I4" s="155"/>
      <c r="J4" s="155"/>
      <c r="K4" s="155"/>
      <c r="L4" s="155"/>
      <c r="M4" s="156"/>
      <c r="N4" s="156"/>
      <c r="O4" s="156"/>
      <c r="P4" s="156"/>
      <c r="Q4" s="156"/>
      <c r="R4" s="156"/>
      <c r="S4" s="156"/>
      <c r="T4" s="156"/>
      <c r="U4" s="156"/>
      <c r="V4" s="156"/>
      <c r="W4" s="156"/>
      <c r="X4" s="156"/>
      <c r="Y4" s="156"/>
      <c r="Z4" s="156"/>
      <c r="AA4" s="156"/>
      <c r="AB4" s="156"/>
      <c r="AC4" s="156"/>
      <c r="AD4" s="156"/>
      <c r="AE4" s="156"/>
      <c r="AF4" s="156"/>
      <c r="AG4" s="110"/>
      <c r="AH4" s="157">
        <f>' B_Populations'!C9</f>
        <v>38509</v>
      </c>
      <c r="AI4" s="157">
        <f>IF(AH4=0,0,($C$4/$AH$4)*100000)</f>
        <v>0</v>
      </c>
      <c r="AJ4" s="157">
        <f>' B_Populations'!E9</f>
        <v>20660</v>
      </c>
      <c r="AK4" s="157">
        <f>IF(AJ4=0,0,($D$4/$AJ$4)*100000)</f>
        <v>0</v>
      </c>
      <c r="AL4" s="157">
        <f>' B_Populations'!G9</f>
        <v>17849</v>
      </c>
      <c r="AM4" s="157">
        <f>IF(AL4=0,0,($E$4/$AL$4)*100000)</f>
        <v>0</v>
      </c>
      <c r="AN4" s="157">
        <f>' B_Populations'!I9</f>
        <v>0</v>
      </c>
      <c r="AO4" s="157">
        <f>IF(AN4=0,0,($F$4/$AN$4)*100000)</f>
        <v>0</v>
      </c>
      <c r="AP4" s="157">
        <f>' B_Populations'!K9</f>
        <v>0</v>
      </c>
      <c r="AQ4" s="157">
        <f>IF(AP4=0,0,($G$4/$AP$4)*100000)</f>
        <v>0</v>
      </c>
      <c r="AR4" s="157">
        <f>' B_Populations'!M9</f>
        <v>0</v>
      </c>
      <c r="AS4" s="157">
        <f>IF(AR4=0,0,($H$4/$AR$4)*100000)</f>
        <v>0</v>
      </c>
      <c r="AT4" s="157">
        <f>' B_Populations'!O9</f>
        <v>0</v>
      </c>
      <c r="AU4" s="157">
        <f>IF(AT4=0,0,($I$4/$AT$4)*100000)</f>
        <v>0</v>
      </c>
      <c r="AV4" s="157">
        <f>' B_Populations'!Q9</f>
        <v>0</v>
      </c>
      <c r="AW4" s="157">
        <f>IF(AV4=0,0,($J$4/$AV$4)*100000)</f>
        <v>0</v>
      </c>
      <c r="AX4" s="157">
        <f>' B_Populations'!S9</f>
        <v>0</v>
      </c>
      <c r="AY4" s="157">
        <f>IF(AX4=0,0,($K$4/$AX$4)*100000)</f>
        <v>0</v>
      </c>
      <c r="AZ4" s="157">
        <f>' B_Populations'!U9</f>
        <v>0</v>
      </c>
      <c r="BA4" s="157">
        <f>IF(AZ4=0,0,($L$4/$AZ$4)*100000)</f>
        <v>0</v>
      </c>
      <c r="BC4" s="157">
        <f>' B_Populations'!W9</f>
        <v>0</v>
      </c>
      <c r="BD4" s="157">
        <f>IF(BC4=0,0,($M$4/$BC$4)*100000)</f>
        <v>0</v>
      </c>
      <c r="BE4" s="157">
        <f>' B_Populations'!Y9</f>
        <v>0</v>
      </c>
      <c r="BF4" s="157">
        <f>IF(BE4=0,0,($N$4/$BE$4)*100000)</f>
        <v>0</v>
      </c>
      <c r="BG4" s="157">
        <f>' B_Populations'!AA9</f>
        <v>0</v>
      </c>
      <c r="BH4" s="157">
        <f>IF(BG4=0,0,($O$4/$BG$4)*100000)</f>
        <v>0</v>
      </c>
      <c r="BI4" s="157">
        <f>' B_Populations'!AC9</f>
        <v>0</v>
      </c>
      <c r="BJ4" s="157">
        <f>IF(BI4=0,0,($P$4/$BI$4)*100000)</f>
        <v>0</v>
      </c>
      <c r="BK4" s="157">
        <f>' B_Populations'!AE9</f>
        <v>0</v>
      </c>
      <c r="BL4" s="157">
        <f>IF(BK4=0,0,($Q$4/$BK$4)*100000)</f>
        <v>0</v>
      </c>
      <c r="BM4" s="157">
        <f>' B_Populations'!AG9</f>
        <v>0</v>
      </c>
      <c r="BN4" s="157">
        <f>IF(BM4=0,0,($R$4/$BM$4)*100000)</f>
        <v>0</v>
      </c>
      <c r="BO4" s="157">
        <f>' B_Populations'!AI9</f>
        <v>0</v>
      </c>
      <c r="BP4" s="157">
        <f>IF(BO4=0,0,($S$4/$BO$4)*100000)</f>
        <v>0</v>
      </c>
      <c r="BQ4" s="157">
        <f>' B_Populations'!AK9</f>
        <v>0</v>
      </c>
      <c r="BR4" s="157">
        <f>IF(BQ4=0,0,($T$4/$BQ$4)*100000)</f>
        <v>0</v>
      </c>
      <c r="BS4" s="157">
        <f>' B_Populations'!AM9</f>
        <v>0</v>
      </c>
      <c r="BT4" s="157">
        <f>IF(BS4=0,0,($U$4/$BS$4)*100000)</f>
        <v>0</v>
      </c>
      <c r="BU4" s="157">
        <f>' B_Populations'!AO9</f>
        <v>0</v>
      </c>
      <c r="BV4" s="157">
        <f>IF(BU4=0,0,($V$4/$BU$4)*100000)</f>
        <v>0</v>
      </c>
      <c r="BW4" s="157">
        <f>' B_Populations'!AQ9</f>
        <v>0</v>
      </c>
      <c r="BX4" s="157">
        <f>IF(BW4=0,0,($W$4/$BW$4)*100000)</f>
        <v>0</v>
      </c>
      <c r="BY4" s="157">
        <f>' B_Populations'!AS9</f>
        <v>0</v>
      </c>
      <c r="BZ4" s="157">
        <f>IF(BY4=0,0,($X$4/$BY$4)*100000)</f>
        <v>0</v>
      </c>
      <c r="CA4" s="157">
        <f>' B_Populations'!AU9</f>
        <v>0</v>
      </c>
      <c r="CB4" s="157">
        <f>IF(CA4=0,0,($Y$4/$CA$4)*100000)</f>
        <v>0</v>
      </c>
      <c r="CC4" s="157">
        <f>' B_Populations'!AW9</f>
        <v>0</v>
      </c>
      <c r="CD4" s="157">
        <f>IF(CC4=0,0,($Z$4/$CC$4)*100000)</f>
        <v>0</v>
      </c>
      <c r="CE4" s="157">
        <f>' B_Populations'!AY9</f>
        <v>0</v>
      </c>
      <c r="CF4" s="157">
        <f>IF(CE4=0,0,($AA$4/$CE$4)*100000)</f>
        <v>0</v>
      </c>
      <c r="CG4" s="157">
        <f>' B_Populations'!BA9</f>
        <v>0</v>
      </c>
      <c r="CH4" s="157">
        <f>IF(CG4=0,0,($AB$4/$CG$4)*100000)</f>
        <v>0</v>
      </c>
      <c r="CI4" s="157">
        <f>' B_Populations'!BC9</f>
        <v>0</v>
      </c>
      <c r="CJ4" s="157">
        <f>IF(CI4=0,0,($AC$4/$CI$4)*100000)</f>
        <v>0</v>
      </c>
      <c r="CK4" s="157">
        <f>' B_Populations'!BE9</f>
        <v>0</v>
      </c>
      <c r="CL4" s="157">
        <f>IF(CK4=0,0,($AD$4/$CK$4)*100000)</f>
        <v>0</v>
      </c>
      <c r="CM4" s="157">
        <f>' B_Populations'!BG9</f>
        <v>0</v>
      </c>
      <c r="CN4" s="157">
        <f>IF(CM4=0,0,($AE$4/$CM$4)*100000)</f>
        <v>0</v>
      </c>
      <c r="CO4" s="157">
        <f>' B_Populations'!BI9</f>
        <v>0</v>
      </c>
      <c r="CP4" s="157">
        <f>IF(CO4=0,0,($AF$4/$CO$4)*100000)</f>
        <v>0</v>
      </c>
      <c r="CQ4" s="110"/>
      <c r="CR4" s="158"/>
      <c r="CS4" s="159">
        <v>7.3032E-2</v>
      </c>
      <c r="CT4" s="110"/>
      <c r="CU4" s="108" t="str">
        <f>' B_Populations'!$B$9</f>
        <v>10-14</v>
      </c>
      <c r="CV4" s="160">
        <f t="shared" ref="CV4:CV13" si="3">AI4*CS4</f>
        <v>0</v>
      </c>
      <c r="CW4" s="161">
        <f t="shared" ref="CW4:CW13" si="4">AK4*CS4</f>
        <v>0</v>
      </c>
      <c r="CX4" s="161">
        <f t="shared" ref="CX4:CX13" si="5">AM4*CS4</f>
        <v>0</v>
      </c>
      <c r="CY4" s="162">
        <f t="shared" ref="CY4:CY13" si="6">AO4*CS4</f>
        <v>0</v>
      </c>
      <c r="CZ4" s="162">
        <f t="shared" ref="CZ4:CZ13" si="7">AQ4*CS4</f>
        <v>0</v>
      </c>
      <c r="DA4" s="162">
        <f t="shared" ref="DA4:DA13" si="8">AS4*CS4</f>
        <v>0</v>
      </c>
      <c r="DB4" s="162">
        <f t="shared" ref="DB4:DB13" si="9">AU4*CS4</f>
        <v>0</v>
      </c>
      <c r="DC4" s="162">
        <f t="shared" ref="DC4:DC13" si="10">AW4*CS4</f>
        <v>0</v>
      </c>
      <c r="DD4" s="162">
        <f t="shared" ref="DD4:DD13" si="11">AY4*CS4</f>
        <v>0</v>
      </c>
      <c r="DE4" s="162">
        <f t="shared" ref="DE4:DE13" si="12">BA4*CS4</f>
        <v>0</v>
      </c>
      <c r="DF4" s="162">
        <f t="shared" ref="DF4:DF13" si="13">BD4*CS4</f>
        <v>0</v>
      </c>
      <c r="DG4" s="162">
        <f t="shared" ref="DG4:DG13" si="14">BF4*CS4</f>
        <v>0</v>
      </c>
      <c r="DH4" s="162">
        <f t="shared" ref="DH4:DH13" si="15">BH4*CS4</f>
        <v>0</v>
      </c>
      <c r="DI4" s="162">
        <f t="shared" ref="DI4:DI13" si="16">BJ4*CS4</f>
        <v>0</v>
      </c>
      <c r="DJ4" s="162">
        <f t="shared" ref="DJ4:DJ13" si="17">BL4*CS4</f>
        <v>0</v>
      </c>
      <c r="DK4" s="162">
        <f t="shared" ref="DK4:DK13" si="18">BN4*CS4</f>
        <v>0</v>
      </c>
      <c r="DL4" s="162">
        <f t="shared" ref="DL4:DL13" si="19">BP4*CS4</f>
        <v>0</v>
      </c>
      <c r="DM4" s="162">
        <f t="shared" ref="DM4:DM13" si="20">BR4*CS4</f>
        <v>0</v>
      </c>
      <c r="DN4" s="162">
        <f t="shared" ref="DN4:DN13" si="21">BT4*CS4</f>
        <v>0</v>
      </c>
      <c r="DO4" s="162">
        <f t="shared" ref="DO4:DO13" si="22">BV4*CS4</f>
        <v>0</v>
      </c>
      <c r="DP4" s="162">
        <f t="shared" ref="DP4:DP13" si="23">BX4*CS4</f>
        <v>0</v>
      </c>
      <c r="DQ4" s="162">
        <f t="shared" ref="DQ4:DQ13" si="24">BZ4*CS4</f>
        <v>0</v>
      </c>
      <c r="DR4" s="162">
        <f t="shared" ref="DR4:DR13" si="25">CB4*CS4</f>
        <v>0</v>
      </c>
      <c r="DS4" s="162">
        <f t="shared" ref="DS4:DS13" si="26">CD4*CS4</f>
        <v>0</v>
      </c>
      <c r="DT4" s="162">
        <f t="shared" ref="DT4:DT13" si="27">CF4*CS4</f>
        <v>0</v>
      </c>
      <c r="DU4" s="162">
        <f t="shared" ref="DU4:DU13" si="28">CH4*CS4</f>
        <v>0</v>
      </c>
      <c r="DV4" s="162">
        <f t="shared" ref="DV4:DV13" si="29">CJ4*CS4</f>
        <v>0</v>
      </c>
      <c r="DW4" s="162">
        <f t="shared" ref="DW4:DW13" si="30">CL4*CS4</f>
        <v>0</v>
      </c>
      <c r="DX4" s="162">
        <f t="shared" ref="DX4:DX13" si="31">CN4*CS4</f>
        <v>0</v>
      </c>
      <c r="DY4" s="162">
        <f t="shared" ref="DY4:DY13" si="32">CP4*CS4</f>
        <v>0</v>
      </c>
    </row>
    <row r="5" spans="1:129">
      <c r="B5" s="108" t="str">
        <f>' B_Populations'!$B$10</f>
        <v>15-19</v>
      </c>
      <c r="C5" s="259">
        <v>2</v>
      </c>
      <c r="D5" s="260">
        <v>1</v>
      </c>
      <c r="E5" s="260">
        <f t="shared" ref="E5:E14" si="33">C5-D5</f>
        <v>1</v>
      </c>
      <c r="F5" s="155"/>
      <c r="G5" s="155"/>
      <c r="H5" s="155"/>
      <c r="I5" s="155"/>
      <c r="J5" s="155"/>
      <c r="K5" s="155"/>
      <c r="L5" s="155"/>
      <c r="M5" s="156"/>
      <c r="N5" s="156"/>
      <c r="O5" s="156"/>
      <c r="P5" s="156"/>
      <c r="Q5" s="156"/>
      <c r="R5" s="156"/>
      <c r="S5" s="156"/>
      <c r="T5" s="156"/>
      <c r="U5" s="156"/>
      <c r="V5" s="156"/>
      <c r="W5" s="156"/>
      <c r="X5" s="156"/>
      <c r="Y5" s="156"/>
      <c r="Z5" s="156"/>
      <c r="AA5" s="156"/>
      <c r="AB5" s="156"/>
      <c r="AC5" s="156"/>
      <c r="AD5" s="156"/>
      <c r="AE5" s="156"/>
      <c r="AF5" s="156"/>
      <c r="AG5" s="110"/>
      <c r="AH5" s="157">
        <f>' B_Populations'!C10</f>
        <v>38695</v>
      </c>
      <c r="AI5" s="157">
        <f>IF(AH5=0,0,($C$5/$AH$5)*100000)</f>
        <v>5.1686264375242281</v>
      </c>
      <c r="AJ5" s="157">
        <f>' B_Populations'!E10</f>
        <v>19881</v>
      </c>
      <c r="AK5" s="157">
        <f>IF(AJ5=0,0,($D$5/$AJ$5)*100000)</f>
        <v>5.0299280720285697</v>
      </c>
      <c r="AL5" s="157">
        <f>' B_Populations'!G10</f>
        <v>18814</v>
      </c>
      <c r="AM5" s="157">
        <f>IF(AL5=0,0,($E$5/$AL$5)*100000)</f>
        <v>5.3151908153502712</v>
      </c>
      <c r="AN5" s="157">
        <f>' B_Populations'!I10</f>
        <v>0</v>
      </c>
      <c r="AO5" s="157">
        <f>IF(AN5=0,0,($F$5/$AN$5)*100000)</f>
        <v>0</v>
      </c>
      <c r="AP5" s="157">
        <f>' B_Populations'!K10</f>
        <v>0</v>
      </c>
      <c r="AQ5" s="157">
        <f>IF(AP5=0,0,($G$5/$AP$5)*100000)</f>
        <v>0</v>
      </c>
      <c r="AR5" s="157">
        <f>' B_Populations'!M10</f>
        <v>0</v>
      </c>
      <c r="AS5" s="157">
        <f>IF(AR5=0,0,($H$5/$AR$5)*100000)</f>
        <v>0</v>
      </c>
      <c r="AT5" s="157">
        <f>' B_Populations'!O10</f>
        <v>0</v>
      </c>
      <c r="AU5" s="157">
        <f>IF(AT5=0,0,($I$5/$AT$5)*100000)</f>
        <v>0</v>
      </c>
      <c r="AV5" s="157">
        <f>' B_Populations'!Q10</f>
        <v>0</v>
      </c>
      <c r="AW5" s="157">
        <f>IF(AV5=0,0,($J$5/$AV$5)*100000)</f>
        <v>0</v>
      </c>
      <c r="AX5" s="157">
        <f>' B_Populations'!S10</f>
        <v>0</v>
      </c>
      <c r="AY5" s="157">
        <f>IF(AX5=0,0,($K$5/$AX$5)*100000)</f>
        <v>0</v>
      </c>
      <c r="AZ5" s="157">
        <f>' B_Populations'!U10</f>
        <v>0</v>
      </c>
      <c r="BA5" s="157">
        <f>IF(AZ5=0,0,($L$5/$AZ$5)*100000)</f>
        <v>0</v>
      </c>
      <c r="BC5" s="157">
        <f>' B_Populations'!W10</f>
        <v>0</v>
      </c>
      <c r="BD5" s="157">
        <f>IF(BC5=0,0,($M$5/$BC$5)*100000)</f>
        <v>0</v>
      </c>
      <c r="BE5" s="157">
        <f>' B_Populations'!Y10</f>
        <v>0</v>
      </c>
      <c r="BF5" s="157">
        <f>IF(BE5=0,0,($N$5/$BE$5)*100000)</f>
        <v>0</v>
      </c>
      <c r="BG5" s="157">
        <f>' B_Populations'!AA10</f>
        <v>0</v>
      </c>
      <c r="BH5" s="157">
        <f>IF(BG5=0,0,($O$5/$BG$5)*100000)</f>
        <v>0</v>
      </c>
      <c r="BI5" s="157">
        <f>' B_Populations'!AC10</f>
        <v>0</v>
      </c>
      <c r="BJ5" s="157">
        <f>IF(BI5=0,0,($P$5/$BI$5)*100000)</f>
        <v>0</v>
      </c>
      <c r="BK5" s="157">
        <f>' B_Populations'!AE10</f>
        <v>0</v>
      </c>
      <c r="BL5" s="157">
        <f>IF(BK5=0,0,($Q$5/$BK$5)*100000)</f>
        <v>0</v>
      </c>
      <c r="BM5" s="157">
        <f>' B_Populations'!AG10</f>
        <v>0</v>
      </c>
      <c r="BN5" s="157">
        <f>IF(BM5=0,0,($R$5/$BM$5)*100000)</f>
        <v>0</v>
      </c>
      <c r="BO5" s="157">
        <f>' B_Populations'!AI10</f>
        <v>0</v>
      </c>
      <c r="BP5" s="157">
        <f>IF(BO5=0,0,($S$5/$BO$5)*100000)</f>
        <v>0</v>
      </c>
      <c r="BQ5" s="157">
        <f>' B_Populations'!AK10</f>
        <v>0</v>
      </c>
      <c r="BR5" s="157">
        <f>IF(BQ5=0,0,($T$5/$BQ$5)*100000)</f>
        <v>0</v>
      </c>
      <c r="BS5" s="157">
        <f>' B_Populations'!AM10</f>
        <v>0</v>
      </c>
      <c r="BT5" s="157">
        <f>IF(BS5=0,0,($U$5/$BC$5)*100000)</f>
        <v>0</v>
      </c>
      <c r="BU5" s="157">
        <f>' B_Populations'!AO10</f>
        <v>0</v>
      </c>
      <c r="BV5" s="157">
        <f>IF(BU5=0,0,($V$5/$BU$5)*100000)</f>
        <v>0</v>
      </c>
      <c r="BW5" s="157">
        <f>' B_Populations'!AQ10</f>
        <v>0</v>
      </c>
      <c r="BX5" s="157">
        <f>IF(BW5=0,0,($W$5/$BW$5)*100000)</f>
        <v>0</v>
      </c>
      <c r="BY5" s="157">
        <f>' B_Populations'!AS10</f>
        <v>0</v>
      </c>
      <c r="BZ5" s="157">
        <f>IF(BY5=0,0,($X$5/$BY$5)*100000)</f>
        <v>0</v>
      </c>
      <c r="CA5" s="157">
        <f>' B_Populations'!AU10</f>
        <v>0</v>
      </c>
      <c r="CB5" s="157">
        <f>IF(CA5=0,0,($Y$5/$CA$5)*100000)</f>
        <v>0</v>
      </c>
      <c r="CC5" s="157">
        <f>' B_Populations'!AW10</f>
        <v>0</v>
      </c>
      <c r="CD5" s="157">
        <f>IF(CC5=0,0,($Z$5/$CC$5)*100000)</f>
        <v>0</v>
      </c>
      <c r="CE5" s="157">
        <f>' B_Populations'!AY10</f>
        <v>0</v>
      </c>
      <c r="CF5" s="157">
        <f>IF(CE5=0,0,($AA$5/$CE$5)*100000)</f>
        <v>0</v>
      </c>
      <c r="CG5" s="157">
        <f>' B_Populations'!BA10</f>
        <v>0</v>
      </c>
      <c r="CH5" s="157">
        <f>IF(CG5=0,0,($AB$5/$CG$5)*100000)</f>
        <v>0</v>
      </c>
      <c r="CI5" s="157">
        <f>' B_Populations'!BC10</f>
        <v>0</v>
      </c>
      <c r="CJ5" s="157">
        <f>IF(CI5=0,0,($AC$5/$CI$5)*100000)</f>
        <v>0</v>
      </c>
      <c r="CK5" s="157">
        <f>' B_Populations'!BE10</f>
        <v>0</v>
      </c>
      <c r="CL5" s="157">
        <f>IF(CK5=0,0,($AD$5/$CK$5)*100000)</f>
        <v>0</v>
      </c>
      <c r="CM5" s="157">
        <f>' B_Populations'!BG10</f>
        <v>0</v>
      </c>
      <c r="CN5" s="157">
        <f>IF(CM5=0,0,($AE$5/$CM$5)*100000)</f>
        <v>0</v>
      </c>
      <c r="CO5" s="157">
        <f>' B_Populations'!BI10</f>
        <v>0</v>
      </c>
      <c r="CP5" s="157">
        <f>IF(CO5=0,0,($AF$5/$CO$5)*100000)</f>
        <v>0</v>
      </c>
      <c r="CQ5" s="110"/>
      <c r="CR5" s="158"/>
      <c r="CS5" s="159">
        <v>7.2168999999999997E-2</v>
      </c>
      <c r="CT5" s="110"/>
      <c r="CU5" s="108" t="str">
        <f>' B_Populations'!$B$10</f>
        <v>15-19</v>
      </c>
      <c r="CV5" s="160">
        <f t="shared" si="3"/>
        <v>0.37301460136968601</v>
      </c>
      <c r="CW5" s="161">
        <f t="shared" si="4"/>
        <v>0.36300487903022982</v>
      </c>
      <c r="CX5" s="161">
        <f t="shared" si="5"/>
        <v>0.38359200595301368</v>
      </c>
      <c r="CY5" s="162">
        <f t="shared" si="6"/>
        <v>0</v>
      </c>
      <c r="CZ5" s="162">
        <f t="shared" si="7"/>
        <v>0</v>
      </c>
      <c r="DA5" s="162">
        <f t="shared" si="8"/>
        <v>0</v>
      </c>
      <c r="DB5" s="162">
        <f t="shared" si="9"/>
        <v>0</v>
      </c>
      <c r="DC5" s="162">
        <f t="shared" si="10"/>
        <v>0</v>
      </c>
      <c r="DD5" s="162">
        <f t="shared" si="11"/>
        <v>0</v>
      </c>
      <c r="DE5" s="162">
        <f t="shared" si="12"/>
        <v>0</v>
      </c>
      <c r="DF5" s="162">
        <f t="shared" si="13"/>
        <v>0</v>
      </c>
      <c r="DG5" s="162">
        <f t="shared" si="14"/>
        <v>0</v>
      </c>
      <c r="DH5" s="162">
        <f t="shared" si="15"/>
        <v>0</v>
      </c>
      <c r="DI5" s="162">
        <f t="shared" si="16"/>
        <v>0</v>
      </c>
      <c r="DJ5" s="162">
        <f t="shared" si="17"/>
        <v>0</v>
      </c>
      <c r="DK5" s="162">
        <f t="shared" si="18"/>
        <v>0</v>
      </c>
      <c r="DL5" s="162">
        <f t="shared" si="19"/>
        <v>0</v>
      </c>
      <c r="DM5" s="162">
        <f t="shared" si="20"/>
        <v>0</v>
      </c>
      <c r="DN5" s="162">
        <f t="shared" si="21"/>
        <v>0</v>
      </c>
      <c r="DO5" s="162">
        <f t="shared" si="22"/>
        <v>0</v>
      </c>
      <c r="DP5" s="162">
        <f t="shared" si="23"/>
        <v>0</v>
      </c>
      <c r="DQ5" s="162">
        <f t="shared" si="24"/>
        <v>0</v>
      </c>
      <c r="DR5" s="162">
        <f t="shared" si="25"/>
        <v>0</v>
      </c>
      <c r="DS5" s="162">
        <f t="shared" si="26"/>
        <v>0</v>
      </c>
      <c r="DT5" s="162">
        <f t="shared" si="27"/>
        <v>0</v>
      </c>
      <c r="DU5" s="162">
        <f t="shared" si="28"/>
        <v>0</v>
      </c>
      <c r="DV5" s="162">
        <f t="shared" si="29"/>
        <v>0</v>
      </c>
      <c r="DW5" s="162">
        <f t="shared" si="30"/>
        <v>0</v>
      </c>
      <c r="DX5" s="162">
        <f t="shared" si="31"/>
        <v>0</v>
      </c>
      <c r="DY5" s="162">
        <f t="shared" si="32"/>
        <v>0</v>
      </c>
    </row>
    <row r="6" spans="1:129">
      <c r="B6" s="108" t="str">
        <f>' B_Populations'!$B$11</f>
        <v>20-24</v>
      </c>
      <c r="C6" s="259">
        <v>2</v>
      </c>
      <c r="D6" s="260">
        <v>1</v>
      </c>
      <c r="E6" s="260">
        <f t="shared" si="33"/>
        <v>1</v>
      </c>
      <c r="F6" s="155"/>
      <c r="G6" s="155"/>
      <c r="H6" s="155"/>
      <c r="I6" s="155"/>
      <c r="J6" s="155"/>
      <c r="K6" s="155"/>
      <c r="L6" s="155"/>
      <c r="M6" s="156"/>
      <c r="N6" s="156"/>
      <c r="O6" s="156"/>
      <c r="P6" s="156"/>
      <c r="Q6" s="156"/>
      <c r="R6" s="156"/>
      <c r="S6" s="156"/>
      <c r="T6" s="156"/>
      <c r="U6" s="156"/>
      <c r="V6" s="156"/>
      <c r="W6" s="156"/>
      <c r="X6" s="156"/>
      <c r="Y6" s="156"/>
      <c r="Z6" s="156"/>
      <c r="AA6" s="156"/>
      <c r="AB6" s="156"/>
      <c r="AC6" s="156"/>
      <c r="AD6" s="156"/>
      <c r="AE6" s="156"/>
      <c r="AF6" s="156"/>
      <c r="AG6" s="110"/>
      <c r="AH6" s="157">
        <f>' B_Populations'!C11</f>
        <v>32476</v>
      </c>
      <c r="AI6" s="157">
        <f>IF(AH6=0,0,($C$6/$AH$6)*100000)</f>
        <v>6.1583938908732607</v>
      </c>
      <c r="AJ6" s="157">
        <f>' B_Populations'!E11</f>
        <v>16977</v>
      </c>
      <c r="AK6" s="157">
        <f>IF(AJ6=0,0,($D$6/$AJ$6)*100000)</f>
        <v>5.8903222006243743</v>
      </c>
      <c r="AL6" s="157">
        <f>' B_Populations'!G11</f>
        <v>15499</v>
      </c>
      <c r="AM6" s="157">
        <f>IF(AL6=0,0,($E$6/$AL$6)*100000)</f>
        <v>6.4520291631718178</v>
      </c>
      <c r="AN6" s="157">
        <f>' B_Populations'!I11</f>
        <v>0</v>
      </c>
      <c r="AO6" s="157">
        <f>IF(AN6=0,0,($F$6/$AN$6)*100000)</f>
        <v>0</v>
      </c>
      <c r="AP6" s="157">
        <f>' B_Populations'!K11</f>
        <v>0</v>
      </c>
      <c r="AQ6" s="157">
        <f>IF(AP6=0,0,($G$6/$AP$6)*100000)</f>
        <v>0</v>
      </c>
      <c r="AR6" s="157">
        <f>' B_Populations'!M11</f>
        <v>0</v>
      </c>
      <c r="AS6" s="157">
        <f>IF(AR6=0,0,($H$6/$AR$6)*100000)</f>
        <v>0</v>
      </c>
      <c r="AT6" s="157">
        <f>' B_Populations'!O11</f>
        <v>0</v>
      </c>
      <c r="AU6" s="157">
        <f>IF(AT6=0,0,($I$6/$AT$6)*100000)</f>
        <v>0</v>
      </c>
      <c r="AV6" s="157">
        <f>' B_Populations'!Q11</f>
        <v>0</v>
      </c>
      <c r="AW6" s="157">
        <f>IF(AV6=0,0,($J$6/$AV$6)*100000)</f>
        <v>0</v>
      </c>
      <c r="AX6" s="157">
        <f>' B_Populations'!S11</f>
        <v>0</v>
      </c>
      <c r="AY6" s="157">
        <f>IF(AX6=0,0,($K$6/$AX$6)*100000)</f>
        <v>0</v>
      </c>
      <c r="AZ6" s="157">
        <f>' B_Populations'!U11</f>
        <v>0</v>
      </c>
      <c r="BA6" s="157">
        <f>IF(AZ6=0,0,($L$6/$AZ$6)*100000)</f>
        <v>0</v>
      </c>
      <c r="BC6" s="157">
        <f>' B_Populations'!W11</f>
        <v>0</v>
      </c>
      <c r="BD6" s="157">
        <f>IF(BC6=0,0,($M$6/$BC$6)*100000)</f>
        <v>0</v>
      </c>
      <c r="BE6" s="157">
        <f>' B_Populations'!Y11</f>
        <v>0</v>
      </c>
      <c r="BF6" s="157">
        <f>IF(BE6=0,0,($N$6/$BE$6)*100000)</f>
        <v>0</v>
      </c>
      <c r="BG6" s="157">
        <f>' B_Populations'!AA11</f>
        <v>0</v>
      </c>
      <c r="BH6" s="157">
        <f>IF(BG6=0,0,($O$6/$BG$6)*100000)</f>
        <v>0</v>
      </c>
      <c r="BI6" s="157">
        <f>' B_Populations'!AC11</f>
        <v>0</v>
      </c>
      <c r="BJ6" s="157">
        <f>IF(BI6=0,0,($P$6/$BI$6)*100000)</f>
        <v>0</v>
      </c>
      <c r="BK6" s="157">
        <f>' B_Populations'!AE11</f>
        <v>0</v>
      </c>
      <c r="BL6" s="157">
        <f>IF(BK6=0,0,($Q$6/$BK$6)*100000)</f>
        <v>0</v>
      </c>
      <c r="BM6" s="157">
        <f>' B_Populations'!AG11</f>
        <v>0</v>
      </c>
      <c r="BN6" s="157">
        <f>IF(BM6=0,0,($R$6/$BM$6)*100000)</f>
        <v>0</v>
      </c>
      <c r="BO6" s="157">
        <f>' B_Populations'!AI11</f>
        <v>0</v>
      </c>
      <c r="BP6" s="157">
        <f>IF(BO6=0,0,($S$6/$BO$6)*100000)</f>
        <v>0</v>
      </c>
      <c r="BQ6" s="157">
        <f>' B_Populations'!AK11</f>
        <v>0</v>
      </c>
      <c r="BR6" s="157">
        <f>IF(BQ6=0,0,($T$6/$BQ$6)*100000)</f>
        <v>0</v>
      </c>
      <c r="BS6" s="157">
        <f>' B_Populations'!AM11</f>
        <v>0</v>
      </c>
      <c r="BT6" s="157">
        <f>IF(BS6=0,0,($U$6/$BS$6)*100000)</f>
        <v>0</v>
      </c>
      <c r="BU6" s="157">
        <f>' B_Populations'!AO11</f>
        <v>0</v>
      </c>
      <c r="BV6" s="157">
        <f>IF(BU6=0,0,($V$6/$BU$6)*100000)</f>
        <v>0</v>
      </c>
      <c r="BW6" s="157">
        <f>' B_Populations'!AQ11</f>
        <v>0</v>
      </c>
      <c r="BX6" s="157">
        <f>IF(BW6=0,0,($W$6/$BW$6)*100000)</f>
        <v>0</v>
      </c>
      <c r="BY6" s="157">
        <f>' B_Populations'!AS11</f>
        <v>0</v>
      </c>
      <c r="BZ6" s="157">
        <f>IF(BY6=0,0,($X$6/$BY$6)*100000)</f>
        <v>0</v>
      </c>
      <c r="CA6" s="157">
        <f>' B_Populations'!AU11</f>
        <v>0</v>
      </c>
      <c r="CB6" s="157">
        <f>IF(CA6=0,0,($Y$6/$CA$6)*100000)</f>
        <v>0</v>
      </c>
      <c r="CC6" s="157">
        <f>' B_Populations'!AW11</f>
        <v>0</v>
      </c>
      <c r="CD6" s="157">
        <f>IF(CC6=0,0,($Z$6/$CC$6)*100000)</f>
        <v>0</v>
      </c>
      <c r="CE6" s="157">
        <f>' B_Populations'!AY11</f>
        <v>0</v>
      </c>
      <c r="CF6" s="157">
        <f>IF(CE6=0,0,($AA$6/$CE$6)*100000)</f>
        <v>0</v>
      </c>
      <c r="CG6" s="157">
        <f>' B_Populations'!BA11</f>
        <v>0</v>
      </c>
      <c r="CH6" s="157">
        <f>IF(CG6=0,0,($AB$6/$CG$6)*100000)</f>
        <v>0</v>
      </c>
      <c r="CI6" s="157">
        <f>' B_Populations'!BC11</f>
        <v>0</v>
      </c>
      <c r="CJ6" s="157">
        <f>IF(CI6=0,0,($AC$6/$CI$6)*100000)</f>
        <v>0</v>
      </c>
      <c r="CK6" s="157">
        <f>' B_Populations'!BE11</f>
        <v>0</v>
      </c>
      <c r="CL6" s="157">
        <f>IF(CK6=0,0,($AD$6/$CK$6)*100000)</f>
        <v>0</v>
      </c>
      <c r="CM6" s="157">
        <f>' B_Populations'!BG11</f>
        <v>0</v>
      </c>
      <c r="CN6" s="157">
        <f>IF(CM6=0,0,($AE$6/$CM$6)*100000)</f>
        <v>0</v>
      </c>
      <c r="CO6" s="157">
        <f>' B_Populations'!BI11</f>
        <v>0</v>
      </c>
      <c r="CP6" s="157">
        <f>IF(CO6=0,0,($AF$6/$CO$6)*100000)</f>
        <v>0</v>
      </c>
      <c r="CQ6" s="110"/>
      <c r="CR6" s="158"/>
      <c r="CS6" s="159">
        <v>6.6477999999999995E-2</v>
      </c>
      <c r="CT6" s="110"/>
      <c r="CU6" s="108" t="str">
        <f>' B_Populations'!$B$11</f>
        <v>20-24</v>
      </c>
      <c r="CV6" s="160">
        <f t="shared" si="3"/>
        <v>0.40939770907747258</v>
      </c>
      <c r="CW6" s="161">
        <f t="shared" si="4"/>
        <v>0.3915768392531071</v>
      </c>
      <c r="CX6" s="161">
        <f t="shared" si="5"/>
        <v>0.42891799470933606</v>
      </c>
      <c r="CY6" s="162">
        <f t="shared" si="6"/>
        <v>0</v>
      </c>
      <c r="CZ6" s="162">
        <f t="shared" si="7"/>
        <v>0</v>
      </c>
      <c r="DA6" s="162">
        <f t="shared" si="8"/>
        <v>0</v>
      </c>
      <c r="DB6" s="162">
        <f t="shared" si="9"/>
        <v>0</v>
      </c>
      <c r="DC6" s="162">
        <f t="shared" si="10"/>
        <v>0</v>
      </c>
      <c r="DD6" s="162">
        <f t="shared" si="11"/>
        <v>0</v>
      </c>
      <c r="DE6" s="162">
        <f t="shared" si="12"/>
        <v>0</v>
      </c>
      <c r="DF6" s="162">
        <f t="shared" si="13"/>
        <v>0</v>
      </c>
      <c r="DG6" s="162">
        <f t="shared" si="14"/>
        <v>0</v>
      </c>
      <c r="DH6" s="162">
        <f t="shared" si="15"/>
        <v>0</v>
      </c>
      <c r="DI6" s="162">
        <f t="shared" si="16"/>
        <v>0</v>
      </c>
      <c r="DJ6" s="162">
        <f t="shared" si="17"/>
        <v>0</v>
      </c>
      <c r="DK6" s="162">
        <f t="shared" si="18"/>
        <v>0</v>
      </c>
      <c r="DL6" s="162">
        <f t="shared" si="19"/>
        <v>0</v>
      </c>
      <c r="DM6" s="162">
        <f t="shared" si="20"/>
        <v>0</v>
      </c>
      <c r="DN6" s="162">
        <f t="shared" si="21"/>
        <v>0</v>
      </c>
      <c r="DO6" s="162">
        <f t="shared" si="22"/>
        <v>0</v>
      </c>
      <c r="DP6" s="162">
        <f t="shared" si="23"/>
        <v>0</v>
      </c>
      <c r="DQ6" s="162">
        <f t="shared" si="24"/>
        <v>0</v>
      </c>
      <c r="DR6" s="162">
        <f t="shared" si="25"/>
        <v>0</v>
      </c>
      <c r="DS6" s="162">
        <f t="shared" si="26"/>
        <v>0</v>
      </c>
      <c r="DT6" s="162">
        <f t="shared" si="27"/>
        <v>0</v>
      </c>
      <c r="DU6" s="162">
        <f t="shared" si="28"/>
        <v>0</v>
      </c>
      <c r="DV6" s="162">
        <f t="shared" si="29"/>
        <v>0</v>
      </c>
      <c r="DW6" s="162">
        <f t="shared" si="30"/>
        <v>0</v>
      </c>
      <c r="DX6" s="162">
        <f t="shared" si="31"/>
        <v>0</v>
      </c>
      <c r="DY6" s="162">
        <f t="shared" si="32"/>
        <v>0</v>
      </c>
    </row>
    <row r="7" spans="1:129">
      <c r="B7" s="108" t="str">
        <f>' B_Populations'!$B$12</f>
        <v>25-34</v>
      </c>
      <c r="C7" s="259">
        <v>7</v>
      </c>
      <c r="D7" s="260">
        <v>6</v>
      </c>
      <c r="E7" s="260">
        <f t="shared" si="33"/>
        <v>1</v>
      </c>
      <c r="F7" s="155"/>
      <c r="G7" s="155"/>
      <c r="H7" s="155"/>
      <c r="I7" s="155"/>
      <c r="J7" s="155"/>
      <c r="K7" s="155"/>
      <c r="L7" s="155"/>
      <c r="M7" s="156"/>
      <c r="N7" s="156"/>
      <c r="O7" s="156"/>
      <c r="P7" s="156"/>
      <c r="Q7" s="156"/>
      <c r="R7" s="156"/>
      <c r="S7" s="156"/>
      <c r="T7" s="156"/>
      <c r="U7" s="156"/>
      <c r="V7" s="156"/>
      <c r="W7" s="156"/>
      <c r="X7" s="156"/>
      <c r="Y7" s="156"/>
      <c r="Z7" s="156"/>
      <c r="AA7" s="156"/>
      <c r="AB7" s="156"/>
      <c r="AC7" s="156"/>
      <c r="AD7" s="156"/>
      <c r="AE7" s="156"/>
      <c r="AF7" s="156"/>
      <c r="AG7" s="110"/>
      <c r="AH7" s="157">
        <f>' B_Populations'!C12</f>
        <v>61089</v>
      </c>
      <c r="AI7" s="157">
        <f>IF(AH7=0,0,($C$7/$AH$7)*100000)</f>
        <v>11.458691417440129</v>
      </c>
      <c r="AJ7" s="157">
        <f>' B_Populations'!E12</f>
        <v>30902</v>
      </c>
      <c r="AK7" s="157">
        <f>IF(AJ7=0,0,($D$7/$AJ$7)*100000)</f>
        <v>19.416219014950489</v>
      </c>
      <c r="AL7" s="157">
        <f>' B_Populations'!G12</f>
        <v>30187</v>
      </c>
      <c r="AM7" s="157">
        <f>IF(AL7=0,0,($E$7/$AL$7)*100000)</f>
        <v>3.3126842680624105</v>
      </c>
      <c r="AN7" s="157">
        <f>' B_Populations'!I12</f>
        <v>0</v>
      </c>
      <c r="AO7" s="157">
        <f>IF(AN7=0,0,($F$7/$AN$7)*100000)</f>
        <v>0</v>
      </c>
      <c r="AP7" s="157">
        <f>' B_Populations'!K12</f>
        <v>0</v>
      </c>
      <c r="AQ7" s="157">
        <f>IF(AP7=0,0,($G$7/$AP$7)*100000)</f>
        <v>0</v>
      </c>
      <c r="AR7" s="157">
        <f>' B_Populations'!M12</f>
        <v>0</v>
      </c>
      <c r="AS7" s="157">
        <f>IF(AR7=0,0,($H$7/$AR$7)*100000)</f>
        <v>0</v>
      </c>
      <c r="AT7" s="157">
        <f>' B_Populations'!O12</f>
        <v>0</v>
      </c>
      <c r="AU7" s="157">
        <f>IF(AT7=0,0,($I$7/$AT$7)*100000)</f>
        <v>0</v>
      </c>
      <c r="AV7" s="157">
        <f>' B_Populations'!Q12</f>
        <v>0</v>
      </c>
      <c r="AW7" s="157">
        <f>IF(AV7=0,0,($J$7/$AV$7)*100000)</f>
        <v>0</v>
      </c>
      <c r="AX7" s="157">
        <f>' B_Populations'!S12</f>
        <v>0</v>
      </c>
      <c r="AY7" s="157">
        <f>IF(AX7=0,0,($K$7/$AX$7)*100000)</f>
        <v>0</v>
      </c>
      <c r="AZ7" s="157">
        <f>' B_Populations'!U12</f>
        <v>0</v>
      </c>
      <c r="BA7" s="157">
        <f>IF(AZ7=0,0,($L$7/$AZ$7)*100000)</f>
        <v>0</v>
      </c>
      <c r="BC7" s="157">
        <f>' B_Populations'!W12</f>
        <v>0</v>
      </c>
      <c r="BD7" s="157">
        <f>IF(BC7=0,0,($M$7/$BC$7)*100000)</f>
        <v>0</v>
      </c>
      <c r="BE7" s="157">
        <f>' B_Populations'!Y12</f>
        <v>0</v>
      </c>
      <c r="BF7" s="157">
        <f>IF(BE7=0,0,($N$7/$BE$7)*100000)</f>
        <v>0</v>
      </c>
      <c r="BG7" s="157">
        <f>' B_Populations'!AA12</f>
        <v>0</v>
      </c>
      <c r="BH7" s="157">
        <f>IF(BG7=0,0,($O$7/$BG$7)*100000)</f>
        <v>0</v>
      </c>
      <c r="BI7" s="157">
        <f>' B_Populations'!AC12</f>
        <v>0</v>
      </c>
      <c r="BJ7" s="157">
        <f>IF(BI7=0,0,($P$7/$BI$7)*100000)</f>
        <v>0</v>
      </c>
      <c r="BK7" s="157">
        <f>' B_Populations'!AE12</f>
        <v>0</v>
      </c>
      <c r="BL7" s="157">
        <f>IF(BK7=0,0,($Q$7/$BK$7)*100000)</f>
        <v>0</v>
      </c>
      <c r="BM7" s="157">
        <f>' B_Populations'!AG12</f>
        <v>0</v>
      </c>
      <c r="BN7" s="157">
        <f>IF(BM7=0,0,($R$7/$BM$7)*100000)</f>
        <v>0</v>
      </c>
      <c r="BO7" s="157">
        <f>' B_Populations'!AI12</f>
        <v>0</v>
      </c>
      <c r="BP7" s="157">
        <f>IF(BO7=0,0,($S$7/$BO$7)*100000)</f>
        <v>0</v>
      </c>
      <c r="BQ7" s="157">
        <f>' B_Populations'!AK12</f>
        <v>0</v>
      </c>
      <c r="BR7" s="157">
        <f>IF(BQ7=0,0,($T$7/$BQ$7)*100000)</f>
        <v>0</v>
      </c>
      <c r="BS7" s="157">
        <f>' B_Populations'!AM12</f>
        <v>0</v>
      </c>
      <c r="BT7" s="157">
        <f>IF(BS7=0,0,($U$7/$BS$7)*100000)</f>
        <v>0</v>
      </c>
      <c r="BU7" s="157">
        <f>' B_Populations'!AO12</f>
        <v>0</v>
      </c>
      <c r="BV7" s="157">
        <f>IF(BU7=0,0,($V$7/$BU$7)*100000)</f>
        <v>0</v>
      </c>
      <c r="BW7" s="157">
        <f>' B_Populations'!AQ12</f>
        <v>0</v>
      </c>
      <c r="BX7" s="157">
        <f>IF(BW7=0,0,($W$7/$BW$7)*100000)</f>
        <v>0</v>
      </c>
      <c r="BY7" s="157">
        <f>' B_Populations'!AS12</f>
        <v>0</v>
      </c>
      <c r="BZ7" s="157">
        <f>IF(BY7=0,0,($X$7/$BY$7)*100000)</f>
        <v>0</v>
      </c>
      <c r="CA7" s="157">
        <f>' B_Populations'!AU12</f>
        <v>0</v>
      </c>
      <c r="CB7" s="157">
        <f>IF(CA7=0,0,($Y$7/$CA$7)*100000)</f>
        <v>0</v>
      </c>
      <c r="CC7" s="157">
        <f>' B_Populations'!AW12</f>
        <v>0</v>
      </c>
      <c r="CD7" s="157">
        <f>IF(CC7=0,0,($Z$7/$CC$7)*100000)</f>
        <v>0</v>
      </c>
      <c r="CE7" s="157">
        <f>' B_Populations'!AY12</f>
        <v>0</v>
      </c>
      <c r="CF7" s="157">
        <f>IF(CE7=0,0,($AA$7/$CE$7)*100000)</f>
        <v>0</v>
      </c>
      <c r="CG7" s="157">
        <f>' B_Populations'!BA12</f>
        <v>0</v>
      </c>
      <c r="CH7" s="157">
        <f>IF(CG7=0,0,($AB$7/$CG$7)*100000)</f>
        <v>0</v>
      </c>
      <c r="CI7" s="157">
        <f>' B_Populations'!BC12</f>
        <v>0</v>
      </c>
      <c r="CJ7" s="157">
        <f>IF(CI7=0,0,($AC$7/$CI$7)*100000)</f>
        <v>0</v>
      </c>
      <c r="CK7" s="157">
        <f>' B_Populations'!BE12</f>
        <v>0</v>
      </c>
      <c r="CL7" s="157">
        <f>IF(CK7=0,0,($AD$7/$CK$7)*100000)</f>
        <v>0</v>
      </c>
      <c r="CM7" s="157">
        <f>' B_Populations'!BG12</f>
        <v>0</v>
      </c>
      <c r="CN7" s="157">
        <f>IF(CM7=0,0,($AE$7/$CM$7)*100000)</f>
        <v>0</v>
      </c>
      <c r="CO7" s="157">
        <f>' B_Populations'!BI12</f>
        <v>0</v>
      </c>
      <c r="CP7" s="157">
        <f>IF(CO7=0,0,($AF$7/$CO$7)*100000)</f>
        <v>0</v>
      </c>
      <c r="CQ7" s="110"/>
      <c r="CR7" s="158"/>
      <c r="CS7" s="159">
        <v>0.135573</v>
      </c>
      <c r="CT7" s="110"/>
      <c r="CU7" s="108" t="str">
        <f>' B_Populations'!$B$12</f>
        <v>25-34</v>
      </c>
      <c r="CV7" s="160">
        <f t="shared" si="3"/>
        <v>1.5534891715366106</v>
      </c>
      <c r="CW7" s="161">
        <f t="shared" si="4"/>
        <v>2.6323150605138825</v>
      </c>
      <c r="CX7" s="161">
        <f t="shared" si="5"/>
        <v>0.44911054427402519</v>
      </c>
      <c r="CY7" s="162">
        <f t="shared" si="6"/>
        <v>0</v>
      </c>
      <c r="CZ7" s="162">
        <f t="shared" si="7"/>
        <v>0</v>
      </c>
      <c r="DA7" s="162">
        <f t="shared" si="8"/>
        <v>0</v>
      </c>
      <c r="DB7" s="162">
        <f t="shared" si="9"/>
        <v>0</v>
      </c>
      <c r="DC7" s="162">
        <f t="shared" si="10"/>
        <v>0</v>
      </c>
      <c r="DD7" s="162">
        <f t="shared" si="11"/>
        <v>0</v>
      </c>
      <c r="DE7" s="162">
        <f t="shared" si="12"/>
        <v>0</v>
      </c>
      <c r="DF7" s="162">
        <f t="shared" si="13"/>
        <v>0</v>
      </c>
      <c r="DG7" s="162">
        <f t="shared" si="14"/>
        <v>0</v>
      </c>
      <c r="DH7" s="162">
        <f t="shared" si="15"/>
        <v>0</v>
      </c>
      <c r="DI7" s="162">
        <f t="shared" si="16"/>
        <v>0</v>
      </c>
      <c r="DJ7" s="162">
        <f t="shared" si="17"/>
        <v>0</v>
      </c>
      <c r="DK7" s="162">
        <f t="shared" si="18"/>
        <v>0</v>
      </c>
      <c r="DL7" s="162">
        <f t="shared" si="19"/>
        <v>0</v>
      </c>
      <c r="DM7" s="162">
        <f t="shared" si="20"/>
        <v>0</v>
      </c>
      <c r="DN7" s="162">
        <f t="shared" si="21"/>
        <v>0</v>
      </c>
      <c r="DO7" s="162">
        <f t="shared" si="22"/>
        <v>0</v>
      </c>
      <c r="DP7" s="162">
        <f t="shared" si="23"/>
        <v>0</v>
      </c>
      <c r="DQ7" s="162">
        <f t="shared" si="24"/>
        <v>0</v>
      </c>
      <c r="DR7" s="162">
        <f t="shared" si="25"/>
        <v>0</v>
      </c>
      <c r="DS7" s="162">
        <f t="shared" si="26"/>
        <v>0</v>
      </c>
      <c r="DT7" s="162">
        <f t="shared" si="27"/>
        <v>0</v>
      </c>
      <c r="DU7" s="162">
        <f t="shared" si="28"/>
        <v>0</v>
      </c>
      <c r="DV7" s="162">
        <f t="shared" si="29"/>
        <v>0</v>
      </c>
      <c r="DW7" s="162">
        <f t="shared" si="30"/>
        <v>0</v>
      </c>
      <c r="DX7" s="162">
        <f t="shared" si="31"/>
        <v>0</v>
      </c>
      <c r="DY7" s="162">
        <f t="shared" si="32"/>
        <v>0</v>
      </c>
    </row>
    <row r="8" spans="1:129">
      <c r="B8" s="108" t="str">
        <f>' B_Populations'!$B$13</f>
        <v>35-44</v>
      </c>
      <c r="C8" s="259">
        <v>4</v>
      </c>
      <c r="D8" s="260">
        <v>2</v>
      </c>
      <c r="E8" s="260">
        <f t="shared" si="33"/>
        <v>2</v>
      </c>
      <c r="F8" s="155"/>
      <c r="G8" s="155"/>
      <c r="H8" s="155"/>
      <c r="I8" s="155"/>
      <c r="J8" s="155"/>
      <c r="K8" s="155"/>
      <c r="L8" s="155"/>
      <c r="M8" s="156"/>
      <c r="N8" s="156"/>
      <c r="O8" s="156"/>
      <c r="P8" s="156"/>
      <c r="Q8" s="156"/>
      <c r="R8" s="156"/>
      <c r="S8" s="156"/>
      <c r="T8" s="156"/>
      <c r="U8" s="156"/>
      <c r="V8" s="156"/>
      <c r="W8" s="156"/>
      <c r="X8" s="156"/>
      <c r="Y8" s="156"/>
      <c r="Z8" s="156"/>
      <c r="AA8" s="156"/>
      <c r="AB8" s="156"/>
      <c r="AC8" s="156"/>
      <c r="AD8" s="156"/>
      <c r="AE8" s="156"/>
      <c r="AF8" s="156"/>
      <c r="AG8" s="110"/>
      <c r="AH8" s="157">
        <f>' B_Populations'!C13</f>
        <v>68302</v>
      </c>
      <c r="AI8" s="157">
        <f>IF(AH8=0,0,($C$8/$AH$8)*100000)</f>
        <v>5.8563438845128983</v>
      </c>
      <c r="AJ8" s="157">
        <f>' B_Populations'!E13</f>
        <v>35130</v>
      </c>
      <c r="AK8" s="157">
        <f>IF(AJ8=0,0,($D$8/$AJ$8)*100000)</f>
        <v>5.6931397665812691</v>
      </c>
      <c r="AL8" s="157">
        <f>' B_Populations'!G13</f>
        <v>33172</v>
      </c>
      <c r="AM8" s="157">
        <f>IF(AL8=0,0,($E$8/$AL$8)*100000)</f>
        <v>6.0291812371879896</v>
      </c>
      <c r="AN8" s="157">
        <f>' B_Populations'!I13</f>
        <v>0</v>
      </c>
      <c r="AO8" s="157">
        <f>IF(AN8=0,0,($F$8/$AN$8)*100000)</f>
        <v>0</v>
      </c>
      <c r="AP8" s="157">
        <f>' B_Populations'!K13</f>
        <v>0</v>
      </c>
      <c r="AQ8" s="157">
        <f>IF(AP8=0,0,($G$8/$AP$8)*100000)</f>
        <v>0</v>
      </c>
      <c r="AR8" s="157">
        <f>' B_Populations'!M13</f>
        <v>0</v>
      </c>
      <c r="AS8" s="157">
        <f>IF(AR8=0,0,($H$8/$AR$8)*100000)</f>
        <v>0</v>
      </c>
      <c r="AT8" s="157">
        <f>' B_Populations'!O13</f>
        <v>0</v>
      </c>
      <c r="AU8" s="157">
        <f>IF(AT8=0,0,($I$8/$AT$8)*100000)</f>
        <v>0</v>
      </c>
      <c r="AV8" s="157">
        <f>' B_Populations'!Q13</f>
        <v>0</v>
      </c>
      <c r="AW8" s="157">
        <f>IF(AV8=0,0,($J$8/$AV$8)*100000)</f>
        <v>0</v>
      </c>
      <c r="AX8" s="157">
        <f>' B_Populations'!S13</f>
        <v>0</v>
      </c>
      <c r="AY8" s="157">
        <f>IF(AX8=0,0,($K$8/$AX$8)*100000)</f>
        <v>0</v>
      </c>
      <c r="AZ8" s="157">
        <f>' B_Populations'!U13</f>
        <v>0</v>
      </c>
      <c r="BA8" s="157">
        <f>IF(AZ8=0,0,($L$8/$AZ$8)*100000)</f>
        <v>0</v>
      </c>
      <c r="BC8" s="157">
        <f>' B_Populations'!W13</f>
        <v>0</v>
      </c>
      <c r="BD8" s="157">
        <f>IF(BC8=0,0,($M$8/$BC$8)*100000)</f>
        <v>0</v>
      </c>
      <c r="BE8" s="157">
        <f>' B_Populations'!Y13</f>
        <v>0</v>
      </c>
      <c r="BF8" s="157">
        <f>IF(BE8=0,0,($N$8/$BE$8)*100000)</f>
        <v>0</v>
      </c>
      <c r="BG8" s="157">
        <f>' B_Populations'!AA13</f>
        <v>0</v>
      </c>
      <c r="BH8" s="157">
        <f>IF(BG8=0,0,($O$8/$BG$8)*100000)</f>
        <v>0</v>
      </c>
      <c r="BI8" s="157">
        <f>' B_Populations'!AC13</f>
        <v>0</v>
      </c>
      <c r="BJ8" s="157">
        <f>IF(BI8=0,0,($P$8/$BI$8)*100000)</f>
        <v>0</v>
      </c>
      <c r="BK8" s="157">
        <f>' B_Populations'!AE13</f>
        <v>0</v>
      </c>
      <c r="BL8" s="157">
        <f>IF(BK8=0,0,($Q$8/$BK$8)*100000)</f>
        <v>0</v>
      </c>
      <c r="BM8" s="157">
        <f>' B_Populations'!AG13</f>
        <v>0</v>
      </c>
      <c r="BN8" s="157">
        <f>IF(BM8=0,0,($R$8/$BM$8)*100000)</f>
        <v>0</v>
      </c>
      <c r="BO8" s="157">
        <f>' B_Populations'!AI13</f>
        <v>0</v>
      </c>
      <c r="BP8" s="157">
        <f>IF(BO8=0,0,($S$8/$BO$8)*100000)</f>
        <v>0</v>
      </c>
      <c r="BQ8" s="157">
        <f>' B_Populations'!AK13</f>
        <v>0</v>
      </c>
      <c r="BR8" s="157">
        <f>IF(BQ8=0,0,($T$8/$BQ$8)*100000)</f>
        <v>0</v>
      </c>
      <c r="BS8" s="157">
        <f>' B_Populations'!AM13</f>
        <v>0</v>
      </c>
      <c r="BT8" s="157">
        <f>IF(BS8=0,0,($U$8/$BS$8)*100000)</f>
        <v>0</v>
      </c>
      <c r="BU8" s="157">
        <f>' B_Populations'!AO13</f>
        <v>0</v>
      </c>
      <c r="BV8" s="157">
        <f>IF(BU8=0,0,($V$8/$BU$8)*100000)</f>
        <v>0</v>
      </c>
      <c r="BW8" s="157">
        <f>' B_Populations'!AQ13</f>
        <v>0</v>
      </c>
      <c r="BX8" s="157">
        <f>IF(BW8=0,0,($W$8/$BW$8)*100000)</f>
        <v>0</v>
      </c>
      <c r="BY8" s="157">
        <f>' B_Populations'!AS13</f>
        <v>0</v>
      </c>
      <c r="BZ8" s="157">
        <f>IF(BY8=0,0,($X$8/$BY$8)*100000)</f>
        <v>0</v>
      </c>
      <c r="CA8" s="157">
        <f>' B_Populations'!AU13</f>
        <v>0</v>
      </c>
      <c r="CB8" s="157">
        <f>IF(CA8=0,0,($Y$8/$CA$8)*100000)</f>
        <v>0</v>
      </c>
      <c r="CC8" s="157">
        <f>' B_Populations'!AW13</f>
        <v>0</v>
      </c>
      <c r="CD8" s="157">
        <f>IF(CC8=0,0,($Z$8/$CC$8)*100000)</f>
        <v>0</v>
      </c>
      <c r="CE8" s="157">
        <f>' B_Populations'!AY13</f>
        <v>0</v>
      </c>
      <c r="CF8" s="157">
        <f>IF(CE8=0,0,($AA$8/$CE$8)*100000)</f>
        <v>0</v>
      </c>
      <c r="CG8" s="157">
        <f>' B_Populations'!BA13</f>
        <v>0</v>
      </c>
      <c r="CH8" s="157">
        <f>IF(CG8=0,0,($AB$8/$CG$8)*100000)</f>
        <v>0</v>
      </c>
      <c r="CI8" s="157">
        <f>' B_Populations'!BC13</f>
        <v>0</v>
      </c>
      <c r="CJ8" s="157">
        <f>IF(CI8=0,0,($AC$8/$CI$8)*100000)</f>
        <v>0</v>
      </c>
      <c r="CK8" s="157">
        <f>' B_Populations'!BE13</f>
        <v>0</v>
      </c>
      <c r="CL8" s="157">
        <f>IF(CK8=0,0,($AD$8/$CK$8)*100000)</f>
        <v>0</v>
      </c>
      <c r="CM8" s="157">
        <f>' B_Populations'!BG13</f>
        <v>0</v>
      </c>
      <c r="CN8" s="157">
        <f>IF(CM8=0,0,($AE$8/$CM$8)*100000)</f>
        <v>0</v>
      </c>
      <c r="CO8" s="157">
        <f>' B_Populations'!BI13</f>
        <v>0</v>
      </c>
      <c r="CP8" s="157">
        <f>IF(CO8=0,0,($AF$8/$CO$8)*100000)</f>
        <v>0</v>
      </c>
      <c r="CQ8" s="110"/>
      <c r="CR8" s="158"/>
      <c r="CS8" s="159">
        <v>0.16261300000000001</v>
      </c>
      <c r="CT8" s="110"/>
      <c r="CU8" s="108" t="str">
        <f>' B_Populations'!$B$13</f>
        <v>35-44</v>
      </c>
      <c r="CV8" s="160">
        <f t="shared" si="3"/>
        <v>0.95231764809229602</v>
      </c>
      <c r="CW8" s="161">
        <f t="shared" si="4"/>
        <v>0.92577853686307998</v>
      </c>
      <c r="CX8" s="161">
        <f t="shared" si="5"/>
        <v>0.98042324852285057</v>
      </c>
      <c r="CY8" s="162">
        <f t="shared" si="6"/>
        <v>0</v>
      </c>
      <c r="CZ8" s="162">
        <f t="shared" si="7"/>
        <v>0</v>
      </c>
      <c r="DA8" s="162">
        <f t="shared" si="8"/>
        <v>0</v>
      </c>
      <c r="DB8" s="162">
        <f t="shared" si="9"/>
        <v>0</v>
      </c>
      <c r="DC8" s="162">
        <f t="shared" si="10"/>
        <v>0</v>
      </c>
      <c r="DD8" s="162">
        <f t="shared" si="11"/>
        <v>0</v>
      </c>
      <c r="DE8" s="162">
        <f t="shared" si="12"/>
        <v>0</v>
      </c>
      <c r="DF8" s="162">
        <f t="shared" si="13"/>
        <v>0</v>
      </c>
      <c r="DG8" s="162">
        <f t="shared" si="14"/>
        <v>0</v>
      </c>
      <c r="DH8" s="162">
        <f t="shared" si="15"/>
        <v>0</v>
      </c>
      <c r="DI8" s="162">
        <f t="shared" si="16"/>
        <v>0</v>
      </c>
      <c r="DJ8" s="162">
        <f t="shared" si="17"/>
        <v>0</v>
      </c>
      <c r="DK8" s="162">
        <f t="shared" si="18"/>
        <v>0</v>
      </c>
      <c r="DL8" s="162">
        <f t="shared" si="19"/>
        <v>0</v>
      </c>
      <c r="DM8" s="162">
        <f t="shared" si="20"/>
        <v>0</v>
      </c>
      <c r="DN8" s="162">
        <f t="shared" si="21"/>
        <v>0</v>
      </c>
      <c r="DO8" s="162">
        <f t="shared" si="22"/>
        <v>0</v>
      </c>
      <c r="DP8" s="162">
        <f t="shared" si="23"/>
        <v>0</v>
      </c>
      <c r="DQ8" s="162">
        <f t="shared" si="24"/>
        <v>0</v>
      </c>
      <c r="DR8" s="162">
        <f t="shared" si="25"/>
        <v>0</v>
      </c>
      <c r="DS8" s="162">
        <f t="shared" si="26"/>
        <v>0</v>
      </c>
      <c r="DT8" s="162">
        <f t="shared" si="27"/>
        <v>0</v>
      </c>
      <c r="DU8" s="162">
        <f t="shared" si="28"/>
        <v>0</v>
      </c>
      <c r="DV8" s="162">
        <f t="shared" si="29"/>
        <v>0</v>
      </c>
      <c r="DW8" s="162">
        <f t="shared" si="30"/>
        <v>0</v>
      </c>
      <c r="DX8" s="162">
        <f t="shared" si="31"/>
        <v>0</v>
      </c>
      <c r="DY8" s="162">
        <f t="shared" si="32"/>
        <v>0</v>
      </c>
    </row>
    <row r="9" spans="1:129">
      <c r="B9" s="108" t="str">
        <f>' B_Populations'!$B$14</f>
        <v>45-54</v>
      </c>
      <c r="C9" s="259">
        <v>3</v>
      </c>
      <c r="D9" s="260">
        <v>2</v>
      </c>
      <c r="E9" s="260">
        <f t="shared" si="33"/>
        <v>1</v>
      </c>
      <c r="F9" s="155"/>
      <c r="G9" s="155"/>
      <c r="H9" s="155"/>
      <c r="I9" s="155"/>
      <c r="J9" s="155"/>
      <c r="K9" s="155"/>
      <c r="L9" s="155"/>
      <c r="M9" s="156"/>
      <c r="N9" s="156"/>
      <c r="O9" s="156"/>
      <c r="P9" s="156"/>
      <c r="Q9" s="156"/>
      <c r="R9" s="156"/>
      <c r="S9" s="156"/>
      <c r="T9" s="156"/>
      <c r="U9" s="156"/>
      <c r="V9" s="156"/>
      <c r="W9" s="156"/>
      <c r="X9" s="156"/>
      <c r="Y9" s="156"/>
      <c r="Z9" s="156"/>
      <c r="AA9" s="156"/>
      <c r="AB9" s="156"/>
      <c r="AC9" s="156"/>
      <c r="AD9" s="156"/>
      <c r="AE9" s="156"/>
      <c r="AF9" s="156"/>
      <c r="AG9" s="110"/>
      <c r="AH9" s="157">
        <f>' B_Populations'!C14</f>
        <v>70202</v>
      </c>
      <c r="AI9" s="157">
        <f>IF(AH9=0,0,($C$9/$AH$9)*100000)</f>
        <v>4.2733825247143953</v>
      </c>
      <c r="AJ9" s="157">
        <f>' B_Populations'!E14</f>
        <v>35447</v>
      </c>
      <c r="AK9" s="157">
        <f>IF(AJ9=0,0,($D$9/$AJ$9)*100000)</f>
        <v>5.6422264225463374</v>
      </c>
      <c r="AL9" s="157">
        <f>' B_Populations'!G14</f>
        <v>34755</v>
      </c>
      <c r="AM9" s="157">
        <f>IF(AL9=0,0,($E$9/$AL$9)*100000)</f>
        <v>2.8772838440512158</v>
      </c>
      <c r="AN9" s="157">
        <f>' B_Populations'!I14</f>
        <v>0</v>
      </c>
      <c r="AO9" s="157">
        <f>IF(AN9=0,0,($F$9/$AN$9)*100000)</f>
        <v>0</v>
      </c>
      <c r="AP9" s="157">
        <f>' B_Populations'!K14</f>
        <v>0</v>
      </c>
      <c r="AQ9" s="157">
        <f>IF(AP9=0,0,($G$9/$AP$9)*100000)</f>
        <v>0</v>
      </c>
      <c r="AR9" s="157">
        <f>' B_Populations'!M14</f>
        <v>0</v>
      </c>
      <c r="AS9" s="157">
        <f>IF(AR9=0,0,($H$9/$AR$9)*100000)</f>
        <v>0</v>
      </c>
      <c r="AT9" s="157">
        <f>' B_Populations'!O14</f>
        <v>0</v>
      </c>
      <c r="AU9" s="157">
        <f>IF(AT9=0,0,($I$9/$AT$9)*100000)</f>
        <v>0</v>
      </c>
      <c r="AV9" s="157">
        <f>' B_Populations'!Q14</f>
        <v>0</v>
      </c>
      <c r="AW9" s="157">
        <f>IF(AV9=0,0,($J$9/$AV$9)*100000)</f>
        <v>0</v>
      </c>
      <c r="AX9" s="157">
        <f>' B_Populations'!S14</f>
        <v>0</v>
      </c>
      <c r="AY9" s="157">
        <f>IF(AX9=0,0,($K$9/$AX$9)*100000)</f>
        <v>0</v>
      </c>
      <c r="AZ9" s="157">
        <f>' B_Populations'!U14</f>
        <v>0</v>
      </c>
      <c r="BA9" s="157">
        <f>IF(AZ9=0,0,($L$9/$AZ$9)*100000)</f>
        <v>0</v>
      </c>
      <c r="BC9" s="157">
        <f>' B_Populations'!W14</f>
        <v>0</v>
      </c>
      <c r="BD9" s="157">
        <f>IF(BC9=0,0,($M$9/$BC$9)*100000)</f>
        <v>0</v>
      </c>
      <c r="BE9" s="157">
        <f>' B_Populations'!Y14</f>
        <v>0</v>
      </c>
      <c r="BF9" s="157">
        <f>IF(BE9=0,0,($N$9/$BE$9)*100000)</f>
        <v>0</v>
      </c>
      <c r="BG9" s="157">
        <f>' B_Populations'!AA14</f>
        <v>0</v>
      </c>
      <c r="BH9" s="157">
        <f>IF(BG9=0,0,($O$9/$BG$9)*100000)</f>
        <v>0</v>
      </c>
      <c r="BI9" s="157">
        <f>' B_Populations'!AC14</f>
        <v>0</v>
      </c>
      <c r="BJ9" s="157">
        <f>IF(BI9=0,0,($P$9/$BI$9)*100000)</f>
        <v>0</v>
      </c>
      <c r="BK9" s="157">
        <f>' B_Populations'!AE14</f>
        <v>0</v>
      </c>
      <c r="BL9" s="157">
        <f>IF(BK9=0,0,($Q$9/$BK$9)*100000)</f>
        <v>0</v>
      </c>
      <c r="BM9" s="157">
        <f>' B_Populations'!AG14</f>
        <v>0</v>
      </c>
      <c r="BN9" s="157">
        <f>IF(BM9=0,0,($R$9/$BM$9)*100000)</f>
        <v>0</v>
      </c>
      <c r="BO9" s="157">
        <f>' B_Populations'!AI14</f>
        <v>0</v>
      </c>
      <c r="BP9" s="157">
        <f>IF(BO9=0,0,($S$9/$BO$9)*100000)</f>
        <v>0</v>
      </c>
      <c r="BQ9" s="157">
        <f>' B_Populations'!AK14</f>
        <v>0</v>
      </c>
      <c r="BR9" s="157">
        <f>IF(BQ9=0,0,($T$9/$BQ$9)*100000)</f>
        <v>0</v>
      </c>
      <c r="BS9" s="157">
        <f>' B_Populations'!AM14</f>
        <v>0</v>
      </c>
      <c r="BT9" s="157">
        <f>IF(BS9=0,0,($U$9/$BS$9)*100000)</f>
        <v>0</v>
      </c>
      <c r="BU9" s="157">
        <f>' B_Populations'!AO14</f>
        <v>0</v>
      </c>
      <c r="BV9" s="157">
        <f>IF(BU9=0,0,($V$9/$BU$9)*100000)</f>
        <v>0</v>
      </c>
      <c r="BW9" s="157">
        <f>' B_Populations'!AQ14</f>
        <v>0</v>
      </c>
      <c r="BX9" s="157">
        <f>IF(BW9=0,0,($W$9/$BW$9)*100000)</f>
        <v>0</v>
      </c>
      <c r="BY9" s="157">
        <f>' B_Populations'!AS14</f>
        <v>0</v>
      </c>
      <c r="BZ9" s="157">
        <f>IF(BY9=0,0,($X$9/$BY$9)*100000)</f>
        <v>0</v>
      </c>
      <c r="CA9" s="157">
        <f>' B_Populations'!AU14</f>
        <v>0</v>
      </c>
      <c r="CB9" s="157">
        <f>IF(CA9=0,0,($Y$9/$CA$9)*100000)</f>
        <v>0</v>
      </c>
      <c r="CC9" s="157">
        <f>' B_Populations'!AW14</f>
        <v>0</v>
      </c>
      <c r="CD9" s="157">
        <f>IF(CC9=0,0,($Z$9/$CC$9)*100000)</f>
        <v>0</v>
      </c>
      <c r="CE9" s="157">
        <f>' B_Populations'!AY14</f>
        <v>0</v>
      </c>
      <c r="CF9" s="157">
        <f>IF(CE9=0,0,($AA$9/$CE$9)*100000)</f>
        <v>0</v>
      </c>
      <c r="CG9" s="157">
        <f>' B_Populations'!BA14</f>
        <v>0</v>
      </c>
      <c r="CH9" s="157">
        <f>IF(CG9=0,0,($AB$9/$CG$9)*100000)</f>
        <v>0</v>
      </c>
      <c r="CI9" s="157">
        <f>' B_Populations'!BC14</f>
        <v>0</v>
      </c>
      <c r="CJ9" s="157">
        <f>IF(CI9=0,0,($AC$9/$CI$9)*100000)</f>
        <v>0</v>
      </c>
      <c r="CK9" s="157">
        <f>' B_Populations'!BE14</f>
        <v>0</v>
      </c>
      <c r="CL9" s="157">
        <f>IF(CK9=0,0,($AD$9/$CK$9)*100000)</f>
        <v>0</v>
      </c>
      <c r="CM9" s="157">
        <f>' B_Populations'!BG14</f>
        <v>0</v>
      </c>
      <c r="CN9" s="157">
        <f>IF(CM9=0,0,($AE$9/$CM$9)*100000)</f>
        <v>0</v>
      </c>
      <c r="CO9" s="157">
        <f>' B_Populations'!BI14</f>
        <v>0</v>
      </c>
      <c r="CP9" s="157">
        <f>IF(CO9=0,0,($AF$9/$CO$9)*100000)</f>
        <v>0</v>
      </c>
      <c r="CQ9" s="110"/>
      <c r="CR9" s="158"/>
      <c r="CS9" s="159">
        <v>0.13483400000000001</v>
      </c>
      <c r="CT9" s="110"/>
      <c r="CU9" s="108" t="str">
        <f>' B_Populations'!$B$14</f>
        <v>45-54</v>
      </c>
      <c r="CV9" s="160">
        <f t="shared" si="3"/>
        <v>0.57619725933734078</v>
      </c>
      <c r="CW9" s="161">
        <f t="shared" si="4"/>
        <v>0.76076395745761294</v>
      </c>
      <c r="CX9" s="161">
        <f t="shared" si="5"/>
        <v>0.38795568982880169</v>
      </c>
      <c r="CY9" s="162">
        <f t="shared" si="6"/>
        <v>0</v>
      </c>
      <c r="CZ9" s="162">
        <f t="shared" si="7"/>
        <v>0</v>
      </c>
      <c r="DA9" s="162">
        <f t="shared" si="8"/>
        <v>0</v>
      </c>
      <c r="DB9" s="162">
        <f t="shared" si="9"/>
        <v>0</v>
      </c>
      <c r="DC9" s="162">
        <f t="shared" si="10"/>
        <v>0</v>
      </c>
      <c r="DD9" s="162">
        <f t="shared" si="11"/>
        <v>0</v>
      </c>
      <c r="DE9" s="162">
        <f t="shared" si="12"/>
        <v>0</v>
      </c>
      <c r="DF9" s="162">
        <f t="shared" si="13"/>
        <v>0</v>
      </c>
      <c r="DG9" s="162">
        <f t="shared" si="14"/>
        <v>0</v>
      </c>
      <c r="DH9" s="162">
        <f t="shared" si="15"/>
        <v>0</v>
      </c>
      <c r="DI9" s="162">
        <f t="shared" si="16"/>
        <v>0</v>
      </c>
      <c r="DJ9" s="162">
        <f t="shared" si="17"/>
        <v>0</v>
      </c>
      <c r="DK9" s="162">
        <f t="shared" si="18"/>
        <v>0</v>
      </c>
      <c r="DL9" s="162">
        <f t="shared" si="19"/>
        <v>0</v>
      </c>
      <c r="DM9" s="162">
        <f t="shared" si="20"/>
        <v>0</v>
      </c>
      <c r="DN9" s="162">
        <f t="shared" si="21"/>
        <v>0</v>
      </c>
      <c r="DO9" s="162">
        <f t="shared" si="22"/>
        <v>0</v>
      </c>
      <c r="DP9" s="162">
        <f t="shared" si="23"/>
        <v>0</v>
      </c>
      <c r="DQ9" s="162">
        <f t="shared" si="24"/>
        <v>0</v>
      </c>
      <c r="DR9" s="162">
        <f t="shared" si="25"/>
        <v>0</v>
      </c>
      <c r="DS9" s="162">
        <f t="shared" si="26"/>
        <v>0</v>
      </c>
      <c r="DT9" s="162">
        <f t="shared" si="27"/>
        <v>0</v>
      </c>
      <c r="DU9" s="162">
        <f t="shared" si="28"/>
        <v>0</v>
      </c>
      <c r="DV9" s="162">
        <f t="shared" si="29"/>
        <v>0</v>
      </c>
      <c r="DW9" s="162">
        <f t="shared" si="30"/>
        <v>0</v>
      </c>
      <c r="DX9" s="162">
        <f t="shared" si="31"/>
        <v>0</v>
      </c>
      <c r="DY9" s="162">
        <f t="shared" si="32"/>
        <v>0</v>
      </c>
    </row>
    <row r="10" spans="1:129">
      <c r="B10" s="108" t="str">
        <f>' B_Populations'!$B$15</f>
        <v>55-64</v>
      </c>
      <c r="C10" s="259">
        <v>4</v>
      </c>
      <c r="D10" s="260">
        <v>4</v>
      </c>
      <c r="E10" s="260">
        <f t="shared" si="33"/>
        <v>0</v>
      </c>
      <c r="F10" s="155"/>
      <c r="G10" s="155"/>
      <c r="H10" s="155"/>
      <c r="I10" s="155"/>
      <c r="J10" s="155"/>
      <c r="K10" s="155"/>
      <c r="L10" s="155"/>
      <c r="M10" s="156"/>
      <c r="N10" s="156"/>
      <c r="O10" s="156"/>
      <c r="P10" s="156"/>
      <c r="Q10" s="156"/>
      <c r="R10" s="156"/>
      <c r="S10" s="156"/>
      <c r="T10" s="156"/>
      <c r="U10" s="156"/>
      <c r="V10" s="156"/>
      <c r="W10" s="156"/>
      <c r="X10" s="156"/>
      <c r="Y10" s="156"/>
      <c r="Z10" s="156"/>
      <c r="AA10" s="156"/>
      <c r="AB10" s="156"/>
      <c r="AC10" s="156"/>
      <c r="AD10" s="156"/>
      <c r="AE10" s="156"/>
      <c r="AF10" s="156"/>
      <c r="AG10" s="110"/>
      <c r="AH10" s="157">
        <f>' B_Populations'!C15</f>
        <v>67002</v>
      </c>
      <c r="AI10" s="157">
        <f>IF(AH10=0,0,($C$10/$AH$10)*100000)</f>
        <v>5.9699710456404285</v>
      </c>
      <c r="AJ10" s="157">
        <f>' B_Populations'!E15</f>
        <v>33745</v>
      </c>
      <c r="AK10" s="157">
        <f>IF(AJ10=0,0,($D$10/$AJ$10)*100000)</f>
        <v>11.853607941917321</v>
      </c>
      <c r="AL10" s="157">
        <f>' B_Populations'!G15</f>
        <v>33257</v>
      </c>
      <c r="AM10" s="157">
        <f>IF(AL10=0,0,($E$10/$AL$10)*100000)</f>
        <v>0</v>
      </c>
      <c r="AN10" s="157">
        <f>' B_Populations'!I15</f>
        <v>0</v>
      </c>
      <c r="AO10" s="157">
        <f>IF(AN10=0,0,($F$10/$AN$10)*100000)</f>
        <v>0</v>
      </c>
      <c r="AP10" s="157">
        <f>' B_Populations'!K15</f>
        <v>0</v>
      </c>
      <c r="AQ10" s="157">
        <f>IF(AP10=0,0,($G$10/$AP$10)*100000)</f>
        <v>0</v>
      </c>
      <c r="AR10" s="157">
        <f>' B_Populations'!M15</f>
        <v>0</v>
      </c>
      <c r="AS10" s="157">
        <f>IF(AR10=0,0,($H$10/$AR$10)*100000)</f>
        <v>0</v>
      </c>
      <c r="AT10" s="157">
        <f>' B_Populations'!O15</f>
        <v>0</v>
      </c>
      <c r="AU10" s="157">
        <f>IF(AT10=0,0,($I$10/$AT$10)*100000)</f>
        <v>0</v>
      </c>
      <c r="AV10" s="157">
        <f>' B_Populations'!Q15</f>
        <v>0</v>
      </c>
      <c r="AW10" s="157">
        <f>IF(AV10=0,0,($J$10/$AV$10)*100000)</f>
        <v>0</v>
      </c>
      <c r="AX10" s="157">
        <f>' B_Populations'!S15</f>
        <v>0</v>
      </c>
      <c r="AY10" s="157">
        <f>IF(AX10=0,0,($K$10/$AX$10)*100000)</f>
        <v>0</v>
      </c>
      <c r="AZ10" s="157">
        <f>' B_Populations'!U15</f>
        <v>0</v>
      </c>
      <c r="BA10" s="157">
        <f>IF(AZ10=0,0,($L$10/$AZ$10)*100000)</f>
        <v>0</v>
      </c>
      <c r="BC10" s="157">
        <f>' B_Populations'!W15</f>
        <v>0</v>
      </c>
      <c r="BD10" s="157">
        <f>IF(BC10=0,0,($M$10/$BC$10)*100000)</f>
        <v>0</v>
      </c>
      <c r="BE10" s="157">
        <f>' B_Populations'!Y15</f>
        <v>0</v>
      </c>
      <c r="BF10" s="157">
        <f>IF(BE10=0,0,($N$10/$BE$10)*100000)</f>
        <v>0</v>
      </c>
      <c r="BG10" s="157">
        <f>' B_Populations'!AA15</f>
        <v>0</v>
      </c>
      <c r="BH10" s="157">
        <f>IF(BG10=0,0,($O$10/$BG$10)*100000)</f>
        <v>0</v>
      </c>
      <c r="BI10" s="157">
        <f>' B_Populations'!AC15</f>
        <v>0</v>
      </c>
      <c r="BJ10" s="157">
        <f>IF(BI10=0,0,($P$10/$BI$10)*100000)</f>
        <v>0</v>
      </c>
      <c r="BK10" s="157">
        <f>' B_Populations'!AE15</f>
        <v>0</v>
      </c>
      <c r="BL10" s="157">
        <f>IF(BK10=0,0,($Q$10/$BK$10)*100000)</f>
        <v>0</v>
      </c>
      <c r="BM10" s="157">
        <f>' B_Populations'!AG15</f>
        <v>0</v>
      </c>
      <c r="BN10" s="157">
        <f>IF(BM10=0,0,($R$10/$BM$10)*100000)</f>
        <v>0</v>
      </c>
      <c r="BO10" s="157">
        <f>' B_Populations'!AI15</f>
        <v>0</v>
      </c>
      <c r="BP10" s="157">
        <f>IF(BO10=0,0,($S$10/$BO$10)*100000)</f>
        <v>0</v>
      </c>
      <c r="BQ10" s="157">
        <f>' B_Populations'!AK15</f>
        <v>0</v>
      </c>
      <c r="BR10" s="157">
        <f>IF(BQ10=0,0,($T$10/$BQ$10)*100000)</f>
        <v>0</v>
      </c>
      <c r="BS10" s="157">
        <f>' B_Populations'!AM15</f>
        <v>0</v>
      </c>
      <c r="BT10" s="157">
        <f>IF(BS10=0,0,($U$10/$BS$10)*100000)</f>
        <v>0</v>
      </c>
      <c r="BU10" s="157">
        <f>' B_Populations'!AO15</f>
        <v>0</v>
      </c>
      <c r="BV10" s="157">
        <f>IF(BU10=0,0,($V$10/$BU$10)*100000)</f>
        <v>0</v>
      </c>
      <c r="BW10" s="157">
        <f>' B_Populations'!AQ15</f>
        <v>0</v>
      </c>
      <c r="BX10" s="157">
        <f>IF(BW10=0,0,($W$10/$BW$10)*100000)</f>
        <v>0</v>
      </c>
      <c r="BY10" s="157">
        <f>' B_Populations'!AS15</f>
        <v>0</v>
      </c>
      <c r="BZ10" s="157">
        <f>IF(BY10=0,0,($X$10/$BY$10)*100000)</f>
        <v>0</v>
      </c>
      <c r="CA10" s="157">
        <f>' B_Populations'!AU15</f>
        <v>0</v>
      </c>
      <c r="CB10" s="157">
        <f>IF(CA10=0,0,($Y$10/$CA$10)*100000)</f>
        <v>0</v>
      </c>
      <c r="CC10" s="157">
        <f>' B_Populations'!AW15</f>
        <v>0</v>
      </c>
      <c r="CD10" s="157">
        <f>IF(CC10=0,0,($Z$10/$CC$10)*100000)</f>
        <v>0</v>
      </c>
      <c r="CE10" s="157">
        <f>' B_Populations'!AY15</f>
        <v>0</v>
      </c>
      <c r="CF10" s="157">
        <f>IF(CE10=0,0,($AA$10/$CE$10)*100000)</f>
        <v>0</v>
      </c>
      <c r="CG10" s="157">
        <f>' B_Populations'!BA15</f>
        <v>0</v>
      </c>
      <c r="CH10" s="157">
        <f>IF(CG10=0,0,($AB$10/$CG$10)*100000)</f>
        <v>0</v>
      </c>
      <c r="CI10" s="157">
        <f>' B_Populations'!BC15</f>
        <v>0</v>
      </c>
      <c r="CJ10" s="157">
        <f>IF(CI10=0,0,($AC$10/$CI$10)*100000)</f>
        <v>0</v>
      </c>
      <c r="CK10" s="157">
        <f>' B_Populations'!BE15</f>
        <v>0</v>
      </c>
      <c r="CL10" s="157">
        <f>IF(CK10=0,0,($AD$10/$CK$10)*100000)</f>
        <v>0</v>
      </c>
      <c r="CM10" s="157">
        <f>' B_Populations'!BG15</f>
        <v>0</v>
      </c>
      <c r="CN10" s="157">
        <f>IF(CM10=0,0,($AE$10/$CM$10)*100000)</f>
        <v>0</v>
      </c>
      <c r="CO10" s="157">
        <f>' B_Populations'!BI15</f>
        <v>0</v>
      </c>
      <c r="CP10" s="157">
        <f>IF(CO10=0,0,($AF$10/$CO$10)*100000)</f>
        <v>0</v>
      </c>
      <c r="CQ10" s="110"/>
      <c r="CR10" s="158"/>
      <c r="CS10" s="159">
        <v>8.7247000000000005E-2</v>
      </c>
      <c r="CT10" s="110"/>
      <c r="CU10" s="108" t="str">
        <f>' B_Populations'!$B$15</f>
        <v>55-64</v>
      </c>
      <c r="CV10" s="160">
        <f t="shared" si="3"/>
        <v>0.52086206381899047</v>
      </c>
      <c r="CW10" s="161">
        <f t="shared" si="4"/>
        <v>1.0341917321084606</v>
      </c>
      <c r="CX10" s="161">
        <f t="shared" si="5"/>
        <v>0</v>
      </c>
      <c r="CY10" s="162">
        <f t="shared" si="6"/>
        <v>0</v>
      </c>
      <c r="CZ10" s="162">
        <f t="shared" si="7"/>
        <v>0</v>
      </c>
      <c r="DA10" s="162">
        <f t="shared" si="8"/>
        <v>0</v>
      </c>
      <c r="DB10" s="162">
        <f t="shared" si="9"/>
        <v>0</v>
      </c>
      <c r="DC10" s="162">
        <f t="shared" si="10"/>
        <v>0</v>
      </c>
      <c r="DD10" s="162">
        <f t="shared" si="11"/>
        <v>0</v>
      </c>
      <c r="DE10" s="162">
        <f t="shared" si="12"/>
        <v>0</v>
      </c>
      <c r="DF10" s="162">
        <f t="shared" si="13"/>
        <v>0</v>
      </c>
      <c r="DG10" s="162">
        <f t="shared" si="14"/>
        <v>0</v>
      </c>
      <c r="DH10" s="162">
        <f t="shared" si="15"/>
        <v>0</v>
      </c>
      <c r="DI10" s="162">
        <f t="shared" si="16"/>
        <v>0</v>
      </c>
      <c r="DJ10" s="162">
        <f t="shared" si="17"/>
        <v>0</v>
      </c>
      <c r="DK10" s="162">
        <f t="shared" si="18"/>
        <v>0</v>
      </c>
      <c r="DL10" s="162">
        <f t="shared" si="19"/>
        <v>0</v>
      </c>
      <c r="DM10" s="162">
        <f t="shared" si="20"/>
        <v>0</v>
      </c>
      <c r="DN10" s="162">
        <f t="shared" si="21"/>
        <v>0</v>
      </c>
      <c r="DO10" s="162">
        <f t="shared" si="22"/>
        <v>0</v>
      </c>
      <c r="DP10" s="162">
        <f t="shared" si="23"/>
        <v>0</v>
      </c>
      <c r="DQ10" s="162">
        <f t="shared" si="24"/>
        <v>0</v>
      </c>
      <c r="DR10" s="162">
        <f t="shared" si="25"/>
        <v>0</v>
      </c>
      <c r="DS10" s="162">
        <f t="shared" si="26"/>
        <v>0</v>
      </c>
      <c r="DT10" s="162">
        <f t="shared" si="27"/>
        <v>0</v>
      </c>
      <c r="DU10" s="162">
        <f t="shared" si="28"/>
        <v>0</v>
      </c>
      <c r="DV10" s="162">
        <f t="shared" si="29"/>
        <v>0</v>
      </c>
      <c r="DW10" s="162">
        <f t="shared" si="30"/>
        <v>0</v>
      </c>
      <c r="DX10" s="162">
        <f t="shared" si="31"/>
        <v>0</v>
      </c>
      <c r="DY10" s="162">
        <f t="shared" si="32"/>
        <v>0</v>
      </c>
    </row>
    <row r="11" spans="1:129">
      <c r="B11" s="108" t="str">
        <f>' B_Populations'!$B$16</f>
        <v>65-74</v>
      </c>
      <c r="C11" s="259">
        <v>1</v>
      </c>
      <c r="D11" s="260">
        <v>1</v>
      </c>
      <c r="E11" s="260">
        <f t="shared" si="33"/>
        <v>0</v>
      </c>
      <c r="F11" s="155"/>
      <c r="G11" s="155"/>
      <c r="H11" s="155"/>
      <c r="I11" s="155"/>
      <c r="J11" s="155"/>
      <c r="K11" s="155"/>
      <c r="L11" s="155"/>
      <c r="M11" s="156"/>
      <c r="N11" s="156"/>
      <c r="O11" s="156"/>
      <c r="P11" s="156"/>
      <c r="Q11" s="156"/>
      <c r="R11" s="156"/>
      <c r="S11" s="156"/>
      <c r="T11" s="156"/>
      <c r="U11" s="156"/>
      <c r="V11" s="156"/>
      <c r="W11" s="156"/>
      <c r="X11" s="156"/>
      <c r="Y11" s="156"/>
      <c r="Z11" s="156"/>
      <c r="AA11" s="156"/>
      <c r="AB11" s="156"/>
      <c r="AC11" s="156"/>
      <c r="AD11" s="156"/>
      <c r="AE11" s="156"/>
      <c r="AF11" s="156"/>
      <c r="AG11" s="110"/>
      <c r="AH11" s="157">
        <f>' B_Populations'!C16</f>
        <v>47870</v>
      </c>
      <c r="AI11" s="157">
        <f>IF(AH11=0,0,($C$11/$AH$11)*100000)</f>
        <v>2.0889910173386252</v>
      </c>
      <c r="AJ11" s="157">
        <f>' B_Populations'!E16</f>
        <v>22472</v>
      </c>
      <c r="AK11" s="157">
        <f>IF(AJ11=0,0,($D$11/$AJ$11)*100000)</f>
        <v>4.4499822000711999</v>
      </c>
      <c r="AL11" s="157">
        <f>' B_Populations'!G16</f>
        <v>25398</v>
      </c>
      <c r="AM11" s="157">
        <f>IF(AL11=0,0,($E$11/$AL$11)*100000)</f>
        <v>0</v>
      </c>
      <c r="AN11" s="157">
        <f>' B_Populations'!I16</f>
        <v>0</v>
      </c>
      <c r="AO11" s="157">
        <f>IF(AN11=0,0,($F$11/$AN$11)*100000)</f>
        <v>0</v>
      </c>
      <c r="AP11" s="157">
        <f>' B_Populations'!K16</f>
        <v>0</v>
      </c>
      <c r="AQ11" s="157">
        <f>IF(AP11=0,0,($G$11/$AP$11)*100000)</f>
        <v>0</v>
      </c>
      <c r="AR11" s="157">
        <f>' B_Populations'!M16</f>
        <v>0</v>
      </c>
      <c r="AS11" s="157">
        <f>IF(AR11=0,0,($H$11/$AR$11)*100000)</f>
        <v>0</v>
      </c>
      <c r="AT11" s="157">
        <f>' B_Populations'!O16</f>
        <v>0</v>
      </c>
      <c r="AU11" s="157">
        <f>IF(AT11=0,0,($I$11/$AT$11)*100000)</f>
        <v>0</v>
      </c>
      <c r="AV11" s="157">
        <f>' B_Populations'!Q16</f>
        <v>0</v>
      </c>
      <c r="AW11" s="157">
        <f>IF(AV11=0,0,($J$11/$AV$11)*100000)</f>
        <v>0</v>
      </c>
      <c r="AX11" s="157">
        <f>' B_Populations'!S16</f>
        <v>0</v>
      </c>
      <c r="AY11" s="157">
        <f>IF(AX11=0,0,($K$11/$AX$11)*100000)</f>
        <v>0</v>
      </c>
      <c r="AZ11" s="157">
        <f>' B_Populations'!U16</f>
        <v>0</v>
      </c>
      <c r="BA11" s="157">
        <f>IF(AZ11=0,0,($L$11/$AZ$11)*100000)</f>
        <v>0</v>
      </c>
      <c r="BC11" s="157">
        <f>' B_Populations'!W16</f>
        <v>0</v>
      </c>
      <c r="BD11" s="157">
        <f>IF(BC11=0,0,($M$11/$BC$11)*100000)</f>
        <v>0</v>
      </c>
      <c r="BE11" s="157">
        <f>' B_Populations'!Y16</f>
        <v>0</v>
      </c>
      <c r="BF11" s="157">
        <f>IF(BE11=0,0,($N$11/$BE$11)*100000)</f>
        <v>0</v>
      </c>
      <c r="BG11" s="157">
        <f>' B_Populations'!AA16</f>
        <v>0</v>
      </c>
      <c r="BH11" s="157">
        <f>IF(BG11=0,0,($O$11/$BG$11)*100000)</f>
        <v>0</v>
      </c>
      <c r="BI11" s="157">
        <f>' B_Populations'!AC16</f>
        <v>0</v>
      </c>
      <c r="BJ11" s="157">
        <f>IF(BI11=0,0,($P$11/$BI$11)*100000)</f>
        <v>0</v>
      </c>
      <c r="BK11" s="157">
        <f>' B_Populations'!AE16</f>
        <v>0</v>
      </c>
      <c r="BL11" s="157">
        <f>IF(BK11=0,0,($Q$11/$BK$11)*100000)</f>
        <v>0</v>
      </c>
      <c r="BM11" s="157">
        <f>' B_Populations'!AG16</f>
        <v>0</v>
      </c>
      <c r="BN11" s="157">
        <f>IF(BM11=0,0,($R$11/$BM$11)*100000)</f>
        <v>0</v>
      </c>
      <c r="BO11" s="157">
        <f>' B_Populations'!AI16</f>
        <v>0</v>
      </c>
      <c r="BP11" s="157">
        <f>IF(BO11=0,0,($S$11/$BO$11)*100000)</f>
        <v>0</v>
      </c>
      <c r="BQ11" s="157">
        <f>' B_Populations'!AK16</f>
        <v>0</v>
      </c>
      <c r="BR11" s="157">
        <f>IF(BQ11=0,0,($T$11/$BQ$11)*100000)</f>
        <v>0</v>
      </c>
      <c r="BS11" s="157">
        <f>' B_Populations'!AM16</f>
        <v>0</v>
      </c>
      <c r="BT11" s="157">
        <f>IF(BS11=0,0,($U$11/$BS$11)*100000)</f>
        <v>0</v>
      </c>
      <c r="BU11" s="157">
        <f>' B_Populations'!AO16</f>
        <v>0</v>
      </c>
      <c r="BV11" s="157">
        <f>IF(BU11=0,0,($V$11/$BU$11)*100000)</f>
        <v>0</v>
      </c>
      <c r="BW11" s="157">
        <f>' B_Populations'!AQ16</f>
        <v>0</v>
      </c>
      <c r="BX11" s="157">
        <f>IF(BW11=0,0,($W$11/$BW$11)*100000)</f>
        <v>0</v>
      </c>
      <c r="BY11" s="157">
        <f>' B_Populations'!AS16</f>
        <v>0</v>
      </c>
      <c r="BZ11" s="157">
        <f>IF(BY11=0,0,($X$11/$BY$11)*100000)</f>
        <v>0</v>
      </c>
      <c r="CA11" s="157">
        <f>' B_Populations'!AU16</f>
        <v>0</v>
      </c>
      <c r="CB11" s="157">
        <f>IF(CA11=0,0,($Y$11/$CA$11)*100000)</f>
        <v>0</v>
      </c>
      <c r="CC11" s="157">
        <f>' B_Populations'!AW16</f>
        <v>0</v>
      </c>
      <c r="CD11" s="157">
        <f>IF(CC11=0,0,($Z$11/$CC$11)*100000)</f>
        <v>0</v>
      </c>
      <c r="CE11" s="157">
        <f>' B_Populations'!AY16</f>
        <v>0</v>
      </c>
      <c r="CF11" s="157">
        <f>IF(CE11=0,0,($AA$11/$CE$11)*100000)</f>
        <v>0</v>
      </c>
      <c r="CG11" s="157">
        <f>' B_Populations'!BA16</f>
        <v>0</v>
      </c>
      <c r="CH11" s="157">
        <f>IF(CG11=0,0,($AB$11/$CG$11)*100000)</f>
        <v>0</v>
      </c>
      <c r="CI11" s="157">
        <f>' B_Populations'!BC16</f>
        <v>0</v>
      </c>
      <c r="CJ11" s="157">
        <f>IF(CI11=0,0,($AC$11/$CI$11)*100000)</f>
        <v>0</v>
      </c>
      <c r="CK11" s="157">
        <f>' B_Populations'!BE16</f>
        <v>0</v>
      </c>
      <c r="CL11" s="157">
        <f>IF(CK11=0,0,($AD$11/$CK$11)*100000)</f>
        <v>0</v>
      </c>
      <c r="CM11" s="157">
        <f>' B_Populations'!BG16</f>
        <v>0</v>
      </c>
      <c r="CN11" s="157">
        <f>IF(CM11=0,0,($AE$11/$CM$11)*100000)</f>
        <v>0</v>
      </c>
      <c r="CO11" s="157">
        <f>' B_Populations'!BI16</f>
        <v>0</v>
      </c>
      <c r="CP11" s="157">
        <f>IF(CO11=0,0,($AF$11/$CO$11)*100000)</f>
        <v>0</v>
      </c>
      <c r="CQ11" s="110"/>
      <c r="CR11" s="158"/>
      <c r="CS11" s="159">
        <v>6.6036999999999998E-2</v>
      </c>
      <c r="CT11" s="110"/>
      <c r="CU11" s="108" t="str">
        <f>' B_Populations'!$B$16</f>
        <v>65-74</v>
      </c>
      <c r="CV11" s="160">
        <f t="shared" si="3"/>
        <v>0.13795069981199079</v>
      </c>
      <c r="CW11" s="161">
        <f t="shared" si="4"/>
        <v>0.29386347454610184</v>
      </c>
      <c r="CX11" s="161">
        <f t="shared" si="5"/>
        <v>0</v>
      </c>
      <c r="CY11" s="162">
        <f t="shared" si="6"/>
        <v>0</v>
      </c>
      <c r="CZ11" s="162">
        <f t="shared" si="7"/>
        <v>0</v>
      </c>
      <c r="DA11" s="162">
        <f t="shared" si="8"/>
        <v>0</v>
      </c>
      <c r="DB11" s="162">
        <f t="shared" si="9"/>
        <v>0</v>
      </c>
      <c r="DC11" s="162">
        <f t="shared" si="10"/>
        <v>0</v>
      </c>
      <c r="DD11" s="162">
        <f t="shared" si="11"/>
        <v>0</v>
      </c>
      <c r="DE11" s="162">
        <f t="shared" si="12"/>
        <v>0</v>
      </c>
      <c r="DF11" s="162">
        <f t="shared" si="13"/>
        <v>0</v>
      </c>
      <c r="DG11" s="162">
        <f t="shared" si="14"/>
        <v>0</v>
      </c>
      <c r="DH11" s="162">
        <f t="shared" si="15"/>
        <v>0</v>
      </c>
      <c r="DI11" s="162">
        <f t="shared" si="16"/>
        <v>0</v>
      </c>
      <c r="DJ11" s="162">
        <f t="shared" si="17"/>
        <v>0</v>
      </c>
      <c r="DK11" s="162">
        <f t="shared" si="18"/>
        <v>0</v>
      </c>
      <c r="DL11" s="162">
        <f t="shared" si="19"/>
        <v>0</v>
      </c>
      <c r="DM11" s="162">
        <f t="shared" si="20"/>
        <v>0</v>
      </c>
      <c r="DN11" s="162">
        <f t="shared" si="21"/>
        <v>0</v>
      </c>
      <c r="DO11" s="162">
        <f t="shared" si="22"/>
        <v>0</v>
      </c>
      <c r="DP11" s="162">
        <f t="shared" si="23"/>
        <v>0</v>
      </c>
      <c r="DQ11" s="162">
        <f t="shared" si="24"/>
        <v>0</v>
      </c>
      <c r="DR11" s="162">
        <f t="shared" si="25"/>
        <v>0</v>
      </c>
      <c r="DS11" s="162">
        <f t="shared" si="26"/>
        <v>0</v>
      </c>
      <c r="DT11" s="162">
        <f t="shared" si="27"/>
        <v>0</v>
      </c>
      <c r="DU11" s="162">
        <f t="shared" si="28"/>
        <v>0</v>
      </c>
      <c r="DV11" s="162">
        <f t="shared" si="29"/>
        <v>0</v>
      </c>
      <c r="DW11" s="162">
        <f t="shared" si="30"/>
        <v>0</v>
      </c>
      <c r="DX11" s="162">
        <f t="shared" si="31"/>
        <v>0</v>
      </c>
      <c r="DY11" s="162">
        <f t="shared" si="32"/>
        <v>0</v>
      </c>
    </row>
    <row r="12" spans="1:129">
      <c r="B12" s="108" t="str">
        <f>' B_Populations'!$B$17</f>
        <v>75-84</v>
      </c>
      <c r="C12" s="259">
        <v>0</v>
      </c>
      <c r="D12" s="260">
        <v>0</v>
      </c>
      <c r="E12" s="260">
        <f t="shared" si="33"/>
        <v>0</v>
      </c>
      <c r="F12" s="155"/>
      <c r="G12" s="155"/>
      <c r="H12" s="155"/>
      <c r="I12" s="155"/>
      <c r="J12" s="155"/>
      <c r="K12" s="155"/>
      <c r="L12" s="155"/>
      <c r="M12" s="156"/>
      <c r="N12" s="156"/>
      <c r="O12" s="156"/>
      <c r="P12" s="156"/>
      <c r="Q12" s="156"/>
      <c r="R12" s="156"/>
      <c r="S12" s="156"/>
      <c r="T12" s="156"/>
      <c r="U12" s="156"/>
      <c r="V12" s="156"/>
      <c r="W12" s="156"/>
      <c r="X12" s="156"/>
      <c r="Y12" s="156"/>
      <c r="Z12" s="156"/>
      <c r="AA12" s="156"/>
      <c r="AB12" s="156"/>
      <c r="AC12" s="156"/>
      <c r="AD12" s="156"/>
      <c r="AE12" s="156"/>
      <c r="AF12" s="156"/>
      <c r="AG12" s="110"/>
      <c r="AH12" s="157">
        <f>' B_Populations'!C17</f>
        <v>20823</v>
      </c>
      <c r="AI12" s="157">
        <f>IF(AH12=0,0,($C$12/$AH$12)*100000)</f>
        <v>0</v>
      </c>
      <c r="AJ12" s="157">
        <f>' B_Populations'!E17</f>
        <v>10227</v>
      </c>
      <c r="AK12" s="157">
        <f>IF(AJ12=0,0,($D$12/$AJ$12)*100000)</f>
        <v>0</v>
      </c>
      <c r="AL12" s="157">
        <f>' B_Populations'!G17</f>
        <v>10596</v>
      </c>
      <c r="AM12" s="157">
        <f>IF(AL12=0,0,($E$12/$AL$12)*100000)</f>
        <v>0</v>
      </c>
      <c r="AN12" s="157">
        <f>' B_Populations'!I17</f>
        <v>0</v>
      </c>
      <c r="AO12" s="157">
        <f>IF(AN12=0,0,($F$12/$AN$12)*100000)</f>
        <v>0</v>
      </c>
      <c r="AP12" s="157">
        <f>' B_Populations'!K17</f>
        <v>0</v>
      </c>
      <c r="AQ12" s="157">
        <f>IF(AP12=0,0,($G$12/$AP$12)*100000)</f>
        <v>0</v>
      </c>
      <c r="AR12" s="157">
        <f>' B_Populations'!M17</f>
        <v>0</v>
      </c>
      <c r="AS12" s="157">
        <f>IF(AR12=0,0,($H$12/$AR$12)*100000)</f>
        <v>0</v>
      </c>
      <c r="AT12" s="157">
        <f>' B_Populations'!O17</f>
        <v>0</v>
      </c>
      <c r="AU12" s="157">
        <f>IF(AT12=0,0,($I$12/$AT$12)*100000)</f>
        <v>0</v>
      </c>
      <c r="AV12" s="157">
        <f>' B_Populations'!Q17</f>
        <v>0</v>
      </c>
      <c r="AW12" s="157">
        <f>IF(AV12=0,0,($J$12/$AV$12)*100000)</f>
        <v>0</v>
      </c>
      <c r="AX12" s="157">
        <f>' B_Populations'!S17</f>
        <v>0</v>
      </c>
      <c r="AY12" s="157">
        <f>IF(AX12=0,0,($K$12/$AX$12)*100000)</f>
        <v>0</v>
      </c>
      <c r="AZ12" s="157">
        <f>' B_Populations'!U17</f>
        <v>0</v>
      </c>
      <c r="BA12" s="157">
        <f>IF(AZ12=0,0,($L$12/$AZ$12)*100000)</f>
        <v>0</v>
      </c>
      <c r="BC12" s="157">
        <f>' B_Populations'!W17</f>
        <v>0</v>
      </c>
      <c r="BD12" s="157">
        <f>IF(BC12=0,0,($M$12/$BC$12)*100000)</f>
        <v>0</v>
      </c>
      <c r="BE12" s="157">
        <f>' B_Populations'!Y17</f>
        <v>0</v>
      </c>
      <c r="BF12" s="157">
        <f>IF(BE12=0,0,($N$12/$BE$12)*100000)</f>
        <v>0</v>
      </c>
      <c r="BG12" s="157">
        <f>' B_Populations'!AA17</f>
        <v>0</v>
      </c>
      <c r="BH12" s="157">
        <f>IF(BG12=0,0,($O$12/$BG$12)*100000)</f>
        <v>0</v>
      </c>
      <c r="BI12" s="157">
        <f>' B_Populations'!AC17</f>
        <v>0</v>
      </c>
      <c r="BJ12" s="157">
        <f>IF(BI12=0,0,($P$12/$BI$12)*100000)</f>
        <v>0</v>
      </c>
      <c r="BK12" s="157">
        <f>' B_Populations'!AE17</f>
        <v>0</v>
      </c>
      <c r="BL12" s="157">
        <f>IF(BK12=0,0,($Q$12/$BK$12)*100000)</f>
        <v>0</v>
      </c>
      <c r="BM12" s="157">
        <f>' B_Populations'!AG17</f>
        <v>0</v>
      </c>
      <c r="BN12" s="157">
        <f>IF(BM12=0,0,($R$12/$BM$12)*100000)</f>
        <v>0</v>
      </c>
      <c r="BO12" s="157">
        <f>' B_Populations'!AI17</f>
        <v>0</v>
      </c>
      <c r="BP12" s="157">
        <f>IF(BO12=0,0,($S$12/$BO$12)*100000)</f>
        <v>0</v>
      </c>
      <c r="BQ12" s="157">
        <f>' B_Populations'!AK17</f>
        <v>0</v>
      </c>
      <c r="BR12" s="157">
        <f>IF(BQ12=0,0,($T$12/$BQ$12)*100000)</f>
        <v>0</v>
      </c>
      <c r="BS12" s="157">
        <f>' B_Populations'!AM17</f>
        <v>0</v>
      </c>
      <c r="BT12" s="157">
        <f>IF(BS12=0,0,($U$12/$BS$12)*100000)</f>
        <v>0</v>
      </c>
      <c r="BU12" s="157">
        <f>' B_Populations'!AO17</f>
        <v>0</v>
      </c>
      <c r="BV12" s="157">
        <f>IF(BU12=0,0,($V$12/$BU$12)*100000)</f>
        <v>0</v>
      </c>
      <c r="BW12" s="157">
        <f>' B_Populations'!AQ17</f>
        <v>0</v>
      </c>
      <c r="BX12" s="157">
        <f>IF(BW12=0,0,($W$12/$BW$12)*100000)</f>
        <v>0</v>
      </c>
      <c r="BY12" s="157">
        <f>' B_Populations'!AS17</f>
        <v>0</v>
      </c>
      <c r="BZ12" s="157">
        <f>IF(BY12=0,0,($X$12/$BY$12)*100000)</f>
        <v>0</v>
      </c>
      <c r="CA12" s="157">
        <f>' B_Populations'!AU17</f>
        <v>0</v>
      </c>
      <c r="CB12" s="157">
        <f>IF(CA12=0,0,($Y$12/$CA$12)*100000)</f>
        <v>0</v>
      </c>
      <c r="CC12" s="157">
        <f>' B_Populations'!AW17</f>
        <v>0</v>
      </c>
      <c r="CD12" s="157">
        <f>IF(CC12=0,0,($Z$12/$CC$12)*100000)</f>
        <v>0</v>
      </c>
      <c r="CE12" s="157">
        <f>' B_Populations'!AY17</f>
        <v>0</v>
      </c>
      <c r="CF12" s="157">
        <f>IF(CE12=0,0,($AA$12/$CE$12)*100000)</f>
        <v>0</v>
      </c>
      <c r="CG12" s="157">
        <f>' B_Populations'!BA17</f>
        <v>0</v>
      </c>
      <c r="CH12" s="157">
        <f>IF(CG12=0,0,($AB$12/$CG$12)*100000)</f>
        <v>0</v>
      </c>
      <c r="CI12" s="157">
        <f>' B_Populations'!BC17</f>
        <v>0</v>
      </c>
      <c r="CJ12" s="157">
        <f>IF(CI12=0,0,($AC$12/$CI$12)*100000)</f>
        <v>0</v>
      </c>
      <c r="CK12" s="157">
        <f>' B_Populations'!BE17</f>
        <v>0</v>
      </c>
      <c r="CL12" s="157">
        <f>IF(CK12=0,0,($AD$12/$CK$12)*100000)</f>
        <v>0</v>
      </c>
      <c r="CM12" s="157">
        <f>' B_Populations'!BG17</f>
        <v>0</v>
      </c>
      <c r="CN12" s="157">
        <f>IF(CM12=0,0,($AE$12/$CM$12)*100000)</f>
        <v>0</v>
      </c>
      <c r="CO12" s="157">
        <f>' B_Populations'!BI17</f>
        <v>0</v>
      </c>
      <c r="CP12" s="157">
        <f>IF(CO12=0,0,($AF$12/$CO$12)*100000)</f>
        <v>0</v>
      </c>
      <c r="CQ12" s="110"/>
      <c r="CR12" s="158"/>
      <c r="CS12" s="159">
        <v>4.4840999999999999E-2</v>
      </c>
      <c r="CT12" s="110"/>
      <c r="CU12" s="108" t="str">
        <f>' B_Populations'!$B$17</f>
        <v>75-84</v>
      </c>
      <c r="CV12" s="160">
        <f t="shared" si="3"/>
        <v>0</v>
      </c>
      <c r="CW12" s="161">
        <f t="shared" si="4"/>
        <v>0</v>
      </c>
      <c r="CX12" s="161">
        <f t="shared" si="5"/>
        <v>0</v>
      </c>
      <c r="CY12" s="162">
        <f t="shared" si="6"/>
        <v>0</v>
      </c>
      <c r="CZ12" s="162">
        <f t="shared" si="7"/>
        <v>0</v>
      </c>
      <c r="DA12" s="162">
        <f t="shared" si="8"/>
        <v>0</v>
      </c>
      <c r="DB12" s="162">
        <f t="shared" si="9"/>
        <v>0</v>
      </c>
      <c r="DC12" s="162">
        <f t="shared" si="10"/>
        <v>0</v>
      </c>
      <c r="DD12" s="162">
        <f t="shared" si="11"/>
        <v>0</v>
      </c>
      <c r="DE12" s="162">
        <f t="shared" si="12"/>
        <v>0</v>
      </c>
      <c r="DF12" s="162">
        <f t="shared" si="13"/>
        <v>0</v>
      </c>
      <c r="DG12" s="162">
        <f t="shared" si="14"/>
        <v>0</v>
      </c>
      <c r="DH12" s="162">
        <f t="shared" si="15"/>
        <v>0</v>
      </c>
      <c r="DI12" s="162">
        <f t="shared" si="16"/>
        <v>0</v>
      </c>
      <c r="DJ12" s="162">
        <f t="shared" si="17"/>
        <v>0</v>
      </c>
      <c r="DK12" s="162">
        <f t="shared" si="18"/>
        <v>0</v>
      </c>
      <c r="DL12" s="162">
        <f t="shared" si="19"/>
        <v>0</v>
      </c>
      <c r="DM12" s="162">
        <f t="shared" si="20"/>
        <v>0</v>
      </c>
      <c r="DN12" s="162">
        <f t="shared" si="21"/>
        <v>0</v>
      </c>
      <c r="DO12" s="162">
        <f t="shared" si="22"/>
        <v>0</v>
      </c>
      <c r="DP12" s="162">
        <f t="shared" si="23"/>
        <v>0</v>
      </c>
      <c r="DQ12" s="162">
        <f t="shared" si="24"/>
        <v>0</v>
      </c>
      <c r="DR12" s="162">
        <f t="shared" si="25"/>
        <v>0</v>
      </c>
      <c r="DS12" s="162">
        <f t="shared" si="26"/>
        <v>0</v>
      </c>
      <c r="DT12" s="162">
        <f t="shared" si="27"/>
        <v>0</v>
      </c>
      <c r="DU12" s="162">
        <f t="shared" si="28"/>
        <v>0</v>
      </c>
      <c r="DV12" s="162">
        <f t="shared" si="29"/>
        <v>0</v>
      </c>
      <c r="DW12" s="162">
        <f t="shared" si="30"/>
        <v>0</v>
      </c>
      <c r="DX12" s="162">
        <f t="shared" si="31"/>
        <v>0</v>
      </c>
      <c r="DY12" s="162">
        <f t="shared" si="32"/>
        <v>0</v>
      </c>
    </row>
    <row r="13" spans="1:129">
      <c r="B13" s="108" t="str">
        <f>' B_Populations'!$B$18</f>
        <v>85+</v>
      </c>
      <c r="C13" s="259">
        <v>0</v>
      </c>
      <c r="D13" s="260">
        <v>0</v>
      </c>
      <c r="E13" s="260">
        <f t="shared" si="33"/>
        <v>0</v>
      </c>
      <c r="F13" s="155"/>
      <c r="G13" s="155"/>
      <c r="H13" s="155"/>
      <c r="I13" s="155"/>
      <c r="J13" s="155"/>
      <c r="K13" s="155"/>
      <c r="L13" s="155"/>
      <c r="M13" s="156"/>
      <c r="N13" s="156"/>
      <c r="O13" s="156"/>
      <c r="P13" s="156"/>
      <c r="Q13" s="156"/>
      <c r="R13" s="156"/>
      <c r="S13" s="156"/>
      <c r="T13" s="156"/>
      <c r="U13" s="156"/>
      <c r="V13" s="156"/>
      <c r="W13" s="156"/>
      <c r="X13" s="156"/>
      <c r="Y13" s="156"/>
      <c r="Z13" s="156"/>
      <c r="AA13" s="156"/>
      <c r="AB13" s="156"/>
      <c r="AC13" s="156"/>
      <c r="AD13" s="156"/>
      <c r="AE13" s="156"/>
      <c r="AF13" s="156"/>
      <c r="AG13" s="110"/>
      <c r="AH13" s="157">
        <f>' B_Populations'!C18</f>
        <v>7794</v>
      </c>
      <c r="AI13" s="157">
        <f>IF(AH13=0,0,($C$13/$AH$13)*100000)</f>
        <v>0</v>
      </c>
      <c r="AJ13" s="157">
        <f>' B_Populations'!E18</f>
        <v>2064</v>
      </c>
      <c r="AK13" s="157">
        <f>IF(AJ13=0,0,($D$13/$AJ$13)*100000)</f>
        <v>0</v>
      </c>
      <c r="AL13" s="157">
        <f>' B_Populations'!G18</f>
        <v>5730</v>
      </c>
      <c r="AM13" s="157">
        <f>IF(AL13=0,0,($E$13/$AL$13)*100000)</f>
        <v>0</v>
      </c>
      <c r="AN13" s="157">
        <f>' B_Populations'!I18</f>
        <v>0</v>
      </c>
      <c r="AO13" s="157">
        <f>IF(AN13=0,0,($F$13/$AN$13)*100000)</f>
        <v>0</v>
      </c>
      <c r="AP13" s="157">
        <f>' B_Populations'!K18</f>
        <v>0</v>
      </c>
      <c r="AQ13" s="157">
        <f>IF(AP13=0,0,($G$13/$AP$13)*100000)</f>
        <v>0</v>
      </c>
      <c r="AR13" s="157">
        <f>' B_Populations'!M18</f>
        <v>0</v>
      </c>
      <c r="AS13" s="157">
        <f>IF(AR13=0,0,($H$13/$AR$13)*100000)</f>
        <v>0</v>
      </c>
      <c r="AT13" s="157">
        <f>' B_Populations'!O18</f>
        <v>0</v>
      </c>
      <c r="AU13" s="157">
        <f>IF(AT13=0,0,($I$13/$AT$13)*100000)</f>
        <v>0</v>
      </c>
      <c r="AV13" s="157">
        <f>' B_Populations'!Q18</f>
        <v>0</v>
      </c>
      <c r="AW13" s="157">
        <f>IF(AV13=0,0,($J$13/$AV$13)*100000)</f>
        <v>0</v>
      </c>
      <c r="AX13" s="157">
        <f>' B_Populations'!S18</f>
        <v>0</v>
      </c>
      <c r="AY13" s="157">
        <f>IF(AX13=0,0,($K$13/$AX$13)*100000)</f>
        <v>0</v>
      </c>
      <c r="AZ13" s="157">
        <f>' B_Populations'!U18</f>
        <v>0</v>
      </c>
      <c r="BA13" s="157">
        <f>IF(AZ13=0,0,($L$13/$AZ$13)*100000)</f>
        <v>0</v>
      </c>
      <c r="BC13" s="157">
        <f>' B_Populations'!W18</f>
        <v>0</v>
      </c>
      <c r="BD13" s="157">
        <f>IF(BC13=0,0,($M$13/$BC$13)*100000)</f>
        <v>0</v>
      </c>
      <c r="BE13" s="157">
        <f>' B_Populations'!Y18</f>
        <v>0</v>
      </c>
      <c r="BF13" s="157">
        <f>IF(BE13=0,0,($N$13/$BE$13)*100000)</f>
        <v>0</v>
      </c>
      <c r="BG13" s="157">
        <f>' B_Populations'!AA18</f>
        <v>0</v>
      </c>
      <c r="BH13" s="157">
        <f>IF(BG13=0,0,($O$13/$BG$13)*100000)</f>
        <v>0</v>
      </c>
      <c r="BI13" s="157">
        <f>' B_Populations'!AC18</f>
        <v>0</v>
      </c>
      <c r="BJ13" s="157">
        <f>IF(BI13=0,0,($P$13/$BI$13)*100000)</f>
        <v>0</v>
      </c>
      <c r="BK13" s="157">
        <f>' B_Populations'!AE18</f>
        <v>0</v>
      </c>
      <c r="BL13" s="157">
        <f>IF(BK13=0,0,($Q$13/$BK$13)*100000)</f>
        <v>0</v>
      </c>
      <c r="BM13" s="157">
        <f>' B_Populations'!AG18</f>
        <v>0</v>
      </c>
      <c r="BN13" s="157">
        <f>IF(BM13=0,0,($R$13/$BM$13)*100000)</f>
        <v>0</v>
      </c>
      <c r="BO13" s="157">
        <f>' B_Populations'!AI18</f>
        <v>0</v>
      </c>
      <c r="BP13" s="157">
        <f>IF(BO13=0,0,($S$13/$BO$13)*100000)</f>
        <v>0</v>
      </c>
      <c r="BQ13" s="157">
        <f>' B_Populations'!AK18</f>
        <v>0</v>
      </c>
      <c r="BR13" s="157">
        <f>IF(BQ13=0,0,($T$13/$BQ$13)*100000)</f>
        <v>0</v>
      </c>
      <c r="BS13" s="157">
        <f>' B_Populations'!AM18</f>
        <v>0</v>
      </c>
      <c r="BT13" s="157">
        <f>IF(BS13=0,0,($U$13/$BS$13)*100000)</f>
        <v>0</v>
      </c>
      <c r="BU13" s="157">
        <f>' B_Populations'!AO18</f>
        <v>0</v>
      </c>
      <c r="BV13" s="157">
        <f>IF(BU13=0,0,($V$13/$BU$13)*100000)</f>
        <v>0</v>
      </c>
      <c r="BW13" s="157">
        <f>' B_Populations'!AQ18</f>
        <v>0</v>
      </c>
      <c r="BX13" s="157">
        <f>IF(BW13=0,0,($W$13/$BW$13)*100000)</f>
        <v>0</v>
      </c>
      <c r="BY13" s="157">
        <f>' B_Populations'!AS18</f>
        <v>0</v>
      </c>
      <c r="BZ13" s="157">
        <f>IF(BY13=0,0,($X$13/$BY$13)*100000)</f>
        <v>0</v>
      </c>
      <c r="CA13" s="157">
        <f>' B_Populations'!AU18</f>
        <v>0</v>
      </c>
      <c r="CB13" s="157">
        <f>IF(CA13=0,0,($Y$13/$CA$13)*100000)</f>
        <v>0</v>
      </c>
      <c r="CC13" s="157">
        <f>' B_Populations'!AW18</f>
        <v>0</v>
      </c>
      <c r="CD13" s="157">
        <f>IF(CC13=0,0,($Z$13/$CC$13)*100000)</f>
        <v>0</v>
      </c>
      <c r="CE13" s="157">
        <f>' B_Populations'!AY18</f>
        <v>0</v>
      </c>
      <c r="CF13" s="157">
        <f>IF(CE13=0,0,($AA$13/$CE$13)*100000)</f>
        <v>0</v>
      </c>
      <c r="CG13" s="157">
        <f>' B_Populations'!BA18</f>
        <v>0</v>
      </c>
      <c r="CH13" s="157">
        <f>IF(CG13=0,0,($AB$13/$CG$13)*100000)</f>
        <v>0</v>
      </c>
      <c r="CI13" s="157">
        <f>' B_Populations'!BC18</f>
        <v>0</v>
      </c>
      <c r="CJ13" s="157">
        <f>IF(CI13=0,0,($AC$13/$CI$13)*100000)</f>
        <v>0</v>
      </c>
      <c r="CK13" s="157">
        <f>' B_Populations'!BE18</f>
        <v>0</v>
      </c>
      <c r="CL13" s="157">
        <f>IF(CK13=0,0,($AD$13/$CK$13)*100000)</f>
        <v>0</v>
      </c>
      <c r="CM13" s="157">
        <f>' B_Populations'!BG18</f>
        <v>0</v>
      </c>
      <c r="CN13" s="157">
        <f>IF(CM13=0,0,($AE$13/$CM$13)*100000)</f>
        <v>0</v>
      </c>
      <c r="CO13" s="157">
        <f>' B_Populations'!BI18</f>
        <v>0</v>
      </c>
      <c r="CP13" s="157">
        <f>IF(CO13=0,0,($AF$13/$CO$13)*100000)</f>
        <v>0</v>
      </c>
      <c r="CQ13" s="110"/>
      <c r="CR13" s="158"/>
      <c r="CS13" s="159">
        <v>1.5507999999999999E-2</v>
      </c>
      <c r="CT13" s="110"/>
      <c r="CU13" s="108" t="str">
        <f>' B_Populations'!$B$18</f>
        <v>85+</v>
      </c>
      <c r="CV13" s="160">
        <f t="shared" si="3"/>
        <v>0</v>
      </c>
      <c r="CW13" s="161">
        <f t="shared" si="4"/>
        <v>0</v>
      </c>
      <c r="CX13" s="161">
        <f t="shared" si="5"/>
        <v>0</v>
      </c>
      <c r="CY13" s="162">
        <f t="shared" si="6"/>
        <v>0</v>
      </c>
      <c r="CZ13" s="162">
        <f t="shared" si="7"/>
        <v>0</v>
      </c>
      <c r="DA13" s="162">
        <f t="shared" si="8"/>
        <v>0</v>
      </c>
      <c r="DB13" s="162">
        <f t="shared" si="9"/>
        <v>0</v>
      </c>
      <c r="DC13" s="162">
        <f t="shared" si="10"/>
        <v>0</v>
      </c>
      <c r="DD13" s="162">
        <f t="shared" si="11"/>
        <v>0</v>
      </c>
      <c r="DE13" s="162">
        <f t="shared" si="12"/>
        <v>0</v>
      </c>
      <c r="DF13" s="162">
        <f t="shared" si="13"/>
        <v>0</v>
      </c>
      <c r="DG13" s="162">
        <f t="shared" si="14"/>
        <v>0</v>
      </c>
      <c r="DH13" s="162">
        <f t="shared" si="15"/>
        <v>0</v>
      </c>
      <c r="DI13" s="162">
        <f t="shared" si="16"/>
        <v>0</v>
      </c>
      <c r="DJ13" s="162">
        <f t="shared" si="17"/>
        <v>0</v>
      </c>
      <c r="DK13" s="162">
        <f t="shared" si="18"/>
        <v>0</v>
      </c>
      <c r="DL13" s="162">
        <f t="shared" si="19"/>
        <v>0</v>
      </c>
      <c r="DM13" s="162">
        <f t="shared" si="20"/>
        <v>0</v>
      </c>
      <c r="DN13" s="162">
        <f t="shared" si="21"/>
        <v>0</v>
      </c>
      <c r="DO13" s="162">
        <f t="shared" si="22"/>
        <v>0</v>
      </c>
      <c r="DP13" s="162">
        <f t="shared" si="23"/>
        <v>0</v>
      </c>
      <c r="DQ13" s="162">
        <f t="shared" si="24"/>
        <v>0</v>
      </c>
      <c r="DR13" s="162">
        <f t="shared" si="25"/>
        <v>0</v>
      </c>
      <c r="DS13" s="162">
        <f t="shared" si="26"/>
        <v>0</v>
      </c>
      <c r="DT13" s="162">
        <f t="shared" si="27"/>
        <v>0</v>
      </c>
      <c r="DU13" s="162">
        <f t="shared" si="28"/>
        <v>0</v>
      </c>
      <c r="DV13" s="162">
        <f t="shared" si="29"/>
        <v>0</v>
      </c>
      <c r="DW13" s="162">
        <f t="shared" si="30"/>
        <v>0</v>
      </c>
      <c r="DX13" s="162">
        <f t="shared" si="31"/>
        <v>0</v>
      </c>
      <c r="DY13" s="162">
        <f t="shared" si="32"/>
        <v>0</v>
      </c>
    </row>
    <row r="14" spans="1:129" ht="12.75">
      <c r="B14" s="163" t="s">
        <v>115</v>
      </c>
      <c r="C14" s="164">
        <f t="shared" ref="C14:AF14" si="34">SUM(C4:C13)</f>
        <v>23</v>
      </c>
      <c r="D14" s="165">
        <f t="shared" si="34"/>
        <v>17</v>
      </c>
      <c r="E14" s="260">
        <f t="shared" si="33"/>
        <v>6</v>
      </c>
      <c r="F14" s="166">
        <f t="shared" si="34"/>
        <v>0</v>
      </c>
      <c r="G14" s="166">
        <f t="shared" si="34"/>
        <v>0</v>
      </c>
      <c r="H14" s="167">
        <f t="shared" si="34"/>
        <v>0</v>
      </c>
      <c r="I14" s="167">
        <f t="shared" si="34"/>
        <v>0</v>
      </c>
      <c r="J14" s="167">
        <f t="shared" si="34"/>
        <v>0</v>
      </c>
      <c r="K14" s="167">
        <f t="shared" si="34"/>
        <v>0</v>
      </c>
      <c r="L14" s="167">
        <f t="shared" si="34"/>
        <v>0</v>
      </c>
      <c r="M14" s="168">
        <f t="shared" si="34"/>
        <v>0</v>
      </c>
      <c r="N14" s="169">
        <f t="shared" si="34"/>
        <v>0</v>
      </c>
      <c r="O14" s="169">
        <f t="shared" si="34"/>
        <v>0</v>
      </c>
      <c r="P14" s="169">
        <f t="shared" si="34"/>
        <v>0</v>
      </c>
      <c r="Q14" s="169">
        <f t="shared" si="34"/>
        <v>0</v>
      </c>
      <c r="R14" s="169">
        <f t="shared" si="34"/>
        <v>0</v>
      </c>
      <c r="S14" s="169">
        <f t="shared" si="34"/>
        <v>0</v>
      </c>
      <c r="T14" s="169">
        <f t="shared" si="34"/>
        <v>0</v>
      </c>
      <c r="U14" s="169">
        <f t="shared" si="34"/>
        <v>0</v>
      </c>
      <c r="V14" s="169">
        <f t="shared" si="34"/>
        <v>0</v>
      </c>
      <c r="W14" s="169">
        <f t="shared" si="34"/>
        <v>0</v>
      </c>
      <c r="X14" s="169">
        <f t="shared" si="34"/>
        <v>0</v>
      </c>
      <c r="Y14" s="169">
        <f t="shared" si="34"/>
        <v>0</v>
      </c>
      <c r="Z14" s="169">
        <f t="shared" si="34"/>
        <v>0</v>
      </c>
      <c r="AA14" s="169">
        <f t="shared" si="34"/>
        <v>0</v>
      </c>
      <c r="AB14" s="169">
        <f t="shared" si="34"/>
        <v>0</v>
      </c>
      <c r="AC14" s="169">
        <f t="shared" si="34"/>
        <v>0</v>
      </c>
      <c r="AD14" s="169">
        <f t="shared" si="34"/>
        <v>0</v>
      </c>
      <c r="AE14" s="169">
        <f t="shared" si="34"/>
        <v>0</v>
      </c>
      <c r="AF14" s="169">
        <f t="shared" si="34"/>
        <v>0</v>
      </c>
      <c r="AH14" s="170">
        <f t="shared" ref="AH14:BA14" si="35">SUM(AH4:AH13)</f>
        <v>452762</v>
      </c>
      <c r="AI14" s="157">
        <f>IF(AH14=0,0,($C$13/$AH$13)*100000)</f>
        <v>0</v>
      </c>
      <c r="AJ14" s="157">
        <f t="shared" si="35"/>
        <v>227505</v>
      </c>
      <c r="AK14" s="157">
        <f>IF(AJ14=0,0,($D$14/$AJ$14)*100000)</f>
        <v>7.4723632447638515</v>
      </c>
      <c r="AL14" s="157">
        <f t="shared" si="35"/>
        <v>225257</v>
      </c>
      <c r="AM14" s="157">
        <f>IF(AL14=0,0,($E$14/$AL$14)*100000)</f>
        <v>2.6636242158956214</v>
      </c>
      <c r="AN14" s="157">
        <f t="shared" si="35"/>
        <v>0</v>
      </c>
      <c r="AO14" s="157">
        <f>IF(AN14=0,0,($F$14/$AN$14)*100000)</f>
        <v>0</v>
      </c>
      <c r="AP14" s="157">
        <f t="shared" si="35"/>
        <v>0</v>
      </c>
      <c r="AQ14" s="157">
        <f>IF(AP14=0,0,($G$14/$AP$14)*100000)</f>
        <v>0</v>
      </c>
      <c r="AR14" s="157">
        <f t="shared" si="35"/>
        <v>0</v>
      </c>
      <c r="AS14" s="157">
        <f>IF(AR14=0,0,($H$14/$AR$14)*100000)</f>
        <v>0</v>
      </c>
      <c r="AT14" s="157">
        <f t="shared" si="35"/>
        <v>0</v>
      </c>
      <c r="AU14" s="157">
        <f>IF(AT14=0,0,($I$14/$AT$14)*100000)</f>
        <v>0</v>
      </c>
      <c r="AV14" s="157">
        <f t="shared" si="35"/>
        <v>0</v>
      </c>
      <c r="AW14" s="157">
        <f>IF(AV14=0,0,($J$14/$AV$14)*100000)</f>
        <v>0</v>
      </c>
      <c r="AX14" s="157">
        <f t="shared" si="35"/>
        <v>0</v>
      </c>
      <c r="AY14" s="157">
        <f>IF(AX14=0,0,($K$14/$AX$14)*100000)</f>
        <v>0</v>
      </c>
      <c r="AZ14" s="157">
        <f t="shared" si="35"/>
        <v>0</v>
      </c>
      <c r="BA14" s="157">
        <f>IF(AZ14=0,0,($L$14/$AZ$14)*100000)</f>
        <v>0</v>
      </c>
      <c r="BC14" s="157">
        <f>' B_Populations'!W19</f>
        <v>0</v>
      </c>
      <c r="BD14" s="157">
        <f>IF(BC14=0,0,($M$14/$BC$14)*100000)</f>
        <v>0</v>
      </c>
      <c r="BE14" s="157">
        <f>' B_Populations'!Y19</f>
        <v>0</v>
      </c>
      <c r="BF14" s="157">
        <f>IF(BE14=0,0,($N$14/$BE$14)*100000)</f>
        <v>0</v>
      </c>
      <c r="BG14" s="157">
        <f>' B_Populations'!AA19</f>
        <v>0</v>
      </c>
      <c r="BH14" s="157">
        <f>IF(BG14=0,0,($O$14/$BG$14)*100000)</f>
        <v>0</v>
      </c>
      <c r="BI14" s="157">
        <f>' B_Populations'!AC19</f>
        <v>0</v>
      </c>
      <c r="BJ14" s="157">
        <f>IF(BI14=0,0,($P$14/$BI$14)*100000)</f>
        <v>0</v>
      </c>
      <c r="BK14" s="157">
        <f>' B_Populations'!AE19</f>
        <v>0</v>
      </c>
      <c r="BL14" s="157">
        <f>IF(BK14=0,0,($Q$14/$BK$14)*100000)</f>
        <v>0</v>
      </c>
      <c r="BM14" s="157">
        <f>' B_Populations'!AG19</f>
        <v>0</v>
      </c>
      <c r="BN14" s="157">
        <f>IF(BM14=0,0,($R$14/$BM$14)*100000)</f>
        <v>0</v>
      </c>
      <c r="BO14" s="157">
        <f>' B_Populations'!AI19</f>
        <v>0</v>
      </c>
      <c r="BP14" s="157">
        <f>IF(BO14=0,0,($S$14/$BO$14)*100000)</f>
        <v>0</v>
      </c>
      <c r="BQ14" s="157">
        <f>' B_Populations'!AK19</f>
        <v>0</v>
      </c>
      <c r="BR14" s="157">
        <f>IF(BQ14=0,0,($T$14/$BQ$14)*100000)</f>
        <v>0</v>
      </c>
      <c r="BS14" s="157">
        <f>' B_Populations'!AM19</f>
        <v>0</v>
      </c>
      <c r="BT14" s="157">
        <f>IF(BS14=0,0,($U$14/$BS$14)*100000)</f>
        <v>0</v>
      </c>
      <c r="BU14" s="157">
        <f>' B_Populations'!AO19</f>
        <v>0</v>
      </c>
      <c r="BV14" s="157">
        <f>IF(BU14=0,0,($V$14/$BU$14)*100000)</f>
        <v>0</v>
      </c>
      <c r="BW14" s="157">
        <f>' B_Populations'!AQ19</f>
        <v>0</v>
      </c>
      <c r="BX14" s="157">
        <f>IF(BW14=0,0,($W$14/$BW$14)*100000)</f>
        <v>0</v>
      </c>
      <c r="BY14" s="157">
        <f>' B_Populations'!AS19</f>
        <v>0</v>
      </c>
      <c r="BZ14" s="157">
        <f>IF(BY14=0,0,($X$14/$BY$14)*100000)</f>
        <v>0</v>
      </c>
      <c r="CA14" s="157">
        <f>' B_Populations'!AU19</f>
        <v>0</v>
      </c>
      <c r="CB14" s="157">
        <f>IF(CA14=0,0,($Y$14/$CA$14)*100000)</f>
        <v>0</v>
      </c>
      <c r="CC14" s="157">
        <f>' B_Populations'!AW19</f>
        <v>0</v>
      </c>
      <c r="CD14" s="157">
        <f>IF(CC14=0,0,($Z$14/$CC$14)*100000)</f>
        <v>0</v>
      </c>
      <c r="CE14" s="157">
        <f>' B_Populations'!AY19</f>
        <v>0</v>
      </c>
      <c r="CF14" s="157">
        <f>IF(CE14=0,0,($AA$14/$CE$14)*100000)</f>
        <v>0</v>
      </c>
      <c r="CG14" s="157">
        <f>' B_Populations'!BA19</f>
        <v>0</v>
      </c>
      <c r="CH14" s="157">
        <f>IF(CG14=0,0,($AB$14/$CG$14)*100000)</f>
        <v>0</v>
      </c>
      <c r="CI14" s="157">
        <f>' B_Populations'!BC19</f>
        <v>0</v>
      </c>
      <c r="CJ14" s="157">
        <f>IF(CI14=0,0,($AC$14/$CI$14)*100000)</f>
        <v>0</v>
      </c>
      <c r="CK14" s="157">
        <f>' B_Populations'!BE19</f>
        <v>0</v>
      </c>
      <c r="CL14" s="157">
        <f>IF(CK14=0,0,($AD$14/$CK$14)*100000)</f>
        <v>0</v>
      </c>
      <c r="CM14" s="157">
        <f>' B_Populations'!BG19</f>
        <v>0</v>
      </c>
      <c r="CN14" s="157">
        <f>IF(CM14=0,0,($AE$14/$CM$14)*100000)</f>
        <v>0</v>
      </c>
      <c r="CO14" s="157">
        <f>' B_Populations'!BI19</f>
        <v>0</v>
      </c>
      <c r="CP14" s="157">
        <f>IF(CO14=0,0,($AF$14/$CO$14)*100000)</f>
        <v>0</v>
      </c>
      <c r="CS14" s="171"/>
      <c r="CU14" s="157" t="s">
        <v>115</v>
      </c>
      <c r="CV14" s="160">
        <f t="shared" ref="CV14:DT14" si="36">SUM(CV4:CV13)</f>
        <v>4.5232291530443867</v>
      </c>
      <c r="CW14" s="161">
        <f t="shared" si="36"/>
        <v>6.4014944797724755</v>
      </c>
      <c r="CX14" s="161">
        <f t="shared" si="36"/>
        <v>2.6299994832880271</v>
      </c>
      <c r="CY14" s="172">
        <f t="shared" si="36"/>
        <v>0</v>
      </c>
      <c r="CZ14" s="172">
        <f t="shared" si="36"/>
        <v>0</v>
      </c>
      <c r="DA14" s="172">
        <f t="shared" si="36"/>
        <v>0</v>
      </c>
      <c r="DB14" s="172">
        <f t="shared" si="36"/>
        <v>0</v>
      </c>
      <c r="DC14" s="172">
        <f t="shared" si="36"/>
        <v>0</v>
      </c>
      <c r="DD14" s="172">
        <f t="shared" si="36"/>
        <v>0</v>
      </c>
      <c r="DE14" s="172">
        <f t="shared" si="36"/>
        <v>0</v>
      </c>
      <c r="DF14" s="172">
        <f t="shared" si="36"/>
        <v>0</v>
      </c>
      <c r="DG14" s="172">
        <f t="shared" si="36"/>
        <v>0</v>
      </c>
      <c r="DH14" s="172">
        <f t="shared" si="36"/>
        <v>0</v>
      </c>
      <c r="DI14" s="172">
        <f t="shared" si="36"/>
        <v>0</v>
      </c>
      <c r="DJ14" s="172">
        <f t="shared" si="36"/>
        <v>0</v>
      </c>
      <c r="DK14" s="172">
        <f t="shared" si="36"/>
        <v>0</v>
      </c>
      <c r="DL14" s="172">
        <f t="shared" si="36"/>
        <v>0</v>
      </c>
      <c r="DM14" s="172">
        <f t="shared" si="36"/>
        <v>0</v>
      </c>
      <c r="DN14" s="172">
        <f t="shared" si="36"/>
        <v>0</v>
      </c>
      <c r="DO14" s="172">
        <f t="shared" si="36"/>
        <v>0</v>
      </c>
      <c r="DP14" s="172">
        <f t="shared" si="36"/>
        <v>0</v>
      </c>
      <c r="DQ14" s="172">
        <f t="shared" si="36"/>
        <v>0</v>
      </c>
      <c r="DR14" s="172">
        <f t="shared" si="36"/>
        <v>0</v>
      </c>
      <c r="DS14" s="172">
        <f t="shared" si="36"/>
        <v>0</v>
      </c>
      <c r="DT14" s="172">
        <f t="shared" si="36"/>
        <v>0</v>
      </c>
      <c r="DU14" s="162">
        <f>SUM(DU4:DU13)</f>
        <v>0</v>
      </c>
      <c r="DV14" s="172">
        <f>SUM(DV4:DV13)</f>
        <v>0</v>
      </c>
      <c r="DW14" s="172">
        <f>+SUM(DW4:DW13)</f>
        <v>0</v>
      </c>
      <c r="DX14" s="172">
        <f>SUM(DX4:DX13)</f>
        <v>0</v>
      </c>
      <c r="DY14" s="172">
        <f>SUM(DV4:DV13)</f>
        <v>0</v>
      </c>
    </row>
    <row r="16" spans="1:129" ht="12.95" thickBot="1"/>
    <row r="17" spans="1:129" ht="13.5" thickBot="1">
      <c r="A17" s="136" t="s">
        <v>116</v>
      </c>
      <c r="B17" s="173"/>
      <c r="C17" s="174">
        <f>' B_Populations'!A25</f>
        <v>2020</v>
      </c>
      <c r="D17" s="139" t="s">
        <v>103</v>
      </c>
      <c r="E17" s="139"/>
      <c r="F17" s="140" t="s">
        <v>104</v>
      </c>
      <c r="G17" s="141"/>
      <c r="H17" s="141"/>
      <c r="I17" s="141"/>
      <c r="J17" s="141"/>
      <c r="K17" s="141"/>
      <c r="L17" s="141"/>
      <c r="M17" s="98"/>
      <c r="N17" s="98"/>
      <c r="O17" s="98"/>
      <c r="P17" s="98"/>
      <c r="Q17" s="98"/>
      <c r="R17" s="98"/>
      <c r="S17" s="98"/>
      <c r="T17" s="98"/>
      <c r="U17" s="98"/>
      <c r="V17" s="98"/>
      <c r="W17" s="98"/>
      <c r="X17" s="98"/>
      <c r="Y17" s="98"/>
      <c r="CV17" s="98" t="s">
        <v>106</v>
      </c>
      <c r="CW17" s="98"/>
      <c r="CX17" s="98"/>
      <c r="CY17" s="98"/>
    </row>
    <row r="18" spans="1:129" ht="39">
      <c r="B18" s="144" t="s">
        <v>32</v>
      </c>
      <c r="C18" s="145" t="s">
        <v>107</v>
      </c>
      <c r="D18" s="146" t="s">
        <v>108</v>
      </c>
      <c r="E18" s="146" t="s">
        <v>109</v>
      </c>
      <c r="F18" s="148" t="str">
        <f>' B_Populations'!$I$8</f>
        <v>White-Not Hispanic</v>
      </c>
      <c r="G18" s="148" t="str">
        <f>' B_Populations'!$K$8</f>
        <v>Hispanic</v>
      </c>
      <c r="H18" s="148" t="str">
        <f>' B_Populations'!$M$8</f>
        <v>Black-Not Hispanic</v>
      </c>
      <c r="I18" s="148" t="str">
        <f>' B_Populations'!$O$8</f>
        <v>Asian</v>
      </c>
      <c r="J18" s="148" t="str">
        <f>' B_Populations'!$Q$8</f>
        <v>American Indian/Alaska Native</v>
      </c>
      <c r="K18" s="148" t="str">
        <f>' B_Populations'!$S$8</f>
        <v>Other</v>
      </c>
      <c r="L18" s="175" t="str">
        <f>' B_Populations'!$U$8</f>
        <v>Other</v>
      </c>
      <c r="M18" s="102"/>
      <c r="N18" s="215"/>
      <c r="O18" s="215"/>
      <c r="P18" s="102"/>
      <c r="Q18" s="102"/>
      <c r="R18" s="102"/>
      <c r="S18" s="102"/>
      <c r="T18" s="102"/>
      <c r="U18" s="102"/>
      <c r="V18" s="102"/>
      <c r="W18" s="102"/>
      <c r="X18" s="102"/>
      <c r="Y18" s="102"/>
      <c r="Z18" s="102"/>
      <c r="AA18" s="102"/>
      <c r="AB18" s="102"/>
      <c r="AC18" s="102"/>
      <c r="AD18" s="102"/>
      <c r="AE18" s="102"/>
      <c r="AF18" s="102"/>
      <c r="AH18" s="150" t="s">
        <v>110</v>
      </c>
      <c r="AI18" s="150" t="s">
        <v>111</v>
      </c>
      <c r="AJ18" s="150" t="s">
        <v>112</v>
      </c>
      <c r="AK18" s="150" t="s">
        <v>111</v>
      </c>
      <c r="AL18" s="150" t="s">
        <v>113</v>
      </c>
      <c r="AM18" s="150" t="s">
        <v>111</v>
      </c>
      <c r="AN18" s="150" t="str">
        <f>' B_Populations'!$I$8</f>
        <v>White-Not Hispanic</v>
      </c>
      <c r="AO18" s="150" t="s">
        <v>111</v>
      </c>
      <c r="AP18" s="150" t="str">
        <f>' B_Populations'!$K$8</f>
        <v>Hispanic</v>
      </c>
      <c r="AQ18" s="150" t="s">
        <v>111</v>
      </c>
      <c r="AR18" s="150" t="str">
        <f>' B_Populations'!$M$8</f>
        <v>Black-Not Hispanic</v>
      </c>
      <c r="AS18" s="150" t="s">
        <v>111</v>
      </c>
      <c r="AT18" s="150" t="str">
        <f>' B_Populations'!$O$8</f>
        <v>Asian</v>
      </c>
      <c r="AU18" s="150" t="s">
        <v>111</v>
      </c>
      <c r="AV18" s="150" t="str">
        <f>' B_Populations'!$Q$8</f>
        <v>American Indian/Alaska Native</v>
      </c>
      <c r="AW18" s="150" t="s">
        <v>111</v>
      </c>
      <c r="AX18" s="150" t="str">
        <f>' B_Populations'!$S$8</f>
        <v>Other</v>
      </c>
      <c r="AY18" s="150" t="s">
        <v>111</v>
      </c>
      <c r="AZ18" s="150" t="str">
        <f>' B_Populations'!$U$8</f>
        <v>Other</v>
      </c>
      <c r="BA18" s="150" t="s">
        <v>111</v>
      </c>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51" t="s">
        <v>114</v>
      </c>
      <c r="CU18" s="150" t="s">
        <v>32</v>
      </c>
      <c r="CV18" s="152" t="s">
        <v>33</v>
      </c>
      <c r="CW18" s="153" t="s">
        <v>34</v>
      </c>
      <c r="CX18" s="153" t="s">
        <v>35</v>
      </c>
      <c r="CY18" s="148" t="str">
        <f>' B_Populations'!$I$8</f>
        <v>White-Not Hispanic</v>
      </c>
      <c r="CZ18" s="148" t="str">
        <f>' B_Populations'!$K$8</f>
        <v>Hispanic</v>
      </c>
      <c r="DA18" s="148" t="str">
        <f>' B_Populations'!$M$8</f>
        <v>Black-Not Hispanic</v>
      </c>
      <c r="DB18" s="148" t="str">
        <f>' B_Populations'!$O$8</f>
        <v>Asian</v>
      </c>
      <c r="DC18" s="148" t="str">
        <f>' B_Populations'!$Q$8</f>
        <v>American Indian/Alaska Native</v>
      </c>
      <c r="DD18" s="148" t="str">
        <f>' B_Populations'!$S$8</f>
        <v>Other</v>
      </c>
      <c r="DE18" s="175" t="str">
        <f>' B_Populations'!$U$8</f>
        <v>Other</v>
      </c>
      <c r="DF18" s="102"/>
      <c r="DG18" s="102"/>
      <c r="DH18" s="102"/>
      <c r="DI18" s="102"/>
      <c r="DJ18" s="102"/>
      <c r="DK18" s="102"/>
      <c r="DL18" s="102"/>
      <c r="DM18" s="102"/>
      <c r="DN18" s="102"/>
      <c r="DO18" s="102"/>
      <c r="DP18" s="102"/>
      <c r="DQ18" s="102"/>
      <c r="DR18" s="102"/>
      <c r="DS18" s="102"/>
      <c r="DT18" s="102"/>
      <c r="DU18" s="102"/>
      <c r="DV18" s="102"/>
      <c r="DW18" s="102"/>
      <c r="DX18" s="102"/>
      <c r="DY18" s="102"/>
    </row>
    <row r="19" spans="1:129">
      <c r="B19" s="108" t="str">
        <f>' B_Populations'!$B$9</f>
        <v>10-14</v>
      </c>
      <c r="C19" s="176">
        <v>0</v>
      </c>
      <c r="D19" s="260">
        <v>0</v>
      </c>
      <c r="E19" s="260">
        <f>C19-D19</f>
        <v>0</v>
      </c>
      <c r="F19" s="155"/>
      <c r="G19" s="155"/>
      <c r="H19" s="155"/>
      <c r="I19" s="155"/>
      <c r="J19" s="155"/>
      <c r="K19" s="155"/>
      <c r="L19" s="155"/>
      <c r="M19" s="110"/>
      <c r="N19" s="110"/>
      <c r="O19" s="110"/>
      <c r="P19" s="110"/>
      <c r="Q19" s="110"/>
      <c r="R19" s="110"/>
      <c r="S19" s="110"/>
      <c r="T19" s="110"/>
      <c r="U19" s="110"/>
      <c r="V19" s="110"/>
      <c r="W19" s="110"/>
      <c r="X19" s="110"/>
      <c r="Y19" s="110"/>
      <c r="Z19" s="177"/>
      <c r="AA19" s="177"/>
      <c r="AB19" s="177"/>
      <c r="AC19" s="177"/>
      <c r="AD19" s="177"/>
      <c r="AE19" s="177"/>
      <c r="AF19" s="177"/>
      <c r="AG19" s="110"/>
      <c r="AH19" s="157">
        <f>' B_Populations'!C24</f>
        <v>41063</v>
      </c>
      <c r="AI19" s="157">
        <f>IF(AH19=0,0,(C19/AH19)*100000)</f>
        <v>0</v>
      </c>
      <c r="AJ19" s="157">
        <f>' B_Populations'!E24</f>
        <v>21357</v>
      </c>
      <c r="AK19" s="157">
        <f>IF(AJ19=0,0,($D$19/$AJ$19)*100000)</f>
        <v>0</v>
      </c>
      <c r="AL19" s="157">
        <f>' B_Populations'!G24</f>
        <v>19706</v>
      </c>
      <c r="AM19" s="157">
        <f>IF(AL19=0,0,($E$19/$AL$19)*100000)</f>
        <v>0</v>
      </c>
      <c r="AN19" s="157">
        <f>' B_Populations'!I24</f>
        <v>0</v>
      </c>
      <c r="AO19" s="157">
        <f>IF(AN19=0,0,($F$19/$AN$19)*100000)</f>
        <v>0</v>
      </c>
      <c r="AP19" s="157">
        <f>' B_Populations'!K24</f>
        <v>0</v>
      </c>
      <c r="AQ19" s="157">
        <f>IF(AP19=0,0,($G$19/$AP$19)*100000)</f>
        <v>0</v>
      </c>
      <c r="AR19" s="157">
        <f>' B_Populations'!M24</f>
        <v>0</v>
      </c>
      <c r="AS19" s="157">
        <f>IF(AR19=0,0,($H$19/$AR$19)*100000)</f>
        <v>0</v>
      </c>
      <c r="AT19" s="157">
        <f>' B_Populations'!O24</f>
        <v>0</v>
      </c>
      <c r="AU19" s="157">
        <f>IF(AT19=0,0,($I$19/$AT$19)*100000)</f>
        <v>0</v>
      </c>
      <c r="AV19" s="157">
        <f>' B_Populations'!Q24</f>
        <v>0</v>
      </c>
      <c r="AW19" s="157">
        <f>IF(AV19=0,0,($J$19/$AV$19)*100000)</f>
        <v>0</v>
      </c>
      <c r="AX19" s="157">
        <f>' B_Populations'!S24</f>
        <v>0</v>
      </c>
      <c r="AY19" s="157">
        <f>IF(AX19=0,0,($K$19/$AX$19)*100000)</f>
        <v>0</v>
      </c>
      <c r="AZ19" s="157">
        <f>' B_Populations'!U24</f>
        <v>0</v>
      </c>
      <c r="BA19" s="157">
        <f>IF(AZ19=0,0,($L$19/$AZ$19)*100000)</f>
        <v>0</v>
      </c>
      <c r="CQ19" s="110"/>
      <c r="CR19" s="158"/>
      <c r="CS19" s="159">
        <v>7.3032E-2</v>
      </c>
      <c r="CT19" s="110"/>
      <c r="CU19" s="108" t="str">
        <f>' B_Populations'!$B$9</f>
        <v>10-14</v>
      </c>
      <c r="CV19" s="160">
        <f t="shared" ref="CV19:CV28" si="37">AI19*CS19</f>
        <v>0</v>
      </c>
      <c r="CW19" s="161">
        <f t="shared" ref="CW19:CW28" si="38">AK19*CS19</f>
        <v>0</v>
      </c>
      <c r="CX19" s="161">
        <f t="shared" ref="CX19:CX28" si="39">AM19*CS19</f>
        <v>0</v>
      </c>
      <c r="CY19" s="162">
        <f t="shared" ref="CY19:CY28" si="40">AO19*CS19</f>
        <v>0</v>
      </c>
      <c r="CZ19" s="162">
        <f t="shared" ref="CZ19:CZ28" si="41">AQ19*CS19</f>
        <v>0</v>
      </c>
      <c r="DA19" s="162">
        <f t="shared" ref="DA19:DA28" si="42">AS19*CS19</f>
        <v>0</v>
      </c>
      <c r="DB19" s="162">
        <f t="shared" ref="DB19:DB28" si="43">AU19*CS19</f>
        <v>0</v>
      </c>
      <c r="DC19" s="162">
        <f t="shared" ref="DC19:DC28" si="44">AW19*CS19</f>
        <v>0</v>
      </c>
      <c r="DD19" s="162">
        <f t="shared" ref="DD19:DD28" si="45">AY19*CS19</f>
        <v>0</v>
      </c>
      <c r="DE19" s="178">
        <f t="shared" ref="DE19:DE28" si="46">BA19*CS19</f>
        <v>0</v>
      </c>
      <c r="DF19" s="110"/>
      <c r="DG19" s="110"/>
      <c r="DH19" s="110"/>
      <c r="DI19" s="110"/>
      <c r="DJ19" s="110"/>
      <c r="DK19" s="110"/>
      <c r="DL19" s="110"/>
      <c r="DM19" s="110"/>
      <c r="DN19" s="110"/>
      <c r="DO19" s="110"/>
      <c r="DP19" s="110"/>
      <c r="DQ19" s="110"/>
      <c r="DR19" s="110"/>
      <c r="DS19" s="110"/>
      <c r="DT19" s="110"/>
      <c r="DU19" s="110"/>
      <c r="DV19" s="110"/>
      <c r="DW19" s="110"/>
      <c r="DX19" s="110"/>
      <c r="DY19" s="110"/>
    </row>
    <row r="20" spans="1:129">
      <c r="B20" s="108" t="str">
        <f>' B_Populations'!$B$10</f>
        <v>15-19</v>
      </c>
      <c r="C20" s="176">
        <v>3</v>
      </c>
      <c r="D20" s="260">
        <v>0</v>
      </c>
      <c r="E20" s="260">
        <f t="shared" ref="E20:E29" si="47">C20-D20</f>
        <v>3</v>
      </c>
      <c r="F20" s="155"/>
      <c r="G20" s="155"/>
      <c r="H20" s="155"/>
      <c r="I20" s="155"/>
      <c r="J20" s="155"/>
      <c r="K20" s="155"/>
      <c r="L20" s="155"/>
      <c r="M20" s="110"/>
      <c r="N20" s="110"/>
      <c r="O20" s="110"/>
      <c r="P20" s="110"/>
      <c r="Q20" s="110"/>
      <c r="R20" s="110"/>
      <c r="S20" s="110"/>
      <c r="T20" s="110"/>
      <c r="U20" s="110"/>
      <c r="V20" s="110"/>
      <c r="W20" s="110"/>
      <c r="X20" s="110"/>
      <c r="Y20" s="110"/>
      <c r="Z20" s="177"/>
      <c r="AA20" s="177"/>
      <c r="AB20" s="177"/>
      <c r="AC20" s="177"/>
      <c r="AD20" s="177"/>
      <c r="AE20" s="177"/>
      <c r="AF20" s="177"/>
      <c r="AG20" s="110"/>
      <c r="AH20" s="157">
        <f>' B_Populations'!C25</f>
        <v>39331</v>
      </c>
      <c r="AI20" s="157">
        <f t="shared" ref="AI20:AI29" si="48">IF(AH20=0,0,(C20/AH20)*100000)</f>
        <v>7.6275711271007598</v>
      </c>
      <c r="AJ20" s="157">
        <f>' B_Populations'!E25</f>
        <v>20218</v>
      </c>
      <c r="AK20" s="157">
        <f>IF(AJ20=0,0,($D$20/$AJ$20)*100000)</f>
        <v>0</v>
      </c>
      <c r="AL20" s="157">
        <f>' B_Populations'!G25</f>
        <v>19113</v>
      </c>
      <c r="AM20" s="157">
        <f>IF(AL20=0,0,($E$20/$AL$20)*100000)</f>
        <v>15.696123057604771</v>
      </c>
      <c r="AN20" s="157">
        <f>' B_Populations'!I25</f>
        <v>0</v>
      </c>
      <c r="AO20" s="157">
        <f>IF(AN20=0,0,($F$20/$AN$20)*100000)</f>
        <v>0</v>
      </c>
      <c r="AP20" s="157">
        <f>' B_Populations'!K25</f>
        <v>0</v>
      </c>
      <c r="AQ20" s="157">
        <f>IF(AP20=0,0,($G$20/$AP$20)*100000)</f>
        <v>0</v>
      </c>
      <c r="AR20" s="157">
        <f>' B_Populations'!M25</f>
        <v>0</v>
      </c>
      <c r="AS20" s="157">
        <f>IF(AR20=0,0,($H$20/$AR$20)*100000)</f>
        <v>0</v>
      </c>
      <c r="AT20" s="157">
        <f>' B_Populations'!O25</f>
        <v>0</v>
      </c>
      <c r="AU20" s="157">
        <f>IF(AT20=0,0,($I$20/$AT$20)*100000)</f>
        <v>0</v>
      </c>
      <c r="AV20" s="157">
        <f>' B_Populations'!Q25</f>
        <v>0</v>
      </c>
      <c r="AW20" s="157">
        <f>IF(AV20=0,0,($J$20/$AV$20)*100000)</f>
        <v>0</v>
      </c>
      <c r="AX20" s="157">
        <f>' B_Populations'!S25</f>
        <v>0</v>
      </c>
      <c r="AY20" s="157">
        <f>IF(AX20=0,0,($K$20/$AX$20)*100000)</f>
        <v>0</v>
      </c>
      <c r="AZ20" s="157">
        <f>' B_Populations'!U25</f>
        <v>0</v>
      </c>
      <c r="BA20" s="157">
        <f>IF(AZ20=0,0,($L$20/$AZ$20)*100000)</f>
        <v>0</v>
      </c>
      <c r="CQ20" s="110"/>
      <c r="CR20" s="158"/>
      <c r="CS20" s="159">
        <v>7.2168999999999997E-2</v>
      </c>
      <c r="CT20" s="110"/>
      <c r="CU20" s="108" t="str">
        <f>' B_Populations'!$B$10</f>
        <v>15-19</v>
      </c>
      <c r="CV20" s="160">
        <f t="shared" si="37"/>
        <v>0.5504741806717347</v>
      </c>
      <c r="CW20" s="161">
        <f t="shared" si="38"/>
        <v>0</v>
      </c>
      <c r="CX20" s="161">
        <f t="shared" si="39"/>
        <v>1.1327735049442786</v>
      </c>
      <c r="CY20" s="162">
        <f t="shared" si="40"/>
        <v>0</v>
      </c>
      <c r="CZ20" s="162">
        <f t="shared" si="41"/>
        <v>0</v>
      </c>
      <c r="DA20" s="162">
        <f t="shared" si="42"/>
        <v>0</v>
      </c>
      <c r="DB20" s="162">
        <f t="shared" si="43"/>
        <v>0</v>
      </c>
      <c r="DC20" s="162">
        <f t="shared" si="44"/>
        <v>0</v>
      </c>
      <c r="DD20" s="162">
        <f t="shared" si="45"/>
        <v>0</v>
      </c>
      <c r="DE20" s="178">
        <f t="shared" si="46"/>
        <v>0</v>
      </c>
      <c r="DF20" s="110"/>
      <c r="DG20" s="110"/>
      <c r="DH20" s="110"/>
      <c r="DI20" s="110"/>
      <c r="DJ20" s="110"/>
      <c r="DK20" s="110"/>
      <c r="DL20" s="110"/>
      <c r="DM20" s="110"/>
      <c r="DN20" s="110"/>
      <c r="DO20" s="110"/>
      <c r="DP20" s="110"/>
      <c r="DQ20" s="110"/>
      <c r="DR20" s="110"/>
      <c r="DS20" s="110"/>
      <c r="DT20" s="110"/>
      <c r="DU20" s="110"/>
      <c r="DV20" s="110"/>
      <c r="DW20" s="110"/>
      <c r="DX20" s="110"/>
      <c r="DY20" s="110"/>
    </row>
    <row r="21" spans="1:129">
      <c r="B21" s="108" t="str">
        <f>' B_Populations'!$B$11</f>
        <v>20-24</v>
      </c>
      <c r="C21" s="176">
        <v>1</v>
      </c>
      <c r="D21" s="260">
        <v>1</v>
      </c>
      <c r="E21" s="260">
        <f t="shared" si="47"/>
        <v>0</v>
      </c>
      <c r="F21" s="155"/>
      <c r="G21" s="155"/>
      <c r="H21" s="155"/>
      <c r="I21" s="155"/>
      <c r="J21" s="155"/>
      <c r="K21" s="155"/>
      <c r="L21" s="155"/>
      <c r="M21" s="110"/>
      <c r="N21" s="110"/>
      <c r="O21" s="110"/>
      <c r="P21" s="110"/>
      <c r="Q21" s="110"/>
      <c r="R21" s="110"/>
      <c r="S21" s="110"/>
      <c r="T21" s="110"/>
      <c r="U21" s="110"/>
      <c r="V21" s="110"/>
      <c r="W21" s="110"/>
      <c r="X21" s="110"/>
      <c r="Y21" s="110"/>
      <c r="Z21" s="177"/>
      <c r="AA21" s="177"/>
      <c r="AB21" s="177"/>
      <c r="AC21" s="177"/>
      <c r="AD21" s="177"/>
      <c r="AE21" s="177"/>
      <c r="AF21" s="177"/>
      <c r="AG21" s="110"/>
      <c r="AH21" s="157">
        <f>' B_Populations'!C26</f>
        <v>33683</v>
      </c>
      <c r="AI21" s="157">
        <f t="shared" si="48"/>
        <v>2.9688566932874147</v>
      </c>
      <c r="AJ21" s="157">
        <f>' B_Populations'!E26</f>
        <v>17091</v>
      </c>
      <c r="AK21" s="157">
        <f>IF(AJ21=0,0,($D$21/$AJ$21)*100000)</f>
        <v>5.8510327072728341</v>
      </c>
      <c r="AL21" s="157">
        <f>' B_Populations'!G26</f>
        <v>16592</v>
      </c>
      <c r="AM21" s="157">
        <f>IF(AL21=0,0,($E$21/$AL$21)*100000)</f>
        <v>0</v>
      </c>
      <c r="AN21" s="157">
        <f>' B_Populations'!I26</f>
        <v>0</v>
      </c>
      <c r="AO21" s="157">
        <f>IF(AN21=0,0,($F$21/$AN$21)*100000)</f>
        <v>0</v>
      </c>
      <c r="AP21" s="157">
        <f>' B_Populations'!K26</f>
        <v>0</v>
      </c>
      <c r="AQ21" s="157">
        <f>IF(AP21=0,0,($G$21/$AP$21)*100000)</f>
        <v>0</v>
      </c>
      <c r="AR21" s="157">
        <f>' B_Populations'!M26</f>
        <v>0</v>
      </c>
      <c r="AS21" s="157">
        <f>IF(AR21=0,0,($H$216/$AR$21)*100000)</f>
        <v>0</v>
      </c>
      <c r="AT21" s="157">
        <f>' B_Populations'!O26</f>
        <v>0</v>
      </c>
      <c r="AU21" s="157">
        <f>IF(AT21=0,0,($I$21/$AT$21)*100000)</f>
        <v>0</v>
      </c>
      <c r="AV21" s="157">
        <f>' B_Populations'!Q26</f>
        <v>0</v>
      </c>
      <c r="AW21" s="157">
        <f>IF(AV21=0,0,($J$21/$AV$21)*100000)</f>
        <v>0</v>
      </c>
      <c r="AX21" s="157">
        <f>' B_Populations'!S26</f>
        <v>0</v>
      </c>
      <c r="AY21" s="157">
        <f>IF(AX21=0,0,($K$21/$AX$21)*100000)</f>
        <v>0</v>
      </c>
      <c r="AZ21" s="157">
        <f>' B_Populations'!U26</f>
        <v>0</v>
      </c>
      <c r="BA21" s="157">
        <f>IF(AZ21=0,0,($L$21/$AZ$21)*100000)</f>
        <v>0</v>
      </c>
      <c r="CQ21" s="110"/>
      <c r="CR21" s="158"/>
      <c r="CS21" s="159">
        <v>6.6477999999999995E-2</v>
      </c>
      <c r="CT21" s="110"/>
      <c r="CU21" s="108" t="str">
        <f>' B_Populations'!$B$11</f>
        <v>20-24</v>
      </c>
      <c r="CV21" s="160">
        <f t="shared" si="37"/>
        <v>0.19736365525636074</v>
      </c>
      <c r="CW21" s="161">
        <f t="shared" si="38"/>
        <v>0.38896495231408346</v>
      </c>
      <c r="CX21" s="161">
        <f t="shared" si="39"/>
        <v>0</v>
      </c>
      <c r="CY21" s="162">
        <f t="shared" si="40"/>
        <v>0</v>
      </c>
      <c r="CZ21" s="162">
        <f t="shared" si="41"/>
        <v>0</v>
      </c>
      <c r="DA21" s="162">
        <f t="shared" si="42"/>
        <v>0</v>
      </c>
      <c r="DB21" s="162">
        <f t="shared" si="43"/>
        <v>0</v>
      </c>
      <c r="DC21" s="162">
        <f t="shared" si="44"/>
        <v>0</v>
      </c>
      <c r="DD21" s="162">
        <f t="shared" si="45"/>
        <v>0</v>
      </c>
      <c r="DE21" s="178">
        <f t="shared" si="46"/>
        <v>0</v>
      </c>
      <c r="DF21" s="110"/>
      <c r="DG21" s="110"/>
      <c r="DH21" s="110"/>
      <c r="DI21" s="110"/>
      <c r="DJ21" s="110"/>
      <c r="DK21" s="110"/>
      <c r="DL21" s="110"/>
      <c r="DM21" s="110"/>
      <c r="DN21" s="110"/>
      <c r="DO21" s="110"/>
      <c r="DP21" s="110"/>
      <c r="DQ21" s="110"/>
      <c r="DR21" s="110"/>
      <c r="DS21" s="110"/>
      <c r="DT21" s="110"/>
      <c r="DU21" s="110"/>
      <c r="DV21" s="110"/>
      <c r="DW21" s="110"/>
      <c r="DX21" s="110"/>
      <c r="DY21" s="110"/>
    </row>
    <row r="22" spans="1:129">
      <c r="B22" s="108" t="str">
        <f>' B_Populations'!$B$12</f>
        <v>25-34</v>
      </c>
      <c r="C22" s="176">
        <v>2</v>
      </c>
      <c r="D22" s="260">
        <v>1</v>
      </c>
      <c r="E22" s="260">
        <f t="shared" si="47"/>
        <v>1</v>
      </c>
      <c r="F22" s="155"/>
      <c r="G22" s="155"/>
      <c r="H22" s="155"/>
      <c r="I22" s="155"/>
      <c r="J22" s="155"/>
      <c r="K22" s="155"/>
      <c r="L22" s="155"/>
      <c r="M22" s="110"/>
      <c r="N22" s="110"/>
      <c r="O22" s="110"/>
      <c r="P22" s="110"/>
      <c r="Q22" s="110"/>
      <c r="R22" s="110"/>
      <c r="S22" s="110"/>
      <c r="T22" s="110"/>
      <c r="U22" s="110"/>
      <c r="V22" s="110"/>
      <c r="W22" s="110"/>
      <c r="X22" s="110"/>
      <c r="Y22" s="110"/>
      <c r="Z22" s="177"/>
      <c r="AA22" s="177"/>
      <c r="AB22" s="177"/>
      <c r="AC22" s="177"/>
      <c r="AD22" s="177"/>
      <c r="AE22" s="177"/>
      <c r="AF22" s="177"/>
      <c r="AG22" s="110"/>
      <c r="AH22" s="157">
        <f>' B_Populations'!C27</f>
        <v>63795</v>
      </c>
      <c r="AI22" s="157">
        <f t="shared" si="48"/>
        <v>3.1350419311858295</v>
      </c>
      <c r="AJ22" s="157">
        <f>' B_Populations'!E27</f>
        <v>32611</v>
      </c>
      <c r="AK22" s="157">
        <f>IF(AJ22=0,0,($D$22/$AJ$22)*100000)</f>
        <v>3.0664499708687254</v>
      </c>
      <c r="AL22" s="157">
        <f>' B_Populations'!G27</f>
        <v>31184</v>
      </c>
      <c r="AM22" s="157">
        <f>IF(AL22=0,0,($E$22/$AL$22)*100000)</f>
        <v>3.2067727039507439</v>
      </c>
      <c r="AN22" s="157">
        <f>' B_Populations'!I27</f>
        <v>0</v>
      </c>
      <c r="AO22" s="157">
        <f>IF(AN22=0,0,($F$22/$AN$22)*100000)</f>
        <v>0</v>
      </c>
      <c r="AP22" s="157">
        <f>' B_Populations'!K27</f>
        <v>0</v>
      </c>
      <c r="AQ22" s="157">
        <f>IF(AP22=0,0,($G$22/$AP$22)*100000)</f>
        <v>0</v>
      </c>
      <c r="AR22" s="157">
        <f>' B_Populations'!M27</f>
        <v>0</v>
      </c>
      <c r="AS22" s="157">
        <f>IF(AR22=0,0,($H$22/$AR$22)*100000)</f>
        <v>0</v>
      </c>
      <c r="AT22" s="157">
        <f>' B_Populations'!O27</f>
        <v>0</v>
      </c>
      <c r="AU22" s="157">
        <f>IF(AT22=0,0,($I$22/$AT$22)*100000)</f>
        <v>0</v>
      </c>
      <c r="AV22" s="157">
        <f>' B_Populations'!Q27</f>
        <v>0</v>
      </c>
      <c r="AW22" s="157">
        <f>IF(AV22=0,0,($J$22/$AV$22)*100000)</f>
        <v>0</v>
      </c>
      <c r="AX22" s="157">
        <f>' B_Populations'!S27</f>
        <v>0</v>
      </c>
      <c r="AY22" s="157">
        <f>IF(AX22=0,0,($K$22/$AX$22)*100000)</f>
        <v>0</v>
      </c>
      <c r="AZ22" s="157">
        <f>' B_Populations'!U27</f>
        <v>0</v>
      </c>
      <c r="BA22" s="157">
        <f>IF(AZ22=0,0,($L$22/$AZ$22)*100000)</f>
        <v>0</v>
      </c>
      <c r="CQ22" s="110"/>
      <c r="CR22" s="158"/>
      <c r="CS22" s="159">
        <v>0.135573</v>
      </c>
      <c r="CT22" s="110"/>
      <c r="CU22" s="108" t="str">
        <f>' B_Populations'!$B$12</f>
        <v>25-34</v>
      </c>
      <c r="CV22" s="160">
        <f t="shared" si="37"/>
        <v>0.42502703973665645</v>
      </c>
      <c r="CW22" s="161">
        <f t="shared" si="38"/>
        <v>0.41572782190058571</v>
      </c>
      <c r="CX22" s="161">
        <f t="shared" si="39"/>
        <v>0.43475179579271422</v>
      </c>
      <c r="CY22" s="162">
        <f t="shared" si="40"/>
        <v>0</v>
      </c>
      <c r="CZ22" s="162">
        <f t="shared" si="41"/>
        <v>0</v>
      </c>
      <c r="DA22" s="162">
        <f t="shared" si="42"/>
        <v>0</v>
      </c>
      <c r="DB22" s="162">
        <f t="shared" si="43"/>
        <v>0</v>
      </c>
      <c r="DC22" s="162">
        <f t="shared" si="44"/>
        <v>0</v>
      </c>
      <c r="DD22" s="162">
        <f t="shared" si="45"/>
        <v>0</v>
      </c>
      <c r="DE22" s="178">
        <f t="shared" si="46"/>
        <v>0</v>
      </c>
      <c r="DF22" s="110"/>
      <c r="DG22" s="110"/>
      <c r="DH22" s="110"/>
      <c r="DI22" s="110"/>
      <c r="DJ22" s="110"/>
      <c r="DK22" s="110"/>
      <c r="DL22" s="110"/>
      <c r="DM22" s="110"/>
      <c r="DN22" s="110"/>
      <c r="DO22" s="110"/>
      <c r="DP22" s="110"/>
      <c r="DQ22" s="110"/>
      <c r="DR22" s="110"/>
      <c r="DS22" s="110"/>
      <c r="DT22" s="110"/>
      <c r="DU22" s="110"/>
      <c r="DV22" s="110"/>
      <c r="DW22" s="110"/>
      <c r="DX22" s="110"/>
      <c r="DY22" s="110"/>
    </row>
    <row r="23" spans="1:129">
      <c r="B23" s="108" t="str">
        <f>' B_Populations'!$B$13</f>
        <v>35-44</v>
      </c>
      <c r="C23" s="176">
        <v>4</v>
      </c>
      <c r="D23" s="260">
        <v>4</v>
      </c>
      <c r="E23" s="260">
        <f t="shared" si="47"/>
        <v>0</v>
      </c>
      <c r="F23" s="155"/>
      <c r="G23" s="155"/>
      <c r="H23" s="155"/>
      <c r="I23" s="155"/>
      <c r="J23" s="155"/>
      <c r="K23" s="155"/>
      <c r="L23" s="155"/>
      <c r="M23" s="110"/>
      <c r="N23" s="110"/>
      <c r="O23" s="110"/>
      <c r="P23" s="110"/>
      <c r="Q23" s="110"/>
      <c r="R23" s="110"/>
      <c r="S23" s="110"/>
      <c r="T23" s="110"/>
      <c r="U23" s="110"/>
      <c r="V23" s="110"/>
      <c r="W23" s="110"/>
      <c r="X23" s="110"/>
      <c r="Y23" s="110"/>
      <c r="Z23" s="177"/>
      <c r="AA23" s="177"/>
      <c r="AB23" s="177"/>
      <c r="AC23" s="177"/>
      <c r="AD23" s="177"/>
      <c r="AE23" s="177"/>
      <c r="AF23" s="177"/>
      <c r="AG23" s="110"/>
      <c r="AH23" s="157">
        <f>' B_Populations'!C28</f>
        <v>70846</v>
      </c>
      <c r="AI23" s="157">
        <f t="shared" si="48"/>
        <v>5.6460491770883321</v>
      </c>
      <c r="AJ23" s="157">
        <f>' B_Populations'!E28</f>
        <v>35710</v>
      </c>
      <c r="AK23" s="157">
        <f>IF(AJ23=0,0,($D$23/$AJ$23)*100000)</f>
        <v>11.201344161299355</v>
      </c>
      <c r="AL23" s="157">
        <f>' B_Populations'!G28</f>
        <v>35136</v>
      </c>
      <c r="AM23" s="157">
        <f>IF(AL23=0,0,($E$23/$AL$23)*100000)</f>
        <v>0</v>
      </c>
      <c r="AN23" s="157">
        <f>' B_Populations'!I28</f>
        <v>0</v>
      </c>
      <c r="AO23" s="157">
        <f>IF(AN23=0,0,($F$23/$AN$23)*100000)</f>
        <v>0</v>
      </c>
      <c r="AP23" s="157">
        <f>' B_Populations'!K28</f>
        <v>0</v>
      </c>
      <c r="AQ23" s="157">
        <f>IF(AP23=0,0,($G$23/$AP$23)*100000)</f>
        <v>0</v>
      </c>
      <c r="AR23" s="157">
        <f>' B_Populations'!M28</f>
        <v>0</v>
      </c>
      <c r="AS23" s="157">
        <f>IF(AR23=0,0,($H$23/$AR$23)*100000)</f>
        <v>0</v>
      </c>
      <c r="AT23" s="157">
        <f>' B_Populations'!O28</f>
        <v>0</v>
      </c>
      <c r="AU23" s="157">
        <f>IF(AT23=0,0,($I$23/$AT$23)*100000)</f>
        <v>0</v>
      </c>
      <c r="AV23" s="157">
        <f>' B_Populations'!Q28</f>
        <v>0</v>
      </c>
      <c r="AW23" s="157">
        <f>IF(AV23=0,0,($J$23/$AV$23)*100000)</f>
        <v>0</v>
      </c>
      <c r="AX23" s="157">
        <f>' B_Populations'!S28</f>
        <v>0</v>
      </c>
      <c r="AY23" s="157">
        <f>IF(AX23=0,0,($K$23/$AX$23)*100000)</f>
        <v>0</v>
      </c>
      <c r="AZ23" s="157">
        <f>' B_Populations'!U28</f>
        <v>0</v>
      </c>
      <c r="BA23" s="157">
        <f>IF(AZ23=0,0,($L$23/$AZ$23)*100000)</f>
        <v>0</v>
      </c>
      <c r="CQ23" s="110"/>
      <c r="CR23" s="158"/>
      <c r="CS23" s="159">
        <v>0.16261300000000001</v>
      </c>
      <c r="CT23" s="110"/>
      <c r="CU23" s="108" t="str">
        <f>' B_Populations'!$B$13</f>
        <v>35-44</v>
      </c>
      <c r="CV23" s="160">
        <f t="shared" si="37"/>
        <v>0.918120994833865</v>
      </c>
      <c r="CW23" s="161">
        <f t="shared" si="38"/>
        <v>1.8214841781013722</v>
      </c>
      <c r="CX23" s="161">
        <f t="shared" si="39"/>
        <v>0</v>
      </c>
      <c r="CY23" s="162">
        <f t="shared" si="40"/>
        <v>0</v>
      </c>
      <c r="CZ23" s="162">
        <f t="shared" si="41"/>
        <v>0</v>
      </c>
      <c r="DA23" s="162">
        <f t="shared" si="42"/>
        <v>0</v>
      </c>
      <c r="DB23" s="162">
        <f t="shared" si="43"/>
        <v>0</v>
      </c>
      <c r="DC23" s="162">
        <f t="shared" si="44"/>
        <v>0</v>
      </c>
      <c r="DD23" s="162">
        <f t="shared" si="45"/>
        <v>0</v>
      </c>
      <c r="DE23" s="178">
        <f t="shared" si="46"/>
        <v>0</v>
      </c>
      <c r="DF23" s="110"/>
      <c r="DG23" s="110"/>
      <c r="DH23" s="110"/>
      <c r="DI23" s="110"/>
      <c r="DJ23" s="110"/>
      <c r="DK23" s="110"/>
      <c r="DL23" s="110"/>
      <c r="DM23" s="110"/>
      <c r="DN23" s="110"/>
      <c r="DO23" s="110"/>
      <c r="DP23" s="110"/>
      <c r="DQ23" s="110"/>
      <c r="DR23" s="110"/>
      <c r="DS23" s="110"/>
      <c r="DT23" s="110"/>
      <c r="DU23" s="110"/>
      <c r="DV23" s="110"/>
      <c r="DW23" s="110"/>
      <c r="DX23" s="110"/>
      <c r="DY23" s="110"/>
    </row>
    <row r="24" spans="1:129">
      <c r="B24" s="108" t="str">
        <f>' B_Populations'!$B$14</f>
        <v>45-54</v>
      </c>
      <c r="C24" s="176">
        <v>0</v>
      </c>
      <c r="D24" s="260">
        <v>0</v>
      </c>
      <c r="E24" s="260">
        <f t="shared" si="47"/>
        <v>0</v>
      </c>
      <c r="F24" s="155"/>
      <c r="G24" s="155"/>
      <c r="H24" s="155"/>
      <c r="I24" s="155"/>
      <c r="J24" s="155"/>
      <c r="K24" s="155"/>
      <c r="L24" s="155"/>
      <c r="M24" s="110"/>
      <c r="N24" s="110"/>
      <c r="O24" s="110"/>
      <c r="P24" s="110"/>
      <c r="Q24" s="110"/>
      <c r="R24" s="110"/>
      <c r="S24" s="110"/>
      <c r="T24" s="110"/>
      <c r="U24" s="110"/>
      <c r="V24" s="110"/>
      <c r="W24" s="110"/>
      <c r="X24" s="110"/>
      <c r="Y24" s="110"/>
      <c r="Z24" s="177"/>
      <c r="AA24" s="177"/>
      <c r="AB24" s="177"/>
      <c r="AC24" s="177"/>
      <c r="AD24" s="177"/>
      <c r="AE24" s="177"/>
      <c r="AF24" s="177"/>
      <c r="AG24" s="110"/>
      <c r="AH24" s="157">
        <f>' B_Populations'!C29</f>
        <v>74233</v>
      </c>
      <c r="AI24" s="157">
        <f t="shared" si="48"/>
        <v>0</v>
      </c>
      <c r="AJ24" s="157">
        <f>' B_Populations'!E29</f>
        <v>37060</v>
      </c>
      <c r="AK24" s="157">
        <f>IF(AJ24=0,0,($D$24/$AJ$24)*100000)</f>
        <v>0</v>
      </c>
      <c r="AL24" s="157">
        <f>' B_Populations'!G29</f>
        <v>37173</v>
      </c>
      <c r="AM24" s="157">
        <f>IF(AL24=0,0,($E$24/$AL$24)*100000)</f>
        <v>0</v>
      </c>
      <c r="AN24" s="157">
        <f>' B_Populations'!I29</f>
        <v>0</v>
      </c>
      <c r="AO24" s="157">
        <f>IF(AN24=0,0,($F$24/$AN$24)*100000)</f>
        <v>0</v>
      </c>
      <c r="AP24" s="157">
        <f>' B_Populations'!K29</f>
        <v>0</v>
      </c>
      <c r="AQ24" s="157">
        <f>IF(AP24=0,0,($G$24/$AP$24)*100000)</f>
        <v>0</v>
      </c>
      <c r="AR24" s="157">
        <f>' B_Populations'!M29</f>
        <v>0</v>
      </c>
      <c r="AS24" s="157">
        <f>IF(AR24=0,0,($H$24/$AR$24)*100000)</f>
        <v>0</v>
      </c>
      <c r="AT24" s="157">
        <f>' B_Populations'!O29</f>
        <v>0</v>
      </c>
      <c r="AU24" s="157">
        <f>IF(AT24=0,0,($I$24/$AT$24)*100000)</f>
        <v>0</v>
      </c>
      <c r="AV24" s="157">
        <f>' B_Populations'!Q29</f>
        <v>0</v>
      </c>
      <c r="AW24" s="157">
        <f>IF(AV24=0,0,($J$24/$AV$24)*100000)</f>
        <v>0</v>
      </c>
      <c r="AX24" s="157">
        <f>' B_Populations'!S29</f>
        <v>0</v>
      </c>
      <c r="AY24" s="157">
        <f>IF(AX24=0,0,($K$24/$AX$24)*100000)</f>
        <v>0</v>
      </c>
      <c r="AZ24" s="157">
        <f>' B_Populations'!U29</f>
        <v>0</v>
      </c>
      <c r="BA24" s="157">
        <f>IF(AZ24=0,0,($L$24/$AZ$24)*100000)</f>
        <v>0</v>
      </c>
      <c r="CQ24" s="110"/>
      <c r="CR24" s="158"/>
      <c r="CS24" s="159">
        <v>0.13483400000000001</v>
      </c>
      <c r="CT24" s="110"/>
      <c r="CU24" s="108" t="str">
        <f>' B_Populations'!$B$14</f>
        <v>45-54</v>
      </c>
      <c r="CV24" s="160">
        <f t="shared" si="37"/>
        <v>0</v>
      </c>
      <c r="CW24" s="161">
        <f t="shared" si="38"/>
        <v>0</v>
      </c>
      <c r="CX24" s="161">
        <f t="shared" si="39"/>
        <v>0</v>
      </c>
      <c r="CY24" s="162">
        <f t="shared" si="40"/>
        <v>0</v>
      </c>
      <c r="CZ24" s="162">
        <f t="shared" si="41"/>
        <v>0</v>
      </c>
      <c r="DA24" s="162">
        <f t="shared" si="42"/>
        <v>0</v>
      </c>
      <c r="DB24" s="162">
        <f t="shared" si="43"/>
        <v>0</v>
      </c>
      <c r="DC24" s="162">
        <f t="shared" si="44"/>
        <v>0</v>
      </c>
      <c r="DD24" s="162">
        <f t="shared" si="45"/>
        <v>0</v>
      </c>
      <c r="DE24" s="178">
        <f t="shared" si="46"/>
        <v>0</v>
      </c>
      <c r="DF24" s="110"/>
      <c r="DG24" s="110"/>
      <c r="DH24" s="110"/>
      <c r="DI24" s="110"/>
      <c r="DJ24" s="110"/>
      <c r="DK24" s="110"/>
      <c r="DL24" s="110"/>
      <c r="DM24" s="110"/>
      <c r="DN24" s="110"/>
      <c r="DO24" s="110"/>
      <c r="DP24" s="110"/>
      <c r="DQ24" s="110"/>
      <c r="DR24" s="110"/>
      <c r="DS24" s="110"/>
      <c r="DT24" s="110"/>
      <c r="DU24" s="110"/>
      <c r="DV24" s="110"/>
      <c r="DW24" s="110"/>
      <c r="DX24" s="110"/>
      <c r="DY24" s="110"/>
    </row>
    <row r="25" spans="1:129">
      <c r="B25" s="108" t="str">
        <f>' B_Populations'!$B$15</f>
        <v>55-64</v>
      </c>
      <c r="C25" s="176">
        <v>3</v>
      </c>
      <c r="D25" s="260">
        <v>2</v>
      </c>
      <c r="E25" s="260">
        <f t="shared" si="47"/>
        <v>1</v>
      </c>
      <c r="F25" s="155"/>
      <c r="G25" s="155"/>
      <c r="H25" s="155"/>
      <c r="I25" s="155"/>
      <c r="J25" s="155"/>
      <c r="K25" s="155"/>
      <c r="L25" s="155"/>
      <c r="M25" s="110"/>
      <c r="N25" s="110"/>
      <c r="O25" s="110"/>
      <c r="P25" s="110"/>
      <c r="Q25" s="110"/>
      <c r="R25" s="110"/>
      <c r="S25" s="110"/>
      <c r="T25" s="110"/>
      <c r="U25" s="110"/>
      <c r="V25" s="110"/>
      <c r="W25" s="110"/>
      <c r="X25" s="110"/>
      <c r="Y25" s="110"/>
      <c r="Z25" s="177"/>
      <c r="AA25" s="177"/>
      <c r="AB25" s="177"/>
      <c r="AC25" s="177"/>
      <c r="AD25" s="177"/>
      <c r="AE25" s="177"/>
      <c r="AF25" s="177"/>
      <c r="AG25" s="110"/>
      <c r="AH25" s="157">
        <f>' B_Populations'!C30</f>
        <v>66676</v>
      </c>
      <c r="AI25" s="157">
        <f t="shared" si="48"/>
        <v>4.4993700881876535</v>
      </c>
      <c r="AJ25" s="157">
        <f>' B_Populations'!E30</f>
        <v>32920</v>
      </c>
      <c r="AK25" s="157">
        <f>IF(AJ25=0,0,($D$25/$AJ$25)*100000)</f>
        <v>6.0753341433778862</v>
      </c>
      <c r="AL25" s="157">
        <f>' B_Populations'!G30</f>
        <v>33756</v>
      </c>
      <c r="AM25" s="157">
        <f>IF(AL25=0,0,($E$25/$AL$25)*100000)</f>
        <v>2.9624363076193863</v>
      </c>
      <c r="AN25" s="157">
        <f>' B_Populations'!I30</f>
        <v>0</v>
      </c>
      <c r="AO25" s="157">
        <f>IF(AN25=0,0,($F$25/$AN$25)*100000)</f>
        <v>0</v>
      </c>
      <c r="AP25" s="157">
        <f>' B_Populations'!K30</f>
        <v>0</v>
      </c>
      <c r="AQ25" s="157">
        <f>IF(AP25=0,0,($G$25/$AP$25)*100000)</f>
        <v>0</v>
      </c>
      <c r="AR25" s="157">
        <f>' B_Populations'!M30</f>
        <v>0</v>
      </c>
      <c r="AS25" s="157">
        <f>IF(AR25=0,0,($H$25/$AR$25)*100000)</f>
        <v>0</v>
      </c>
      <c r="AT25" s="157">
        <f>' B_Populations'!O30</f>
        <v>0</v>
      </c>
      <c r="AU25" s="157">
        <f>IF(AT25=0,0,($I$25/$AT$25)*100000)</f>
        <v>0</v>
      </c>
      <c r="AV25" s="157">
        <f>' B_Populations'!Q30</f>
        <v>0</v>
      </c>
      <c r="AW25" s="157">
        <f>IF(AV25=0,0,($J$25/$AV$25)*100000)</f>
        <v>0</v>
      </c>
      <c r="AX25" s="157">
        <f>' B_Populations'!S30</f>
        <v>0</v>
      </c>
      <c r="AY25" s="157">
        <f>IF(AX25=0,0,($K$25/$AX$25)*100000)</f>
        <v>0</v>
      </c>
      <c r="AZ25" s="157">
        <f>' B_Populations'!U30</f>
        <v>0</v>
      </c>
      <c r="BA25" s="157">
        <f>IF(AZ25=0,0,($L$25/$AZ$25)*100000)</f>
        <v>0</v>
      </c>
      <c r="CQ25" s="110"/>
      <c r="CR25" s="158"/>
      <c r="CS25" s="159">
        <v>8.7247000000000005E-2</v>
      </c>
      <c r="CT25" s="110"/>
      <c r="CU25" s="108" t="str">
        <f>' B_Populations'!$B$15</f>
        <v>55-64</v>
      </c>
      <c r="CV25" s="160">
        <f t="shared" si="37"/>
        <v>0.39255654208410823</v>
      </c>
      <c r="CW25" s="161">
        <f t="shared" si="38"/>
        <v>0.53005467800729045</v>
      </c>
      <c r="CX25" s="161">
        <f t="shared" si="39"/>
        <v>0.2584636805308686</v>
      </c>
      <c r="CY25" s="162">
        <f t="shared" si="40"/>
        <v>0</v>
      </c>
      <c r="CZ25" s="162">
        <f t="shared" si="41"/>
        <v>0</v>
      </c>
      <c r="DA25" s="162">
        <f t="shared" si="42"/>
        <v>0</v>
      </c>
      <c r="DB25" s="162">
        <f t="shared" si="43"/>
        <v>0</v>
      </c>
      <c r="DC25" s="162">
        <f t="shared" si="44"/>
        <v>0</v>
      </c>
      <c r="DD25" s="162">
        <f t="shared" si="45"/>
        <v>0</v>
      </c>
      <c r="DE25" s="178">
        <f t="shared" si="46"/>
        <v>0</v>
      </c>
      <c r="DF25" s="110"/>
      <c r="DG25" s="110"/>
      <c r="DH25" s="110"/>
      <c r="DI25" s="110"/>
      <c r="DJ25" s="110"/>
      <c r="DK25" s="110"/>
      <c r="DL25" s="110"/>
      <c r="DM25" s="110"/>
      <c r="DN25" s="110"/>
      <c r="DO25" s="110"/>
      <c r="DP25" s="110"/>
      <c r="DQ25" s="110"/>
      <c r="DR25" s="110"/>
      <c r="DS25" s="110"/>
      <c r="DT25" s="110"/>
      <c r="DU25" s="110"/>
      <c r="DV25" s="110"/>
      <c r="DW25" s="110"/>
      <c r="DX25" s="110"/>
      <c r="DY25" s="110"/>
    </row>
    <row r="26" spans="1:129">
      <c r="B26" s="108" t="str">
        <f>' B_Populations'!$B$16</f>
        <v>65-74</v>
      </c>
      <c r="C26" s="176">
        <v>4</v>
      </c>
      <c r="D26" s="260">
        <v>1</v>
      </c>
      <c r="E26" s="260">
        <f t="shared" si="47"/>
        <v>3</v>
      </c>
      <c r="F26" s="155"/>
      <c r="G26" s="155"/>
      <c r="H26" s="155"/>
      <c r="I26" s="155"/>
      <c r="J26" s="155"/>
      <c r="K26" s="155"/>
      <c r="L26" s="155"/>
      <c r="M26" s="110"/>
      <c r="N26" s="110"/>
      <c r="O26" s="110"/>
      <c r="P26" s="110"/>
      <c r="Q26" s="110"/>
      <c r="R26" s="110"/>
      <c r="S26" s="110"/>
      <c r="T26" s="110"/>
      <c r="U26" s="110"/>
      <c r="V26" s="110"/>
      <c r="W26" s="110"/>
      <c r="X26" s="110"/>
      <c r="Y26" s="110"/>
      <c r="Z26" s="177"/>
      <c r="AA26" s="177"/>
      <c r="AB26" s="177"/>
      <c r="AC26" s="177"/>
      <c r="AD26" s="177"/>
      <c r="AE26" s="177"/>
      <c r="AF26" s="177"/>
      <c r="AG26" s="110"/>
      <c r="AH26" s="157">
        <f>' B_Populations'!C31</f>
        <v>44048</v>
      </c>
      <c r="AI26" s="157">
        <f t="shared" si="48"/>
        <v>9.0810025426807126</v>
      </c>
      <c r="AJ26" s="157">
        <f>' B_Populations'!E31</f>
        <v>20662</v>
      </c>
      <c r="AK26" s="157">
        <f>IF(AJ26=0,0,($D$26/$AJ$26)*100000)</f>
        <v>4.8398025360565295</v>
      </c>
      <c r="AL26" s="157">
        <f>' B_Populations'!G31</f>
        <v>23386</v>
      </c>
      <c r="AM26" s="157">
        <f>IF(AL26=0,0,($E$26/$AL$26)*100000)</f>
        <v>12.82818780466946</v>
      </c>
      <c r="AN26" s="157">
        <f>' B_Populations'!I31</f>
        <v>0</v>
      </c>
      <c r="AO26" s="157">
        <f>IF(AN26=0,0,($F$26/$AN$26)*100000)</f>
        <v>0</v>
      </c>
      <c r="AP26" s="157">
        <f>' B_Populations'!K31</f>
        <v>0</v>
      </c>
      <c r="AQ26" s="157">
        <f>IF(AP26=0,0,($G$26/$AP$26)*100000)</f>
        <v>0</v>
      </c>
      <c r="AR26" s="157">
        <f>' B_Populations'!M31</f>
        <v>0</v>
      </c>
      <c r="AS26" s="157">
        <f>IF(AR26=0,0,($H$26/$AR$26)*100000)</f>
        <v>0</v>
      </c>
      <c r="AT26" s="157">
        <f>' B_Populations'!O31</f>
        <v>0</v>
      </c>
      <c r="AU26" s="157">
        <f>IF(AT26=0,0,($I$26/$AT$26)*100000)</f>
        <v>0</v>
      </c>
      <c r="AV26" s="157">
        <f>' B_Populations'!Q31</f>
        <v>0</v>
      </c>
      <c r="AW26" s="157">
        <f>IF(AV26=0,0,($J$26/$AV$26)*100000)</f>
        <v>0</v>
      </c>
      <c r="AX26" s="157">
        <f>' B_Populations'!S31</f>
        <v>0</v>
      </c>
      <c r="AY26" s="157">
        <f>IF(AX26=0,0,($K$26/$AX$26)*100000)</f>
        <v>0</v>
      </c>
      <c r="AZ26" s="157">
        <f>' B_Populations'!U31</f>
        <v>0</v>
      </c>
      <c r="BA26" s="157">
        <f>IF(AZ26=0,0,($L$26/$AZ$26)*100000)</f>
        <v>0</v>
      </c>
      <c r="CQ26" s="110"/>
      <c r="CR26" s="158"/>
      <c r="CS26" s="159">
        <v>6.6036999999999998E-2</v>
      </c>
      <c r="CT26" s="110"/>
      <c r="CU26" s="108" t="str">
        <f>' B_Populations'!$B$16</f>
        <v>65-74</v>
      </c>
      <c r="CV26" s="160">
        <f t="shared" si="37"/>
        <v>0.59968216491100623</v>
      </c>
      <c r="CW26" s="161">
        <f t="shared" si="38"/>
        <v>0.31960604007356502</v>
      </c>
      <c r="CX26" s="161">
        <f t="shared" si="39"/>
        <v>0.84713503805695711</v>
      </c>
      <c r="CY26" s="162">
        <f t="shared" si="40"/>
        <v>0</v>
      </c>
      <c r="CZ26" s="162">
        <f t="shared" si="41"/>
        <v>0</v>
      </c>
      <c r="DA26" s="162">
        <f t="shared" si="42"/>
        <v>0</v>
      </c>
      <c r="DB26" s="162">
        <f t="shared" si="43"/>
        <v>0</v>
      </c>
      <c r="DC26" s="162">
        <f t="shared" si="44"/>
        <v>0</v>
      </c>
      <c r="DD26" s="162">
        <f t="shared" si="45"/>
        <v>0</v>
      </c>
      <c r="DE26" s="178">
        <f t="shared" si="46"/>
        <v>0</v>
      </c>
      <c r="DF26" s="110"/>
      <c r="DG26" s="110"/>
      <c r="DH26" s="110"/>
      <c r="DI26" s="110"/>
      <c r="DJ26" s="110"/>
      <c r="DK26" s="110"/>
      <c r="DL26" s="110"/>
      <c r="DM26" s="110"/>
      <c r="DN26" s="110"/>
      <c r="DO26" s="110"/>
      <c r="DP26" s="110"/>
      <c r="DQ26" s="110"/>
      <c r="DR26" s="110"/>
      <c r="DS26" s="110"/>
      <c r="DT26" s="110"/>
      <c r="DU26" s="110"/>
      <c r="DV26" s="110"/>
      <c r="DW26" s="110"/>
      <c r="DX26" s="110"/>
      <c r="DY26" s="110"/>
    </row>
    <row r="27" spans="1:129">
      <c r="B27" s="108" t="str">
        <f>' B_Populations'!$B$17</f>
        <v>75-84</v>
      </c>
      <c r="C27" s="176">
        <v>0</v>
      </c>
      <c r="D27" s="260">
        <v>0</v>
      </c>
      <c r="E27" s="260">
        <f t="shared" si="47"/>
        <v>0</v>
      </c>
      <c r="F27" s="155"/>
      <c r="G27" s="155"/>
      <c r="H27" s="155"/>
      <c r="I27" s="155"/>
      <c r="J27" s="155"/>
      <c r="K27" s="155"/>
      <c r="L27" s="155"/>
      <c r="M27" s="110"/>
      <c r="N27" s="110"/>
      <c r="O27" s="110"/>
      <c r="P27" s="110"/>
      <c r="Q27" s="110"/>
      <c r="R27" s="110"/>
      <c r="S27" s="110"/>
      <c r="T27" s="110"/>
      <c r="U27" s="110"/>
      <c r="V27" s="110"/>
      <c r="W27" s="110"/>
      <c r="X27" s="110"/>
      <c r="Y27" s="110"/>
      <c r="Z27" s="177"/>
      <c r="AA27" s="177"/>
      <c r="AB27" s="177"/>
      <c r="AC27" s="177"/>
      <c r="AD27" s="177"/>
      <c r="AE27" s="177"/>
      <c r="AF27" s="177"/>
      <c r="AG27" s="110"/>
      <c r="AH27" s="157">
        <f>' B_Populations'!C32</f>
        <v>20805</v>
      </c>
      <c r="AI27" s="157">
        <f t="shared" si="48"/>
        <v>0</v>
      </c>
      <c r="AJ27" s="157">
        <f>' B_Populations'!E32</f>
        <v>8982</v>
      </c>
      <c r="AK27" s="157">
        <f>IF(AJ27=0,0,($D$27/$AJ$27)*100000)</f>
        <v>0</v>
      </c>
      <c r="AL27" s="157">
        <f>' B_Populations'!G32</f>
        <v>11823</v>
      </c>
      <c r="AM27" s="157">
        <f>IF(AL27=0,0,($E$27/$AL$27)*100000)</f>
        <v>0</v>
      </c>
      <c r="AN27" s="157">
        <f>' B_Populations'!I32</f>
        <v>0</v>
      </c>
      <c r="AO27" s="157">
        <f>IF(AN27=0,0,($F$27/$AN$27)*100000)</f>
        <v>0</v>
      </c>
      <c r="AP27" s="157">
        <f>' B_Populations'!K32</f>
        <v>0</v>
      </c>
      <c r="AQ27" s="157">
        <f>IF(AP27=0,0,($G$27/$AP$27)*100000)</f>
        <v>0</v>
      </c>
      <c r="AR27" s="157">
        <f>' B_Populations'!M32</f>
        <v>0</v>
      </c>
      <c r="AS27" s="157">
        <f>IF(AR27=0,0,($H$27/$AR$27)*100000)</f>
        <v>0</v>
      </c>
      <c r="AT27" s="157">
        <f>' B_Populations'!O32</f>
        <v>0</v>
      </c>
      <c r="AU27" s="157">
        <f>IF(AT27=0,0,($I$27/$AT$27)*100000)</f>
        <v>0</v>
      </c>
      <c r="AV27" s="157">
        <f>' B_Populations'!Q32</f>
        <v>0</v>
      </c>
      <c r="AW27" s="157">
        <f>IF(AV27=0,0,($J$27/$AV$27)*100000)</f>
        <v>0</v>
      </c>
      <c r="AX27" s="157">
        <f>' B_Populations'!S32</f>
        <v>0</v>
      </c>
      <c r="AY27" s="157">
        <f>IF(AX27=0,0,($K$27/$AX$27)*100000)</f>
        <v>0</v>
      </c>
      <c r="AZ27" s="157">
        <f>' B_Populations'!U32</f>
        <v>0</v>
      </c>
      <c r="BA27" s="157">
        <f>IF(AZ27=0,0,($L$27/$AZ$27)*100000)</f>
        <v>0</v>
      </c>
      <c r="CQ27" s="110"/>
      <c r="CR27" s="158"/>
      <c r="CS27" s="159">
        <v>4.4840999999999999E-2</v>
      </c>
      <c r="CT27" s="110"/>
      <c r="CU27" s="108" t="str">
        <f>' B_Populations'!$B$17</f>
        <v>75-84</v>
      </c>
      <c r="CV27" s="160">
        <f t="shared" si="37"/>
        <v>0</v>
      </c>
      <c r="CW27" s="161">
        <f t="shared" si="38"/>
        <v>0</v>
      </c>
      <c r="CX27" s="161">
        <f t="shared" si="39"/>
        <v>0</v>
      </c>
      <c r="CY27" s="162">
        <f t="shared" si="40"/>
        <v>0</v>
      </c>
      <c r="CZ27" s="162">
        <f t="shared" si="41"/>
        <v>0</v>
      </c>
      <c r="DA27" s="162">
        <f t="shared" si="42"/>
        <v>0</v>
      </c>
      <c r="DB27" s="162">
        <f t="shared" si="43"/>
        <v>0</v>
      </c>
      <c r="DC27" s="162">
        <f t="shared" si="44"/>
        <v>0</v>
      </c>
      <c r="DD27" s="162">
        <f t="shared" si="45"/>
        <v>0</v>
      </c>
      <c r="DE27" s="178">
        <f t="shared" si="46"/>
        <v>0</v>
      </c>
      <c r="DF27" s="110"/>
      <c r="DG27" s="110"/>
      <c r="DH27" s="110"/>
      <c r="DI27" s="110"/>
      <c r="DJ27" s="110"/>
      <c r="DK27" s="110"/>
      <c r="DL27" s="110"/>
      <c r="DM27" s="110"/>
      <c r="DN27" s="110"/>
      <c r="DO27" s="110"/>
      <c r="DP27" s="110"/>
      <c r="DQ27" s="110"/>
      <c r="DR27" s="110"/>
      <c r="DS27" s="110"/>
      <c r="DT27" s="110"/>
      <c r="DU27" s="110"/>
      <c r="DV27" s="110"/>
      <c r="DW27" s="110"/>
      <c r="DX27" s="110"/>
      <c r="DY27" s="110"/>
    </row>
    <row r="28" spans="1:129">
      <c r="B28" s="108" t="str">
        <f>' B_Populations'!$B$18</f>
        <v>85+</v>
      </c>
      <c r="C28" s="176">
        <v>1</v>
      </c>
      <c r="D28" s="260">
        <v>1</v>
      </c>
      <c r="E28" s="260">
        <f>C28-D28</f>
        <v>0</v>
      </c>
      <c r="F28" s="155"/>
      <c r="G28" s="155"/>
      <c r="H28" s="155"/>
      <c r="I28" s="155"/>
      <c r="J28" s="155"/>
      <c r="K28" s="155"/>
      <c r="L28" s="155"/>
      <c r="M28" s="110"/>
      <c r="N28" s="110"/>
      <c r="O28" s="110"/>
      <c r="P28" s="110"/>
      <c r="Q28" s="110"/>
      <c r="R28" s="110"/>
      <c r="S28" s="110"/>
      <c r="T28" s="110"/>
      <c r="U28" s="110"/>
      <c r="V28" s="110"/>
      <c r="W28" s="110"/>
      <c r="X28" s="110"/>
      <c r="Y28" s="110"/>
      <c r="Z28" s="177"/>
      <c r="AA28" s="177"/>
      <c r="AB28" s="177"/>
      <c r="AC28" s="177"/>
      <c r="AD28" s="177"/>
      <c r="AE28" s="177"/>
      <c r="AF28" s="177"/>
      <c r="AG28" s="110"/>
      <c r="AH28" s="157">
        <f>' B_Populations'!C33</f>
        <v>8033</v>
      </c>
      <c r="AI28" s="157">
        <f t="shared" si="48"/>
        <v>12.448649321548613</v>
      </c>
      <c r="AJ28" s="157">
        <f>' B_Populations'!E33</f>
        <v>3009</v>
      </c>
      <c r="AK28" s="157">
        <f>IF(AJ28=0,0,($D$28/$AJ$28)*100000)</f>
        <v>33.233632436025253</v>
      </c>
      <c r="AL28" s="157">
        <f>' B_Populations'!G33</f>
        <v>5024</v>
      </c>
      <c r="AM28" s="157">
        <f>IF(AL28=0,0,($E$28/$AL$28)*100000)</f>
        <v>0</v>
      </c>
      <c r="AN28" s="157">
        <f>' B_Populations'!I33</f>
        <v>0</v>
      </c>
      <c r="AO28" s="157">
        <f>IF(AN28=0,0,($F$28/$AN$28)*100000)</f>
        <v>0</v>
      </c>
      <c r="AP28" s="157">
        <f>' B_Populations'!K33</f>
        <v>0</v>
      </c>
      <c r="AQ28" s="157">
        <f>IF(AP28=0,0,($G$28/$AP$28)*100000)</f>
        <v>0</v>
      </c>
      <c r="AR28" s="157">
        <f>' B_Populations'!M33</f>
        <v>0</v>
      </c>
      <c r="AS28" s="157">
        <f>IF(AR28=0,0,($H$28/$AR$28)*100000)</f>
        <v>0</v>
      </c>
      <c r="AT28" s="157">
        <f>' B_Populations'!O33</f>
        <v>0</v>
      </c>
      <c r="AU28" s="157">
        <f>IF(AT28=0,0,($I$28/$AT$28)*100000)</f>
        <v>0</v>
      </c>
      <c r="AV28" s="157">
        <f>' B_Populations'!Q33</f>
        <v>0</v>
      </c>
      <c r="AW28" s="157">
        <f>IF(AV28=0,0,($J$28/$AV$28)*100000)</f>
        <v>0</v>
      </c>
      <c r="AX28" s="157">
        <f>' B_Populations'!S33</f>
        <v>0</v>
      </c>
      <c r="AY28" s="157">
        <f>IF(AX28=0,0,($K$28/$AX$28)*100000)</f>
        <v>0</v>
      </c>
      <c r="AZ28" s="157">
        <f>' B_Populations'!U33</f>
        <v>0</v>
      </c>
      <c r="BA28" s="157">
        <f>IF(AZ28=0,0,($L$28/$AZ$28)*100000)</f>
        <v>0</v>
      </c>
      <c r="CQ28" s="110"/>
      <c r="CR28" s="158"/>
      <c r="CS28" s="159">
        <v>1.5507999999999999E-2</v>
      </c>
      <c r="CT28" s="110"/>
      <c r="CU28" s="108" t="str">
        <f>' B_Populations'!$B$18</f>
        <v>85+</v>
      </c>
      <c r="CV28" s="160">
        <f t="shared" si="37"/>
        <v>0.19305365367857588</v>
      </c>
      <c r="CW28" s="161">
        <f t="shared" si="38"/>
        <v>0.51538717181787963</v>
      </c>
      <c r="CX28" s="161">
        <f t="shared" si="39"/>
        <v>0</v>
      </c>
      <c r="CY28" s="162">
        <f t="shared" si="40"/>
        <v>0</v>
      </c>
      <c r="CZ28" s="162">
        <f t="shared" si="41"/>
        <v>0</v>
      </c>
      <c r="DA28" s="162">
        <f t="shared" si="42"/>
        <v>0</v>
      </c>
      <c r="DB28" s="162">
        <f t="shared" si="43"/>
        <v>0</v>
      </c>
      <c r="DC28" s="162">
        <f t="shared" si="44"/>
        <v>0</v>
      </c>
      <c r="DD28" s="162">
        <f t="shared" si="45"/>
        <v>0</v>
      </c>
      <c r="DE28" s="178">
        <f t="shared" si="46"/>
        <v>0</v>
      </c>
      <c r="DF28" s="110"/>
      <c r="DG28" s="110"/>
      <c r="DH28" s="110"/>
      <c r="DI28" s="110"/>
      <c r="DJ28" s="110"/>
      <c r="DK28" s="110"/>
      <c r="DL28" s="110"/>
      <c r="DM28" s="110"/>
      <c r="DN28" s="110"/>
      <c r="DO28" s="110"/>
      <c r="DP28" s="110"/>
      <c r="DQ28" s="110"/>
      <c r="DR28" s="110"/>
      <c r="DS28" s="110"/>
      <c r="DT28" s="110"/>
      <c r="DU28" s="110"/>
      <c r="DV28" s="110"/>
      <c r="DW28" s="110"/>
      <c r="DX28" s="110"/>
      <c r="DY28" s="110"/>
    </row>
    <row r="29" spans="1:129" ht="12.75">
      <c r="B29" s="163" t="s">
        <v>115</v>
      </c>
      <c r="C29" s="164">
        <f t="shared" ref="C29:L29" si="49">SUM(C19:C28)</f>
        <v>18</v>
      </c>
      <c r="D29" s="165">
        <f t="shared" si="49"/>
        <v>10</v>
      </c>
      <c r="E29" s="260">
        <f t="shared" si="47"/>
        <v>8</v>
      </c>
      <c r="F29" s="167">
        <f t="shared" si="49"/>
        <v>0</v>
      </c>
      <c r="G29" s="167">
        <f t="shared" si="49"/>
        <v>0</v>
      </c>
      <c r="H29" s="167">
        <f t="shared" si="49"/>
        <v>0</v>
      </c>
      <c r="I29" s="167">
        <f t="shared" si="49"/>
        <v>0</v>
      </c>
      <c r="J29" s="167">
        <f t="shared" si="49"/>
        <v>0</v>
      </c>
      <c r="K29" s="167">
        <f t="shared" si="49"/>
        <v>0</v>
      </c>
      <c r="L29" s="179">
        <f t="shared" si="49"/>
        <v>0</v>
      </c>
      <c r="M29" s="98"/>
      <c r="AH29" s="170">
        <f t="shared" ref="AH29:BA29" si="50">SUM(AH19:AH28)</f>
        <v>462513</v>
      </c>
      <c r="AI29" s="157">
        <f t="shared" si="48"/>
        <v>3.8917825012486138</v>
      </c>
      <c r="AJ29" s="157">
        <f t="shared" si="50"/>
        <v>229620</v>
      </c>
      <c r="AK29" s="157">
        <f>IF(AJ29=0,0,($D$29/$AJ$29)*100000)</f>
        <v>4.3550213396045638</v>
      </c>
      <c r="AL29" s="157">
        <f t="shared" si="50"/>
        <v>232893</v>
      </c>
      <c r="AM29" s="157">
        <f>IF(AL29=0,0,($E$29/$AL$29)*100000)</f>
        <v>3.4350538659384351</v>
      </c>
      <c r="AN29" s="157">
        <f t="shared" si="50"/>
        <v>0</v>
      </c>
      <c r="AO29" s="157">
        <f>IF(AN29=0,0,($F$29/$AN$29)*100000)</f>
        <v>0</v>
      </c>
      <c r="AP29" s="157">
        <f t="shared" si="50"/>
        <v>0</v>
      </c>
      <c r="AQ29" s="157">
        <f>IF(AP29=0,0,($G$29/$AP$29)*100000)</f>
        <v>0</v>
      </c>
      <c r="AR29" s="157">
        <f t="shared" si="50"/>
        <v>0</v>
      </c>
      <c r="AS29" s="157">
        <f>IF(AR29=0,0,($H$29/$AR$29)*100000)</f>
        <v>0</v>
      </c>
      <c r="AT29" s="157">
        <f t="shared" si="50"/>
        <v>0</v>
      </c>
      <c r="AU29" s="157">
        <f>IF(AT29=0,0,($I$29/$AT$29)*100000)</f>
        <v>0</v>
      </c>
      <c r="AV29" s="157">
        <f t="shared" si="50"/>
        <v>0</v>
      </c>
      <c r="AW29" s="157">
        <f>IF(AV29=0,0,($J$29/$AV$29)*100000)</f>
        <v>0</v>
      </c>
      <c r="AX29" s="157">
        <f t="shared" si="50"/>
        <v>0</v>
      </c>
      <c r="AY29" s="157">
        <f>IF(AX29=0,0,($K$29/$AX$29)*100000)</f>
        <v>0</v>
      </c>
      <c r="AZ29" s="157">
        <f t="shared" si="50"/>
        <v>0</v>
      </c>
      <c r="BA29" s="157">
        <f>IF(AZ29=0,0,($L$29/$AZ$29)*100000)</f>
        <v>0</v>
      </c>
      <c r="CS29" s="171"/>
      <c r="CU29" s="157" t="s">
        <v>115</v>
      </c>
      <c r="CV29" s="160">
        <f t="shared" ref="CV29:DE29" si="51">SUM(CV19:CV28)</f>
        <v>3.2762782311723075</v>
      </c>
      <c r="CW29" s="161">
        <f t="shared" si="51"/>
        <v>3.9912248422147765</v>
      </c>
      <c r="CX29" s="161">
        <f t="shared" si="51"/>
        <v>2.6731240193248187</v>
      </c>
      <c r="CY29" s="172">
        <f t="shared" si="51"/>
        <v>0</v>
      </c>
      <c r="CZ29" s="172">
        <f t="shared" si="51"/>
        <v>0</v>
      </c>
      <c r="DA29" s="172">
        <f t="shared" si="51"/>
        <v>0</v>
      </c>
      <c r="DB29" s="172">
        <f t="shared" si="51"/>
        <v>0</v>
      </c>
      <c r="DC29" s="172">
        <f t="shared" si="51"/>
        <v>0</v>
      </c>
      <c r="DD29" s="172">
        <f t="shared" si="51"/>
        <v>0</v>
      </c>
      <c r="DE29" s="180">
        <f t="shared" si="51"/>
        <v>0</v>
      </c>
      <c r="DU29" s="110"/>
    </row>
    <row r="31" spans="1:129" ht="12.95" thickBot="1"/>
    <row r="32" spans="1:129" ht="13.5" thickBot="1">
      <c r="A32" s="136" t="s">
        <v>116</v>
      </c>
      <c r="B32" s="173"/>
      <c r="C32" s="174">
        <f>' B_Populations'!A40</f>
        <v>2019</v>
      </c>
      <c r="D32" s="139" t="s">
        <v>103</v>
      </c>
      <c r="E32" s="139"/>
      <c r="F32" s="140" t="s">
        <v>104</v>
      </c>
      <c r="G32" s="141"/>
      <c r="H32" s="141"/>
      <c r="I32" s="141"/>
      <c r="J32" s="141"/>
      <c r="K32" s="141"/>
      <c r="L32" s="141"/>
      <c r="M32" s="98"/>
      <c r="N32" s="98"/>
      <c r="O32" s="98"/>
      <c r="P32" s="98"/>
      <c r="Q32" s="98"/>
      <c r="R32" s="98"/>
      <c r="S32" s="98"/>
      <c r="T32" s="98"/>
      <c r="U32" s="98"/>
      <c r="V32" s="98"/>
      <c r="W32" s="98"/>
      <c r="X32" s="98"/>
      <c r="Y32" s="98"/>
      <c r="CV32" s="98" t="s">
        <v>106</v>
      </c>
      <c r="CW32" s="98"/>
      <c r="CX32" s="98"/>
      <c r="CY32" s="98"/>
    </row>
    <row r="33" spans="1:129" ht="39">
      <c r="B33" s="144" t="s">
        <v>32</v>
      </c>
      <c r="C33" s="145" t="s">
        <v>107</v>
      </c>
      <c r="D33" s="146" t="s">
        <v>108</v>
      </c>
      <c r="E33" s="146" t="s">
        <v>109</v>
      </c>
      <c r="F33" s="148" t="str">
        <f>' B_Populations'!$I$8</f>
        <v>White-Not Hispanic</v>
      </c>
      <c r="G33" s="148" t="str">
        <f>' B_Populations'!$K$8</f>
        <v>Hispanic</v>
      </c>
      <c r="H33" s="148" t="str">
        <f>' B_Populations'!$M$8</f>
        <v>Black-Not Hispanic</v>
      </c>
      <c r="I33" s="148" t="str">
        <f>' B_Populations'!$O$8</f>
        <v>Asian</v>
      </c>
      <c r="J33" s="148" t="str">
        <f>' B_Populations'!$Q$8</f>
        <v>American Indian/Alaska Native</v>
      </c>
      <c r="K33" s="148" t="str">
        <f>' B_Populations'!$S$8</f>
        <v>Other</v>
      </c>
      <c r="L33" s="175" t="str">
        <f>' B_Populations'!$U$8</f>
        <v>Other</v>
      </c>
      <c r="M33" s="102"/>
      <c r="N33" s="102"/>
      <c r="O33" s="102"/>
      <c r="P33" s="102"/>
      <c r="Q33" s="102"/>
      <c r="R33" s="102"/>
      <c r="S33" s="102"/>
      <c r="T33" s="102"/>
      <c r="U33" s="102"/>
      <c r="V33" s="102"/>
      <c r="W33" s="102"/>
      <c r="X33" s="102"/>
      <c r="Y33" s="102"/>
      <c r="Z33" s="102"/>
      <c r="AA33" s="102"/>
      <c r="AB33" s="102"/>
      <c r="AC33" s="102"/>
      <c r="AD33" s="102"/>
      <c r="AE33" s="102"/>
      <c r="AF33" s="102"/>
      <c r="AH33" s="150" t="s">
        <v>110</v>
      </c>
      <c r="AI33" s="150" t="s">
        <v>111</v>
      </c>
      <c r="AJ33" s="150" t="s">
        <v>112</v>
      </c>
      <c r="AK33" s="150" t="s">
        <v>111</v>
      </c>
      <c r="AL33" s="150" t="s">
        <v>113</v>
      </c>
      <c r="AM33" s="150" t="s">
        <v>111</v>
      </c>
      <c r="AN33" s="150" t="str">
        <f>' B_Populations'!$I$8</f>
        <v>White-Not Hispanic</v>
      </c>
      <c r="AO33" s="150" t="s">
        <v>111</v>
      </c>
      <c r="AP33" s="150" t="str">
        <f>' B_Populations'!$K$8</f>
        <v>Hispanic</v>
      </c>
      <c r="AQ33" s="150" t="s">
        <v>111</v>
      </c>
      <c r="AR33" s="150" t="str">
        <f>' B_Populations'!$M$8</f>
        <v>Black-Not Hispanic</v>
      </c>
      <c r="AS33" s="150" t="s">
        <v>111</v>
      </c>
      <c r="AT33" s="150" t="str">
        <f>' B_Populations'!$O$8</f>
        <v>Asian</v>
      </c>
      <c r="AU33" s="150" t="s">
        <v>111</v>
      </c>
      <c r="AV33" s="150" t="str">
        <f>' B_Populations'!$Q$8</f>
        <v>American Indian/Alaska Native</v>
      </c>
      <c r="AW33" s="150" t="s">
        <v>111</v>
      </c>
      <c r="AX33" s="150" t="str">
        <f>' B_Populations'!$S$8</f>
        <v>Other</v>
      </c>
      <c r="AY33" s="150" t="s">
        <v>111</v>
      </c>
      <c r="AZ33" s="150" t="str">
        <f>' B_Populations'!$U$8</f>
        <v>Other</v>
      </c>
      <c r="BA33" s="150" t="s">
        <v>111</v>
      </c>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51" t="s">
        <v>114</v>
      </c>
      <c r="CU33" s="150" t="s">
        <v>32</v>
      </c>
      <c r="CV33" s="152" t="s">
        <v>33</v>
      </c>
      <c r="CW33" s="153" t="s">
        <v>34</v>
      </c>
      <c r="CX33" s="153" t="s">
        <v>35</v>
      </c>
      <c r="CY33" s="148" t="str">
        <f>' B_Populations'!$I$8</f>
        <v>White-Not Hispanic</v>
      </c>
      <c r="CZ33" s="148" t="str">
        <f>' B_Populations'!$K$8</f>
        <v>Hispanic</v>
      </c>
      <c r="DA33" s="148" t="str">
        <f>' B_Populations'!$M$8</f>
        <v>Black-Not Hispanic</v>
      </c>
      <c r="DB33" s="148" t="str">
        <f>' B_Populations'!$O$8</f>
        <v>Asian</v>
      </c>
      <c r="DC33" s="148" t="str">
        <f>' B_Populations'!$Q$8</f>
        <v>American Indian/Alaska Native</v>
      </c>
      <c r="DD33" s="148" t="str">
        <f>' B_Populations'!$S$8</f>
        <v>Other</v>
      </c>
      <c r="DE33" s="175" t="str">
        <f>' B_Populations'!$U$8</f>
        <v>Other</v>
      </c>
      <c r="DF33" s="102"/>
      <c r="DG33" s="102"/>
      <c r="DH33" s="102"/>
      <c r="DI33" s="102"/>
      <c r="DJ33" s="102"/>
      <c r="DK33" s="102"/>
      <c r="DL33" s="102"/>
      <c r="DM33" s="102"/>
      <c r="DN33" s="102"/>
      <c r="DO33" s="102"/>
      <c r="DP33" s="102"/>
      <c r="DQ33" s="102"/>
      <c r="DR33" s="102"/>
      <c r="DS33" s="102"/>
      <c r="DT33" s="102"/>
      <c r="DU33" s="102"/>
      <c r="DV33" s="102"/>
      <c r="DW33" s="102"/>
      <c r="DX33" s="102"/>
      <c r="DY33" s="102"/>
    </row>
    <row r="34" spans="1:129">
      <c r="B34" s="108" t="str">
        <f>' B_Populations'!$B$9</f>
        <v>10-14</v>
      </c>
      <c r="C34" s="259">
        <v>0</v>
      </c>
      <c r="D34" s="260">
        <v>0</v>
      </c>
      <c r="E34" s="260">
        <f>C34-D34</f>
        <v>0</v>
      </c>
      <c r="F34" s="155"/>
      <c r="G34" s="155"/>
      <c r="H34" s="155"/>
      <c r="I34" s="155"/>
      <c r="J34" s="155"/>
      <c r="K34" s="155"/>
      <c r="L34" s="155"/>
      <c r="M34" s="110"/>
      <c r="N34" s="110"/>
      <c r="O34" s="110"/>
      <c r="P34" s="110"/>
      <c r="Q34" s="110"/>
      <c r="R34" s="110"/>
      <c r="S34" s="110"/>
      <c r="T34" s="110"/>
      <c r="U34" s="110"/>
      <c r="V34" s="110"/>
      <c r="W34" s="110"/>
      <c r="X34" s="110"/>
      <c r="Y34" s="110"/>
      <c r="Z34" s="177"/>
      <c r="AA34" s="177"/>
      <c r="AB34" s="177"/>
      <c r="AC34" s="177"/>
      <c r="AD34" s="177"/>
      <c r="AE34" s="177"/>
      <c r="AF34" s="177"/>
      <c r="AG34" s="110"/>
      <c r="AH34" s="157">
        <f>' B_Populations'!C39</f>
        <v>42254</v>
      </c>
      <c r="AI34" s="157">
        <f>IF(AH34=0,0,(C34/AH34)*100000)</f>
        <v>0</v>
      </c>
      <c r="AJ34" s="157">
        <f>' B_Populations'!E39</f>
        <v>21374</v>
      </c>
      <c r="AK34" s="157">
        <f>IF(AJ34=0,0,($D$34/$AJ$34)*100000)</f>
        <v>0</v>
      </c>
      <c r="AL34" s="157">
        <f>' B_Populations'!G39</f>
        <v>20880</v>
      </c>
      <c r="AM34" s="157">
        <f>IF(AL34=0,0,($E$34/$AL$34)*100000)</f>
        <v>0</v>
      </c>
      <c r="AN34" s="157">
        <f>' B_Populations'!I39</f>
        <v>0</v>
      </c>
      <c r="AO34" s="157">
        <f>IF(AN34=0,0,($F$34/$AN$34)*100000)</f>
        <v>0</v>
      </c>
      <c r="AP34" s="157">
        <f>' B_Populations'!K39</f>
        <v>0</v>
      </c>
      <c r="AQ34" s="157">
        <f>IF(AP34=0,0,($G$34/$AP$34)*100000)</f>
        <v>0</v>
      </c>
      <c r="AR34" s="157">
        <f>' B_Populations'!M39</f>
        <v>0</v>
      </c>
      <c r="AS34" s="157">
        <f>IF(AR34=0,0,($H$34/$AR$34)*100000)</f>
        <v>0</v>
      </c>
      <c r="AT34" s="157">
        <f>' B_Populations'!O39</f>
        <v>0</v>
      </c>
      <c r="AU34" s="157">
        <f>IF(AT34=0,0,($I$34/$AT$34)*100000)</f>
        <v>0</v>
      </c>
      <c r="AV34" s="157">
        <f>' B_Populations'!Q39</f>
        <v>0</v>
      </c>
      <c r="AW34" s="157">
        <f>IF(AV34=0,0,($J$34/$AV$34)*100000)</f>
        <v>0</v>
      </c>
      <c r="AX34" s="157">
        <f>' B_Populations'!S39</f>
        <v>0</v>
      </c>
      <c r="AY34" s="157">
        <f>IF(AX34=0,0,($K$34/$AX$34)*100000)</f>
        <v>0</v>
      </c>
      <c r="AZ34" s="157">
        <f>' B_Populations'!U39</f>
        <v>0</v>
      </c>
      <c r="BA34" s="157">
        <f>IF(AZ34=0,0,($L$34/$AZ$34)*100000)</f>
        <v>0</v>
      </c>
      <c r="CQ34" s="110"/>
      <c r="CR34" s="158"/>
      <c r="CS34" s="159">
        <v>7.3032E-2</v>
      </c>
      <c r="CT34" s="110"/>
      <c r="CU34" s="108" t="str">
        <f>' B_Populations'!$B$9</f>
        <v>10-14</v>
      </c>
      <c r="CV34" s="160">
        <f t="shared" ref="CV34:CV43" si="52">AI34*CS34</f>
        <v>0</v>
      </c>
      <c r="CW34" s="161">
        <f t="shared" ref="CW34:CW43" si="53">AK34*CS34</f>
        <v>0</v>
      </c>
      <c r="CX34" s="161">
        <f t="shared" ref="CX34:CX43" si="54">AM34*CS34</f>
        <v>0</v>
      </c>
      <c r="CY34" s="162">
        <f t="shared" ref="CY34:CY43" si="55">AO34*CS34</f>
        <v>0</v>
      </c>
      <c r="CZ34" s="162">
        <f t="shared" ref="CZ34:CZ43" si="56">AQ34*CS34</f>
        <v>0</v>
      </c>
      <c r="DA34" s="162">
        <f t="shared" ref="DA34:DA43" si="57">AS34*CS34</f>
        <v>0</v>
      </c>
      <c r="DB34" s="162">
        <f t="shared" ref="DB34:DB43" si="58">AU34*CS34</f>
        <v>0</v>
      </c>
      <c r="DC34" s="162">
        <f t="shared" ref="DC34:DC43" si="59">AW34*CS34</f>
        <v>0</v>
      </c>
      <c r="DD34" s="162">
        <f t="shared" ref="DD34:DD43" si="60">AY34*CS34</f>
        <v>0</v>
      </c>
      <c r="DE34" s="178">
        <f t="shared" ref="DE34:DE43" si="61">BA34*CS34</f>
        <v>0</v>
      </c>
      <c r="DF34" s="110"/>
      <c r="DG34" s="110"/>
      <c r="DH34" s="110"/>
      <c r="DI34" s="110"/>
      <c r="DJ34" s="110"/>
      <c r="DK34" s="110"/>
      <c r="DL34" s="110"/>
      <c r="DM34" s="110"/>
      <c r="DN34" s="110"/>
      <c r="DO34" s="110"/>
      <c r="DP34" s="110"/>
      <c r="DQ34" s="110"/>
      <c r="DR34" s="110"/>
      <c r="DS34" s="110"/>
      <c r="DT34" s="110"/>
      <c r="DU34" s="110"/>
      <c r="DV34" s="110"/>
      <c r="DW34" s="110"/>
      <c r="DX34" s="110"/>
      <c r="DY34" s="110"/>
    </row>
    <row r="35" spans="1:129">
      <c r="B35" s="108" t="str">
        <f>' B_Populations'!$B$10</f>
        <v>15-19</v>
      </c>
      <c r="C35" s="259">
        <v>0</v>
      </c>
      <c r="D35" s="260">
        <v>0</v>
      </c>
      <c r="E35" s="260">
        <f t="shared" ref="E35:E43" si="62">C35-D35</f>
        <v>0</v>
      </c>
      <c r="F35" s="155"/>
      <c r="G35" s="155"/>
      <c r="H35" s="155"/>
      <c r="I35" s="155"/>
      <c r="J35" s="155"/>
      <c r="K35" s="155"/>
      <c r="L35" s="155"/>
      <c r="M35" s="110"/>
      <c r="N35" s="110"/>
      <c r="O35" s="110"/>
      <c r="P35" s="110"/>
      <c r="Q35" s="110"/>
      <c r="R35" s="110"/>
      <c r="S35" s="110"/>
      <c r="T35" s="110"/>
      <c r="U35" s="110"/>
      <c r="V35" s="110"/>
      <c r="W35" s="110"/>
      <c r="X35" s="110"/>
      <c r="Y35" s="110"/>
      <c r="Z35" s="177"/>
      <c r="AA35" s="177"/>
      <c r="AB35" s="177"/>
      <c r="AC35" s="177"/>
      <c r="AD35" s="177"/>
      <c r="AE35" s="177"/>
      <c r="AF35" s="177"/>
      <c r="AG35" s="110"/>
      <c r="AH35" s="157">
        <f>' B_Populations'!C40</f>
        <v>39702</v>
      </c>
      <c r="AI35" s="157">
        <f t="shared" ref="AI35:AI44" si="63">IF(AH35=0,0,(C35/AH35)*100000)</f>
        <v>0</v>
      </c>
      <c r="AJ35" s="157">
        <f>' B_Populations'!E40</f>
        <v>20751</v>
      </c>
      <c r="AK35" s="157">
        <f>IF(AJ35=0,0,($D$35/$AJ$35)*100000)</f>
        <v>0</v>
      </c>
      <c r="AL35" s="157">
        <f>' B_Populations'!G40</f>
        <v>18951</v>
      </c>
      <c r="AM35" s="157">
        <f>IF(AL35=0,0,($E$35/$AL$35)*100000)</f>
        <v>0</v>
      </c>
      <c r="AN35" s="157">
        <f>' B_Populations'!I40</f>
        <v>0</v>
      </c>
      <c r="AO35" s="157">
        <f>IF(AN35=0,0,($F$35/$AN$35)*100000)</f>
        <v>0</v>
      </c>
      <c r="AP35" s="157">
        <f>' B_Populations'!K40</f>
        <v>0</v>
      </c>
      <c r="AQ35" s="157">
        <f>IF(AP35=0,0,($G$35/$AP$35)*100000)</f>
        <v>0</v>
      </c>
      <c r="AR35" s="157">
        <f>' B_Populations'!M40</f>
        <v>0</v>
      </c>
      <c r="AS35" s="157">
        <f>IF(AR35=0,0,($H$35/$AR$35)*100000)</f>
        <v>0</v>
      </c>
      <c r="AT35" s="157">
        <f>' B_Populations'!O40</f>
        <v>0</v>
      </c>
      <c r="AU35" s="157">
        <f>IF(AT35=0,0,($I$35/$AT$35)*100000)</f>
        <v>0</v>
      </c>
      <c r="AV35" s="157">
        <f>' B_Populations'!Q40</f>
        <v>0</v>
      </c>
      <c r="AW35" s="157">
        <f>IF(AV35=0,0,($J$35/$AV$35)*100000)</f>
        <v>0</v>
      </c>
      <c r="AX35" s="157">
        <f>' B_Populations'!S40</f>
        <v>0</v>
      </c>
      <c r="AY35" s="157">
        <f>IF(AX35=0,0,($K$35/$AX$35)*100000)</f>
        <v>0</v>
      </c>
      <c r="AZ35" s="157">
        <f>' B_Populations'!U40</f>
        <v>0</v>
      </c>
      <c r="BA35" s="157">
        <f>IF(AZ35=0,0,($L$35/$AZ$35)*100000)</f>
        <v>0</v>
      </c>
      <c r="CQ35" s="110"/>
      <c r="CR35" s="158"/>
      <c r="CS35" s="159">
        <v>7.2168999999999997E-2</v>
      </c>
      <c r="CT35" s="110"/>
      <c r="CU35" s="108" t="str">
        <f>' B_Populations'!$B$10</f>
        <v>15-19</v>
      </c>
      <c r="CV35" s="160">
        <f t="shared" si="52"/>
        <v>0</v>
      </c>
      <c r="CW35" s="161">
        <f t="shared" si="53"/>
        <v>0</v>
      </c>
      <c r="CX35" s="161">
        <f t="shared" si="54"/>
        <v>0</v>
      </c>
      <c r="CY35" s="162">
        <f t="shared" si="55"/>
        <v>0</v>
      </c>
      <c r="CZ35" s="162">
        <f t="shared" si="56"/>
        <v>0</v>
      </c>
      <c r="DA35" s="162">
        <f t="shared" si="57"/>
        <v>0</v>
      </c>
      <c r="DB35" s="162">
        <f t="shared" si="58"/>
        <v>0</v>
      </c>
      <c r="DC35" s="162">
        <f t="shared" si="59"/>
        <v>0</v>
      </c>
      <c r="DD35" s="162">
        <f t="shared" si="60"/>
        <v>0</v>
      </c>
      <c r="DE35" s="178">
        <f t="shared" si="61"/>
        <v>0</v>
      </c>
      <c r="DF35" s="110"/>
      <c r="DG35" s="110"/>
      <c r="DH35" s="110"/>
      <c r="DI35" s="110"/>
      <c r="DJ35" s="110"/>
      <c r="DK35" s="110"/>
      <c r="DL35" s="110"/>
      <c r="DM35" s="110"/>
      <c r="DN35" s="110"/>
      <c r="DO35" s="110"/>
      <c r="DP35" s="110"/>
      <c r="DQ35" s="110"/>
      <c r="DR35" s="110"/>
      <c r="DS35" s="110"/>
      <c r="DT35" s="110"/>
      <c r="DU35" s="110"/>
      <c r="DV35" s="110"/>
      <c r="DW35" s="110"/>
      <c r="DX35" s="110"/>
      <c r="DY35" s="110"/>
    </row>
    <row r="36" spans="1:129">
      <c r="B36" s="108" t="str">
        <f>' B_Populations'!$B$11</f>
        <v>20-24</v>
      </c>
      <c r="C36" s="259">
        <v>2</v>
      </c>
      <c r="D36" s="260">
        <v>2</v>
      </c>
      <c r="E36" s="260">
        <f t="shared" si="62"/>
        <v>0</v>
      </c>
      <c r="F36" s="155"/>
      <c r="G36" s="155"/>
      <c r="H36" s="155"/>
      <c r="I36" s="155"/>
      <c r="J36" s="155"/>
      <c r="K36" s="155"/>
      <c r="L36" s="155"/>
      <c r="M36" s="110"/>
      <c r="N36" s="110"/>
      <c r="O36" s="110"/>
      <c r="P36" s="110"/>
      <c r="Q36" s="110"/>
      <c r="R36" s="110"/>
      <c r="S36" s="110"/>
      <c r="T36" s="110"/>
      <c r="U36" s="110"/>
      <c r="V36" s="110"/>
      <c r="W36" s="110"/>
      <c r="X36" s="110"/>
      <c r="Y36" s="110"/>
      <c r="Z36" s="177"/>
      <c r="AA36" s="177"/>
      <c r="AB36" s="177"/>
      <c r="AC36" s="177"/>
      <c r="AD36" s="177"/>
      <c r="AE36" s="177"/>
      <c r="AF36" s="177"/>
      <c r="AG36" s="110"/>
      <c r="AH36" s="157">
        <f>' B_Populations'!C41</f>
        <v>33360</v>
      </c>
      <c r="AI36" s="157">
        <f t="shared" si="63"/>
        <v>5.9952038369304557</v>
      </c>
      <c r="AJ36" s="157">
        <f>' B_Populations'!E41</f>
        <v>16921</v>
      </c>
      <c r="AK36" s="157">
        <f>IF(AJ36=0,0,($D$36/$AJ$36)*100000)</f>
        <v>11.819632409432067</v>
      </c>
      <c r="AL36" s="157">
        <f>' B_Populations'!G41</f>
        <v>16439</v>
      </c>
      <c r="AM36" s="157">
        <f>IF(AL36=0,0,($E$36/$AL$36)*100000)</f>
        <v>0</v>
      </c>
      <c r="AN36" s="157">
        <f>' B_Populations'!I41</f>
        <v>0</v>
      </c>
      <c r="AO36" s="157">
        <f>IF(AN36=0,0,($F$36/$AN$36)*100000)</f>
        <v>0</v>
      </c>
      <c r="AP36" s="157">
        <f>' B_Populations'!K41</f>
        <v>0</v>
      </c>
      <c r="AQ36" s="157">
        <f>IF(AP36=0,0,($G$36/$AP$36)*100000)</f>
        <v>0</v>
      </c>
      <c r="AR36" s="157">
        <f>' B_Populations'!M41</f>
        <v>0</v>
      </c>
      <c r="AS36" s="157">
        <f>IF(AR36=0,0,($H$36/$AR$36)*100000)</f>
        <v>0</v>
      </c>
      <c r="AT36" s="157">
        <f>' B_Populations'!O41</f>
        <v>0</v>
      </c>
      <c r="AU36" s="157">
        <f>IF(AT36=0,0,($I$36/$AT$36)*100000)</f>
        <v>0</v>
      </c>
      <c r="AV36" s="157">
        <f>' B_Populations'!Q41</f>
        <v>0</v>
      </c>
      <c r="AW36" s="157">
        <f>IF(AV36=0,0,($J$36/$AV$36)*100000)</f>
        <v>0</v>
      </c>
      <c r="AX36" s="157">
        <f>' B_Populations'!S41</f>
        <v>0</v>
      </c>
      <c r="AY36" s="157">
        <f>IF(AX36=0,0,($K$36/$AX$36)*100000)</f>
        <v>0</v>
      </c>
      <c r="AZ36" s="157">
        <f>' B_Populations'!U41</f>
        <v>0</v>
      </c>
      <c r="BA36" s="157">
        <f>IF(AZ36=0,0,($L$36/$AZ$36)*100000)</f>
        <v>0</v>
      </c>
      <c r="CQ36" s="110"/>
      <c r="CR36" s="158"/>
      <c r="CS36" s="159">
        <v>6.6477999999999995E-2</v>
      </c>
      <c r="CT36" s="110"/>
      <c r="CU36" s="108" t="str">
        <f>' B_Populations'!$B$11</f>
        <v>20-24</v>
      </c>
      <c r="CV36" s="160">
        <f t="shared" si="52"/>
        <v>0.39854916067146279</v>
      </c>
      <c r="CW36" s="161">
        <f t="shared" si="53"/>
        <v>0.78574552331422487</v>
      </c>
      <c r="CX36" s="161">
        <f t="shared" si="54"/>
        <v>0</v>
      </c>
      <c r="CY36" s="162">
        <f t="shared" si="55"/>
        <v>0</v>
      </c>
      <c r="CZ36" s="162">
        <f t="shared" si="56"/>
        <v>0</v>
      </c>
      <c r="DA36" s="162">
        <f t="shared" si="57"/>
        <v>0</v>
      </c>
      <c r="DB36" s="162">
        <f t="shared" si="58"/>
        <v>0</v>
      </c>
      <c r="DC36" s="162">
        <f t="shared" si="59"/>
        <v>0</v>
      </c>
      <c r="DD36" s="162">
        <f t="shared" si="60"/>
        <v>0</v>
      </c>
      <c r="DE36" s="178">
        <f t="shared" si="61"/>
        <v>0</v>
      </c>
      <c r="DF36" s="110"/>
      <c r="DG36" s="110"/>
      <c r="DH36" s="110"/>
      <c r="DI36" s="110"/>
      <c r="DJ36" s="110"/>
      <c r="DK36" s="110"/>
      <c r="DL36" s="110"/>
      <c r="DM36" s="110"/>
      <c r="DN36" s="110"/>
      <c r="DO36" s="110"/>
      <c r="DP36" s="110"/>
      <c r="DQ36" s="110"/>
      <c r="DR36" s="110"/>
      <c r="DS36" s="110"/>
      <c r="DT36" s="110"/>
      <c r="DU36" s="110"/>
      <c r="DV36" s="110"/>
      <c r="DW36" s="110"/>
      <c r="DX36" s="110"/>
      <c r="DY36" s="110"/>
    </row>
    <row r="37" spans="1:129">
      <c r="B37" s="108" t="str">
        <f>' B_Populations'!$B$12</f>
        <v>25-34</v>
      </c>
      <c r="C37" s="259">
        <v>1</v>
      </c>
      <c r="D37" s="260">
        <v>0</v>
      </c>
      <c r="E37" s="260">
        <f t="shared" si="62"/>
        <v>1</v>
      </c>
      <c r="F37" s="155"/>
      <c r="G37" s="155"/>
      <c r="H37" s="155"/>
      <c r="I37" s="155"/>
      <c r="J37" s="155"/>
      <c r="K37" s="155"/>
      <c r="L37" s="155"/>
      <c r="M37" s="110"/>
      <c r="N37" s="110"/>
      <c r="O37" s="110"/>
      <c r="P37" s="110"/>
      <c r="Q37" s="110"/>
      <c r="R37" s="110"/>
      <c r="S37" s="110"/>
      <c r="T37" s="110"/>
      <c r="U37" s="110"/>
      <c r="V37" s="110"/>
      <c r="W37" s="110"/>
      <c r="X37" s="110"/>
      <c r="Y37" s="110"/>
      <c r="Z37" s="177"/>
      <c r="AA37" s="177"/>
      <c r="AB37" s="177"/>
      <c r="AC37" s="177"/>
      <c r="AD37" s="177"/>
      <c r="AE37" s="177"/>
      <c r="AF37" s="177"/>
      <c r="AG37" s="110"/>
      <c r="AH37" s="157">
        <f>' B_Populations'!C42</f>
        <v>63003</v>
      </c>
      <c r="AI37" s="157">
        <f t="shared" si="63"/>
        <v>1.5872260051108678</v>
      </c>
      <c r="AJ37" s="157">
        <f>' B_Populations'!E42</f>
        <v>31829</v>
      </c>
      <c r="AK37" s="157">
        <f>IF(AJ37=0,0,($D$37/$AJ$37)*100000)</f>
        <v>0</v>
      </c>
      <c r="AL37" s="157">
        <f>' B_Populations'!G42</f>
        <v>31174</v>
      </c>
      <c r="AM37" s="157">
        <f>IF(AL37=0,0,($E$37/$AL$37)*100000)</f>
        <v>3.207801372938988</v>
      </c>
      <c r="AN37" s="157">
        <f>' B_Populations'!I42</f>
        <v>0</v>
      </c>
      <c r="AO37" s="157">
        <f>IF(AN37=0,0,($F$37/$AN$37)*100000)</f>
        <v>0</v>
      </c>
      <c r="AP37" s="157">
        <f>' B_Populations'!K42</f>
        <v>0</v>
      </c>
      <c r="AQ37" s="157">
        <f>IF(AP37=0,0,($G$37/$AP$37)*100000)</f>
        <v>0</v>
      </c>
      <c r="AR37" s="157">
        <f>' B_Populations'!M42</f>
        <v>0</v>
      </c>
      <c r="AS37" s="157">
        <f>IF(AR37=0,0,($H$37/$AR$37)*100000)</f>
        <v>0</v>
      </c>
      <c r="AT37" s="157">
        <f>' B_Populations'!O42</f>
        <v>0</v>
      </c>
      <c r="AU37" s="157">
        <f>IF(AT37=0,0,($I$37/$AT$37)*100000)</f>
        <v>0</v>
      </c>
      <c r="AV37" s="157">
        <f>' B_Populations'!Q42</f>
        <v>0</v>
      </c>
      <c r="AW37" s="157">
        <f>IF(AV37=0,0,($J$37/$AV$37)*100000)</f>
        <v>0</v>
      </c>
      <c r="AX37" s="157">
        <f>' B_Populations'!S42</f>
        <v>0</v>
      </c>
      <c r="AY37" s="157">
        <f>IF(AX37=0,0,($K$37/$AX$37)*100000)</f>
        <v>0</v>
      </c>
      <c r="AZ37" s="157">
        <f>' B_Populations'!U42</f>
        <v>0</v>
      </c>
      <c r="BA37" s="157">
        <f>IF(AZ37=0,0,($L$37/$AZ$37)*100000)</f>
        <v>0</v>
      </c>
      <c r="CQ37" s="110"/>
      <c r="CR37" s="158"/>
      <c r="CS37" s="159">
        <v>0.135573</v>
      </c>
      <c r="CT37" s="110"/>
      <c r="CU37" s="108" t="str">
        <f>' B_Populations'!$B$12</f>
        <v>25-34</v>
      </c>
      <c r="CV37" s="160">
        <f t="shared" si="52"/>
        <v>0.21518499119089568</v>
      </c>
      <c r="CW37" s="161">
        <f t="shared" si="53"/>
        <v>0</v>
      </c>
      <c r="CX37" s="161">
        <f t="shared" si="54"/>
        <v>0.43489125553345742</v>
      </c>
      <c r="CY37" s="162">
        <f t="shared" si="55"/>
        <v>0</v>
      </c>
      <c r="CZ37" s="162">
        <f t="shared" si="56"/>
        <v>0</v>
      </c>
      <c r="DA37" s="162">
        <f t="shared" si="57"/>
        <v>0</v>
      </c>
      <c r="DB37" s="162">
        <f t="shared" si="58"/>
        <v>0</v>
      </c>
      <c r="DC37" s="162">
        <f t="shared" si="59"/>
        <v>0</v>
      </c>
      <c r="DD37" s="162">
        <f t="shared" si="60"/>
        <v>0</v>
      </c>
      <c r="DE37" s="178">
        <f t="shared" si="61"/>
        <v>0</v>
      </c>
      <c r="DF37" s="110"/>
      <c r="DG37" s="110"/>
      <c r="DH37" s="110"/>
      <c r="DI37" s="110"/>
      <c r="DJ37" s="110"/>
      <c r="DK37" s="110"/>
      <c r="DL37" s="110"/>
      <c r="DM37" s="110"/>
      <c r="DN37" s="110"/>
      <c r="DO37" s="110"/>
      <c r="DP37" s="110"/>
      <c r="DQ37" s="110"/>
      <c r="DR37" s="110"/>
      <c r="DS37" s="110"/>
      <c r="DT37" s="110"/>
      <c r="DU37" s="110"/>
      <c r="DV37" s="110"/>
      <c r="DW37" s="110"/>
      <c r="DX37" s="110"/>
      <c r="DY37" s="110"/>
    </row>
    <row r="38" spans="1:129">
      <c r="B38" s="108" t="str">
        <f>' B_Populations'!$B$13</f>
        <v>35-44</v>
      </c>
      <c r="C38" s="259">
        <v>8</v>
      </c>
      <c r="D38" s="260">
        <v>8</v>
      </c>
      <c r="E38" s="260">
        <f t="shared" si="62"/>
        <v>0</v>
      </c>
      <c r="F38" s="155"/>
      <c r="G38" s="155"/>
      <c r="H38" s="155"/>
      <c r="I38" s="155"/>
      <c r="J38" s="155"/>
      <c r="K38" s="155"/>
      <c r="L38" s="155"/>
      <c r="M38" s="110"/>
      <c r="N38" s="110"/>
      <c r="O38" s="110"/>
      <c r="P38" s="110"/>
      <c r="Q38" s="110"/>
      <c r="R38" s="110"/>
      <c r="S38" s="110"/>
      <c r="T38" s="110"/>
      <c r="U38" s="110"/>
      <c r="V38" s="110"/>
      <c r="W38" s="110"/>
      <c r="X38" s="110"/>
      <c r="Y38" s="110"/>
      <c r="Z38" s="177"/>
      <c r="AA38" s="177"/>
      <c r="AB38" s="177"/>
      <c r="AC38" s="177"/>
      <c r="AD38" s="177"/>
      <c r="AE38" s="177"/>
      <c r="AF38" s="177"/>
      <c r="AG38" s="110"/>
      <c r="AH38" s="157">
        <f>' B_Populations'!C43</f>
        <v>70405</v>
      </c>
      <c r="AI38" s="157">
        <f t="shared" si="63"/>
        <v>11.362829344506782</v>
      </c>
      <c r="AJ38" s="157">
        <f>' B_Populations'!E43</f>
        <v>35200</v>
      </c>
      <c r="AK38" s="157">
        <f>IF(AJ38=0,0,($D$38/$AJ$38)*100000)</f>
        <v>22.727272727272727</v>
      </c>
      <c r="AL38" s="157">
        <f>' B_Populations'!G43</f>
        <v>35205</v>
      </c>
      <c r="AM38" s="157">
        <f>IF(AL38=0,0,($E$38/$AL$38)*100000)</f>
        <v>0</v>
      </c>
      <c r="AN38" s="157">
        <f>' B_Populations'!I43</f>
        <v>0</v>
      </c>
      <c r="AO38" s="157">
        <f>IF(AN38=0,0,($F$38/$AN$38)*100000)</f>
        <v>0</v>
      </c>
      <c r="AP38" s="157">
        <f>' B_Populations'!K43</f>
        <v>0</v>
      </c>
      <c r="AQ38" s="157">
        <f>IF(AP38=0,0,($G$38/$AP$38)*100000)</f>
        <v>0</v>
      </c>
      <c r="AR38" s="157">
        <f>' B_Populations'!M43</f>
        <v>0</v>
      </c>
      <c r="AS38" s="157">
        <f>IF(AR38=0,0,($H$38/$AR$38)*100000)</f>
        <v>0</v>
      </c>
      <c r="AT38" s="157">
        <f>' B_Populations'!O43</f>
        <v>0</v>
      </c>
      <c r="AU38" s="157">
        <f>IF(AT38=0,0,($I$38/$AT$38)*100000)</f>
        <v>0</v>
      </c>
      <c r="AV38" s="157">
        <f>' B_Populations'!Q43</f>
        <v>0</v>
      </c>
      <c r="AW38" s="157">
        <f>IF(AV38=0,0,($J$38/$AV$38)*100000)</f>
        <v>0</v>
      </c>
      <c r="AX38" s="157">
        <f>' B_Populations'!S43</f>
        <v>0</v>
      </c>
      <c r="AY38" s="157">
        <f>IF(AX38=0,0,($K$38/$AX$38)*100000)</f>
        <v>0</v>
      </c>
      <c r="AZ38" s="157">
        <f>' B_Populations'!U43</f>
        <v>0</v>
      </c>
      <c r="BA38" s="157">
        <f>IF(AZ38=0,0,($L$38/$AZ$38)*100000)</f>
        <v>0</v>
      </c>
      <c r="CQ38" s="110"/>
      <c r="CR38" s="158"/>
      <c r="CS38" s="159">
        <v>0.16261300000000001</v>
      </c>
      <c r="CT38" s="110"/>
      <c r="CU38" s="108" t="str">
        <f>' B_Populations'!$B$13</f>
        <v>35-44</v>
      </c>
      <c r="CV38" s="160">
        <f t="shared" si="52"/>
        <v>1.8477437681982813</v>
      </c>
      <c r="CW38" s="161">
        <f t="shared" si="53"/>
        <v>3.6957499999999999</v>
      </c>
      <c r="CX38" s="161">
        <f t="shared" si="54"/>
        <v>0</v>
      </c>
      <c r="CY38" s="162">
        <f t="shared" si="55"/>
        <v>0</v>
      </c>
      <c r="CZ38" s="162">
        <f t="shared" si="56"/>
        <v>0</v>
      </c>
      <c r="DA38" s="162">
        <f t="shared" si="57"/>
        <v>0</v>
      </c>
      <c r="DB38" s="162">
        <f t="shared" si="58"/>
        <v>0</v>
      </c>
      <c r="DC38" s="162">
        <f t="shared" si="59"/>
        <v>0</v>
      </c>
      <c r="DD38" s="162">
        <f t="shared" si="60"/>
        <v>0</v>
      </c>
      <c r="DE38" s="178">
        <f t="shared" si="61"/>
        <v>0</v>
      </c>
      <c r="DF38" s="110"/>
      <c r="DG38" s="110"/>
      <c r="DH38" s="110"/>
      <c r="DI38" s="110"/>
      <c r="DJ38" s="110"/>
      <c r="DK38" s="110"/>
      <c r="DL38" s="110"/>
      <c r="DM38" s="110"/>
      <c r="DN38" s="110"/>
      <c r="DO38" s="110"/>
      <c r="DP38" s="110"/>
      <c r="DQ38" s="110"/>
      <c r="DR38" s="110"/>
      <c r="DS38" s="110"/>
      <c r="DT38" s="110"/>
      <c r="DU38" s="110"/>
      <c r="DV38" s="110"/>
      <c r="DW38" s="110"/>
      <c r="DX38" s="110"/>
      <c r="DY38" s="110"/>
    </row>
    <row r="39" spans="1:129">
      <c r="B39" s="108" t="str">
        <f>' B_Populations'!$B$14</f>
        <v>45-54</v>
      </c>
      <c r="C39" s="259">
        <v>4</v>
      </c>
      <c r="D39" s="260">
        <v>2</v>
      </c>
      <c r="E39" s="260">
        <f t="shared" si="62"/>
        <v>2</v>
      </c>
      <c r="F39" s="155"/>
      <c r="G39" s="155"/>
      <c r="H39" s="155"/>
      <c r="I39" s="155"/>
      <c r="J39" s="155"/>
      <c r="K39" s="155"/>
      <c r="L39" s="155"/>
      <c r="M39" s="110"/>
      <c r="N39" s="110"/>
      <c r="O39" s="110"/>
      <c r="P39" s="110"/>
      <c r="Q39" s="110"/>
      <c r="R39" s="110"/>
      <c r="S39" s="110"/>
      <c r="T39" s="110"/>
      <c r="U39" s="110"/>
      <c r="V39" s="110"/>
      <c r="W39" s="110"/>
      <c r="X39" s="110"/>
      <c r="Y39" s="110"/>
      <c r="Z39" s="177"/>
      <c r="AA39" s="177"/>
      <c r="AB39" s="177"/>
      <c r="AC39" s="177"/>
      <c r="AD39" s="177"/>
      <c r="AE39" s="177"/>
      <c r="AF39" s="177"/>
      <c r="AG39" s="110"/>
      <c r="AH39" s="157">
        <f>' B_Populations'!C44</f>
        <v>74153</v>
      </c>
      <c r="AI39" s="157">
        <f t="shared" si="63"/>
        <v>5.3942524240421834</v>
      </c>
      <c r="AJ39" s="157">
        <f>' B_Populations'!E44</f>
        <v>37272</v>
      </c>
      <c r="AK39" s="157">
        <f>IF(AJ39=0,0,($D$39/$AJ$39)*100000)</f>
        <v>5.3659583601631251</v>
      </c>
      <c r="AL39" s="157">
        <f>' B_Populations'!G44</f>
        <v>36881</v>
      </c>
      <c r="AM39" s="157">
        <f>IF(AL39=0,0,($E$39/$AL$39)*100000)</f>
        <v>5.4228464521027089</v>
      </c>
      <c r="AN39" s="157">
        <f>' B_Populations'!I44</f>
        <v>0</v>
      </c>
      <c r="AO39" s="157">
        <f>IF(AN39=0,0,($F$39/$AN$39)*100000)</f>
        <v>0</v>
      </c>
      <c r="AP39" s="157">
        <f>' B_Populations'!K44</f>
        <v>0</v>
      </c>
      <c r="AQ39" s="157">
        <f>IF(AP39=0,0,($G$39/$AP$39)*100000)</f>
        <v>0</v>
      </c>
      <c r="AR39" s="157">
        <f>' B_Populations'!M44</f>
        <v>0</v>
      </c>
      <c r="AS39" s="157">
        <f>IF(AR39=0,0,($H$39/$AR$39)*100000)</f>
        <v>0</v>
      </c>
      <c r="AT39" s="157">
        <f>' B_Populations'!O44</f>
        <v>0</v>
      </c>
      <c r="AU39" s="157">
        <f>IF(AT39=0,0,($I$39/$AT$39)*100000)</f>
        <v>0</v>
      </c>
      <c r="AV39" s="157">
        <f>' B_Populations'!Q44</f>
        <v>0</v>
      </c>
      <c r="AW39" s="157">
        <f>IF(AV39=0,0,($J$39/$AV$39)*100000)</f>
        <v>0</v>
      </c>
      <c r="AX39" s="157">
        <f>' B_Populations'!S44</f>
        <v>0</v>
      </c>
      <c r="AY39" s="157">
        <f>IF(AX39=0,0,($K$39/$AX$39)*100000)</f>
        <v>0</v>
      </c>
      <c r="AZ39" s="157">
        <f>' B_Populations'!U44</f>
        <v>0</v>
      </c>
      <c r="BA39" s="157">
        <f>IF(AZ39=0,0,($L$39/$AZ$39)*100000)</f>
        <v>0</v>
      </c>
      <c r="CQ39" s="110"/>
      <c r="CR39" s="158"/>
      <c r="CS39" s="159">
        <v>0.13483400000000001</v>
      </c>
      <c r="CT39" s="110"/>
      <c r="CU39" s="108" t="str">
        <f>' B_Populations'!$B$14</f>
        <v>45-54</v>
      </c>
      <c r="CV39" s="160">
        <f t="shared" si="52"/>
        <v>0.72732863134330383</v>
      </c>
      <c r="CW39" s="161">
        <f t="shared" si="53"/>
        <v>0.72351362953423481</v>
      </c>
      <c r="CX39" s="161">
        <f t="shared" si="54"/>
        <v>0.73118407852281675</v>
      </c>
      <c r="CY39" s="162">
        <f t="shared" si="55"/>
        <v>0</v>
      </c>
      <c r="CZ39" s="162">
        <f t="shared" si="56"/>
        <v>0</v>
      </c>
      <c r="DA39" s="162">
        <f t="shared" si="57"/>
        <v>0</v>
      </c>
      <c r="DB39" s="162">
        <f t="shared" si="58"/>
        <v>0</v>
      </c>
      <c r="DC39" s="162">
        <f t="shared" si="59"/>
        <v>0</v>
      </c>
      <c r="DD39" s="162">
        <f t="shared" si="60"/>
        <v>0</v>
      </c>
      <c r="DE39" s="178">
        <f t="shared" si="61"/>
        <v>0</v>
      </c>
      <c r="DF39" s="110"/>
      <c r="DG39" s="110"/>
      <c r="DH39" s="110"/>
      <c r="DI39" s="110"/>
      <c r="DJ39" s="110"/>
      <c r="DK39" s="110"/>
      <c r="DL39" s="110"/>
      <c r="DM39" s="110"/>
      <c r="DN39" s="110"/>
      <c r="DO39" s="110"/>
      <c r="DP39" s="110"/>
      <c r="DQ39" s="110"/>
      <c r="DR39" s="110"/>
      <c r="DS39" s="110"/>
      <c r="DT39" s="110"/>
      <c r="DU39" s="110"/>
      <c r="DV39" s="110"/>
      <c r="DW39" s="110"/>
      <c r="DX39" s="110"/>
      <c r="DY39" s="110"/>
    </row>
    <row r="40" spans="1:129">
      <c r="B40" s="108" t="str">
        <f>' B_Populations'!$B$15</f>
        <v>55-64</v>
      </c>
      <c r="C40" s="259">
        <v>1</v>
      </c>
      <c r="D40" s="260">
        <v>1</v>
      </c>
      <c r="E40" s="260">
        <f t="shared" si="62"/>
        <v>0</v>
      </c>
      <c r="F40" s="155"/>
      <c r="G40" s="155"/>
      <c r="H40" s="155"/>
      <c r="I40" s="155"/>
      <c r="J40" s="155"/>
      <c r="K40" s="155"/>
      <c r="L40" s="155"/>
      <c r="M40" s="110"/>
      <c r="N40" s="110"/>
      <c r="O40" s="110"/>
      <c r="P40" s="110"/>
      <c r="Q40" s="110"/>
      <c r="R40" s="110"/>
      <c r="S40" s="110"/>
      <c r="T40" s="110"/>
      <c r="U40" s="110"/>
      <c r="V40" s="110"/>
      <c r="W40" s="110"/>
      <c r="X40" s="110"/>
      <c r="Y40" s="110"/>
      <c r="Z40" s="177"/>
      <c r="AA40" s="177"/>
      <c r="AB40" s="177"/>
      <c r="AC40" s="177"/>
      <c r="AD40" s="177"/>
      <c r="AE40" s="177"/>
      <c r="AF40" s="177"/>
      <c r="AG40" s="110"/>
      <c r="AH40" s="157">
        <f>' B_Populations'!C45</f>
        <v>67986</v>
      </c>
      <c r="AI40" s="157">
        <f t="shared" si="63"/>
        <v>1.4708910658076662</v>
      </c>
      <c r="AJ40" s="157">
        <f>' B_Populations'!E45</f>
        <v>33660</v>
      </c>
      <c r="AK40" s="157">
        <f>IF(AJ40=0,0,($D$40/$AJ$40)*100000)</f>
        <v>2.9708853238265003</v>
      </c>
      <c r="AL40" s="157">
        <f>' B_Populations'!G45</f>
        <v>34326</v>
      </c>
      <c r="AM40" s="157">
        <f>IF(AL40=0,0,($E$40/$AL$40)*100000)</f>
        <v>0</v>
      </c>
      <c r="AN40" s="157">
        <f>' B_Populations'!I45</f>
        <v>0</v>
      </c>
      <c r="AO40" s="157">
        <f>IF(AN40=0,0,($F$40/$AN$40)*100000)</f>
        <v>0</v>
      </c>
      <c r="AP40" s="157">
        <f>' B_Populations'!K45</f>
        <v>0</v>
      </c>
      <c r="AQ40" s="157">
        <f>IF(AP40=0,0,($G$40/$AP$40)*100000)</f>
        <v>0</v>
      </c>
      <c r="AR40" s="157">
        <f>' B_Populations'!M45</f>
        <v>0</v>
      </c>
      <c r="AS40" s="157">
        <f>IF(AR40=0,0,($H$40/$AR$40)*100000)</f>
        <v>0</v>
      </c>
      <c r="AT40" s="157">
        <f>' B_Populations'!O45</f>
        <v>0</v>
      </c>
      <c r="AU40" s="157">
        <f>IF(AT40=0,0,($I$40/$AT$40)*100000)</f>
        <v>0</v>
      </c>
      <c r="AV40" s="157">
        <f>' B_Populations'!Q45</f>
        <v>0</v>
      </c>
      <c r="AW40" s="157">
        <f>IF(AV40=0,0,($J$40/$AV$40)*100000)</f>
        <v>0</v>
      </c>
      <c r="AX40" s="157">
        <f>' B_Populations'!S45</f>
        <v>0</v>
      </c>
      <c r="AY40" s="157">
        <f>IF(AX40=0,0,($K$40/$AX$40)*100000)</f>
        <v>0</v>
      </c>
      <c r="AZ40" s="157">
        <f>' B_Populations'!U45</f>
        <v>0</v>
      </c>
      <c r="BA40" s="157">
        <f>IF(AZ40=0,0,($L$40/$AZ$40)*100000)</f>
        <v>0</v>
      </c>
      <c r="CQ40" s="110"/>
      <c r="CR40" s="158"/>
      <c r="CS40" s="159">
        <v>8.7247000000000005E-2</v>
      </c>
      <c r="CT40" s="110"/>
      <c r="CU40" s="108" t="str">
        <f>' B_Populations'!$B$15</f>
        <v>55-64</v>
      </c>
      <c r="CV40" s="160">
        <f t="shared" si="52"/>
        <v>0.12833083281852145</v>
      </c>
      <c r="CW40" s="161">
        <f t="shared" si="53"/>
        <v>0.25920083184789067</v>
      </c>
      <c r="CX40" s="161">
        <f t="shared" si="54"/>
        <v>0</v>
      </c>
      <c r="CY40" s="162">
        <f t="shared" si="55"/>
        <v>0</v>
      </c>
      <c r="CZ40" s="162">
        <f t="shared" si="56"/>
        <v>0</v>
      </c>
      <c r="DA40" s="162">
        <f t="shared" si="57"/>
        <v>0</v>
      </c>
      <c r="DB40" s="162">
        <f t="shared" si="58"/>
        <v>0</v>
      </c>
      <c r="DC40" s="162">
        <f t="shared" si="59"/>
        <v>0</v>
      </c>
      <c r="DD40" s="162">
        <f t="shared" si="60"/>
        <v>0</v>
      </c>
      <c r="DE40" s="178">
        <f t="shared" si="61"/>
        <v>0</v>
      </c>
      <c r="DF40" s="110"/>
      <c r="DG40" s="110"/>
      <c r="DH40" s="110"/>
      <c r="DI40" s="110"/>
      <c r="DJ40" s="110"/>
      <c r="DK40" s="110"/>
      <c r="DL40" s="110"/>
      <c r="DM40" s="110"/>
      <c r="DN40" s="110"/>
      <c r="DO40" s="110"/>
      <c r="DP40" s="110"/>
      <c r="DQ40" s="110"/>
      <c r="DR40" s="110"/>
      <c r="DS40" s="110"/>
      <c r="DT40" s="110"/>
      <c r="DU40" s="110"/>
      <c r="DV40" s="110"/>
      <c r="DW40" s="110"/>
      <c r="DX40" s="110"/>
      <c r="DY40" s="110"/>
    </row>
    <row r="41" spans="1:129">
      <c r="B41" s="108" t="str">
        <f>' B_Populations'!$B$16</f>
        <v>65-74</v>
      </c>
      <c r="C41" s="259">
        <v>2</v>
      </c>
      <c r="D41" s="260">
        <v>2</v>
      </c>
      <c r="E41" s="260">
        <f t="shared" si="62"/>
        <v>0</v>
      </c>
      <c r="F41" s="155"/>
      <c r="G41" s="155"/>
      <c r="H41" s="155"/>
      <c r="I41" s="155"/>
      <c r="J41" s="155"/>
      <c r="K41" s="155"/>
      <c r="L41" s="155"/>
      <c r="M41" s="110"/>
      <c r="N41" s="110"/>
      <c r="O41" s="110"/>
      <c r="P41" s="110"/>
      <c r="Q41" s="110"/>
      <c r="R41" s="110"/>
      <c r="S41" s="110"/>
      <c r="T41" s="110"/>
      <c r="U41" s="110"/>
      <c r="V41" s="110"/>
      <c r="W41" s="110"/>
      <c r="X41" s="110"/>
      <c r="Y41" s="110"/>
      <c r="Z41" s="177"/>
      <c r="AA41" s="177"/>
      <c r="AB41" s="177"/>
      <c r="AC41" s="177"/>
      <c r="AD41" s="177"/>
      <c r="AE41" s="177"/>
      <c r="AF41" s="177"/>
      <c r="AG41" s="110"/>
      <c r="AH41" s="157">
        <f>' B_Populations'!C46</f>
        <v>45832</v>
      </c>
      <c r="AI41" s="157">
        <f t="shared" si="63"/>
        <v>4.3637633094780943</v>
      </c>
      <c r="AJ41" s="157">
        <f>' B_Populations'!E46</f>
        <v>21653</v>
      </c>
      <c r="AK41" s="157">
        <f>IF(AJ41=0,0,($D$41/$AJ$41)*100000)</f>
        <v>9.2365953909388985</v>
      </c>
      <c r="AL41" s="157">
        <f>' B_Populations'!G46</f>
        <v>24179</v>
      </c>
      <c r="AM41" s="157">
        <f>IF(AL41=0,0,($E$41/$AL$41)*100000)</f>
        <v>0</v>
      </c>
      <c r="AN41" s="157">
        <f>' B_Populations'!I46</f>
        <v>0</v>
      </c>
      <c r="AO41" s="157">
        <f>IF(AN41=0,0,($F$41/$AN$41)*100000)</f>
        <v>0</v>
      </c>
      <c r="AP41" s="157">
        <f>' B_Populations'!K46</f>
        <v>0</v>
      </c>
      <c r="AQ41" s="157">
        <f>IF(AP41=0,0,($G$41/$AP$41)*100000)</f>
        <v>0</v>
      </c>
      <c r="AR41" s="157">
        <f>' B_Populations'!M46</f>
        <v>0</v>
      </c>
      <c r="AS41" s="157">
        <f>IF(AR41=0,0,($H$41/$AR$41)*100000)</f>
        <v>0</v>
      </c>
      <c r="AT41" s="157">
        <f>' B_Populations'!O46</f>
        <v>0</v>
      </c>
      <c r="AU41" s="157">
        <f>IF(AT41=0,0,($I$41/$AT$41)*100000)</f>
        <v>0</v>
      </c>
      <c r="AV41" s="157">
        <f>' B_Populations'!Q46</f>
        <v>0</v>
      </c>
      <c r="AW41" s="157">
        <f>IF(AV41=0,0,($J$41/$AV$41)*100000)</f>
        <v>0</v>
      </c>
      <c r="AX41" s="157">
        <f>' B_Populations'!S46</f>
        <v>0</v>
      </c>
      <c r="AY41" s="157">
        <f>IF(AX41=0,0,($K$41/$AX$41)*100000)</f>
        <v>0</v>
      </c>
      <c r="AZ41" s="157">
        <f>' B_Populations'!U46</f>
        <v>0</v>
      </c>
      <c r="BA41" s="157">
        <f>IF(AZ41=0,0,($L$41/$AZ$41)*100000)</f>
        <v>0</v>
      </c>
      <c r="CQ41" s="110"/>
      <c r="CR41" s="158"/>
      <c r="CS41" s="159">
        <v>6.6036999999999998E-2</v>
      </c>
      <c r="CT41" s="110"/>
      <c r="CU41" s="108" t="str">
        <f>' B_Populations'!$B$16</f>
        <v>65-74</v>
      </c>
      <c r="CV41" s="160">
        <f t="shared" si="52"/>
        <v>0.28816983766800491</v>
      </c>
      <c r="CW41" s="161">
        <f t="shared" si="53"/>
        <v>0.60995704983143206</v>
      </c>
      <c r="CX41" s="161">
        <f t="shared" si="54"/>
        <v>0</v>
      </c>
      <c r="CY41" s="162">
        <f t="shared" si="55"/>
        <v>0</v>
      </c>
      <c r="CZ41" s="162">
        <f t="shared" si="56"/>
        <v>0</v>
      </c>
      <c r="DA41" s="162">
        <f t="shared" si="57"/>
        <v>0</v>
      </c>
      <c r="DB41" s="162">
        <f t="shared" si="58"/>
        <v>0</v>
      </c>
      <c r="DC41" s="162">
        <f t="shared" si="59"/>
        <v>0</v>
      </c>
      <c r="DD41" s="162">
        <f t="shared" si="60"/>
        <v>0</v>
      </c>
      <c r="DE41" s="178">
        <f t="shared" si="61"/>
        <v>0</v>
      </c>
      <c r="DF41" s="110"/>
      <c r="DG41" s="110"/>
      <c r="DH41" s="110"/>
      <c r="DI41" s="110"/>
      <c r="DJ41" s="110"/>
      <c r="DK41" s="110"/>
      <c r="DL41" s="110"/>
      <c r="DM41" s="110"/>
      <c r="DN41" s="110"/>
      <c r="DO41" s="110"/>
      <c r="DP41" s="110"/>
      <c r="DQ41" s="110"/>
      <c r="DR41" s="110"/>
      <c r="DS41" s="110"/>
      <c r="DT41" s="110"/>
      <c r="DU41" s="110"/>
      <c r="DV41" s="110"/>
      <c r="DW41" s="110"/>
      <c r="DX41" s="110"/>
      <c r="DY41" s="110"/>
    </row>
    <row r="42" spans="1:129">
      <c r="B42" s="108" t="str">
        <f>' B_Populations'!$B$17</f>
        <v>75-84</v>
      </c>
      <c r="C42" s="259">
        <v>0</v>
      </c>
      <c r="D42" s="260">
        <v>0</v>
      </c>
      <c r="E42" s="260">
        <f t="shared" si="62"/>
        <v>0</v>
      </c>
      <c r="F42" s="155"/>
      <c r="G42" s="155"/>
      <c r="H42" s="155"/>
      <c r="I42" s="155"/>
      <c r="J42" s="155"/>
      <c r="K42" s="155"/>
      <c r="L42" s="155"/>
      <c r="M42" s="110"/>
      <c r="N42" s="110"/>
      <c r="O42" s="110"/>
      <c r="P42" s="110"/>
      <c r="Q42" s="110"/>
      <c r="R42" s="110"/>
      <c r="S42" s="110"/>
      <c r="T42" s="110"/>
      <c r="U42" s="110"/>
      <c r="V42" s="110"/>
      <c r="W42" s="110"/>
      <c r="X42" s="110"/>
      <c r="Y42" s="110"/>
      <c r="Z42" s="177"/>
      <c r="AA42" s="177"/>
      <c r="AB42" s="177"/>
      <c r="AC42" s="177"/>
      <c r="AD42" s="177"/>
      <c r="AE42" s="177"/>
      <c r="AF42" s="177"/>
      <c r="AG42" s="110"/>
      <c r="AH42" s="157">
        <f>' B_Populations'!C47</f>
        <v>23807</v>
      </c>
      <c r="AI42" s="157">
        <f t="shared" si="63"/>
        <v>0</v>
      </c>
      <c r="AJ42" s="157">
        <f>' B_Populations'!E47</f>
        <v>10397</v>
      </c>
      <c r="AK42" s="157">
        <f>IF(AJ42=0,0,($D$42/$AJ$42)*100000)</f>
        <v>0</v>
      </c>
      <c r="AL42" s="157">
        <f>' B_Populations'!G47</f>
        <v>13410</v>
      </c>
      <c r="AM42" s="157">
        <f>IF(AL42=0,0,($E$42/$AL$42)*100000)</f>
        <v>0</v>
      </c>
      <c r="AN42" s="157">
        <f>' B_Populations'!I47</f>
        <v>0</v>
      </c>
      <c r="AO42" s="157">
        <f>IF(AN42=0,0,($F$42/$AN$42)*100000)</f>
        <v>0</v>
      </c>
      <c r="AP42" s="157">
        <f>' B_Populations'!K47</f>
        <v>0</v>
      </c>
      <c r="AQ42" s="157">
        <f>IF(AP42=0,0,($G$42/$AP$42)*100000)</f>
        <v>0</v>
      </c>
      <c r="AR42" s="157">
        <f>' B_Populations'!M47</f>
        <v>0</v>
      </c>
      <c r="AS42" s="157">
        <f>IF(AR42=0,0,($H$42/$AR$42)*100000)</f>
        <v>0</v>
      </c>
      <c r="AT42" s="157">
        <f>' B_Populations'!O47</f>
        <v>0</v>
      </c>
      <c r="AU42" s="157">
        <f>IF(AT42=0,0,($I$42/$AT$42)*100000)</f>
        <v>0</v>
      </c>
      <c r="AV42" s="157">
        <f>' B_Populations'!Q47</f>
        <v>0</v>
      </c>
      <c r="AW42" s="157">
        <f>IF(AV42=0,0,($J$42/$AV$42)*100000)</f>
        <v>0</v>
      </c>
      <c r="AX42" s="157">
        <f>' B_Populations'!S47</f>
        <v>0</v>
      </c>
      <c r="AY42" s="157">
        <f>IF(AX42=0,0,($K$42/$AX$42)*100000)</f>
        <v>0</v>
      </c>
      <c r="AZ42" s="157">
        <f>' B_Populations'!U47</f>
        <v>0</v>
      </c>
      <c r="BA42" s="157">
        <f>IF(AZ42=0,0,($L$42/$AZ$42)*100000)</f>
        <v>0</v>
      </c>
      <c r="CQ42" s="110"/>
      <c r="CR42" s="158"/>
      <c r="CS42" s="159">
        <v>4.4840999999999999E-2</v>
      </c>
      <c r="CT42" s="110"/>
      <c r="CU42" s="108" t="str">
        <f>' B_Populations'!$B$17</f>
        <v>75-84</v>
      </c>
      <c r="CV42" s="160">
        <f t="shared" si="52"/>
        <v>0</v>
      </c>
      <c r="CW42" s="161">
        <f t="shared" si="53"/>
        <v>0</v>
      </c>
      <c r="CX42" s="161">
        <f t="shared" si="54"/>
        <v>0</v>
      </c>
      <c r="CY42" s="162">
        <f t="shared" si="55"/>
        <v>0</v>
      </c>
      <c r="CZ42" s="162">
        <f t="shared" si="56"/>
        <v>0</v>
      </c>
      <c r="DA42" s="162">
        <f t="shared" si="57"/>
        <v>0</v>
      </c>
      <c r="DB42" s="162">
        <f t="shared" si="58"/>
        <v>0</v>
      </c>
      <c r="DC42" s="162">
        <f t="shared" si="59"/>
        <v>0</v>
      </c>
      <c r="DD42" s="162">
        <f t="shared" si="60"/>
        <v>0</v>
      </c>
      <c r="DE42" s="178">
        <f t="shared" si="61"/>
        <v>0</v>
      </c>
      <c r="DF42" s="110"/>
      <c r="DG42" s="110"/>
      <c r="DH42" s="110"/>
      <c r="DI42" s="110"/>
      <c r="DJ42" s="110"/>
      <c r="DK42" s="110"/>
      <c r="DL42" s="110"/>
      <c r="DM42" s="110"/>
      <c r="DN42" s="110"/>
      <c r="DO42" s="110"/>
      <c r="DP42" s="110"/>
      <c r="DQ42" s="110"/>
      <c r="DR42" s="110"/>
      <c r="DS42" s="110"/>
      <c r="DT42" s="110"/>
      <c r="DU42" s="110"/>
      <c r="DV42" s="110"/>
      <c r="DW42" s="110"/>
      <c r="DX42" s="110"/>
      <c r="DY42" s="110"/>
    </row>
    <row r="43" spans="1:129">
      <c r="B43" s="108" t="str">
        <f>' B_Populations'!$B$18</f>
        <v>85+</v>
      </c>
      <c r="C43" s="259">
        <v>0</v>
      </c>
      <c r="D43" s="260">
        <v>0</v>
      </c>
      <c r="E43" s="260">
        <f t="shared" si="62"/>
        <v>0</v>
      </c>
      <c r="F43" s="155"/>
      <c r="G43" s="155"/>
      <c r="H43" s="155"/>
      <c r="I43" s="155"/>
      <c r="J43" s="155"/>
      <c r="K43" s="155"/>
      <c r="L43" s="155"/>
      <c r="M43" s="110"/>
      <c r="N43" s="110"/>
      <c r="O43" s="110"/>
      <c r="P43" s="110"/>
      <c r="Q43" s="110"/>
      <c r="R43" s="110"/>
      <c r="S43" s="110"/>
      <c r="T43" s="110"/>
      <c r="U43" s="110"/>
      <c r="V43" s="110"/>
      <c r="W43" s="110"/>
      <c r="X43" s="110"/>
      <c r="Y43" s="110"/>
      <c r="Z43" s="177"/>
      <c r="AA43" s="177"/>
      <c r="AB43" s="177"/>
      <c r="AC43" s="177"/>
      <c r="AD43" s="177"/>
      <c r="AE43" s="177"/>
      <c r="AF43" s="177"/>
      <c r="AG43" s="110"/>
      <c r="AH43" s="157">
        <f>' B_Populations'!C48</f>
        <v>6301</v>
      </c>
      <c r="AI43" s="157">
        <f t="shared" si="63"/>
        <v>0</v>
      </c>
      <c r="AJ43" s="157">
        <f>' B_Populations'!E48</f>
        <v>2153</v>
      </c>
      <c r="AK43" s="157">
        <f>IF(AJ43=0,0,($D$43/$AJ$43)*100000)</f>
        <v>0</v>
      </c>
      <c r="AL43" s="157">
        <f>' B_Populations'!G48</f>
        <v>4148</v>
      </c>
      <c r="AM43" s="157">
        <f>IF(AL43=0,0,($E$43/$AL$43)*100000)</f>
        <v>0</v>
      </c>
      <c r="AN43" s="157">
        <f>' B_Populations'!I48</f>
        <v>0</v>
      </c>
      <c r="AO43" s="157">
        <f>IF(AN43=0,0,($F$43/$AN$43)*100000)</f>
        <v>0</v>
      </c>
      <c r="AP43" s="157">
        <f>' B_Populations'!K48</f>
        <v>0</v>
      </c>
      <c r="AQ43" s="157">
        <f>IF(AP43=0,0,($G$43/$AP$43)*100000)</f>
        <v>0</v>
      </c>
      <c r="AR43" s="157">
        <f>' B_Populations'!M48</f>
        <v>0</v>
      </c>
      <c r="AS43" s="157">
        <f>IF(AR43=0,0,($H$43/$AR$43)*100000)</f>
        <v>0</v>
      </c>
      <c r="AT43" s="157">
        <f>' B_Populations'!O48</f>
        <v>0</v>
      </c>
      <c r="AU43" s="157">
        <f>IF(AT43=0,0,($I$43/$AT$43)*100000)</f>
        <v>0</v>
      </c>
      <c r="AV43" s="157">
        <f>' B_Populations'!Q48</f>
        <v>0</v>
      </c>
      <c r="AW43" s="157">
        <f>IF(AV43=0,0,($J$43/$AV$43)*100000)</f>
        <v>0</v>
      </c>
      <c r="AX43" s="157">
        <f>' B_Populations'!S48</f>
        <v>0</v>
      </c>
      <c r="AY43" s="157">
        <f>IF(AX43=0,0,($K$43/$AX$43)*100000)</f>
        <v>0</v>
      </c>
      <c r="AZ43" s="157">
        <f>' B_Populations'!U48</f>
        <v>0</v>
      </c>
      <c r="BA43" s="157">
        <f>IF(AZ43=0,0,($L$43/$AZ$43)*100000)</f>
        <v>0</v>
      </c>
      <c r="CQ43" s="110"/>
      <c r="CR43" s="158"/>
      <c r="CS43" s="159">
        <v>1.5507999999999999E-2</v>
      </c>
      <c r="CT43" s="110"/>
      <c r="CU43" s="108" t="str">
        <f>' B_Populations'!$B$18</f>
        <v>85+</v>
      </c>
      <c r="CV43" s="160">
        <f t="shared" si="52"/>
        <v>0</v>
      </c>
      <c r="CW43" s="161">
        <f t="shared" si="53"/>
        <v>0</v>
      </c>
      <c r="CX43" s="161">
        <f t="shared" si="54"/>
        <v>0</v>
      </c>
      <c r="CY43" s="162">
        <f t="shared" si="55"/>
        <v>0</v>
      </c>
      <c r="CZ43" s="162">
        <f t="shared" si="56"/>
        <v>0</v>
      </c>
      <c r="DA43" s="162">
        <f t="shared" si="57"/>
        <v>0</v>
      </c>
      <c r="DB43" s="162">
        <f t="shared" si="58"/>
        <v>0</v>
      </c>
      <c r="DC43" s="162">
        <f t="shared" si="59"/>
        <v>0</v>
      </c>
      <c r="DD43" s="162">
        <f t="shared" si="60"/>
        <v>0</v>
      </c>
      <c r="DE43" s="178">
        <f t="shared" si="61"/>
        <v>0</v>
      </c>
      <c r="DF43" s="110"/>
      <c r="DG43" s="110"/>
      <c r="DH43" s="110"/>
      <c r="DI43" s="110"/>
      <c r="DJ43" s="110"/>
      <c r="DK43" s="110"/>
      <c r="DL43" s="110"/>
      <c r="DM43" s="110"/>
      <c r="DN43" s="110"/>
      <c r="DO43" s="110"/>
      <c r="DP43" s="110"/>
      <c r="DQ43" s="110"/>
      <c r="DR43" s="110"/>
      <c r="DS43" s="110"/>
      <c r="DT43" s="110"/>
      <c r="DU43" s="110"/>
      <c r="DV43" s="110"/>
      <c r="DW43" s="110"/>
      <c r="DX43" s="110"/>
      <c r="DY43" s="110"/>
    </row>
    <row r="44" spans="1:129">
      <c r="B44" s="163" t="s">
        <v>115</v>
      </c>
      <c r="C44" s="164">
        <f t="shared" ref="C44:L44" si="64">SUM(C34:C43)</f>
        <v>18</v>
      </c>
      <c r="D44" s="165">
        <f t="shared" si="64"/>
        <v>15</v>
      </c>
      <c r="E44" s="165">
        <f t="shared" si="64"/>
        <v>3</v>
      </c>
      <c r="F44" s="167">
        <f t="shared" si="64"/>
        <v>0</v>
      </c>
      <c r="G44" s="167">
        <f t="shared" si="64"/>
        <v>0</v>
      </c>
      <c r="H44" s="167">
        <f t="shared" si="64"/>
        <v>0</v>
      </c>
      <c r="I44" s="167">
        <f t="shared" si="64"/>
        <v>0</v>
      </c>
      <c r="J44" s="167">
        <f t="shared" si="64"/>
        <v>0</v>
      </c>
      <c r="K44" s="167">
        <f t="shared" si="64"/>
        <v>0</v>
      </c>
      <c r="L44" s="179">
        <f t="shared" si="64"/>
        <v>0</v>
      </c>
      <c r="M44" s="98"/>
      <c r="AH44" s="170">
        <f t="shared" ref="AH44:BA44" si="65">SUM(AH34:AH43)</f>
        <v>466803</v>
      </c>
      <c r="AI44" s="157">
        <f t="shared" si="63"/>
        <v>3.8560163495093218</v>
      </c>
      <c r="AJ44" s="157">
        <f t="shared" si="65"/>
        <v>231210</v>
      </c>
      <c r="AK44" s="157">
        <f>IF(AJ44=0,0,($D$44/$AJ$44)*100000)</f>
        <v>6.4876086674451798</v>
      </c>
      <c r="AL44" s="157">
        <f t="shared" si="65"/>
        <v>235593</v>
      </c>
      <c r="AM44" s="157">
        <f>IF(AL44=0,0,($E$44/$AL$44)*100000)</f>
        <v>1.2733824858972891</v>
      </c>
      <c r="AN44" s="157">
        <f t="shared" si="65"/>
        <v>0</v>
      </c>
      <c r="AO44" s="157">
        <f>IF(AN44=0,0,($F$44/$AN$44)*100000)</f>
        <v>0</v>
      </c>
      <c r="AP44" s="157">
        <f t="shared" si="65"/>
        <v>0</v>
      </c>
      <c r="AQ44" s="157">
        <f>IF(AP44=0,0,($G$44/$AP$44)*100000)</f>
        <v>0</v>
      </c>
      <c r="AR44" s="157">
        <f t="shared" si="65"/>
        <v>0</v>
      </c>
      <c r="AS44" s="157">
        <f>IF(AR44=0,0,($H$44/$AR$44)*100000)</f>
        <v>0</v>
      </c>
      <c r="AT44" s="157">
        <f t="shared" si="65"/>
        <v>0</v>
      </c>
      <c r="AU44" s="157">
        <f>IF(AT44=0,0,($I$44/$AT$44)*100000)</f>
        <v>0</v>
      </c>
      <c r="AV44" s="157">
        <f t="shared" si="65"/>
        <v>0</v>
      </c>
      <c r="AW44" s="157">
        <f>IF(AV44=0,0,($J$44/$AV$44)*100000)</f>
        <v>0</v>
      </c>
      <c r="AX44" s="157">
        <f t="shared" si="65"/>
        <v>0</v>
      </c>
      <c r="AY44" s="157">
        <f>IF(AX44=0,0,($K$44/$AX$44)*100000)</f>
        <v>0</v>
      </c>
      <c r="AZ44" s="157">
        <f t="shared" si="65"/>
        <v>0</v>
      </c>
      <c r="BA44" s="157">
        <f>IF(AZ44=0,0,($L$44/$AZ$44)*100000)</f>
        <v>0</v>
      </c>
      <c r="CS44" s="171"/>
      <c r="CU44" s="157" t="s">
        <v>115</v>
      </c>
      <c r="CV44" s="160">
        <f t="shared" ref="CV44:DE44" si="66">SUM(CV34:CV43)</f>
        <v>3.6053072218904698</v>
      </c>
      <c r="CW44" s="161">
        <f t="shared" si="66"/>
        <v>6.0741670345277825</v>
      </c>
      <c r="CX44" s="161">
        <f t="shared" si="66"/>
        <v>1.1660753340562742</v>
      </c>
      <c r="CY44" s="172">
        <f t="shared" si="66"/>
        <v>0</v>
      </c>
      <c r="CZ44" s="172">
        <f t="shared" si="66"/>
        <v>0</v>
      </c>
      <c r="DA44" s="172">
        <f t="shared" si="66"/>
        <v>0</v>
      </c>
      <c r="DB44" s="172">
        <f t="shared" si="66"/>
        <v>0</v>
      </c>
      <c r="DC44" s="172">
        <f t="shared" si="66"/>
        <v>0</v>
      </c>
      <c r="DD44" s="172">
        <f t="shared" si="66"/>
        <v>0</v>
      </c>
      <c r="DE44" s="180">
        <f t="shared" si="66"/>
        <v>0</v>
      </c>
      <c r="DU44" s="110"/>
    </row>
    <row r="46" spans="1:129" ht="12.95" thickBot="1"/>
    <row r="47" spans="1:129" ht="13.5" thickBot="1">
      <c r="A47" s="136" t="s">
        <v>116</v>
      </c>
      <c r="B47" s="173"/>
      <c r="C47" s="174">
        <f>' B_Populations'!A55</f>
        <v>2018</v>
      </c>
      <c r="D47" s="139" t="s">
        <v>103</v>
      </c>
      <c r="E47" s="139"/>
      <c r="F47" s="140" t="s">
        <v>104</v>
      </c>
      <c r="G47" s="141"/>
      <c r="H47" s="141"/>
      <c r="I47" s="141"/>
      <c r="J47" s="141"/>
      <c r="K47" s="141"/>
      <c r="L47" s="141"/>
      <c r="M47" s="98"/>
      <c r="N47" s="98"/>
      <c r="O47" s="98"/>
      <c r="P47" s="98"/>
      <c r="Q47" s="98"/>
      <c r="R47" s="98"/>
      <c r="S47" s="98"/>
      <c r="T47" s="98"/>
      <c r="U47" s="98"/>
      <c r="V47" s="98"/>
      <c r="W47" s="98"/>
      <c r="X47" s="98"/>
      <c r="Y47" s="98"/>
      <c r="CV47" s="98" t="s">
        <v>106</v>
      </c>
      <c r="CW47" s="98"/>
      <c r="CX47" s="98"/>
      <c r="CY47" s="98"/>
    </row>
    <row r="48" spans="1:129" ht="39">
      <c r="B48" s="144" t="s">
        <v>32</v>
      </c>
      <c r="C48" s="145" t="s">
        <v>107</v>
      </c>
      <c r="D48" s="146" t="s">
        <v>108</v>
      </c>
      <c r="E48" s="146" t="s">
        <v>109</v>
      </c>
      <c r="F48" s="148" t="str">
        <f>' B_Populations'!$I$8</f>
        <v>White-Not Hispanic</v>
      </c>
      <c r="G48" s="148" t="str">
        <f>' B_Populations'!$K$8</f>
        <v>Hispanic</v>
      </c>
      <c r="H48" s="148" t="str">
        <f>' B_Populations'!$M$8</f>
        <v>Black-Not Hispanic</v>
      </c>
      <c r="I48" s="148" t="str">
        <f>' B_Populations'!$O$8</f>
        <v>Asian</v>
      </c>
      <c r="J48" s="148" t="str">
        <f>' B_Populations'!$Q$8</f>
        <v>American Indian/Alaska Native</v>
      </c>
      <c r="K48" s="148" t="str">
        <f>' B_Populations'!$S$8</f>
        <v>Other</v>
      </c>
      <c r="L48" s="175" t="str">
        <f>' B_Populations'!$U$8</f>
        <v>Other</v>
      </c>
      <c r="M48" s="102"/>
      <c r="N48" s="102"/>
      <c r="O48" s="102"/>
      <c r="P48" s="102"/>
      <c r="Q48" s="102"/>
      <c r="R48" s="102"/>
      <c r="S48" s="102"/>
      <c r="T48" s="102"/>
      <c r="U48" s="102"/>
      <c r="V48" s="102"/>
      <c r="W48" s="102"/>
      <c r="X48" s="102"/>
      <c r="Y48" s="102"/>
      <c r="Z48" s="102"/>
      <c r="AA48" s="102"/>
      <c r="AB48" s="102"/>
      <c r="AC48" s="102"/>
      <c r="AD48" s="102"/>
      <c r="AE48" s="102"/>
      <c r="AF48" s="102"/>
      <c r="AH48" s="150" t="s">
        <v>110</v>
      </c>
      <c r="AI48" s="150" t="s">
        <v>111</v>
      </c>
      <c r="AJ48" s="150" t="s">
        <v>112</v>
      </c>
      <c r="AK48" s="150" t="s">
        <v>111</v>
      </c>
      <c r="AL48" s="150" t="s">
        <v>113</v>
      </c>
      <c r="AM48" s="150" t="s">
        <v>111</v>
      </c>
      <c r="AN48" s="150" t="str">
        <f>' B_Populations'!$I$8</f>
        <v>White-Not Hispanic</v>
      </c>
      <c r="AO48" s="150" t="s">
        <v>111</v>
      </c>
      <c r="AP48" s="150" t="str">
        <f>' B_Populations'!$K$8</f>
        <v>Hispanic</v>
      </c>
      <c r="AQ48" s="150" t="s">
        <v>111</v>
      </c>
      <c r="AR48" s="150" t="str">
        <f>' B_Populations'!$M$8</f>
        <v>Black-Not Hispanic</v>
      </c>
      <c r="AS48" s="150" t="s">
        <v>111</v>
      </c>
      <c r="AT48" s="150" t="str">
        <f>' B_Populations'!$O$8</f>
        <v>Asian</v>
      </c>
      <c r="AU48" s="150" t="s">
        <v>111</v>
      </c>
      <c r="AV48" s="150" t="str">
        <f>' B_Populations'!$Q$8</f>
        <v>American Indian/Alaska Native</v>
      </c>
      <c r="AW48" s="150" t="s">
        <v>111</v>
      </c>
      <c r="AX48" s="150" t="str">
        <f>' B_Populations'!$S$8</f>
        <v>Other</v>
      </c>
      <c r="AY48" s="150" t="s">
        <v>111</v>
      </c>
      <c r="AZ48" s="150" t="str">
        <f>' B_Populations'!$U$8</f>
        <v>Other</v>
      </c>
      <c r="BA48" s="150" t="s">
        <v>111</v>
      </c>
      <c r="BB48" s="102"/>
      <c r="BC48" s="102"/>
      <c r="BD48" s="102"/>
      <c r="BE48" s="102"/>
      <c r="BF48" s="102"/>
      <c r="BG48" s="102"/>
      <c r="BH48" s="102"/>
      <c r="BI48" s="102"/>
      <c r="BJ48" s="102"/>
      <c r="BK48" s="102"/>
      <c r="BL48" s="102"/>
      <c r="BM48" s="102"/>
      <c r="BN48" s="102"/>
      <c r="BO48" s="102"/>
      <c r="BP48" s="102"/>
      <c r="BQ48" s="102"/>
      <c r="BR48" s="102"/>
      <c r="BS48" s="102"/>
      <c r="BT48" s="102"/>
      <c r="BU48" s="102"/>
      <c r="BV48" s="102"/>
      <c r="BW48" s="102"/>
      <c r="BX48" s="102"/>
      <c r="BY48" s="102"/>
      <c r="BZ48" s="102"/>
      <c r="CA48" s="102"/>
      <c r="CB48" s="102"/>
      <c r="CC48" s="102"/>
      <c r="CD48" s="102"/>
      <c r="CE48" s="102"/>
      <c r="CF48" s="102"/>
      <c r="CG48" s="102"/>
      <c r="CH48" s="102"/>
      <c r="CI48" s="102"/>
      <c r="CJ48" s="102"/>
      <c r="CK48" s="102"/>
      <c r="CL48" s="102"/>
      <c r="CM48" s="102"/>
      <c r="CN48" s="102"/>
      <c r="CO48" s="102"/>
      <c r="CP48" s="102"/>
      <c r="CQ48" s="102"/>
      <c r="CR48" s="102"/>
      <c r="CS48" s="151" t="s">
        <v>114</v>
      </c>
      <c r="CU48" s="150" t="s">
        <v>32</v>
      </c>
      <c r="CV48" s="152" t="s">
        <v>33</v>
      </c>
      <c r="CW48" s="153" t="s">
        <v>34</v>
      </c>
      <c r="CX48" s="153" t="s">
        <v>35</v>
      </c>
      <c r="CY48" s="148" t="str">
        <f>' B_Populations'!$I$8</f>
        <v>White-Not Hispanic</v>
      </c>
      <c r="CZ48" s="148" t="str">
        <f>' B_Populations'!$K$8</f>
        <v>Hispanic</v>
      </c>
      <c r="DA48" s="148" t="str">
        <f>' B_Populations'!$M$8</f>
        <v>Black-Not Hispanic</v>
      </c>
      <c r="DB48" s="148" t="str">
        <f>' B_Populations'!$O$8</f>
        <v>Asian</v>
      </c>
      <c r="DC48" s="148" t="str">
        <f>' B_Populations'!$Q$8</f>
        <v>American Indian/Alaska Native</v>
      </c>
      <c r="DD48" s="148" t="str">
        <f>' B_Populations'!$S$8</f>
        <v>Other</v>
      </c>
      <c r="DE48" s="175" t="str">
        <f>' B_Populations'!$U$8</f>
        <v>Other</v>
      </c>
      <c r="DF48" s="102"/>
      <c r="DG48" s="102"/>
      <c r="DH48" s="102"/>
      <c r="DI48" s="102"/>
      <c r="DJ48" s="102"/>
      <c r="DK48" s="102"/>
      <c r="DL48" s="102"/>
      <c r="DM48" s="102"/>
      <c r="DN48" s="102"/>
      <c r="DO48" s="102"/>
      <c r="DP48" s="102"/>
      <c r="DQ48" s="102"/>
      <c r="DR48" s="102"/>
      <c r="DS48" s="102"/>
      <c r="DT48" s="102"/>
      <c r="DU48" s="102"/>
      <c r="DV48" s="102"/>
      <c r="DW48" s="102"/>
      <c r="DX48" s="102"/>
      <c r="DY48" s="102"/>
    </row>
    <row r="49" spans="1:129">
      <c r="B49" s="108" t="str">
        <f>' B_Populations'!$B$9</f>
        <v>10-14</v>
      </c>
      <c r="C49" s="259">
        <v>0</v>
      </c>
      <c r="D49" s="260">
        <v>0</v>
      </c>
      <c r="E49" s="260">
        <f>C49-D49</f>
        <v>0</v>
      </c>
      <c r="F49" s="155"/>
      <c r="G49" s="155"/>
      <c r="H49" s="155"/>
      <c r="I49" s="155"/>
      <c r="J49" s="155"/>
      <c r="K49" s="155"/>
      <c r="L49" s="155"/>
      <c r="M49" s="110"/>
      <c r="N49" s="110"/>
      <c r="O49" s="110"/>
      <c r="P49" s="110"/>
      <c r="Q49" s="110"/>
      <c r="R49" s="110"/>
      <c r="S49" s="110"/>
      <c r="T49" s="110"/>
      <c r="U49" s="110"/>
      <c r="V49" s="110"/>
      <c r="W49" s="110"/>
      <c r="X49" s="110"/>
      <c r="Y49" s="110"/>
      <c r="Z49" s="177"/>
      <c r="AA49" s="177"/>
      <c r="AB49" s="177"/>
      <c r="AC49" s="177"/>
      <c r="AD49" s="177"/>
      <c r="AE49" s="177"/>
      <c r="AF49" s="177"/>
      <c r="AG49" s="110"/>
      <c r="AH49" s="157">
        <f>' B_Populations'!C54</f>
        <v>39196</v>
      </c>
      <c r="AI49" s="157">
        <f>IF(AH49=0,0,(C49/AH49)*100000)</f>
        <v>0</v>
      </c>
      <c r="AJ49" s="157">
        <f>' B_Populations'!E54</f>
        <v>19871</v>
      </c>
      <c r="AK49" s="157">
        <f>IF(AJ49=0,0,($D$49/$AJ$49)*100000)</f>
        <v>0</v>
      </c>
      <c r="AL49" s="157">
        <f>' B_Populations'!G54</f>
        <v>19325</v>
      </c>
      <c r="AM49" s="157">
        <f>IF(AL49=0,0,($E$49/$AL$49)*100000)</f>
        <v>0</v>
      </c>
      <c r="AN49" s="157">
        <f>' B_Populations'!I54</f>
        <v>0</v>
      </c>
      <c r="AO49" s="157">
        <f>IF(AN49=0,0,($F$49/$AN$49)*100000)</f>
        <v>0</v>
      </c>
      <c r="AP49" s="157">
        <f>' B_Populations'!K54</f>
        <v>0</v>
      </c>
      <c r="AQ49" s="157">
        <f>IF(AP49=0,0,($G$49/$AP$49)*100000)</f>
        <v>0</v>
      </c>
      <c r="AR49" s="157">
        <f>' B_Populations'!M54</f>
        <v>0</v>
      </c>
      <c r="AS49" s="157">
        <f>IF(AR49=0,0,($H$49/$AR$49)*100000)</f>
        <v>0</v>
      </c>
      <c r="AT49" s="157">
        <f>' B_Populations'!O54</f>
        <v>0</v>
      </c>
      <c r="AU49" s="157">
        <f>IF(AT49=0,0,($I$49/$AT$49)*100000)</f>
        <v>0</v>
      </c>
      <c r="AV49" s="157">
        <f>' B_Populations'!Q54</f>
        <v>0</v>
      </c>
      <c r="AW49" s="157">
        <f>IF(AV49=0,0,($J$49/$AV$49)*100000)</f>
        <v>0</v>
      </c>
      <c r="AX49" s="157">
        <f>' B_Populations'!S54</f>
        <v>0</v>
      </c>
      <c r="AY49" s="157">
        <f>IF(AX49=0,0,($K$49/$AX$49)*100000)</f>
        <v>0</v>
      </c>
      <c r="AZ49" s="157">
        <f>' B_Populations'!U54</f>
        <v>0</v>
      </c>
      <c r="BA49" s="157">
        <f>IF(AZ49=0,0,($L$49/$AZ$49)*100000)</f>
        <v>0</v>
      </c>
      <c r="CQ49" s="110"/>
      <c r="CR49" s="158"/>
      <c r="CS49" s="159">
        <v>7.3032E-2</v>
      </c>
      <c r="CT49" s="110"/>
      <c r="CU49" s="108" t="str">
        <f>' B_Populations'!$B$9</f>
        <v>10-14</v>
      </c>
      <c r="CV49" s="160">
        <f t="shared" ref="CV49:CV58" si="67">AI49*CS49</f>
        <v>0</v>
      </c>
      <c r="CW49" s="161">
        <f t="shared" ref="CW49:CW58" si="68">AK49*CS49</f>
        <v>0</v>
      </c>
      <c r="CX49" s="161">
        <f t="shared" ref="CX49:CX58" si="69">AM49*CS49</f>
        <v>0</v>
      </c>
      <c r="CY49" s="162">
        <f t="shared" ref="CY49:CY58" si="70">AO49*CS49</f>
        <v>0</v>
      </c>
      <c r="CZ49" s="162">
        <f t="shared" ref="CZ49:CZ58" si="71">AQ49*CS49</f>
        <v>0</v>
      </c>
      <c r="DA49" s="162">
        <f t="shared" ref="DA49:DA58" si="72">AS49*CS49</f>
        <v>0</v>
      </c>
      <c r="DB49" s="162">
        <f t="shared" ref="DB49:DB58" si="73">AU49*CS49</f>
        <v>0</v>
      </c>
      <c r="DC49" s="162">
        <f t="shared" ref="DC49:DC58" si="74">AW49*CS49</f>
        <v>0</v>
      </c>
      <c r="DD49" s="162">
        <f t="shared" ref="DD49:DD58" si="75">AY49*CS49</f>
        <v>0</v>
      </c>
      <c r="DE49" s="178">
        <f t="shared" ref="DE49:DE58" si="76">BA49*CS49</f>
        <v>0</v>
      </c>
      <c r="DF49" s="110"/>
      <c r="DG49" s="110"/>
      <c r="DH49" s="110"/>
      <c r="DI49" s="110"/>
      <c r="DJ49" s="110"/>
      <c r="DK49" s="110"/>
      <c r="DL49" s="110"/>
      <c r="DM49" s="110"/>
      <c r="DN49" s="110"/>
      <c r="DO49" s="110"/>
      <c r="DP49" s="110"/>
      <c r="DQ49" s="110"/>
      <c r="DR49" s="110"/>
      <c r="DS49" s="110"/>
      <c r="DT49" s="110"/>
      <c r="DU49" s="110"/>
      <c r="DV49" s="110"/>
      <c r="DW49" s="110"/>
      <c r="DX49" s="110"/>
      <c r="DY49" s="110"/>
    </row>
    <row r="50" spans="1:129">
      <c r="B50" s="108" t="str">
        <f>' B_Populations'!$B$10</f>
        <v>15-19</v>
      </c>
      <c r="C50" s="259">
        <v>1</v>
      </c>
      <c r="D50" s="260">
        <v>1</v>
      </c>
      <c r="E50" s="260">
        <f t="shared" ref="E50:E58" si="77">C50-D50</f>
        <v>0</v>
      </c>
      <c r="F50" s="155"/>
      <c r="G50" s="155"/>
      <c r="H50" s="155"/>
      <c r="I50" s="155"/>
      <c r="J50" s="155"/>
      <c r="K50" s="155"/>
      <c r="L50" s="155"/>
      <c r="M50" s="110"/>
      <c r="N50" s="110"/>
      <c r="O50" s="110"/>
      <c r="P50" s="110"/>
      <c r="Q50" s="110"/>
      <c r="R50" s="110"/>
      <c r="S50" s="110"/>
      <c r="T50" s="110"/>
      <c r="U50" s="110"/>
      <c r="V50" s="110"/>
      <c r="W50" s="110"/>
      <c r="X50" s="110"/>
      <c r="Y50" s="110"/>
      <c r="Z50" s="177"/>
      <c r="AA50" s="177"/>
      <c r="AB50" s="177"/>
      <c r="AC50" s="177"/>
      <c r="AD50" s="177"/>
      <c r="AE50" s="177"/>
      <c r="AF50" s="177"/>
      <c r="AG50" s="110"/>
      <c r="AH50" s="157">
        <f>' B_Populations'!C55</f>
        <v>39971</v>
      </c>
      <c r="AI50" s="157">
        <f t="shared" ref="AI50:AI59" si="78">IF(AH50=0,0,(C50/AH50)*100000)</f>
        <v>2.5018138150158866</v>
      </c>
      <c r="AJ50" s="157">
        <f>' B_Populations'!E55</f>
        <v>21095</v>
      </c>
      <c r="AK50" s="157">
        <f>IF(AJ50=0,0,($D$50/$AJ$50)*100000)</f>
        <v>4.7404598246029863</v>
      </c>
      <c r="AL50" s="157">
        <f>' B_Populations'!G55</f>
        <v>18876</v>
      </c>
      <c r="AM50" s="157">
        <f>IF(AL50=0,0,($E$50/$AL$50)*100000)</f>
        <v>0</v>
      </c>
      <c r="AN50" s="157">
        <f>' B_Populations'!I55</f>
        <v>0</v>
      </c>
      <c r="AO50" s="157">
        <f>IF(AN50=0,0,($F$50/$AN$50)*100000)</f>
        <v>0</v>
      </c>
      <c r="AP50" s="157">
        <f>' B_Populations'!K55</f>
        <v>0</v>
      </c>
      <c r="AQ50" s="157">
        <f>IF(AP50=0,0,($G$50/$AP$50)*100000)</f>
        <v>0</v>
      </c>
      <c r="AR50" s="157">
        <f>' B_Populations'!M55</f>
        <v>0</v>
      </c>
      <c r="AS50" s="157">
        <f>IF(AR50=0,0,($H$50/$AR$50)*100000)</f>
        <v>0</v>
      </c>
      <c r="AT50" s="157">
        <f>' B_Populations'!O55</f>
        <v>0</v>
      </c>
      <c r="AU50" s="157">
        <f>IF(AT50=0,0,($I$50/$AT$50)*100000)</f>
        <v>0</v>
      </c>
      <c r="AV50" s="157">
        <f>' B_Populations'!Q55</f>
        <v>0</v>
      </c>
      <c r="AW50" s="157">
        <f>IF(AV50=0,0,($J$50/$AV$50)*100000)</f>
        <v>0</v>
      </c>
      <c r="AX50" s="157">
        <f>' B_Populations'!S55</f>
        <v>0</v>
      </c>
      <c r="AY50" s="157">
        <f>IF(AX50=0,0,($K$50/$AX$50)*100000)</f>
        <v>0</v>
      </c>
      <c r="AZ50" s="157">
        <f>' B_Populations'!U55</f>
        <v>0</v>
      </c>
      <c r="BA50" s="157">
        <f>IF(AZ50=0,0,($L$50/$AZ$50)*100000)</f>
        <v>0</v>
      </c>
      <c r="CQ50" s="110"/>
      <c r="CR50" s="158"/>
      <c r="CS50" s="159">
        <v>7.2168999999999997E-2</v>
      </c>
      <c r="CT50" s="110"/>
      <c r="CU50" s="108" t="str">
        <f>' B_Populations'!$B$10</f>
        <v>15-19</v>
      </c>
      <c r="CV50" s="160">
        <f t="shared" si="67"/>
        <v>0.18055340121588151</v>
      </c>
      <c r="CW50" s="161">
        <f t="shared" si="68"/>
        <v>0.34211424508177291</v>
      </c>
      <c r="CX50" s="161">
        <f t="shared" si="69"/>
        <v>0</v>
      </c>
      <c r="CY50" s="162">
        <f t="shared" si="70"/>
        <v>0</v>
      </c>
      <c r="CZ50" s="162">
        <f t="shared" si="71"/>
        <v>0</v>
      </c>
      <c r="DA50" s="162">
        <f t="shared" si="72"/>
        <v>0</v>
      </c>
      <c r="DB50" s="162">
        <f t="shared" si="73"/>
        <v>0</v>
      </c>
      <c r="DC50" s="162">
        <f t="shared" si="74"/>
        <v>0</v>
      </c>
      <c r="DD50" s="162">
        <f t="shared" si="75"/>
        <v>0</v>
      </c>
      <c r="DE50" s="178">
        <f t="shared" si="76"/>
        <v>0</v>
      </c>
      <c r="DF50" s="110"/>
      <c r="DG50" s="110"/>
      <c r="DH50" s="110"/>
      <c r="DI50" s="110"/>
      <c r="DJ50" s="110"/>
      <c r="DK50" s="110"/>
      <c r="DL50" s="110"/>
      <c r="DM50" s="110"/>
      <c r="DN50" s="110"/>
      <c r="DO50" s="110"/>
      <c r="DP50" s="110"/>
      <c r="DQ50" s="110"/>
      <c r="DR50" s="110"/>
      <c r="DS50" s="110"/>
      <c r="DT50" s="110"/>
      <c r="DU50" s="110"/>
      <c r="DV50" s="110"/>
      <c r="DW50" s="110"/>
      <c r="DX50" s="110"/>
      <c r="DY50" s="110"/>
    </row>
    <row r="51" spans="1:129">
      <c r="B51" s="108" t="str">
        <f>' B_Populations'!$B$11</f>
        <v>20-24</v>
      </c>
      <c r="C51" s="259">
        <v>5</v>
      </c>
      <c r="D51" s="260">
        <v>5</v>
      </c>
      <c r="E51" s="260">
        <f t="shared" si="77"/>
        <v>0</v>
      </c>
      <c r="F51" s="155"/>
      <c r="G51" s="155"/>
      <c r="H51" s="155"/>
      <c r="I51" s="155"/>
      <c r="J51" s="155"/>
      <c r="K51" s="155"/>
      <c r="L51" s="155"/>
      <c r="M51" s="110"/>
      <c r="N51" s="110"/>
      <c r="O51" s="110"/>
      <c r="P51" s="110"/>
      <c r="Q51" s="110"/>
      <c r="R51" s="110"/>
      <c r="S51" s="110"/>
      <c r="T51" s="110"/>
      <c r="U51" s="110"/>
      <c r="V51" s="110"/>
      <c r="W51" s="110"/>
      <c r="X51" s="110"/>
      <c r="Y51" s="110"/>
      <c r="Z51" s="177"/>
      <c r="AA51" s="177"/>
      <c r="AB51" s="177"/>
      <c r="AC51" s="177"/>
      <c r="AD51" s="177"/>
      <c r="AE51" s="177"/>
      <c r="AF51" s="177"/>
      <c r="AG51" s="110"/>
      <c r="AH51" s="157">
        <f>' B_Populations'!C56</f>
        <v>33551</v>
      </c>
      <c r="AI51" s="157">
        <f t="shared" si="78"/>
        <v>14.9026854639206</v>
      </c>
      <c r="AJ51" s="157">
        <f>' B_Populations'!E56</f>
        <v>16990</v>
      </c>
      <c r="AK51" s="157">
        <f>IF(AJ51=0,0,($D$51/$AJ$51)*100000)</f>
        <v>29.429075927015891</v>
      </c>
      <c r="AL51" s="157">
        <f>' B_Populations'!G56</f>
        <v>16561</v>
      </c>
      <c r="AM51" s="157">
        <f>IF(AL51=0,0,($E$51/$AL$51)*100000)</f>
        <v>0</v>
      </c>
      <c r="AN51" s="157">
        <f>' B_Populations'!I56</f>
        <v>0</v>
      </c>
      <c r="AO51" s="157">
        <f>IF(AN51=0,0,($F$51/$AN$51)*100000)</f>
        <v>0</v>
      </c>
      <c r="AP51" s="157">
        <f>' B_Populations'!K56</f>
        <v>0</v>
      </c>
      <c r="AQ51" s="157">
        <f>IF(AP51=0,0,($G$51/$AP$51)*100000)</f>
        <v>0</v>
      </c>
      <c r="AR51" s="157">
        <f>' B_Populations'!M56</f>
        <v>0</v>
      </c>
      <c r="AS51" s="157">
        <f>IF(AR51=0,0,($H$51/$AR$51)*100000)</f>
        <v>0</v>
      </c>
      <c r="AT51" s="157">
        <f>' B_Populations'!O56</f>
        <v>0</v>
      </c>
      <c r="AU51" s="157">
        <f>IF(AT51=0,0,($I$51/$AT$51)*100000)</f>
        <v>0</v>
      </c>
      <c r="AV51" s="157">
        <f>' B_Populations'!Q56</f>
        <v>0</v>
      </c>
      <c r="AW51" s="157">
        <f>IF(AV51=0,0,($J$51/$AV$51)*100000)</f>
        <v>0</v>
      </c>
      <c r="AX51" s="157">
        <f>' B_Populations'!S56</f>
        <v>0</v>
      </c>
      <c r="AY51" s="157">
        <f>IF(AX51=0,0,($K$51/$AX$51)*100000)</f>
        <v>0</v>
      </c>
      <c r="AZ51" s="157">
        <f>' B_Populations'!U56</f>
        <v>0</v>
      </c>
      <c r="BA51" s="157">
        <f>IF(AZ51=0,0,($L$51/$AZ$51)*100000)</f>
        <v>0</v>
      </c>
      <c r="CQ51" s="110"/>
      <c r="CR51" s="158"/>
      <c r="CS51" s="159">
        <v>6.6477999999999995E-2</v>
      </c>
      <c r="CT51" s="110"/>
      <c r="CU51" s="108" t="str">
        <f>' B_Populations'!$B$11</f>
        <v>20-24</v>
      </c>
      <c r="CV51" s="160">
        <f t="shared" si="67"/>
        <v>0.99070072427051359</v>
      </c>
      <c r="CW51" s="161">
        <f t="shared" si="68"/>
        <v>1.9563861094761623</v>
      </c>
      <c r="CX51" s="161">
        <f t="shared" si="69"/>
        <v>0</v>
      </c>
      <c r="CY51" s="162">
        <f t="shared" si="70"/>
        <v>0</v>
      </c>
      <c r="CZ51" s="162">
        <f t="shared" si="71"/>
        <v>0</v>
      </c>
      <c r="DA51" s="162">
        <f t="shared" si="72"/>
        <v>0</v>
      </c>
      <c r="DB51" s="162">
        <f t="shared" si="73"/>
        <v>0</v>
      </c>
      <c r="DC51" s="162">
        <f t="shared" si="74"/>
        <v>0</v>
      </c>
      <c r="DD51" s="162">
        <f t="shared" si="75"/>
        <v>0</v>
      </c>
      <c r="DE51" s="178">
        <f t="shared" si="76"/>
        <v>0</v>
      </c>
      <c r="DF51" s="110"/>
      <c r="DG51" s="110"/>
      <c r="DH51" s="110"/>
      <c r="DI51" s="110"/>
      <c r="DJ51" s="110"/>
      <c r="DK51" s="110"/>
      <c r="DL51" s="110"/>
      <c r="DM51" s="110"/>
      <c r="DN51" s="110"/>
      <c r="DO51" s="110"/>
      <c r="DP51" s="110"/>
      <c r="DQ51" s="110"/>
      <c r="DR51" s="110"/>
      <c r="DS51" s="110"/>
      <c r="DT51" s="110"/>
      <c r="DU51" s="110"/>
      <c r="DV51" s="110"/>
      <c r="DW51" s="110"/>
      <c r="DX51" s="110"/>
      <c r="DY51" s="110"/>
    </row>
    <row r="52" spans="1:129">
      <c r="B52" s="108" t="str">
        <f>' B_Populations'!$B$12</f>
        <v>25-34</v>
      </c>
      <c r="C52" s="259">
        <v>2</v>
      </c>
      <c r="D52" s="260">
        <v>1</v>
      </c>
      <c r="E52" s="260">
        <f t="shared" si="77"/>
        <v>1</v>
      </c>
      <c r="F52" s="155"/>
      <c r="G52" s="155"/>
      <c r="H52" s="155"/>
      <c r="I52" s="155"/>
      <c r="J52" s="155"/>
      <c r="K52" s="155"/>
      <c r="L52" s="155"/>
      <c r="M52" s="110"/>
      <c r="N52" s="110"/>
      <c r="O52" s="110"/>
      <c r="P52" s="110"/>
      <c r="Q52" s="110"/>
      <c r="R52" s="110"/>
      <c r="S52" s="110"/>
      <c r="T52" s="110"/>
      <c r="U52" s="110"/>
      <c r="V52" s="110"/>
      <c r="W52" s="110"/>
      <c r="X52" s="110"/>
      <c r="Y52" s="110"/>
      <c r="Z52" s="177"/>
      <c r="AA52" s="177"/>
      <c r="AB52" s="177"/>
      <c r="AC52" s="177"/>
      <c r="AD52" s="177"/>
      <c r="AE52" s="177"/>
      <c r="AF52" s="177"/>
      <c r="AG52" s="110"/>
      <c r="AH52" s="157">
        <f>' B_Populations'!C57</f>
        <v>63227</v>
      </c>
      <c r="AI52" s="157">
        <f t="shared" si="78"/>
        <v>3.1632055925474876</v>
      </c>
      <c r="AJ52" s="157">
        <f>' B_Populations'!E57</f>
        <v>31745</v>
      </c>
      <c r="AK52" s="157">
        <f>IF(AJ52=0,0,($D$52/$AJ$52)*100000)</f>
        <v>3.1501023783272952</v>
      </c>
      <c r="AL52" s="157">
        <f>' B_Populations'!G57</f>
        <v>31482</v>
      </c>
      <c r="AM52" s="157">
        <f>IF(AL52=0,0,($E$52/$AL$52)*100000)</f>
        <v>3.1764182707578934</v>
      </c>
      <c r="AN52" s="157">
        <f>' B_Populations'!I57</f>
        <v>0</v>
      </c>
      <c r="AO52" s="157">
        <f>IF(AN52=0,0,($F$52/$AN$52)*100000)</f>
        <v>0</v>
      </c>
      <c r="AP52" s="157">
        <f>' B_Populations'!K57</f>
        <v>0</v>
      </c>
      <c r="AQ52" s="157">
        <f>IF(AP52=0,0,($G$52/$AP$52)*100000)</f>
        <v>0</v>
      </c>
      <c r="AR52" s="157">
        <f>' B_Populations'!M57</f>
        <v>0</v>
      </c>
      <c r="AS52" s="157">
        <f>IF(AR52=0,0,($H$52/$AR$52)*100000)</f>
        <v>0</v>
      </c>
      <c r="AT52" s="157">
        <f>' B_Populations'!O57</f>
        <v>0</v>
      </c>
      <c r="AU52" s="157">
        <f>IF(AT52=0,0,($I$52/$AT$52)*100000)</f>
        <v>0</v>
      </c>
      <c r="AV52" s="157">
        <f>' B_Populations'!Q57</f>
        <v>0</v>
      </c>
      <c r="AW52" s="157">
        <f>IF(AV52=0,0,($J$52/$AV$52)*100000)</f>
        <v>0</v>
      </c>
      <c r="AX52" s="157">
        <f>' B_Populations'!S57</f>
        <v>0</v>
      </c>
      <c r="AY52" s="157">
        <f>IF(AX52=0,0,($K$52/$AX$52)*100000)</f>
        <v>0</v>
      </c>
      <c r="AZ52" s="157">
        <f>' B_Populations'!U57</f>
        <v>0</v>
      </c>
      <c r="BA52" s="157">
        <f>IF(AZ52=0,0,($L$52/$AZ$52)*100000)</f>
        <v>0</v>
      </c>
      <c r="CQ52" s="110"/>
      <c r="CR52" s="158"/>
      <c r="CS52" s="159">
        <v>0.135573</v>
      </c>
      <c r="CT52" s="110"/>
      <c r="CU52" s="108" t="str">
        <f>' B_Populations'!$B$12</f>
        <v>25-34</v>
      </c>
      <c r="CV52" s="160">
        <f t="shared" si="67"/>
        <v>0.42884527179844051</v>
      </c>
      <c r="CW52" s="161">
        <f t="shared" si="68"/>
        <v>0.42706882973696642</v>
      </c>
      <c r="CX52" s="161">
        <f t="shared" si="69"/>
        <v>0.43063655422145986</v>
      </c>
      <c r="CY52" s="162">
        <f t="shared" si="70"/>
        <v>0</v>
      </c>
      <c r="CZ52" s="162">
        <f t="shared" si="71"/>
        <v>0</v>
      </c>
      <c r="DA52" s="162">
        <f t="shared" si="72"/>
        <v>0</v>
      </c>
      <c r="DB52" s="162">
        <f t="shared" si="73"/>
        <v>0</v>
      </c>
      <c r="DC52" s="162">
        <f t="shared" si="74"/>
        <v>0</v>
      </c>
      <c r="DD52" s="162">
        <f t="shared" si="75"/>
        <v>0</v>
      </c>
      <c r="DE52" s="178">
        <f t="shared" si="76"/>
        <v>0</v>
      </c>
      <c r="DF52" s="110"/>
      <c r="DG52" s="110"/>
      <c r="DH52" s="110"/>
      <c r="DI52" s="110"/>
      <c r="DJ52" s="110"/>
      <c r="DK52" s="110"/>
      <c r="DL52" s="110"/>
      <c r="DM52" s="110"/>
      <c r="DN52" s="110"/>
      <c r="DO52" s="110"/>
      <c r="DP52" s="110"/>
      <c r="DQ52" s="110"/>
      <c r="DR52" s="110"/>
      <c r="DS52" s="110"/>
      <c r="DT52" s="110"/>
      <c r="DU52" s="110"/>
      <c r="DV52" s="110"/>
      <c r="DW52" s="110"/>
      <c r="DX52" s="110"/>
      <c r="DY52" s="110"/>
    </row>
    <row r="53" spans="1:129">
      <c r="B53" s="108" t="str">
        <f>' B_Populations'!$B$13</f>
        <v>35-44</v>
      </c>
      <c r="C53" s="259">
        <v>0</v>
      </c>
      <c r="D53" s="260">
        <v>0</v>
      </c>
      <c r="E53" s="260">
        <f t="shared" si="77"/>
        <v>0</v>
      </c>
      <c r="F53" s="155"/>
      <c r="G53" s="155"/>
      <c r="H53" s="155"/>
      <c r="I53" s="155"/>
      <c r="J53" s="155"/>
      <c r="K53" s="155"/>
      <c r="L53" s="155"/>
      <c r="M53" s="110"/>
      <c r="N53" s="110"/>
      <c r="O53" s="110"/>
      <c r="P53" s="110"/>
      <c r="Q53" s="110"/>
      <c r="R53" s="110"/>
      <c r="S53" s="110"/>
      <c r="T53" s="110"/>
      <c r="U53" s="110"/>
      <c r="V53" s="110"/>
      <c r="W53" s="110"/>
      <c r="X53" s="110"/>
      <c r="Y53" s="110"/>
      <c r="Z53" s="177"/>
      <c r="AA53" s="177"/>
      <c r="AB53" s="177"/>
      <c r="AC53" s="177"/>
      <c r="AD53" s="177"/>
      <c r="AE53" s="177"/>
      <c r="AF53" s="177"/>
      <c r="AG53" s="110"/>
      <c r="AH53" s="157">
        <f>' B_Populations'!C58</f>
        <v>72566</v>
      </c>
      <c r="AI53" s="157">
        <f t="shared" si="78"/>
        <v>0</v>
      </c>
      <c r="AJ53" s="157">
        <f>' B_Populations'!E58</f>
        <v>37005</v>
      </c>
      <c r="AK53" s="157">
        <f>IF(AJ53=0,0,($D$53/$AJ$53)*100000)</f>
        <v>0</v>
      </c>
      <c r="AL53" s="157">
        <f>' B_Populations'!G58</f>
        <v>35561</v>
      </c>
      <c r="AM53" s="157">
        <f>IF(AL53=0,0,($E$53/$AL$53)*100000)</f>
        <v>0</v>
      </c>
      <c r="AN53" s="157">
        <f>' B_Populations'!I58</f>
        <v>0</v>
      </c>
      <c r="AO53" s="157">
        <f>IF(AN53=0,0,($F$53/$AN$53)*100000)</f>
        <v>0</v>
      </c>
      <c r="AP53" s="157">
        <f>' B_Populations'!K58</f>
        <v>0</v>
      </c>
      <c r="AQ53" s="157">
        <f>IF(AP53=0,0,($G$53/$AP$53)*100000)</f>
        <v>0</v>
      </c>
      <c r="AR53" s="157">
        <f>' B_Populations'!M58</f>
        <v>0</v>
      </c>
      <c r="AS53" s="157">
        <f>IF(AR53=0,0,($H$53/$AR$53)*100000)</f>
        <v>0</v>
      </c>
      <c r="AT53" s="157">
        <f>' B_Populations'!O58</f>
        <v>0</v>
      </c>
      <c r="AU53" s="157">
        <f>IF(AT53=0,0,($I$53/$AT$53)*100000)</f>
        <v>0</v>
      </c>
      <c r="AV53" s="157">
        <f>' B_Populations'!Q58</f>
        <v>0</v>
      </c>
      <c r="AW53" s="157">
        <f>IF(AV53=0,0,($J$53/$AV$53)*100000)</f>
        <v>0</v>
      </c>
      <c r="AX53" s="157">
        <f>' B_Populations'!S58</f>
        <v>0</v>
      </c>
      <c r="AY53" s="157">
        <f>IF(AX53=0,0,($K$53/$AX$53)*100000)</f>
        <v>0</v>
      </c>
      <c r="AZ53" s="157">
        <f>' B_Populations'!U58</f>
        <v>0</v>
      </c>
      <c r="BA53" s="157">
        <f>IF(AZ53=0,0,($L$53/$AZ$53)*100000)</f>
        <v>0</v>
      </c>
      <c r="CQ53" s="110"/>
      <c r="CR53" s="158"/>
      <c r="CS53" s="159">
        <v>0.16261300000000001</v>
      </c>
      <c r="CT53" s="110"/>
      <c r="CU53" s="108" t="str">
        <f>' B_Populations'!$B$13</f>
        <v>35-44</v>
      </c>
      <c r="CV53" s="160">
        <f t="shared" si="67"/>
        <v>0</v>
      </c>
      <c r="CW53" s="161">
        <f t="shared" si="68"/>
        <v>0</v>
      </c>
      <c r="CX53" s="161">
        <f t="shared" si="69"/>
        <v>0</v>
      </c>
      <c r="CY53" s="162">
        <f t="shared" si="70"/>
        <v>0</v>
      </c>
      <c r="CZ53" s="162">
        <f t="shared" si="71"/>
        <v>0</v>
      </c>
      <c r="DA53" s="162">
        <f t="shared" si="72"/>
        <v>0</v>
      </c>
      <c r="DB53" s="162">
        <f t="shared" si="73"/>
        <v>0</v>
      </c>
      <c r="DC53" s="162">
        <f t="shared" si="74"/>
        <v>0</v>
      </c>
      <c r="DD53" s="162">
        <f t="shared" si="75"/>
        <v>0</v>
      </c>
      <c r="DE53" s="178">
        <f t="shared" si="76"/>
        <v>0</v>
      </c>
      <c r="DF53" s="110"/>
      <c r="DG53" s="110"/>
      <c r="DH53" s="110"/>
      <c r="DI53" s="110"/>
      <c r="DJ53" s="110"/>
      <c r="DK53" s="110"/>
      <c r="DL53" s="110"/>
      <c r="DM53" s="110"/>
      <c r="DN53" s="110"/>
      <c r="DO53" s="110"/>
      <c r="DP53" s="110"/>
      <c r="DQ53" s="110"/>
      <c r="DR53" s="110"/>
      <c r="DS53" s="110"/>
      <c r="DT53" s="110"/>
      <c r="DU53" s="110"/>
      <c r="DV53" s="110"/>
      <c r="DW53" s="110"/>
      <c r="DX53" s="110"/>
      <c r="DY53" s="110"/>
    </row>
    <row r="54" spans="1:129">
      <c r="B54" s="108" t="str">
        <f>' B_Populations'!$B$14</f>
        <v>45-54</v>
      </c>
      <c r="C54" s="259">
        <v>3</v>
      </c>
      <c r="D54" s="260">
        <v>2</v>
      </c>
      <c r="E54" s="260">
        <f t="shared" si="77"/>
        <v>1</v>
      </c>
      <c r="F54" s="155"/>
      <c r="G54" s="155"/>
      <c r="H54" s="155"/>
      <c r="I54" s="155"/>
      <c r="J54" s="155"/>
      <c r="K54" s="155"/>
      <c r="L54" s="155"/>
      <c r="M54" s="110"/>
      <c r="N54" s="110"/>
      <c r="O54" s="110"/>
      <c r="P54" s="110"/>
      <c r="Q54" s="110"/>
      <c r="R54" s="110"/>
      <c r="S54" s="110"/>
      <c r="T54" s="110"/>
      <c r="U54" s="110"/>
      <c r="V54" s="110"/>
      <c r="W54" s="110"/>
      <c r="X54" s="110"/>
      <c r="Y54" s="110"/>
      <c r="Z54" s="177"/>
      <c r="AA54" s="177"/>
      <c r="AB54" s="177"/>
      <c r="AC54" s="177"/>
      <c r="AD54" s="177"/>
      <c r="AE54" s="177"/>
      <c r="AF54" s="177"/>
      <c r="AG54" s="110"/>
      <c r="AH54" s="157">
        <f>' B_Populations'!C59</f>
        <v>74204</v>
      </c>
      <c r="AI54" s="157">
        <f t="shared" si="78"/>
        <v>4.0429087380734199</v>
      </c>
      <c r="AJ54" s="157">
        <f>' B_Populations'!E59</f>
        <v>36806</v>
      </c>
      <c r="AK54" s="157">
        <f>IF(AJ54=0,0,($D$54/$AJ$54)*100000)</f>
        <v>5.4338966472857688</v>
      </c>
      <c r="AL54" s="157">
        <f>' B_Populations'!G59</f>
        <v>37398</v>
      </c>
      <c r="AM54" s="157">
        <f>IF(AL54=0,0,($E$54/$AL$54)*100000)</f>
        <v>2.6739397828760896</v>
      </c>
      <c r="AN54" s="157">
        <f>' B_Populations'!I59</f>
        <v>0</v>
      </c>
      <c r="AO54" s="157">
        <f>IF(AN54=0,0,($F$54/$AN$54)*100000)</f>
        <v>0</v>
      </c>
      <c r="AP54" s="157">
        <f>' B_Populations'!K59</f>
        <v>0</v>
      </c>
      <c r="AQ54" s="157">
        <f>IF(AP54=0,0,($G$54/$AP$54)*100000)</f>
        <v>0</v>
      </c>
      <c r="AR54" s="157">
        <f>' B_Populations'!M59</f>
        <v>0</v>
      </c>
      <c r="AS54" s="157">
        <f>IF(AR54=0,0,($H$54/$AR$54)*100000)</f>
        <v>0</v>
      </c>
      <c r="AT54" s="157">
        <f>' B_Populations'!O59</f>
        <v>0</v>
      </c>
      <c r="AU54" s="157">
        <f>IF(AT54=0,0,($I$54/$AT$54)*100000)</f>
        <v>0</v>
      </c>
      <c r="AV54" s="157">
        <f>' B_Populations'!Q59</f>
        <v>0</v>
      </c>
      <c r="AW54" s="157">
        <f>IF(AV54=0,0,($J$54/$AV$54)*100000)</f>
        <v>0</v>
      </c>
      <c r="AX54" s="157">
        <f>' B_Populations'!S59</f>
        <v>0</v>
      </c>
      <c r="AY54" s="157">
        <f>IF(AX54=0,0,($K$54/$AX$54)*100000)</f>
        <v>0</v>
      </c>
      <c r="AZ54" s="157">
        <f>' B_Populations'!U59</f>
        <v>0</v>
      </c>
      <c r="BA54" s="157">
        <f>IF(AZ54=0,0,($L$54/$AZ$54)*100000)</f>
        <v>0</v>
      </c>
      <c r="CQ54" s="110"/>
      <c r="CR54" s="158"/>
      <c r="CS54" s="159">
        <v>0.13483400000000001</v>
      </c>
      <c r="CT54" s="110"/>
      <c r="CU54" s="108" t="str">
        <f>' B_Populations'!$B$14</f>
        <v>45-54</v>
      </c>
      <c r="CV54" s="160">
        <f t="shared" si="67"/>
        <v>0.54512155678939156</v>
      </c>
      <c r="CW54" s="161">
        <f t="shared" si="68"/>
        <v>0.73267402054012942</v>
      </c>
      <c r="CX54" s="161">
        <f t="shared" si="69"/>
        <v>0.36053799668431469</v>
      </c>
      <c r="CY54" s="162">
        <f t="shared" si="70"/>
        <v>0</v>
      </c>
      <c r="CZ54" s="162">
        <f t="shared" si="71"/>
        <v>0</v>
      </c>
      <c r="DA54" s="162">
        <f t="shared" si="72"/>
        <v>0</v>
      </c>
      <c r="DB54" s="162">
        <f t="shared" si="73"/>
        <v>0</v>
      </c>
      <c r="DC54" s="162">
        <f t="shared" si="74"/>
        <v>0</v>
      </c>
      <c r="DD54" s="162">
        <f t="shared" si="75"/>
        <v>0</v>
      </c>
      <c r="DE54" s="178">
        <f t="shared" si="76"/>
        <v>0</v>
      </c>
      <c r="DF54" s="110"/>
      <c r="DG54" s="110"/>
      <c r="DH54" s="110"/>
      <c r="DI54" s="110"/>
      <c r="DJ54" s="110"/>
      <c r="DK54" s="110"/>
      <c r="DL54" s="110"/>
      <c r="DM54" s="110"/>
      <c r="DN54" s="110"/>
      <c r="DO54" s="110"/>
      <c r="DP54" s="110"/>
      <c r="DQ54" s="110"/>
      <c r="DR54" s="110"/>
      <c r="DS54" s="110"/>
      <c r="DT54" s="110"/>
      <c r="DU54" s="110"/>
      <c r="DV54" s="110"/>
      <c r="DW54" s="110"/>
      <c r="DX54" s="110"/>
      <c r="DY54" s="110"/>
    </row>
    <row r="55" spans="1:129">
      <c r="B55" s="108" t="str">
        <f>' B_Populations'!$B$15</f>
        <v>55-64</v>
      </c>
      <c r="C55" s="259">
        <v>1</v>
      </c>
      <c r="D55" s="260">
        <v>0</v>
      </c>
      <c r="E55" s="260">
        <f t="shared" si="77"/>
        <v>1</v>
      </c>
      <c r="F55" s="155"/>
      <c r="G55" s="155"/>
      <c r="H55" s="155"/>
      <c r="I55" s="155"/>
      <c r="J55" s="155"/>
      <c r="K55" s="155"/>
      <c r="L55" s="155"/>
      <c r="M55" s="110"/>
      <c r="N55" s="110"/>
      <c r="O55" s="110"/>
      <c r="P55" s="110"/>
      <c r="Q55" s="110"/>
      <c r="R55" s="110"/>
      <c r="S55" s="110"/>
      <c r="T55" s="110"/>
      <c r="U55" s="110"/>
      <c r="V55" s="110"/>
      <c r="W55" s="110"/>
      <c r="X55" s="110"/>
      <c r="Y55" s="110"/>
      <c r="Z55" s="177"/>
      <c r="AA55" s="177"/>
      <c r="AB55" s="177"/>
      <c r="AC55" s="177"/>
      <c r="AD55" s="177"/>
      <c r="AE55" s="177"/>
      <c r="AF55" s="177"/>
      <c r="AG55" s="110"/>
      <c r="AH55" s="157">
        <f>' B_Populations'!C60</f>
        <v>66882</v>
      </c>
      <c r="AI55" s="157">
        <f t="shared" si="78"/>
        <v>1.4951705989653419</v>
      </c>
      <c r="AJ55" s="157">
        <f>' B_Populations'!E60</f>
        <v>32912</v>
      </c>
      <c r="AK55" s="157">
        <f>IF(AJ55=0,0,($D$55/$AJ$55)*100000)</f>
        <v>0</v>
      </c>
      <c r="AL55" s="157">
        <f>' B_Populations'!G60</f>
        <v>33970</v>
      </c>
      <c r="AM55" s="157">
        <f>IF(AL55=0,0,($E$55/$AL$55)*100000)</f>
        <v>2.9437739181630853</v>
      </c>
      <c r="AN55" s="157">
        <f>' B_Populations'!I60</f>
        <v>0</v>
      </c>
      <c r="AO55" s="157">
        <f>IF(AN55=0,0,($F$55/$AN$55)*100000)</f>
        <v>0</v>
      </c>
      <c r="AP55" s="157">
        <f>' B_Populations'!K60</f>
        <v>0</v>
      </c>
      <c r="AQ55" s="157">
        <f>IF(AP55=0,0,($G$55/$AP$55)*100000)</f>
        <v>0</v>
      </c>
      <c r="AR55" s="157">
        <f>' B_Populations'!M60</f>
        <v>0</v>
      </c>
      <c r="AS55" s="157">
        <f>IF(AR55=0,0,($H$55/$AR$55)*100000)</f>
        <v>0</v>
      </c>
      <c r="AT55" s="157">
        <f>' B_Populations'!O60</f>
        <v>0</v>
      </c>
      <c r="AU55" s="157">
        <f>IF(AT55=0,0,($I$55/$AT$55)*100000)</f>
        <v>0</v>
      </c>
      <c r="AV55" s="157">
        <f>' B_Populations'!Q60</f>
        <v>0</v>
      </c>
      <c r="AW55" s="157">
        <f>IF(AV55=0,0,($J$55/$AV$55)*100000)</f>
        <v>0</v>
      </c>
      <c r="AX55" s="157">
        <f>' B_Populations'!S60</f>
        <v>0</v>
      </c>
      <c r="AY55" s="157">
        <f>IF(AX55=0,0,($K$55/$AX$55)*100000)</f>
        <v>0</v>
      </c>
      <c r="AZ55" s="157">
        <f>' B_Populations'!U60</f>
        <v>0</v>
      </c>
      <c r="BA55" s="157">
        <f>IF(AZ55=0,0,($L$55/$AZ$55)*100000)</f>
        <v>0</v>
      </c>
      <c r="CQ55" s="110"/>
      <c r="CR55" s="158"/>
      <c r="CS55" s="159">
        <v>8.7247000000000005E-2</v>
      </c>
      <c r="CT55" s="110"/>
      <c r="CU55" s="108" t="str">
        <f>' B_Populations'!$B$15</f>
        <v>55-64</v>
      </c>
      <c r="CV55" s="160">
        <f t="shared" si="67"/>
        <v>0.13044914924792919</v>
      </c>
      <c r="CW55" s="161">
        <f t="shared" si="68"/>
        <v>0</v>
      </c>
      <c r="CX55" s="161">
        <f t="shared" si="69"/>
        <v>0.25683544303797473</v>
      </c>
      <c r="CY55" s="162">
        <f t="shared" si="70"/>
        <v>0</v>
      </c>
      <c r="CZ55" s="162">
        <f t="shared" si="71"/>
        <v>0</v>
      </c>
      <c r="DA55" s="162">
        <f t="shared" si="72"/>
        <v>0</v>
      </c>
      <c r="DB55" s="162">
        <f t="shared" si="73"/>
        <v>0</v>
      </c>
      <c r="DC55" s="162">
        <f t="shared" si="74"/>
        <v>0</v>
      </c>
      <c r="DD55" s="162">
        <f t="shared" si="75"/>
        <v>0</v>
      </c>
      <c r="DE55" s="178">
        <f t="shared" si="76"/>
        <v>0</v>
      </c>
      <c r="DF55" s="110"/>
      <c r="DG55" s="110"/>
      <c r="DH55" s="110"/>
      <c r="DI55" s="110"/>
      <c r="DJ55" s="110"/>
      <c r="DK55" s="110"/>
      <c r="DL55" s="110"/>
      <c r="DM55" s="110"/>
      <c r="DN55" s="110"/>
      <c r="DO55" s="110"/>
      <c r="DP55" s="110"/>
      <c r="DQ55" s="110"/>
      <c r="DR55" s="110"/>
      <c r="DS55" s="110"/>
      <c r="DT55" s="110"/>
      <c r="DU55" s="110"/>
      <c r="DV55" s="110"/>
      <c r="DW55" s="110"/>
      <c r="DX55" s="110"/>
      <c r="DY55" s="110"/>
    </row>
    <row r="56" spans="1:129">
      <c r="B56" s="108" t="str">
        <f>' B_Populations'!$B$16</f>
        <v>65-74</v>
      </c>
      <c r="C56" s="259">
        <v>1</v>
      </c>
      <c r="D56" s="260">
        <v>1</v>
      </c>
      <c r="E56" s="260">
        <f t="shared" si="77"/>
        <v>0</v>
      </c>
      <c r="F56" s="155"/>
      <c r="G56" s="155"/>
      <c r="H56" s="155"/>
      <c r="I56" s="155"/>
      <c r="J56" s="155"/>
      <c r="K56" s="155"/>
      <c r="L56" s="155"/>
      <c r="M56" s="110"/>
      <c r="N56" s="110"/>
      <c r="O56" s="110"/>
      <c r="P56" s="110"/>
      <c r="Q56" s="110"/>
      <c r="R56" s="110"/>
      <c r="S56" s="110"/>
      <c r="T56" s="110"/>
      <c r="U56" s="110"/>
      <c r="V56" s="110"/>
      <c r="W56" s="110"/>
      <c r="X56" s="110"/>
      <c r="Y56" s="110"/>
      <c r="Z56" s="177"/>
      <c r="AA56" s="177"/>
      <c r="AB56" s="177"/>
      <c r="AC56" s="177"/>
      <c r="AD56" s="177"/>
      <c r="AE56" s="177"/>
      <c r="AF56" s="177"/>
      <c r="AG56" s="110"/>
      <c r="AH56" s="157">
        <f>' B_Populations'!C61</f>
        <v>44610</v>
      </c>
      <c r="AI56" s="157">
        <f t="shared" si="78"/>
        <v>2.2416498542927594</v>
      </c>
      <c r="AJ56" s="157">
        <f>' B_Populations'!E61</f>
        <v>21035</v>
      </c>
      <c r="AK56" s="157">
        <f>IF(AJ56=0,0,($D$56/$AJ$56)*100000)</f>
        <v>4.7539814594723087</v>
      </c>
      <c r="AL56" s="157">
        <f>' B_Populations'!G61</f>
        <v>23575</v>
      </c>
      <c r="AM56" s="157">
        <f>IF(AL56=0,0,($E$56/$AL$56)*100000)</f>
        <v>0</v>
      </c>
      <c r="AN56" s="157">
        <f>' B_Populations'!I61</f>
        <v>0</v>
      </c>
      <c r="AO56" s="157">
        <f>IF(AN56=0,0,($F$56/$AN$56)*100000)</f>
        <v>0</v>
      </c>
      <c r="AP56" s="157">
        <f>' B_Populations'!K61</f>
        <v>0</v>
      </c>
      <c r="AQ56" s="157">
        <f>IF(AP56=0,0,($G$56/$AP$56)*100000)</f>
        <v>0</v>
      </c>
      <c r="AR56" s="157">
        <f>' B_Populations'!M61</f>
        <v>0</v>
      </c>
      <c r="AS56" s="157">
        <f>IF(AR56=0,0,($H$56/$AR$56)*100000)</f>
        <v>0</v>
      </c>
      <c r="AT56" s="157">
        <f>' B_Populations'!O61</f>
        <v>0</v>
      </c>
      <c r="AU56" s="157">
        <f>IF(AT56=0,0,($I$56/$AT$56)*100000)</f>
        <v>0</v>
      </c>
      <c r="AV56" s="157">
        <f>' B_Populations'!Q61</f>
        <v>0</v>
      </c>
      <c r="AW56" s="157">
        <f>IF(AV56=0,0,($J$56/$AV$56)*100000)</f>
        <v>0</v>
      </c>
      <c r="AX56" s="157">
        <f>' B_Populations'!S61</f>
        <v>0</v>
      </c>
      <c r="AY56" s="157">
        <f>IF(AX56=0,0,($K$56/$AX$56)*100000)</f>
        <v>0</v>
      </c>
      <c r="AZ56" s="157">
        <f>' B_Populations'!U61</f>
        <v>0</v>
      </c>
      <c r="BA56" s="157">
        <f>IF(AZ56=0,0,($L$56/$AZ$56)*100000)</f>
        <v>0</v>
      </c>
      <c r="CQ56" s="110"/>
      <c r="CR56" s="158"/>
      <c r="CS56" s="159">
        <v>6.6036999999999998E-2</v>
      </c>
      <c r="CT56" s="110"/>
      <c r="CU56" s="108" t="str">
        <f>' B_Populations'!$B$16</f>
        <v>65-74</v>
      </c>
      <c r="CV56" s="160">
        <f t="shared" si="67"/>
        <v>0.14803183142793094</v>
      </c>
      <c r="CW56" s="161">
        <f t="shared" si="68"/>
        <v>0.31393867363917283</v>
      </c>
      <c r="CX56" s="161">
        <f t="shared" si="69"/>
        <v>0</v>
      </c>
      <c r="CY56" s="162">
        <f t="shared" si="70"/>
        <v>0</v>
      </c>
      <c r="CZ56" s="162">
        <f t="shared" si="71"/>
        <v>0</v>
      </c>
      <c r="DA56" s="162">
        <f t="shared" si="72"/>
        <v>0</v>
      </c>
      <c r="DB56" s="162">
        <f t="shared" si="73"/>
        <v>0</v>
      </c>
      <c r="DC56" s="162">
        <f t="shared" si="74"/>
        <v>0</v>
      </c>
      <c r="DD56" s="162">
        <f t="shared" si="75"/>
        <v>0</v>
      </c>
      <c r="DE56" s="178">
        <f t="shared" si="76"/>
        <v>0</v>
      </c>
      <c r="DF56" s="110"/>
      <c r="DG56" s="110"/>
      <c r="DH56" s="110"/>
      <c r="DI56" s="110"/>
      <c r="DJ56" s="110"/>
      <c r="DK56" s="110"/>
      <c r="DL56" s="110"/>
      <c r="DM56" s="110"/>
      <c r="DN56" s="110"/>
      <c r="DO56" s="110"/>
      <c r="DP56" s="110"/>
      <c r="DQ56" s="110"/>
      <c r="DR56" s="110"/>
      <c r="DS56" s="110"/>
      <c r="DT56" s="110"/>
      <c r="DU56" s="110"/>
      <c r="DV56" s="110"/>
      <c r="DW56" s="110"/>
      <c r="DX56" s="110"/>
      <c r="DY56" s="110"/>
    </row>
    <row r="57" spans="1:129">
      <c r="B57" s="108" t="str">
        <f>' B_Populations'!$B$17</f>
        <v>75-84</v>
      </c>
      <c r="C57" s="259">
        <v>0</v>
      </c>
      <c r="D57" s="260">
        <v>0</v>
      </c>
      <c r="E57" s="260">
        <f t="shared" si="77"/>
        <v>0</v>
      </c>
      <c r="F57" s="155"/>
      <c r="G57" s="155"/>
      <c r="H57" s="155"/>
      <c r="I57" s="155"/>
      <c r="J57" s="155"/>
      <c r="K57" s="155"/>
      <c r="L57" s="155"/>
      <c r="M57" s="110"/>
      <c r="N57" s="110"/>
      <c r="O57" s="110"/>
      <c r="P57" s="110"/>
      <c r="Q57" s="110"/>
      <c r="R57" s="110"/>
      <c r="S57" s="110"/>
      <c r="T57" s="110"/>
      <c r="U57" s="110"/>
      <c r="V57" s="110"/>
      <c r="W57" s="110"/>
      <c r="X57" s="110"/>
      <c r="Y57" s="110"/>
      <c r="Z57" s="177"/>
      <c r="AA57" s="177"/>
      <c r="AB57" s="177"/>
      <c r="AC57" s="177"/>
      <c r="AD57" s="177"/>
      <c r="AE57" s="177"/>
      <c r="AF57" s="177"/>
      <c r="AG57" s="110"/>
      <c r="AH57" s="157">
        <f>' B_Populations'!C62</f>
        <v>20900</v>
      </c>
      <c r="AI57" s="157">
        <f t="shared" si="78"/>
        <v>0</v>
      </c>
      <c r="AJ57" s="157">
        <f>' B_Populations'!E62</f>
        <v>8787</v>
      </c>
      <c r="AK57" s="157">
        <f>IF(AJ57=0,0,($D$57/$AJ$57)*100000)</f>
        <v>0</v>
      </c>
      <c r="AL57" s="157">
        <f>' B_Populations'!G62</f>
        <v>12113</v>
      </c>
      <c r="AM57" s="157">
        <f>IF(AL57=0,0,($E$57/$AL$57)*100000)</f>
        <v>0</v>
      </c>
      <c r="AN57" s="157">
        <f>' B_Populations'!I62</f>
        <v>0</v>
      </c>
      <c r="AO57" s="157">
        <f>IF(AN57=0,0,($F$57/$AN$57)*100000)</f>
        <v>0</v>
      </c>
      <c r="AP57" s="157">
        <f>' B_Populations'!K62</f>
        <v>0</v>
      </c>
      <c r="AQ57" s="157">
        <f>IF(AP57=0,0,($G$57/$AP$57)*100000)</f>
        <v>0</v>
      </c>
      <c r="AR57" s="157">
        <f>' B_Populations'!M62</f>
        <v>0</v>
      </c>
      <c r="AS57" s="157">
        <f>IF(AR57=0,0,($H$57/$AR$57)*100000)</f>
        <v>0</v>
      </c>
      <c r="AT57" s="157">
        <f>' B_Populations'!O62</f>
        <v>0</v>
      </c>
      <c r="AU57" s="157">
        <f>IF(AT57=0,0,($I$57/$AT$57)*100000)</f>
        <v>0</v>
      </c>
      <c r="AV57" s="157">
        <f>' B_Populations'!Q62</f>
        <v>0</v>
      </c>
      <c r="AW57" s="157">
        <f>IF(AV57=0,0,($J$57/$AV$57)*100000)</f>
        <v>0</v>
      </c>
      <c r="AX57" s="157">
        <f>' B_Populations'!S62</f>
        <v>0</v>
      </c>
      <c r="AY57" s="157">
        <f>IF(AX57=0,0,($K$57/$AX$57)*100000)</f>
        <v>0</v>
      </c>
      <c r="AZ57" s="157">
        <f>' B_Populations'!U62</f>
        <v>0</v>
      </c>
      <c r="BA57" s="157">
        <f>IF(AZ57=0,0,($L$57/$AZ$57)*100000)</f>
        <v>0</v>
      </c>
      <c r="CQ57" s="110"/>
      <c r="CR57" s="158"/>
      <c r="CS57" s="159">
        <v>4.4840999999999999E-2</v>
      </c>
      <c r="CT57" s="110"/>
      <c r="CU57" s="108" t="str">
        <f>' B_Populations'!$B$17</f>
        <v>75-84</v>
      </c>
      <c r="CV57" s="160">
        <f t="shared" si="67"/>
        <v>0</v>
      </c>
      <c r="CW57" s="161">
        <f t="shared" si="68"/>
        <v>0</v>
      </c>
      <c r="CX57" s="161">
        <f t="shared" si="69"/>
        <v>0</v>
      </c>
      <c r="CY57" s="162">
        <f t="shared" si="70"/>
        <v>0</v>
      </c>
      <c r="CZ57" s="162">
        <f t="shared" si="71"/>
        <v>0</v>
      </c>
      <c r="DA57" s="162">
        <f t="shared" si="72"/>
        <v>0</v>
      </c>
      <c r="DB57" s="162">
        <f t="shared" si="73"/>
        <v>0</v>
      </c>
      <c r="DC57" s="162">
        <f t="shared" si="74"/>
        <v>0</v>
      </c>
      <c r="DD57" s="162">
        <f t="shared" si="75"/>
        <v>0</v>
      </c>
      <c r="DE57" s="178">
        <f t="shared" si="76"/>
        <v>0</v>
      </c>
      <c r="DF57" s="110"/>
      <c r="DG57" s="110"/>
      <c r="DH57" s="110"/>
      <c r="DI57" s="110"/>
      <c r="DJ57" s="110"/>
      <c r="DK57" s="110"/>
      <c r="DL57" s="110"/>
      <c r="DM57" s="110"/>
      <c r="DN57" s="110"/>
      <c r="DO57" s="110"/>
      <c r="DP57" s="110"/>
      <c r="DQ57" s="110"/>
      <c r="DR57" s="110"/>
      <c r="DS57" s="110"/>
      <c r="DT57" s="110"/>
      <c r="DU57" s="110"/>
      <c r="DV57" s="110"/>
      <c r="DW57" s="110"/>
      <c r="DX57" s="110"/>
      <c r="DY57" s="110"/>
    </row>
    <row r="58" spans="1:129">
      <c r="B58" s="108" t="str">
        <f>' B_Populations'!$B$18</f>
        <v>85+</v>
      </c>
      <c r="C58" s="259">
        <v>0</v>
      </c>
      <c r="D58" s="260">
        <v>0</v>
      </c>
      <c r="E58" s="260">
        <f t="shared" si="77"/>
        <v>0</v>
      </c>
      <c r="F58" s="155"/>
      <c r="G58" s="155"/>
      <c r="H58" s="155"/>
      <c r="I58" s="155"/>
      <c r="J58" s="155"/>
      <c r="K58" s="155"/>
      <c r="L58" s="155"/>
      <c r="M58" s="110"/>
      <c r="N58" s="110"/>
      <c r="O58" s="110"/>
      <c r="P58" s="110"/>
      <c r="Q58" s="110"/>
      <c r="R58" s="110"/>
      <c r="S58" s="110"/>
      <c r="T58" s="110"/>
      <c r="U58" s="110"/>
      <c r="V58" s="110"/>
      <c r="W58" s="110"/>
      <c r="X58" s="110"/>
      <c r="Y58" s="110"/>
      <c r="Z58" s="177"/>
      <c r="AA58" s="177"/>
      <c r="AB58" s="177"/>
      <c r="AC58" s="177"/>
      <c r="AD58" s="177"/>
      <c r="AE58" s="177"/>
      <c r="AF58" s="177"/>
      <c r="AG58" s="110"/>
      <c r="AH58" s="157">
        <f>' B_Populations'!C63</f>
        <v>7571</v>
      </c>
      <c r="AI58" s="157">
        <f t="shared" si="78"/>
        <v>0</v>
      </c>
      <c r="AJ58" s="157">
        <f>' B_Populations'!E63</f>
        <v>3166</v>
      </c>
      <c r="AK58" s="157">
        <f>IF(AJ58=0,0,($D$58/$AJ$58)*100000)</f>
        <v>0</v>
      </c>
      <c r="AL58" s="157">
        <f>' B_Populations'!G63</f>
        <v>4405</v>
      </c>
      <c r="AM58" s="157">
        <f>IF(AL58=0,0,($E$58/$AL$58)*100000)</f>
        <v>0</v>
      </c>
      <c r="AN58" s="157">
        <f>' B_Populations'!I63</f>
        <v>0</v>
      </c>
      <c r="AO58" s="157">
        <f>IF(AN58=0,0,($F$58/$AN$58)*100000)</f>
        <v>0</v>
      </c>
      <c r="AP58" s="157">
        <f>' B_Populations'!K63</f>
        <v>0</v>
      </c>
      <c r="AQ58" s="157">
        <f>IF(AP58=0,0,($G$58/$AP$58)*100000)</f>
        <v>0</v>
      </c>
      <c r="AR58" s="157">
        <f>' B_Populations'!M63</f>
        <v>0</v>
      </c>
      <c r="AS58" s="157">
        <f>IF(AR58=0,0,($H$58/$AR$58)*100000)</f>
        <v>0</v>
      </c>
      <c r="AT58" s="157">
        <f>' B_Populations'!O63</f>
        <v>0</v>
      </c>
      <c r="AU58" s="157">
        <f>IF(AT58=0,0,($I$58/$AT$58)*100000)</f>
        <v>0</v>
      </c>
      <c r="AV58" s="157">
        <f>' B_Populations'!Q63</f>
        <v>0</v>
      </c>
      <c r="AW58" s="157">
        <f>IF(AV58=0,0,($J$58/$AV$58)*100000)</f>
        <v>0</v>
      </c>
      <c r="AX58" s="157">
        <f>' B_Populations'!S63</f>
        <v>0</v>
      </c>
      <c r="AY58" s="157">
        <f>IF(AX58=0,0,($K$58/$AX$58)*100000)</f>
        <v>0</v>
      </c>
      <c r="AZ58" s="157">
        <f>' B_Populations'!U63</f>
        <v>0</v>
      </c>
      <c r="BA58" s="157">
        <f>IF(AZ58=0,0,($L$58/$AZ$58)*100000)</f>
        <v>0</v>
      </c>
      <c r="CQ58" s="110"/>
      <c r="CR58" s="158"/>
      <c r="CS58" s="159">
        <v>1.5507999999999999E-2</v>
      </c>
      <c r="CT58" s="110"/>
      <c r="CU58" s="108" t="str">
        <f>' B_Populations'!$B$18</f>
        <v>85+</v>
      </c>
      <c r="CV58" s="160">
        <f t="shared" si="67"/>
        <v>0</v>
      </c>
      <c r="CW58" s="161">
        <f t="shared" si="68"/>
        <v>0</v>
      </c>
      <c r="CX58" s="161">
        <f t="shared" si="69"/>
        <v>0</v>
      </c>
      <c r="CY58" s="162">
        <f t="shared" si="70"/>
        <v>0</v>
      </c>
      <c r="CZ58" s="162">
        <f t="shared" si="71"/>
        <v>0</v>
      </c>
      <c r="DA58" s="162">
        <f t="shared" si="72"/>
        <v>0</v>
      </c>
      <c r="DB58" s="162">
        <f t="shared" si="73"/>
        <v>0</v>
      </c>
      <c r="DC58" s="162">
        <f t="shared" si="74"/>
        <v>0</v>
      </c>
      <c r="DD58" s="162">
        <f t="shared" si="75"/>
        <v>0</v>
      </c>
      <c r="DE58" s="178">
        <f t="shared" si="76"/>
        <v>0</v>
      </c>
      <c r="DF58" s="110"/>
      <c r="DG58" s="110"/>
      <c r="DH58" s="110"/>
      <c r="DI58" s="110"/>
      <c r="DJ58" s="110"/>
      <c r="DK58" s="110"/>
      <c r="DL58" s="110"/>
      <c r="DM58" s="110"/>
      <c r="DN58" s="110"/>
      <c r="DO58" s="110"/>
      <c r="DP58" s="110"/>
      <c r="DQ58" s="110"/>
      <c r="DR58" s="110"/>
      <c r="DS58" s="110"/>
      <c r="DT58" s="110"/>
      <c r="DU58" s="110"/>
      <c r="DV58" s="110"/>
      <c r="DW58" s="110"/>
      <c r="DX58" s="110"/>
      <c r="DY58" s="110"/>
    </row>
    <row r="59" spans="1:129">
      <c r="B59" s="163" t="s">
        <v>115</v>
      </c>
      <c r="C59" s="164">
        <f t="shared" ref="C59:L59" si="79">SUM(C49:C58)</f>
        <v>13</v>
      </c>
      <c r="D59" s="165">
        <f t="shared" si="79"/>
        <v>10</v>
      </c>
      <c r="E59" s="165">
        <f t="shared" si="79"/>
        <v>3</v>
      </c>
      <c r="F59" s="167">
        <f t="shared" si="79"/>
        <v>0</v>
      </c>
      <c r="G59" s="167">
        <f t="shared" si="79"/>
        <v>0</v>
      </c>
      <c r="H59" s="167">
        <f t="shared" si="79"/>
        <v>0</v>
      </c>
      <c r="I59" s="167">
        <f t="shared" si="79"/>
        <v>0</v>
      </c>
      <c r="J59" s="167">
        <f t="shared" si="79"/>
        <v>0</v>
      </c>
      <c r="K59" s="167">
        <f t="shared" si="79"/>
        <v>0</v>
      </c>
      <c r="L59" s="179">
        <f t="shared" si="79"/>
        <v>0</v>
      </c>
      <c r="M59" s="98"/>
      <c r="AH59" s="170">
        <f t="shared" ref="AH59:BA59" si="80">SUM(AH49:AH58)</f>
        <v>462678</v>
      </c>
      <c r="AI59" s="157">
        <f t="shared" si="78"/>
        <v>2.8097294446677821</v>
      </c>
      <c r="AJ59" s="157">
        <f t="shared" si="80"/>
        <v>229412</v>
      </c>
      <c r="AK59" s="157">
        <f>IF(AJ59=0,0,($D$59/$AJ$59)*100000)</f>
        <v>4.3589698882360119</v>
      </c>
      <c r="AL59" s="157">
        <f t="shared" si="80"/>
        <v>233266</v>
      </c>
      <c r="AM59" s="157">
        <f>IF(AL59=0,0,($E$59/$AL$59)*100000)</f>
        <v>1.2860854132192432</v>
      </c>
      <c r="AN59" s="157">
        <f t="shared" si="80"/>
        <v>0</v>
      </c>
      <c r="AO59" s="157">
        <f>IF(AN59=0,0,($F$59/$AN$59)*100000)</f>
        <v>0</v>
      </c>
      <c r="AP59" s="157">
        <f t="shared" si="80"/>
        <v>0</v>
      </c>
      <c r="AQ59" s="157">
        <f>IF(AP59=0,0,($G$59/$AP$59)*100000)</f>
        <v>0</v>
      </c>
      <c r="AR59" s="157">
        <f t="shared" si="80"/>
        <v>0</v>
      </c>
      <c r="AS59" s="157">
        <f>IF(AR59=0,0,($H$59/$AR$59)*100000)</f>
        <v>0</v>
      </c>
      <c r="AT59" s="157">
        <f t="shared" si="80"/>
        <v>0</v>
      </c>
      <c r="AU59" s="157">
        <f>IF(AT59=0,0,($I$59/$AT$59)*100000)</f>
        <v>0</v>
      </c>
      <c r="AV59" s="157">
        <f t="shared" si="80"/>
        <v>0</v>
      </c>
      <c r="AW59" s="157">
        <f>IF(AV59=0,0,($J$59/$AV$59)*100000)</f>
        <v>0</v>
      </c>
      <c r="AX59" s="157">
        <f t="shared" si="80"/>
        <v>0</v>
      </c>
      <c r="AY59" s="157">
        <f>IF(AX59=0,0,($K$59/$AX$59)*100000)</f>
        <v>0</v>
      </c>
      <c r="AZ59" s="157">
        <f t="shared" si="80"/>
        <v>0</v>
      </c>
      <c r="BA59" s="157">
        <f>IF(AZ59=0,0,($L$59/$AZ$59)*100000)</f>
        <v>0</v>
      </c>
      <c r="CS59" s="171"/>
      <c r="CU59" s="157" t="s">
        <v>115</v>
      </c>
      <c r="CV59" s="160">
        <f t="shared" ref="CV59:DE59" si="81">SUM(CV49:CV58)</f>
        <v>2.4237019347500874</v>
      </c>
      <c r="CW59" s="161">
        <f t="shared" si="81"/>
        <v>3.7721818784742038</v>
      </c>
      <c r="CX59" s="161">
        <f t="shared" si="81"/>
        <v>1.0480099939437493</v>
      </c>
      <c r="CY59" s="172">
        <f t="shared" si="81"/>
        <v>0</v>
      </c>
      <c r="CZ59" s="172">
        <f t="shared" si="81"/>
        <v>0</v>
      </c>
      <c r="DA59" s="172">
        <f t="shared" si="81"/>
        <v>0</v>
      </c>
      <c r="DB59" s="172">
        <f t="shared" si="81"/>
        <v>0</v>
      </c>
      <c r="DC59" s="172">
        <f t="shared" si="81"/>
        <v>0</v>
      </c>
      <c r="DD59" s="172">
        <f t="shared" si="81"/>
        <v>0</v>
      </c>
      <c r="DE59" s="180">
        <f t="shared" si="81"/>
        <v>0</v>
      </c>
      <c r="DU59" s="110"/>
    </row>
    <row r="61" spans="1:129" ht="12.95" thickBot="1"/>
    <row r="62" spans="1:129" ht="13.5" thickBot="1">
      <c r="A62" s="136" t="s">
        <v>116</v>
      </c>
      <c r="B62" s="173"/>
      <c r="C62" s="174">
        <f>' B_Populations'!A70</f>
        <v>2017</v>
      </c>
      <c r="D62" s="139" t="s">
        <v>103</v>
      </c>
      <c r="E62" s="139"/>
      <c r="F62" s="140" t="s">
        <v>104</v>
      </c>
      <c r="G62" s="141"/>
      <c r="H62" s="141"/>
      <c r="I62" s="141"/>
      <c r="J62" s="141"/>
      <c r="K62" s="141"/>
      <c r="L62" s="141"/>
      <c r="M62" s="98"/>
      <c r="N62" s="98"/>
      <c r="O62" s="98"/>
      <c r="P62" s="98"/>
      <c r="Q62" s="98"/>
      <c r="R62" s="98"/>
      <c r="S62" s="98"/>
      <c r="T62" s="98"/>
      <c r="U62" s="98"/>
      <c r="V62" s="98"/>
      <c r="W62" s="98"/>
      <c r="X62" s="98"/>
      <c r="Y62" s="98"/>
      <c r="CV62" s="98" t="s">
        <v>106</v>
      </c>
      <c r="CW62" s="98"/>
      <c r="CX62" s="98"/>
      <c r="CY62" s="98"/>
    </row>
    <row r="63" spans="1:129" ht="39">
      <c r="B63" s="144" t="s">
        <v>32</v>
      </c>
      <c r="C63" s="145" t="s">
        <v>107</v>
      </c>
      <c r="D63" s="146" t="s">
        <v>108</v>
      </c>
      <c r="E63" s="146" t="s">
        <v>109</v>
      </c>
      <c r="F63" s="148" t="str">
        <f>' B_Populations'!$I$8</f>
        <v>White-Not Hispanic</v>
      </c>
      <c r="G63" s="148" t="str">
        <f>' B_Populations'!$K$8</f>
        <v>Hispanic</v>
      </c>
      <c r="H63" s="148" t="str">
        <f>' B_Populations'!$M$8</f>
        <v>Black-Not Hispanic</v>
      </c>
      <c r="I63" s="148" t="str">
        <f>' B_Populations'!$O$8</f>
        <v>Asian</v>
      </c>
      <c r="J63" s="148" t="str">
        <f>' B_Populations'!$Q$8</f>
        <v>American Indian/Alaska Native</v>
      </c>
      <c r="K63" s="148" t="str">
        <f>' B_Populations'!$S$8</f>
        <v>Other</v>
      </c>
      <c r="L63" s="175" t="str">
        <f>' B_Populations'!$U$8</f>
        <v>Other</v>
      </c>
      <c r="M63" s="102"/>
      <c r="N63" s="102"/>
      <c r="O63" s="102"/>
      <c r="P63" s="102"/>
      <c r="Q63" s="102"/>
      <c r="R63" s="102"/>
      <c r="S63" s="102"/>
      <c r="T63" s="102"/>
      <c r="U63" s="102"/>
      <c r="V63" s="102"/>
      <c r="W63" s="102"/>
      <c r="X63" s="102"/>
      <c r="Y63" s="102"/>
      <c r="Z63" s="102"/>
      <c r="AA63" s="102"/>
      <c r="AB63" s="102"/>
      <c r="AC63" s="102"/>
      <c r="AD63" s="102"/>
      <c r="AE63" s="102"/>
      <c r="AF63" s="102"/>
      <c r="AH63" s="150" t="s">
        <v>110</v>
      </c>
      <c r="AI63" s="150" t="s">
        <v>111</v>
      </c>
      <c r="AJ63" s="150" t="s">
        <v>112</v>
      </c>
      <c r="AK63" s="150" t="s">
        <v>111</v>
      </c>
      <c r="AL63" s="150" t="s">
        <v>113</v>
      </c>
      <c r="AM63" s="150" t="s">
        <v>111</v>
      </c>
      <c r="AN63" s="150" t="str">
        <f>' B_Populations'!$I$8</f>
        <v>White-Not Hispanic</v>
      </c>
      <c r="AO63" s="150" t="s">
        <v>111</v>
      </c>
      <c r="AP63" s="150" t="str">
        <f>' B_Populations'!$K$8</f>
        <v>Hispanic</v>
      </c>
      <c r="AQ63" s="150" t="s">
        <v>111</v>
      </c>
      <c r="AR63" s="150" t="str">
        <f>' B_Populations'!$M$8</f>
        <v>Black-Not Hispanic</v>
      </c>
      <c r="AS63" s="150" t="s">
        <v>111</v>
      </c>
      <c r="AT63" s="150" t="str">
        <f>' B_Populations'!$O$8</f>
        <v>Asian</v>
      </c>
      <c r="AU63" s="150" t="s">
        <v>111</v>
      </c>
      <c r="AV63" s="150" t="str">
        <f>' B_Populations'!$Q$8</f>
        <v>American Indian/Alaska Native</v>
      </c>
      <c r="AW63" s="150" t="s">
        <v>111</v>
      </c>
      <c r="AX63" s="150" t="str">
        <f>' B_Populations'!$S$8</f>
        <v>Other</v>
      </c>
      <c r="AY63" s="150" t="s">
        <v>111</v>
      </c>
      <c r="AZ63" s="150" t="str">
        <f>' B_Populations'!$U$8</f>
        <v>Other</v>
      </c>
      <c r="BA63" s="150" t="s">
        <v>111</v>
      </c>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102"/>
      <c r="BX63" s="102"/>
      <c r="BY63" s="102"/>
      <c r="BZ63" s="102"/>
      <c r="CA63" s="102"/>
      <c r="CB63" s="102"/>
      <c r="CC63" s="102"/>
      <c r="CD63" s="102"/>
      <c r="CE63" s="102"/>
      <c r="CF63" s="102"/>
      <c r="CG63" s="102"/>
      <c r="CH63" s="102"/>
      <c r="CI63" s="102"/>
      <c r="CJ63" s="102"/>
      <c r="CK63" s="102"/>
      <c r="CL63" s="102"/>
      <c r="CM63" s="102"/>
      <c r="CN63" s="102"/>
      <c r="CO63" s="102"/>
      <c r="CP63" s="102"/>
      <c r="CQ63" s="102"/>
      <c r="CR63" s="102"/>
      <c r="CS63" s="151" t="s">
        <v>114</v>
      </c>
      <c r="CU63" s="150" t="s">
        <v>32</v>
      </c>
      <c r="CV63" s="152" t="s">
        <v>33</v>
      </c>
      <c r="CW63" s="153" t="s">
        <v>34</v>
      </c>
      <c r="CX63" s="153" t="s">
        <v>35</v>
      </c>
      <c r="CY63" s="148" t="str">
        <f>' B_Populations'!$I$8</f>
        <v>White-Not Hispanic</v>
      </c>
      <c r="CZ63" s="148" t="str">
        <f>' B_Populations'!$K$8</f>
        <v>Hispanic</v>
      </c>
      <c r="DA63" s="148" t="str">
        <f>' B_Populations'!$M$8</f>
        <v>Black-Not Hispanic</v>
      </c>
      <c r="DB63" s="148" t="str">
        <f>' B_Populations'!$O$8</f>
        <v>Asian</v>
      </c>
      <c r="DC63" s="148" t="str">
        <f>' B_Populations'!$Q$8</f>
        <v>American Indian/Alaska Native</v>
      </c>
      <c r="DD63" s="148" t="str">
        <f>' B_Populations'!$S$8</f>
        <v>Other</v>
      </c>
      <c r="DE63" s="175" t="str">
        <f>' B_Populations'!$U$8</f>
        <v>Other</v>
      </c>
    </row>
    <row r="64" spans="1:129">
      <c r="B64" s="108" t="str">
        <f>' B_Populations'!$B$9</f>
        <v>10-14</v>
      </c>
      <c r="C64" s="259">
        <v>1</v>
      </c>
      <c r="D64" s="260">
        <v>1</v>
      </c>
      <c r="E64" s="260">
        <f>C64-D64</f>
        <v>0</v>
      </c>
      <c r="F64" s="155"/>
      <c r="G64" s="155"/>
      <c r="H64" s="155"/>
      <c r="I64" s="155"/>
      <c r="J64" s="155"/>
      <c r="K64" s="155"/>
      <c r="L64" s="155"/>
      <c r="M64" s="110"/>
      <c r="N64" s="110"/>
      <c r="O64" s="110"/>
      <c r="P64" s="110"/>
      <c r="Q64" s="110"/>
      <c r="R64" s="110"/>
      <c r="S64" s="110"/>
      <c r="T64" s="110"/>
      <c r="U64" s="110"/>
      <c r="V64" s="110"/>
      <c r="W64" s="110"/>
      <c r="X64" s="110"/>
      <c r="Y64" s="110"/>
      <c r="Z64" s="177"/>
      <c r="AA64" s="177"/>
      <c r="AB64" s="177"/>
      <c r="AC64" s="177"/>
      <c r="AD64" s="177"/>
      <c r="AE64" s="177"/>
      <c r="AF64" s="177"/>
      <c r="AG64" s="110"/>
      <c r="AH64" s="157">
        <f>' B_Populations'!C69</f>
        <v>42413</v>
      </c>
      <c r="AI64" s="157">
        <f>IF(AH64=0,0,(C64/AH64)*100000)</f>
        <v>2.3577676655742343</v>
      </c>
      <c r="AJ64" s="157">
        <f>' B_Populations'!E69</f>
        <v>22209</v>
      </c>
      <c r="AK64" s="157">
        <f>IF(AJ64=0,0,($D$64/$AJ$64)*100000)</f>
        <v>4.5026790940609667</v>
      </c>
      <c r="AL64" s="157">
        <f>' B_Populations'!G69</f>
        <v>20204</v>
      </c>
      <c r="AM64" s="157">
        <f>IF(AL64=0,0,($E$64/$AL$64)*100000)</f>
        <v>0</v>
      </c>
      <c r="AN64" s="157">
        <f>' B_Populations'!I69</f>
        <v>0</v>
      </c>
      <c r="AO64" s="157">
        <f>IF(AN64=0,0,($F$64/$AN$64)*100000)</f>
        <v>0</v>
      </c>
      <c r="AP64" s="157">
        <f>' B_Populations'!K69</f>
        <v>0</v>
      </c>
      <c r="AQ64" s="157">
        <f>IF(AP64=0,0,($G$64/$AP$64)*100000)</f>
        <v>0</v>
      </c>
      <c r="AR64" s="157">
        <f>' B_Populations'!M69</f>
        <v>0</v>
      </c>
      <c r="AS64" s="157">
        <f>IF(AR64=0,0,($H$64/$AR$64)*100000)</f>
        <v>0</v>
      </c>
      <c r="AT64" s="157">
        <f>' B_Populations'!O69</f>
        <v>0</v>
      </c>
      <c r="AU64" s="157">
        <f>IF(AT64=0,0,($I$64/$AT$64)*100000)</f>
        <v>0</v>
      </c>
      <c r="AV64" s="157">
        <f>' B_Populations'!Q69</f>
        <v>0</v>
      </c>
      <c r="AW64" s="157">
        <f>IF(AV64=0,0,($J$64/$AV$64)*100000)</f>
        <v>0</v>
      </c>
      <c r="AX64" s="157">
        <f>' B_Populations'!S69</f>
        <v>0</v>
      </c>
      <c r="AY64" s="157">
        <f>IF(AX64=0,0,($K$64/$AX$64)*100000)</f>
        <v>0</v>
      </c>
      <c r="AZ64" s="157">
        <f>' B_Populations'!U69</f>
        <v>0</v>
      </c>
      <c r="BA64" s="157">
        <f>IF(AZ64=0,0,($L$64/$AZ$64)*100000)</f>
        <v>0</v>
      </c>
      <c r="CQ64" s="110"/>
      <c r="CR64" s="158"/>
      <c r="CS64" s="159">
        <v>7.3032E-2</v>
      </c>
      <c r="CT64" s="110"/>
      <c r="CU64" s="108" t="str">
        <f>' B_Populations'!$B$9</f>
        <v>10-14</v>
      </c>
      <c r="CV64" s="160">
        <f t="shared" ref="CV64:CV73" si="82">AI64*CS64</f>
        <v>0.17219248815221749</v>
      </c>
      <c r="CW64" s="161">
        <f t="shared" ref="CW64:CW73" si="83">AK64*CS64</f>
        <v>0.32883965959746053</v>
      </c>
      <c r="CX64" s="161">
        <f t="shared" ref="CX64:CX73" si="84">AM64*CS64</f>
        <v>0</v>
      </c>
      <c r="CY64" s="162">
        <f t="shared" ref="CY64:CY73" si="85">AO64*CS64</f>
        <v>0</v>
      </c>
      <c r="CZ64" s="162">
        <f t="shared" ref="CZ64:CZ73" si="86">AQ64*CS64</f>
        <v>0</v>
      </c>
      <c r="DA64" s="162">
        <f t="shared" ref="DA64:DA73" si="87">AS64*CS64</f>
        <v>0</v>
      </c>
      <c r="DB64" s="162">
        <f t="shared" ref="DB64:DB73" si="88">AU64*CS64</f>
        <v>0</v>
      </c>
      <c r="DC64" s="162">
        <f t="shared" ref="DC64:DC73" si="89">AW64*CS64</f>
        <v>0</v>
      </c>
      <c r="DD64" s="162">
        <f t="shared" ref="DD64:DD73" si="90">AY64*CS64</f>
        <v>0</v>
      </c>
      <c r="DE64" s="178">
        <f t="shared" ref="DE64:DE73" si="91">BA64*CS64</f>
        <v>0</v>
      </c>
    </row>
    <row r="65" spans="1:109">
      <c r="B65" s="108" t="str">
        <f>' B_Populations'!$B$10</f>
        <v>15-19</v>
      </c>
      <c r="C65" s="259">
        <v>3</v>
      </c>
      <c r="D65" s="260">
        <v>1</v>
      </c>
      <c r="E65" s="260">
        <f t="shared" ref="E65:E73" si="92">C65-D65</f>
        <v>2</v>
      </c>
      <c r="F65" s="155"/>
      <c r="G65" s="155"/>
      <c r="H65" s="155"/>
      <c r="I65" s="155"/>
      <c r="J65" s="155"/>
      <c r="K65" s="155"/>
      <c r="L65" s="155"/>
      <c r="M65" s="110"/>
      <c r="N65" s="110"/>
      <c r="O65" s="110"/>
      <c r="P65" s="110"/>
      <c r="Q65" s="110"/>
      <c r="R65" s="110"/>
      <c r="S65" s="110"/>
      <c r="T65" s="110"/>
      <c r="U65" s="110"/>
      <c r="V65" s="110"/>
      <c r="W65" s="110"/>
      <c r="X65" s="110"/>
      <c r="Y65" s="110"/>
      <c r="Z65" s="177"/>
      <c r="AA65" s="177"/>
      <c r="AB65" s="177"/>
      <c r="AC65" s="177"/>
      <c r="AD65" s="177"/>
      <c r="AE65" s="177"/>
      <c r="AF65" s="177"/>
      <c r="AG65" s="110"/>
      <c r="AH65" s="157">
        <f>' B_Populations'!C70</f>
        <v>39801</v>
      </c>
      <c r="AI65" s="157">
        <f t="shared" ref="AI65:AI74" si="93">IF(AH65=0,0,(C65/AH65)*100000)</f>
        <v>7.5374990578126173</v>
      </c>
      <c r="AJ65" s="157">
        <f>' B_Populations'!E70</f>
        <v>20880</v>
      </c>
      <c r="AK65" s="157">
        <f>IF(AJ65=0,0,($D$65/$AJ$65)*100000)</f>
        <v>4.7892720306513414</v>
      </c>
      <c r="AL65" s="157">
        <f>' B_Populations'!G70</f>
        <v>18921</v>
      </c>
      <c r="AM65" s="157">
        <f>IF(AL65=0,0,($E$65/$AL$65)*100000)</f>
        <v>10.570265842185931</v>
      </c>
      <c r="AN65" s="157">
        <f>' B_Populations'!I70</f>
        <v>0</v>
      </c>
      <c r="AO65" s="157">
        <f>IF(AN65=0,0,($F$65/$AN$65)*100000)</f>
        <v>0</v>
      </c>
      <c r="AP65" s="157">
        <f>' B_Populations'!K70</f>
        <v>0</v>
      </c>
      <c r="AQ65" s="157">
        <f>IF(AP65=0,0,($G$65/$AP$65)*100000)</f>
        <v>0</v>
      </c>
      <c r="AR65" s="157">
        <f>' B_Populations'!M70</f>
        <v>0</v>
      </c>
      <c r="AS65" s="157">
        <f>IF(AR65=0,0,($H$65/$AR$65)*100000)</f>
        <v>0</v>
      </c>
      <c r="AT65" s="157">
        <f>' B_Populations'!O70</f>
        <v>0</v>
      </c>
      <c r="AU65" s="157">
        <f>IF(AT65=0,0,($I$65/$AT$65)*100000)</f>
        <v>0</v>
      </c>
      <c r="AV65" s="157">
        <f>' B_Populations'!Q70</f>
        <v>0</v>
      </c>
      <c r="AW65" s="157">
        <f>IF(AV65=0,0,($J$65/$AV$65)*100000)</f>
        <v>0</v>
      </c>
      <c r="AX65" s="157">
        <f>' B_Populations'!S70</f>
        <v>0</v>
      </c>
      <c r="AY65" s="157">
        <f>IF(AX65=0,0,($K$65/$AX$65)*100000)</f>
        <v>0</v>
      </c>
      <c r="AZ65" s="157">
        <f>' B_Populations'!U70</f>
        <v>0</v>
      </c>
      <c r="BA65" s="157">
        <f>IF(AZ65=0,0,($L$65/$AZ$65)*100000)</f>
        <v>0</v>
      </c>
      <c r="CQ65" s="110"/>
      <c r="CR65" s="158"/>
      <c r="CS65" s="159">
        <v>7.2168999999999997E-2</v>
      </c>
      <c r="CT65" s="110"/>
      <c r="CU65" s="108" t="str">
        <f>' B_Populations'!$B$10</f>
        <v>15-19</v>
      </c>
      <c r="CV65" s="160">
        <f t="shared" si="82"/>
        <v>0.5439737695032788</v>
      </c>
      <c r="CW65" s="161">
        <f t="shared" si="83"/>
        <v>0.34563697318007663</v>
      </c>
      <c r="CX65" s="161">
        <f t="shared" si="84"/>
        <v>0.76284551556471636</v>
      </c>
      <c r="CY65" s="162">
        <f t="shared" si="85"/>
        <v>0</v>
      </c>
      <c r="CZ65" s="162">
        <f t="shared" si="86"/>
        <v>0</v>
      </c>
      <c r="DA65" s="162">
        <f t="shared" si="87"/>
        <v>0</v>
      </c>
      <c r="DB65" s="162">
        <f t="shared" si="88"/>
        <v>0</v>
      </c>
      <c r="DC65" s="162">
        <f t="shared" si="89"/>
        <v>0</v>
      </c>
      <c r="DD65" s="162">
        <f t="shared" si="90"/>
        <v>0</v>
      </c>
      <c r="DE65" s="178">
        <f t="shared" si="91"/>
        <v>0</v>
      </c>
    </row>
    <row r="66" spans="1:109">
      <c r="B66" s="108" t="str">
        <f>' B_Populations'!$B$11</f>
        <v>20-24</v>
      </c>
      <c r="C66" s="259">
        <v>5</v>
      </c>
      <c r="D66" s="260">
        <v>5</v>
      </c>
      <c r="E66" s="260">
        <f t="shared" si="92"/>
        <v>0</v>
      </c>
      <c r="F66" s="155"/>
      <c r="G66" s="155"/>
      <c r="H66" s="155"/>
      <c r="I66" s="155"/>
      <c r="J66" s="155"/>
      <c r="K66" s="155"/>
      <c r="L66" s="155"/>
      <c r="M66" s="110"/>
      <c r="N66" s="110"/>
      <c r="O66" s="110"/>
      <c r="P66" s="110"/>
      <c r="Q66" s="110"/>
      <c r="R66" s="110"/>
      <c r="S66" s="110"/>
      <c r="T66" s="110"/>
      <c r="U66" s="110"/>
      <c r="V66" s="110"/>
      <c r="W66" s="110"/>
      <c r="X66" s="110"/>
      <c r="Y66" s="110"/>
      <c r="Z66" s="177"/>
      <c r="AA66" s="177"/>
      <c r="AB66" s="177"/>
      <c r="AC66" s="177"/>
      <c r="AD66" s="177"/>
      <c r="AE66" s="177"/>
      <c r="AF66" s="177"/>
      <c r="AG66" s="110"/>
      <c r="AH66" s="157">
        <f>' B_Populations'!C71</f>
        <v>35046</v>
      </c>
      <c r="AI66" s="157">
        <f t="shared" si="93"/>
        <v>14.266963419505792</v>
      </c>
      <c r="AJ66" s="157">
        <f>' B_Populations'!E71</f>
        <v>17839</v>
      </c>
      <c r="AK66" s="157">
        <f>IF(AJ66=0,0,($D$66/$AJ$66)*100000)</f>
        <v>28.028476932563482</v>
      </c>
      <c r="AL66" s="157">
        <f>' B_Populations'!G71</f>
        <v>17207</v>
      </c>
      <c r="AM66" s="157">
        <f>IF(AL66=0,0,($E$66/$AL$66)*100000)</f>
        <v>0</v>
      </c>
      <c r="AN66" s="157">
        <f>' B_Populations'!I71</f>
        <v>0</v>
      </c>
      <c r="AO66" s="157">
        <f>IF(AN66=0,0,($F$66/$AN$66)*100000)</f>
        <v>0</v>
      </c>
      <c r="AP66" s="157">
        <f>' B_Populations'!K71</f>
        <v>0</v>
      </c>
      <c r="AQ66" s="157">
        <f>IF(AP66=0,0,($G$66/$AP$66)*100000)</f>
        <v>0</v>
      </c>
      <c r="AR66" s="157">
        <f>' B_Populations'!M71</f>
        <v>0</v>
      </c>
      <c r="AS66" s="157">
        <f>IF(AR66=0,0,($H$66/$AR$66)*100000)</f>
        <v>0</v>
      </c>
      <c r="AT66" s="157">
        <f>' B_Populations'!O71</f>
        <v>0</v>
      </c>
      <c r="AU66" s="157">
        <f>IF(AT66=0,0,($I$66/$AT$66)*100000)</f>
        <v>0</v>
      </c>
      <c r="AV66" s="157">
        <f>' B_Populations'!Q71</f>
        <v>0</v>
      </c>
      <c r="AW66" s="157">
        <f>IF(AV66=0,0,($J$66/$AV$66)*100000)</f>
        <v>0</v>
      </c>
      <c r="AX66" s="157">
        <f>' B_Populations'!S71</f>
        <v>0</v>
      </c>
      <c r="AY66" s="157">
        <f>IF(AX66=0,0,($K$66/$AX$66)*100000)</f>
        <v>0</v>
      </c>
      <c r="AZ66" s="157">
        <f>' B_Populations'!U71</f>
        <v>0</v>
      </c>
      <c r="BA66" s="157">
        <f>IF(AZ66=0,0,($L$66/$AZ$66)*100000)</f>
        <v>0</v>
      </c>
      <c r="CQ66" s="110"/>
      <c r="CR66" s="158"/>
      <c r="CS66" s="159">
        <v>6.6477999999999995E-2</v>
      </c>
      <c r="CT66" s="110"/>
      <c r="CU66" s="108" t="str">
        <f>' B_Populations'!$B$11</f>
        <v>20-24</v>
      </c>
      <c r="CV66" s="160">
        <f t="shared" si="82"/>
        <v>0.94843919420190603</v>
      </c>
      <c r="CW66" s="161">
        <f t="shared" si="83"/>
        <v>1.8632770895229551</v>
      </c>
      <c r="CX66" s="161">
        <f t="shared" si="84"/>
        <v>0</v>
      </c>
      <c r="CY66" s="162">
        <f t="shared" si="85"/>
        <v>0</v>
      </c>
      <c r="CZ66" s="162">
        <f t="shared" si="86"/>
        <v>0</v>
      </c>
      <c r="DA66" s="162">
        <f t="shared" si="87"/>
        <v>0</v>
      </c>
      <c r="DB66" s="162">
        <f t="shared" si="88"/>
        <v>0</v>
      </c>
      <c r="DC66" s="162">
        <f t="shared" si="89"/>
        <v>0</v>
      </c>
      <c r="DD66" s="162">
        <f t="shared" si="90"/>
        <v>0</v>
      </c>
      <c r="DE66" s="178">
        <f t="shared" si="91"/>
        <v>0</v>
      </c>
    </row>
    <row r="67" spans="1:109">
      <c r="B67" s="108" t="str">
        <f>' B_Populations'!$B$12</f>
        <v>25-34</v>
      </c>
      <c r="C67" s="259">
        <v>4</v>
      </c>
      <c r="D67" s="260">
        <v>4</v>
      </c>
      <c r="E67" s="260">
        <f t="shared" si="92"/>
        <v>0</v>
      </c>
      <c r="F67" s="155"/>
      <c r="G67" s="155"/>
      <c r="H67" s="155"/>
      <c r="I67" s="155"/>
      <c r="J67" s="155"/>
      <c r="K67" s="155"/>
      <c r="L67" s="155"/>
      <c r="M67" s="110"/>
      <c r="N67" s="110"/>
      <c r="O67" s="110"/>
      <c r="P67" s="110"/>
      <c r="Q67" s="110"/>
      <c r="R67" s="110"/>
      <c r="S67" s="110"/>
      <c r="T67" s="110"/>
      <c r="U67" s="110"/>
      <c r="V67" s="110"/>
      <c r="W67" s="110"/>
      <c r="X67" s="110"/>
      <c r="Y67" s="110"/>
      <c r="Z67" s="177"/>
      <c r="AA67" s="177"/>
      <c r="AB67" s="177"/>
      <c r="AC67" s="177"/>
      <c r="AD67" s="177"/>
      <c r="AE67" s="177"/>
      <c r="AF67" s="177"/>
      <c r="AG67" s="110"/>
      <c r="AH67" s="157">
        <f>' B_Populations'!C72</f>
        <v>61504</v>
      </c>
      <c r="AI67" s="157">
        <f t="shared" si="93"/>
        <v>6.5036420395421439</v>
      </c>
      <c r="AJ67" s="157">
        <f>' B_Populations'!E72</f>
        <v>31406</v>
      </c>
      <c r="AK67" s="157">
        <f>IF(AJ67=0,0,($D$67/$AJ$67)*100000)</f>
        <v>12.736419792396358</v>
      </c>
      <c r="AL67" s="157">
        <f>' B_Populations'!G72</f>
        <v>30098</v>
      </c>
      <c r="AM67" s="157">
        <f>IF(AL67=0,0,($E$67/$AL$67)*100000)</f>
        <v>0</v>
      </c>
      <c r="AN67" s="157">
        <f>' B_Populations'!I72</f>
        <v>0</v>
      </c>
      <c r="AO67" s="157">
        <f>IF(AN67=0,0,($F$67/$AN$67)*100000)</f>
        <v>0</v>
      </c>
      <c r="AP67" s="157">
        <f>' B_Populations'!K72</f>
        <v>0</v>
      </c>
      <c r="AQ67" s="157">
        <f>IF(AP67=0,0,($G$67/$AP$67)*100000)</f>
        <v>0</v>
      </c>
      <c r="AR67" s="157">
        <f>' B_Populations'!M72</f>
        <v>0</v>
      </c>
      <c r="AS67" s="157">
        <f>IF(AR67=0,0,($H$67/$AR$67)*100000)</f>
        <v>0</v>
      </c>
      <c r="AT67" s="157">
        <f>' B_Populations'!O72</f>
        <v>0</v>
      </c>
      <c r="AU67" s="157">
        <f>IF(AT67=0,0,($I$67/$AT$67)*100000)</f>
        <v>0</v>
      </c>
      <c r="AV67" s="157">
        <f>' B_Populations'!Q72</f>
        <v>0</v>
      </c>
      <c r="AW67" s="157">
        <f>IF(AV67=0,0,($J$67/$AV$67)*100000)</f>
        <v>0</v>
      </c>
      <c r="AX67" s="157">
        <f>' B_Populations'!S72</f>
        <v>0</v>
      </c>
      <c r="AY67" s="157">
        <f>IF(AX67=0,0,($K$67/$AX$67)*100000)</f>
        <v>0</v>
      </c>
      <c r="AZ67" s="157">
        <f>' B_Populations'!U72</f>
        <v>0</v>
      </c>
      <c r="BA67" s="157">
        <f>IF(AZ67=0,0,($L$67/$AZ$67)*100000)</f>
        <v>0</v>
      </c>
      <c r="CQ67" s="110"/>
      <c r="CR67" s="158"/>
      <c r="CS67" s="159">
        <v>0.135573</v>
      </c>
      <c r="CT67" s="110"/>
      <c r="CU67" s="108" t="str">
        <f>' B_Populations'!$B$12</f>
        <v>25-34</v>
      </c>
      <c r="CV67" s="160">
        <f t="shared" si="82"/>
        <v>0.88171826222684713</v>
      </c>
      <c r="CW67" s="161">
        <f t="shared" si="83"/>
        <v>1.7267146405145515</v>
      </c>
      <c r="CX67" s="161">
        <f t="shared" si="84"/>
        <v>0</v>
      </c>
      <c r="CY67" s="162">
        <f t="shared" si="85"/>
        <v>0</v>
      </c>
      <c r="CZ67" s="162">
        <f t="shared" si="86"/>
        <v>0</v>
      </c>
      <c r="DA67" s="162">
        <f t="shared" si="87"/>
        <v>0</v>
      </c>
      <c r="DB67" s="162">
        <f t="shared" si="88"/>
        <v>0</v>
      </c>
      <c r="DC67" s="162">
        <f t="shared" si="89"/>
        <v>0</v>
      </c>
      <c r="DD67" s="162">
        <f t="shared" si="90"/>
        <v>0</v>
      </c>
      <c r="DE67" s="178">
        <f t="shared" si="91"/>
        <v>0</v>
      </c>
    </row>
    <row r="68" spans="1:109">
      <c r="B68" s="108" t="str">
        <f>' B_Populations'!$B$13</f>
        <v>35-44</v>
      </c>
      <c r="C68" s="259">
        <v>3</v>
      </c>
      <c r="D68" s="260">
        <v>1</v>
      </c>
      <c r="E68" s="260">
        <f t="shared" si="92"/>
        <v>2</v>
      </c>
      <c r="F68" s="155"/>
      <c r="G68" s="155"/>
      <c r="H68" s="155"/>
      <c r="I68" s="155"/>
      <c r="J68" s="155"/>
      <c r="K68" s="155"/>
      <c r="L68" s="155"/>
      <c r="M68" s="110"/>
      <c r="N68" s="110"/>
      <c r="O68" s="110"/>
      <c r="P68" s="110"/>
      <c r="Q68" s="110"/>
      <c r="R68" s="110"/>
      <c r="S68" s="110"/>
      <c r="T68" s="110"/>
      <c r="U68" s="110"/>
      <c r="V68" s="110"/>
      <c r="W68" s="110"/>
      <c r="X68" s="110"/>
      <c r="Y68" s="110"/>
      <c r="Z68" s="177"/>
      <c r="AA68" s="177"/>
      <c r="AB68" s="177"/>
      <c r="AC68" s="177"/>
      <c r="AD68" s="177"/>
      <c r="AE68" s="177"/>
      <c r="AF68" s="177"/>
      <c r="AG68" s="110"/>
      <c r="AH68" s="157">
        <f>' B_Populations'!C73</f>
        <v>73615</v>
      </c>
      <c r="AI68" s="157">
        <f t="shared" si="93"/>
        <v>4.0752564015485975</v>
      </c>
      <c r="AJ68" s="157">
        <f>' B_Populations'!E73</f>
        <v>36734</v>
      </c>
      <c r="AK68" s="157">
        <f>IF(AJ68=0,0,($D$68/$AJ$68)*100000)</f>
        <v>2.7222736429465888</v>
      </c>
      <c r="AL68" s="157">
        <f>' B_Populations'!G73</f>
        <v>36881</v>
      </c>
      <c r="AM68" s="157">
        <f>IF(AL68=0,0,($E$68/$AL$68)*100000)</f>
        <v>5.4228464521027089</v>
      </c>
      <c r="AN68" s="157">
        <f>' B_Populations'!I73</f>
        <v>0</v>
      </c>
      <c r="AO68" s="157">
        <f>IF(AN68=0,0,($F$68/$AN$68)*100000)</f>
        <v>0</v>
      </c>
      <c r="AP68" s="157">
        <f>' B_Populations'!K73</f>
        <v>0</v>
      </c>
      <c r="AQ68" s="157">
        <f>IF(AP68=0,0,($G$68/$AP$68)*100000)</f>
        <v>0</v>
      </c>
      <c r="AR68" s="157">
        <f>' B_Populations'!M73</f>
        <v>0</v>
      </c>
      <c r="AS68" s="157">
        <f>IF(AR68=0,0,($H$68/$AR$68)*100000)</f>
        <v>0</v>
      </c>
      <c r="AT68" s="157">
        <f>' B_Populations'!O73</f>
        <v>0</v>
      </c>
      <c r="AU68" s="157">
        <f>IF(AT68=0,0,($I$68/$AT$68)*100000)</f>
        <v>0</v>
      </c>
      <c r="AV68" s="157">
        <f>' B_Populations'!Q73</f>
        <v>0</v>
      </c>
      <c r="AW68" s="157">
        <f>IF(AV68=0,0,($J$68/$AV$68)*100000)</f>
        <v>0</v>
      </c>
      <c r="AX68" s="157">
        <f>' B_Populations'!S73</f>
        <v>0</v>
      </c>
      <c r="AY68" s="157">
        <f>IF(AX68=0,0,($K$68/$AX$68)*100000)</f>
        <v>0</v>
      </c>
      <c r="AZ68" s="157">
        <f>' B_Populations'!U73</f>
        <v>0</v>
      </c>
      <c r="BA68" s="157">
        <f>IF(AZ68=0,0,($L$68/$AZ$68)*100000)</f>
        <v>0</v>
      </c>
      <c r="CQ68" s="110"/>
      <c r="CR68" s="158"/>
      <c r="CS68" s="159">
        <v>0.16261300000000001</v>
      </c>
      <c r="CT68" s="110"/>
      <c r="CU68" s="108" t="str">
        <f>' B_Populations'!$B$13</f>
        <v>35-44</v>
      </c>
      <c r="CV68" s="160">
        <f t="shared" si="82"/>
        <v>0.66268966922502215</v>
      </c>
      <c r="CW68" s="161">
        <f t="shared" si="83"/>
        <v>0.44267708390047367</v>
      </c>
      <c r="CX68" s="161">
        <f t="shared" si="84"/>
        <v>0.88182533011577779</v>
      </c>
      <c r="CY68" s="162">
        <f t="shared" si="85"/>
        <v>0</v>
      </c>
      <c r="CZ68" s="162">
        <f t="shared" si="86"/>
        <v>0</v>
      </c>
      <c r="DA68" s="162">
        <f t="shared" si="87"/>
        <v>0</v>
      </c>
      <c r="DB68" s="162">
        <f t="shared" si="88"/>
        <v>0</v>
      </c>
      <c r="DC68" s="162">
        <f t="shared" si="89"/>
        <v>0</v>
      </c>
      <c r="DD68" s="162">
        <f t="shared" si="90"/>
        <v>0</v>
      </c>
      <c r="DE68" s="178">
        <f t="shared" si="91"/>
        <v>0</v>
      </c>
    </row>
    <row r="69" spans="1:109">
      <c r="B69" s="108" t="str">
        <f>' B_Populations'!$B$14</f>
        <v>45-54</v>
      </c>
      <c r="C69" s="259">
        <v>4</v>
      </c>
      <c r="D69" s="260">
        <v>3</v>
      </c>
      <c r="E69" s="260">
        <f t="shared" si="92"/>
        <v>1</v>
      </c>
      <c r="F69" s="155"/>
      <c r="G69" s="155"/>
      <c r="H69" s="155"/>
      <c r="I69" s="155"/>
      <c r="J69" s="155"/>
      <c r="K69" s="155"/>
      <c r="L69" s="155"/>
      <c r="M69" s="110"/>
      <c r="N69" s="110"/>
      <c r="O69" s="110"/>
      <c r="P69" s="110"/>
      <c r="Q69" s="110"/>
      <c r="R69" s="110"/>
      <c r="S69" s="110"/>
      <c r="T69" s="110"/>
      <c r="U69" s="110"/>
      <c r="V69" s="110"/>
      <c r="W69" s="110"/>
      <c r="X69" s="110"/>
      <c r="Y69" s="110"/>
      <c r="Z69" s="177"/>
      <c r="AA69" s="177"/>
      <c r="AB69" s="177"/>
      <c r="AC69" s="177"/>
      <c r="AD69" s="177"/>
      <c r="AE69" s="177"/>
      <c r="AF69" s="177"/>
      <c r="AG69" s="110"/>
      <c r="AH69" s="157">
        <f>' B_Populations'!C74</f>
        <v>75318</v>
      </c>
      <c r="AI69" s="157">
        <f t="shared" si="93"/>
        <v>5.3108154757162964</v>
      </c>
      <c r="AJ69" s="157">
        <f>' B_Populations'!E74</f>
        <v>38003</v>
      </c>
      <c r="AK69" s="157">
        <f>IF(AJ69=0,0,($D$69/$AJ$69)*100000)</f>
        <v>7.8941136226087423</v>
      </c>
      <c r="AL69" s="157">
        <f>' B_Populations'!G74</f>
        <v>37315</v>
      </c>
      <c r="AM69" s="157">
        <f>IF(AL69=0,0,($E$69/$AL$69)*100000)</f>
        <v>2.6798874447273215</v>
      </c>
      <c r="AN69" s="157">
        <f>' B_Populations'!I74</f>
        <v>0</v>
      </c>
      <c r="AO69" s="157">
        <f>IF(AN69=0,0,($F$69/$AN$69)*100000)</f>
        <v>0</v>
      </c>
      <c r="AP69" s="157">
        <f>' B_Populations'!K74</f>
        <v>0</v>
      </c>
      <c r="AQ69" s="157">
        <f>IF(AP69=0,0,($G$69/$AP$69)*100000)</f>
        <v>0</v>
      </c>
      <c r="AR69" s="157">
        <f>' B_Populations'!M74</f>
        <v>0</v>
      </c>
      <c r="AS69" s="157">
        <f>IF(AR69=0,0,($H$69/$AR$69)*100000)</f>
        <v>0</v>
      </c>
      <c r="AT69" s="157">
        <f>' B_Populations'!O74</f>
        <v>0</v>
      </c>
      <c r="AU69" s="157">
        <f>IF(AT69=0,0,($I$69/$AT$69)*100000)</f>
        <v>0</v>
      </c>
      <c r="AV69" s="157">
        <f>' B_Populations'!Q74</f>
        <v>0</v>
      </c>
      <c r="AW69" s="157">
        <f>IF(AV69=0,0,($J$69/$AV$69)*100000)</f>
        <v>0</v>
      </c>
      <c r="AX69" s="157">
        <f>' B_Populations'!S74</f>
        <v>0</v>
      </c>
      <c r="AY69" s="157">
        <f>IF(AX69=0,0,($K$69/$AX$69)*100000)</f>
        <v>0</v>
      </c>
      <c r="AZ69" s="157">
        <f>' B_Populations'!U74</f>
        <v>0</v>
      </c>
      <c r="BA69" s="157">
        <f>IF(AZ69=0,0,($L$69/$AZ$69)*100000)</f>
        <v>0</v>
      </c>
      <c r="CQ69" s="110"/>
      <c r="CR69" s="158"/>
      <c r="CS69" s="159">
        <v>0.13483400000000001</v>
      </c>
      <c r="CT69" s="110"/>
      <c r="CU69" s="108" t="str">
        <f>' B_Populations'!$B$14</f>
        <v>45-54</v>
      </c>
      <c r="CV69" s="160">
        <f t="shared" si="82"/>
        <v>0.71607849385273115</v>
      </c>
      <c r="CW69" s="161">
        <f t="shared" si="83"/>
        <v>1.0643949161908273</v>
      </c>
      <c r="CX69" s="161">
        <f t="shared" si="84"/>
        <v>0.36133994372236372</v>
      </c>
      <c r="CY69" s="162">
        <f t="shared" si="85"/>
        <v>0</v>
      </c>
      <c r="CZ69" s="162">
        <f t="shared" si="86"/>
        <v>0</v>
      </c>
      <c r="DA69" s="162">
        <f t="shared" si="87"/>
        <v>0</v>
      </c>
      <c r="DB69" s="162">
        <f t="shared" si="88"/>
        <v>0</v>
      </c>
      <c r="DC69" s="162">
        <f t="shared" si="89"/>
        <v>0</v>
      </c>
      <c r="DD69" s="162">
        <f t="shared" si="90"/>
        <v>0</v>
      </c>
      <c r="DE69" s="178">
        <f t="shared" si="91"/>
        <v>0</v>
      </c>
    </row>
    <row r="70" spans="1:109">
      <c r="B70" s="108" t="str">
        <f>' B_Populations'!$B$15</f>
        <v>55-64</v>
      </c>
      <c r="C70" s="259">
        <v>5</v>
      </c>
      <c r="D70" s="260">
        <v>5</v>
      </c>
      <c r="E70" s="260">
        <f t="shared" si="92"/>
        <v>0</v>
      </c>
      <c r="F70" s="155"/>
      <c r="G70" s="155"/>
      <c r="H70" s="155"/>
      <c r="I70" s="155"/>
      <c r="J70" s="155"/>
      <c r="K70" s="155"/>
      <c r="L70" s="155"/>
      <c r="M70" s="110"/>
      <c r="N70" s="110"/>
      <c r="O70" s="110"/>
      <c r="P70" s="110"/>
      <c r="Q70" s="110"/>
      <c r="R70" s="110"/>
      <c r="S70" s="110"/>
      <c r="T70" s="110"/>
      <c r="U70" s="110"/>
      <c r="V70" s="110"/>
      <c r="W70" s="110"/>
      <c r="X70" s="110"/>
      <c r="Y70" s="110"/>
      <c r="Z70" s="177"/>
      <c r="AA70" s="177"/>
      <c r="AB70" s="177"/>
      <c r="AC70" s="177"/>
      <c r="AD70" s="177"/>
      <c r="AE70" s="177"/>
      <c r="AF70" s="177"/>
      <c r="AG70" s="110"/>
      <c r="AH70" s="157">
        <f>' B_Populations'!C75</f>
        <v>66432</v>
      </c>
      <c r="AI70" s="157">
        <f t="shared" si="93"/>
        <v>7.5264932562620421</v>
      </c>
      <c r="AJ70" s="157">
        <f>' B_Populations'!E75</f>
        <v>32702</v>
      </c>
      <c r="AK70" s="157">
        <f>IF(AJ70=0,0,($D$70/$AJ$70)*100000)</f>
        <v>15.2895847348786</v>
      </c>
      <c r="AL70" s="157">
        <f>' B_Populations'!G75</f>
        <v>33730</v>
      </c>
      <c r="AM70" s="157">
        <f>IF(AL70=0,0,($E$70/$AL$70)*100000)</f>
        <v>0</v>
      </c>
      <c r="AN70" s="157">
        <f>' B_Populations'!I75</f>
        <v>0</v>
      </c>
      <c r="AO70" s="157">
        <f>IF(AN70=0,0,($F$70/$AN$70)*100000)</f>
        <v>0</v>
      </c>
      <c r="AP70" s="157">
        <f>' B_Populations'!K75</f>
        <v>0</v>
      </c>
      <c r="AQ70" s="157">
        <f>IF(AP70=0,0,($G$70/$AP$70)*100000)</f>
        <v>0</v>
      </c>
      <c r="AR70" s="157">
        <f>' B_Populations'!M75</f>
        <v>0</v>
      </c>
      <c r="AS70" s="157">
        <f>IF(AR70=0,0,($H$70/$AR$70)*100000)</f>
        <v>0</v>
      </c>
      <c r="AT70" s="157">
        <f>' B_Populations'!O75</f>
        <v>0</v>
      </c>
      <c r="AU70" s="157">
        <f>IF(AT70=0,0,($I$70/$AT$70)*100000)</f>
        <v>0</v>
      </c>
      <c r="AV70" s="157">
        <f>' B_Populations'!Q75</f>
        <v>0</v>
      </c>
      <c r="AW70" s="157">
        <f>IF(AV70=0,0,($J$70/$AV$70)*100000)</f>
        <v>0</v>
      </c>
      <c r="AX70" s="157">
        <f>' B_Populations'!S75</f>
        <v>0</v>
      </c>
      <c r="AY70" s="157">
        <f>IF(AX70=0,0,($K$70/$AX$70)*100000)</f>
        <v>0</v>
      </c>
      <c r="AZ70" s="157">
        <f>' B_Populations'!U75</f>
        <v>0</v>
      </c>
      <c r="BA70" s="157">
        <f>IF(AZ70=0,0,($L$70/$AZ$70)*100000)</f>
        <v>0</v>
      </c>
      <c r="CQ70" s="110"/>
      <c r="CR70" s="158"/>
      <c r="CS70" s="159">
        <v>8.7247000000000005E-2</v>
      </c>
      <c r="CT70" s="110"/>
      <c r="CU70" s="108" t="str">
        <f>' B_Populations'!$B$15</f>
        <v>55-64</v>
      </c>
      <c r="CV70" s="160">
        <f t="shared" si="82"/>
        <v>0.65666395712909442</v>
      </c>
      <c r="CW70" s="161">
        <f t="shared" si="83"/>
        <v>1.3339703993639533</v>
      </c>
      <c r="CX70" s="161">
        <f t="shared" si="84"/>
        <v>0</v>
      </c>
      <c r="CY70" s="162">
        <f t="shared" si="85"/>
        <v>0</v>
      </c>
      <c r="CZ70" s="162">
        <f t="shared" si="86"/>
        <v>0</v>
      </c>
      <c r="DA70" s="162">
        <f t="shared" si="87"/>
        <v>0</v>
      </c>
      <c r="DB70" s="162">
        <f t="shared" si="88"/>
        <v>0</v>
      </c>
      <c r="DC70" s="162">
        <f t="shared" si="89"/>
        <v>0</v>
      </c>
      <c r="DD70" s="162">
        <f t="shared" si="90"/>
        <v>0</v>
      </c>
      <c r="DE70" s="178">
        <f t="shared" si="91"/>
        <v>0</v>
      </c>
    </row>
    <row r="71" spans="1:109">
      <c r="B71" s="108" t="str">
        <f>' B_Populations'!$B$16</f>
        <v>65-74</v>
      </c>
      <c r="C71" s="259">
        <v>1</v>
      </c>
      <c r="D71" s="260">
        <v>0</v>
      </c>
      <c r="E71" s="260">
        <f t="shared" si="92"/>
        <v>1</v>
      </c>
      <c r="F71" s="155"/>
      <c r="G71" s="155"/>
      <c r="H71" s="155"/>
      <c r="I71" s="155"/>
      <c r="J71" s="155"/>
      <c r="K71" s="155"/>
      <c r="L71" s="155"/>
      <c r="M71" s="110"/>
      <c r="N71" s="110"/>
      <c r="O71" s="110"/>
      <c r="P71" s="110"/>
      <c r="Q71" s="110"/>
      <c r="R71" s="110"/>
      <c r="S71" s="110"/>
      <c r="T71" s="110"/>
      <c r="U71" s="110"/>
      <c r="V71" s="110"/>
      <c r="W71" s="110"/>
      <c r="X71" s="110"/>
      <c r="Y71" s="110"/>
      <c r="Z71" s="177"/>
      <c r="AA71" s="177"/>
      <c r="AB71" s="177"/>
      <c r="AC71" s="177"/>
      <c r="AD71" s="177"/>
      <c r="AE71" s="177"/>
      <c r="AF71" s="177"/>
      <c r="AG71" s="110"/>
      <c r="AH71" s="157">
        <f>' B_Populations'!C76</f>
        <v>42265</v>
      </c>
      <c r="AI71" s="157">
        <f t="shared" si="93"/>
        <v>2.3660238968413578</v>
      </c>
      <c r="AJ71" s="157">
        <f>' B_Populations'!E76</f>
        <v>20187</v>
      </c>
      <c r="AK71" s="157">
        <f>IF(AJ71=0,0,($D$71/$AJ$71)*100000)</f>
        <v>0</v>
      </c>
      <c r="AL71" s="157">
        <f>' B_Populations'!G76</f>
        <v>22078</v>
      </c>
      <c r="AM71" s="157">
        <f>IF(AL71=0,0,($E$71/$AL$71)*100000)</f>
        <v>4.529395778603134</v>
      </c>
      <c r="AN71" s="157">
        <f>' B_Populations'!I76</f>
        <v>0</v>
      </c>
      <c r="AO71" s="157">
        <f>IF(AN71=0,0,($F$71/$AN$71)*100000)</f>
        <v>0</v>
      </c>
      <c r="AP71" s="157">
        <f>' B_Populations'!K76</f>
        <v>0</v>
      </c>
      <c r="AQ71" s="157">
        <f>IF(AP71=0,0,($G$71/$AP$71)*100000)</f>
        <v>0</v>
      </c>
      <c r="AR71" s="157">
        <f>' B_Populations'!M76</f>
        <v>0</v>
      </c>
      <c r="AS71" s="157">
        <f>IF(AR71=0,0,($H$71/$AR$71)*100000)</f>
        <v>0</v>
      </c>
      <c r="AT71" s="157">
        <f>' B_Populations'!O76</f>
        <v>0</v>
      </c>
      <c r="AU71" s="157">
        <f>IF(AT71=0,0,($I$71/$AT$71)*100000)</f>
        <v>0</v>
      </c>
      <c r="AV71" s="157">
        <f>' B_Populations'!Q76</f>
        <v>0</v>
      </c>
      <c r="AW71" s="157">
        <f>IF(AV71=0,0,($J$71/$AV$71)*100000)</f>
        <v>0</v>
      </c>
      <c r="AX71" s="157">
        <f>' B_Populations'!S76</f>
        <v>0</v>
      </c>
      <c r="AY71" s="157">
        <f>IF(AX71=0,0,($K$71/$AX$71)*100000)</f>
        <v>0</v>
      </c>
      <c r="AZ71" s="157">
        <f>' B_Populations'!U76</f>
        <v>0</v>
      </c>
      <c r="BA71" s="157">
        <f>IF(AZ71=0,0,($L$71/$AZ$71)*100000)</f>
        <v>0</v>
      </c>
      <c r="CQ71" s="110"/>
      <c r="CR71" s="158"/>
      <c r="CS71" s="159">
        <v>6.6036999999999998E-2</v>
      </c>
      <c r="CT71" s="110"/>
      <c r="CU71" s="108" t="str">
        <f>' B_Populations'!$B$16</f>
        <v>65-74</v>
      </c>
      <c r="CV71" s="160">
        <f t="shared" si="82"/>
        <v>0.15624512007571276</v>
      </c>
      <c r="CW71" s="161">
        <f t="shared" si="83"/>
        <v>0</v>
      </c>
      <c r="CX71" s="161">
        <f t="shared" si="84"/>
        <v>0.29910770903161515</v>
      </c>
      <c r="CY71" s="162">
        <f t="shared" si="85"/>
        <v>0</v>
      </c>
      <c r="CZ71" s="162">
        <f t="shared" si="86"/>
        <v>0</v>
      </c>
      <c r="DA71" s="162">
        <f t="shared" si="87"/>
        <v>0</v>
      </c>
      <c r="DB71" s="162">
        <f t="shared" si="88"/>
        <v>0</v>
      </c>
      <c r="DC71" s="162">
        <f t="shared" si="89"/>
        <v>0</v>
      </c>
      <c r="DD71" s="162">
        <f t="shared" si="90"/>
        <v>0</v>
      </c>
      <c r="DE71" s="178">
        <f t="shared" si="91"/>
        <v>0</v>
      </c>
    </row>
    <row r="72" spans="1:109">
      <c r="B72" s="108" t="str">
        <f>' B_Populations'!$B$17</f>
        <v>75-84</v>
      </c>
      <c r="C72" s="259">
        <v>0</v>
      </c>
      <c r="D72" s="260">
        <v>0</v>
      </c>
      <c r="E72" s="260">
        <f t="shared" si="92"/>
        <v>0</v>
      </c>
      <c r="F72" s="155"/>
      <c r="G72" s="155"/>
      <c r="H72" s="155"/>
      <c r="I72" s="155"/>
      <c r="J72" s="155"/>
      <c r="K72" s="155"/>
      <c r="L72" s="155"/>
      <c r="M72" s="110"/>
      <c r="N72" s="110"/>
      <c r="O72" s="110"/>
      <c r="P72" s="110"/>
      <c r="Q72" s="110"/>
      <c r="R72" s="110"/>
      <c r="S72" s="110"/>
      <c r="T72" s="110"/>
      <c r="U72" s="110"/>
      <c r="V72" s="110"/>
      <c r="W72" s="110"/>
      <c r="X72" s="110"/>
      <c r="Y72" s="110"/>
      <c r="Z72" s="177"/>
      <c r="AA72" s="177"/>
      <c r="AB72" s="177"/>
      <c r="AC72" s="177"/>
      <c r="AD72" s="177"/>
      <c r="AE72" s="177"/>
      <c r="AF72" s="177"/>
      <c r="AG72" s="110"/>
      <c r="AH72" s="157">
        <f>' B_Populations'!C77</f>
        <v>20481</v>
      </c>
      <c r="AI72" s="157">
        <f>IF(AH72=0,0,(C72/AH72)*100000)</f>
        <v>0</v>
      </c>
      <c r="AJ72" s="157">
        <f>' B_Populations'!E77</f>
        <v>8469</v>
      </c>
      <c r="AK72" s="157">
        <f>IF(AJ72=0,0,($D$72/$AJ$72)*100000)</f>
        <v>0</v>
      </c>
      <c r="AL72" s="157">
        <f>' B_Populations'!G77</f>
        <v>12012</v>
      </c>
      <c r="AM72" s="157">
        <f>IF(AL72=0,0,($E$72/$AL$72)*100000)</f>
        <v>0</v>
      </c>
      <c r="AN72" s="157">
        <f>' B_Populations'!I77</f>
        <v>0</v>
      </c>
      <c r="AO72" s="157">
        <f>IF(AN72=0,0,($F$72/$AN$72)*100000)</f>
        <v>0</v>
      </c>
      <c r="AP72" s="157">
        <f>' B_Populations'!K77</f>
        <v>0</v>
      </c>
      <c r="AQ72" s="157">
        <f>IF(AP72=0,0,($G$72/$AP$72)*100000)</f>
        <v>0</v>
      </c>
      <c r="AR72" s="157">
        <f>' B_Populations'!M77</f>
        <v>0</v>
      </c>
      <c r="AS72" s="157">
        <f>IF(AR72=0,0,($H$72/$AR$72)*100000)</f>
        <v>0</v>
      </c>
      <c r="AT72" s="157">
        <f>' B_Populations'!O77</f>
        <v>0</v>
      </c>
      <c r="AU72" s="157">
        <f>IF(AT72=0,0,($I$72/$AT$72)*100000)</f>
        <v>0</v>
      </c>
      <c r="AV72" s="157">
        <f>' B_Populations'!Q77</f>
        <v>0</v>
      </c>
      <c r="AW72" s="157">
        <f>IF(AV72=0,0,($J$72/$AV$72)*100000)</f>
        <v>0</v>
      </c>
      <c r="AX72" s="157">
        <f>' B_Populations'!S77</f>
        <v>0</v>
      </c>
      <c r="AY72" s="157">
        <f>IF(AX72=0,0,($K$72/$AX$72)*100000)</f>
        <v>0</v>
      </c>
      <c r="AZ72" s="157">
        <f>' B_Populations'!U77</f>
        <v>0</v>
      </c>
      <c r="BA72" s="157">
        <f>IF(AZ72=0,0,($L$72/$AZ$72)*100000)</f>
        <v>0</v>
      </c>
      <c r="CQ72" s="110"/>
      <c r="CR72" s="158"/>
      <c r="CS72" s="159">
        <v>4.4840999999999999E-2</v>
      </c>
      <c r="CT72" s="110"/>
      <c r="CU72" s="108" t="str">
        <f>' B_Populations'!$B$17</f>
        <v>75-84</v>
      </c>
      <c r="CV72" s="160">
        <f t="shared" si="82"/>
        <v>0</v>
      </c>
      <c r="CW72" s="161">
        <f t="shared" si="83"/>
        <v>0</v>
      </c>
      <c r="CX72" s="161">
        <f t="shared" si="84"/>
        <v>0</v>
      </c>
      <c r="CY72" s="162">
        <f t="shared" si="85"/>
        <v>0</v>
      </c>
      <c r="CZ72" s="162">
        <f t="shared" si="86"/>
        <v>0</v>
      </c>
      <c r="DA72" s="162">
        <f t="shared" si="87"/>
        <v>0</v>
      </c>
      <c r="DB72" s="162">
        <f t="shared" si="88"/>
        <v>0</v>
      </c>
      <c r="DC72" s="162">
        <f t="shared" si="89"/>
        <v>0</v>
      </c>
      <c r="DD72" s="162">
        <f t="shared" si="90"/>
        <v>0</v>
      </c>
      <c r="DE72" s="178">
        <f t="shared" si="91"/>
        <v>0</v>
      </c>
    </row>
    <row r="73" spans="1:109">
      <c r="B73" s="108" t="str">
        <f>' B_Populations'!$B$18</f>
        <v>85+</v>
      </c>
      <c r="C73" s="259">
        <v>0</v>
      </c>
      <c r="D73" s="260">
        <v>0</v>
      </c>
      <c r="E73" s="260">
        <f t="shared" si="92"/>
        <v>0</v>
      </c>
      <c r="F73" s="155"/>
      <c r="G73" s="155"/>
      <c r="H73" s="155"/>
      <c r="I73" s="155"/>
      <c r="J73" s="155"/>
      <c r="K73" s="155"/>
      <c r="L73" s="155"/>
      <c r="M73" s="110"/>
      <c r="N73" s="110"/>
      <c r="O73" s="110"/>
      <c r="P73" s="110"/>
      <c r="Q73" s="110"/>
      <c r="R73" s="110"/>
      <c r="S73" s="110"/>
      <c r="T73" s="110"/>
      <c r="U73" s="110"/>
      <c r="V73" s="110"/>
      <c r="W73" s="110"/>
      <c r="X73" s="110"/>
      <c r="Y73" s="110"/>
      <c r="Z73" s="177"/>
      <c r="AA73" s="177"/>
      <c r="AB73" s="177"/>
      <c r="AC73" s="177"/>
      <c r="AD73" s="177"/>
      <c r="AE73" s="177"/>
      <c r="AF73" s="177"/>
      <c r="AG73" s="110"/>
      <c r="AH73" s="157">
        <f>' B_Populations'!C78</f>
        <v>7281</v>
      </c>
      <c r="AI73" s="157">
        <f t="shared" si="93"/>
        <v>0</v>
      </c>
      <c r="AJ73" s="157">
        <f>' B_Populations'!E78</f>
        <v>2811</v>
      </c>
      <c r="AK73" s="157">
        <f>IF(AJ73=0,0,($D$73/$AJ$73)*100000)</f>
        <v>0</v>
      </c>
      <c r="AL73" s="157">
        <f>' B_Populations'!G78</f>
        <v>4470</v>
      </c>
      <c r="AM73" s="157">
        <f>IF(AL73=0,0,($E$73/$AL$73)*100000)</f>
        <v>0</v>
      </c>
      <c r="AN73" s="157">
        <f>' B_Populations'!I78</f>
        <v>0</v>
      </c>
      <c r="AO73" s="157">
        <f>IF(AN73=0,0,($F$73/$AN$73)*100000)</f>
        <v>0</v>
      </c>
      <c r="AP73" s="157">
        <f>' B_Populations'!K78</f>
        <v>0</v>
      </c>
      <c r="AQ73" s="157">
        <f>IF(AP73=0,0,($G$73/$AP$73)*100000)</f>
        <v>0</v>
      </c>
      <c r="AR73" s="157">
        <f>' B_Populations'!M78</f>
        <v>0</v>
      </c>
      <c r="AS73" s="157">
        <f>IF(AR73=0,0,($H$73/$AR$73)*100000)</f>
        <v>0</v>
      </c>
      <c r="AT73" s="157">
        <f>' B_Populations'!O78</f>
        <v>0</v>
      </c>
      <c r="AU73" s="157">
        <f>IF(AT73=0,0,($I$73/$AT$73)*100000)</f>
        <v>0</v>
      </c>
      <c r="AV73" s="157">
        <f>' B_Populations'!Q78</f>
        <v>0</v>
      </c>
      <c r="AW73" s="157">
        <f>IF(AV73=0,0,($J$73/$AV$73)*100000)</f>
        <v>0</v>
      </c>
      <c r="AX73" s="157">
        <f>' B_Populations'!S78</f>
        <v>0</v>
      </c>
      <c r="AY73" s="157">
        <f>IF(AX73=0,0,($K$73/$AX$73)*100000)</f>
        <v>0</v>
      </c>
      <c r="AZ73" s="157">
        <f>' B_Populations'!U78</f>
        <v>0</v>
      </c>
      <c r="BA73" s="157">
        <f>IF(AZ73=0,0,($L$73/$AZ$73)*100000)</f>
        <v>0</v>
      </c>
      <c r="CQ73" s="110"/>
      <c r="CR73" s="158"/>
      <c r="CS73" s="159">
        <v>1.5507999999999999E-2</v>
      </c>
      <c r="CT73" s="110"/>
      <c r="CU73" s="108" t="str">
        <f>' B_Populations'!$B$18</f>
        <v>85+</v>
      </c>
      <c r="CV73" s="160">
        <f t="shared" si="82"/>
        <v>0</v>
      </c>
      <c r="CW73" s="161">
        <f t="shared" si="83"/>
        <v>0</v>
      </c>
      <c r="CX73" s="161">
        <f t="shared" si="84"/>
        <v>0</v>
      </c>
      <c r="CY73" s="162">
        <f t="shared" si="85"/>
        <v>0</v>
      </c>
      <c r="CZ73" s="162">
        <f t="shared" si="86"/>
        <v>0</v>
      </c>
      <c r="DA73" s="162">
        <f t="shared" si="87"/>
        <v>0</v>
      </c>
      <c r="DB73" s="162">
        <f t="shared" si="88"/>
        <v>0</v>
      </c>
      <c r="DC73" s="162">
        <f t="shared" si="89"/>
        <v>0</v>
      </c>
      <c r="DD73" s="162">
        <f t="shared" si="90"/>
        <v>0</v>
      </c>
      <c r="DE73" s="178">
        <f t="shared" si="91"/>
        <v>0</v>
      </c>
    </row>
    <row r="74" spans="1:109">
      <c r="B74" s="163" t="s">
        <v>115</v>
      </c>
      <c r="C74" s="164">
        <f t="shared" ref="C74:L74" si="94">SUM(C64:C73)</f>
        <v>26</v>
      </c>
      <c r="D74" s="165">
        <f t="shared" si="94"/>
        <v>20</v>
      </c>
      <c r="E74" s="165">
        <f t="shared" si="94"/>
        <v>6</v>
      </c>
      <c r="F74" s="167">
        <f t="shared" si="94"/>
        <v>0</v>
      </c>
      <c r="G74" s="167">
        <f t="shared" si="94"/>
        <v>0</v>
      </c>
      <c r="H74" s="167">
        <f t="shared" si="94"/>
        <v>0</v>
      </c>
      <c r="I74" s="167">
        <f t="shared" si="94"/>
        <v>0</v>
      </c>
      <c r="J74" s="167">
        <f t="shared" si="94"/>
        <v>0</v>
      </c>
      <c r="K74" s="167">
        <f t="shared" si="94"/>
        <v>0</v>
      </c>
      <c r="L74" s="179">
        <f t="shared" si="94"/>
        <v>0</v>
      </c>
      <c r="M74" s="98"/>
      <c r="AH74" s="170">
        <f t="shared" ref="AH74:BA74" si="95">SUM(AH64:AH73)</f>
        <v>464156</v>
      </c>
      <c r="AI74" s="157">
        <f>IF(AH74=0,0,(C74/AH74)*100000)</f>
        <v>5.6015649910805845</v>
      </c>
      <c r="AJ74" s="157">
        <f t="shared" si="95"/>
        <v>231240</v>
      </c>
      <c r="AK74" s="157">
        <f>IF(AJ74=0,0,($D$74/$AJ$74)*100000)</f>
        <v>8.6490226604393712</v>
      </c>
      <c r="AL74" s="157">
        <f t="shared" si="95"/>
        <v>232916</v>
      </c>
      <c r="AM74" s="157">
        <f>IF(AL74=0,0,($E$74/$AL$74)*100000)</f>
        <v>2.5760359958096481</v>
      </c>
      <c r="AN74" s="157">
        <f t="shared" si="95"/>
        <v>0</v>
      </c>
      <c r="AO74" s="157">
        <f>IF(AN74=0,0,($F$74/$AN$74)*100000)</f>
        <v>0</v>
      </c>
      <c r="AP74" s="157">
        <f t="shared" si="95"/>
        <v>0</v>
      </c>
      <c r="AQ74" s="157">
        <f>IF(AP74=0,0,($G$74/$AP$74)*100000)</f>
        <v>0</v>
      </c>
      <c r="AR74" s="157">
        <f t="shared" si="95"/>
        <v>0</v>
      </c>
      <c r="AS74" s="157">
        <f>IF(AR74=0,0,($H$74/$AR$74)*100000)</f>
        <v>0</v>
      </c>
      <c r="AT74" s="157">
        <f t="shared" si="95"/>
        <v>0</v>
      </c>
      <c r="AU74" s="157">
        <f>IF(AT74=0,0,($I$74/$AT$74)*100000)</f>
        <v>0</v>
      </c>
      <c r="AV74" s="157">
        <f t="shared" si="95"/>
        <v>0</v>
      </c>
      <c r="AW74" s="157">
        <f>IF(AV74=0,0,($J$74/$AV$74)*100000)</f>
        <v>0</v>
      </c>
      <c r="AX74" s="157">
        <f t="shared" si="95"/>
        <v>0</v>
      </c>
      <c r="AY74" s="157">
        <f>IF(AX74=0,0,($K$74/$AX$74)*100000)</f>
        <v>0</v>
      </c>
      <c r="AZ74" s="157">
        <f t="shared" si="95"/>
        <v>0</v>
      </c>
      <c r="BA74" s="157">
        <f>IF(AZ74=0,0,($L$74/$AZ$74)*100000)</f>
        <v>0</v>
      </c>
      <c r="CS74" s="171"/>
      <c r="CU74" s="157" t="s">
        <v>115</v>
      </c>
      <c r="CV74" s="160">
        <f t="shared" ref="CV74:DE74" si="96">SUM(CV64:CV73)</f>
        <v>4.7380009543668109</v>
      </c>
      <c r="CW74" s="161">
        <f t="shared" si="96"/>
        <v>7.1055107622702982</v>
      </c>
      <c r="CX74" s="161">
        <f t="shared" si="96"/>
        <v>2.305118498434473</v>
      </c>
      <c r="CY74" s="172">
        <f t="shared" si="96"/>
        <v>0</v>
      </c>
      <c r="CZ74" s="172">
        <f t="shared" si="96"/>
        <v>0</v>
      </c>
      <c r="DA74" s="172">
        <f t="shared" si="96"/>
        <v>0</v>
      </c>
      <c r="DB74" s="172">
        <f t="shared" si="96"/>
        <v>0</v>
      </c>
      <c r="DC74" s="172">
        <f t="shared" si="96"/>
        <v>0</v>
      </c>
      <c r="DD74" s="172">
        <f t="shared" si="96"/>
        <v>0</v>
      </c>
      <c r="DE74" s="180">
        <f t="shared" si="96"/>
        <v>0</v>
      </c>
    </row>
    <row r="76" spans="1:109" ht="12.95" thickBot="1"/>
    <row r="77" spans="1:109" ht="13.5" thickBot="1">
      <c r="A77" s="136" t="s">
        <v>116</v>
      </c>
      <c r="B77" s="173"/>
      <c r="C77" s="174">
        <f>' B_Populations'!A85</f>
        <v>0</v>
      </c>
      <c r="D77" s="139" t="s">
        <v>103</v>
      </c>
      <c r="E77" s="139"/>
      <c r="F77" s="140" t="s">
        <v>104</v>
      </c>
      <c r="G77" s="141"/>
      <c r="H77" s="141"/>
      <c r="I77" s="141"/>
      <c r="J77" s="141"/>
      <c r="K77" s="141"/>
      <c r="L77" s="141"/>
      <c r="M77" s="98"/>
      <c r="N77" s="98"/>
      <c r="O77" s="98"/>
      <c r="P77" s="98"/>
      <c r="Q77" s="98"/>
      <c r="R77" s="98"/>
      <c r="S77" s="98"/>
      <c r="T77" s="98"/>
      <c r="U77" s="98"/>
      <c r="V77" s="98"/>
      <c r="W77" s="98"/>
      <c r="X77" s="98"/>
      <c r="Y77" s="98"/>
      <c r="CV77" s="98" t="s">
        <v>106</v>
      </c>
      <c r="CW77" s="98"/>
      <c r="CX77" s="98"/>
      <c r="CY77" s="98"/>
    </row>
    <row r="78" spans="1:109" ht="39">
      <c r="B78" s="144" t="s">
        <v>32</v>
      </c>
      <c r="C78" s="145" t="s">
        <v>107</v>
      </c>
      <c r="D78" s="146" t="s">
        <v>108</v>
      </c>
      <c r="E78" s="146" t="s">
        <v>109</v>
      </c>
      <c r="F78" s="148" t="str">
        <f>' B_Populations'!$I$8</f>
        <v>White-Not Hispanic</v>
      </c>
      <c r="G78" s="148" t="str">
        <f>' B_Populations'!$K$8</f>
        <v>Hispanic</v>
      </c>
      <c r="H78" s="148" t="str">
        <f>' B_Populations'!$M$8</f>
        <v>Black-Not Hispanic</v>
      </c>
      <c r="I78" s="148" t="str">
        <f>' B_Populations'!$O$8</f>
        <v>Asian</v>
      </c>
      <c r="J78" s="148" t="str">
        <f>' B_Populations'!$Q$8</f>
        <v>American Indian/Alaska Native</v>
      </c>
      <c r="K78" s="148" t="str">
        <f>' B_Populations'!$S$8</f>
        <v>Other</v>
      </c>
      <c r="L78" s="175" t="str">
        <f>' B_Populations'!$U$8</f>
        <v>Other</v>
      </c>
      <c r="M78" s="102"/>
      <c r="N78" s="102"/>
      <c r="O78" s="102"/>
      <c r="P78" s="102"/>
      <c r="Q78" s="102"/>
      <c r="R78" s="102"/>
      <c r="S78" s="102"/>
      <c r="T78" s="102"/>
      <c r="U78" s="102"/>
      <c r="V78" s="102"/>
      <c r="W78" s="102"/>
      <c r="X78" s="102"/>
      <c r="Y78" s="102"/>
      <c r="Z78" s="102"/>
      <c r="AA78" s="102"/>
      <c r="AB78" s="102"/>
      <c r="AC78" s="102"/>
      <c r="AD78" s="102"/>
      <c r="AE78" s="102"/>
      <c r="AF78" s="102"/>
      <c r="AH78" s="150" t="s">
        <v>110</v>
      </c>
      <c r="AI78" s="150" t="s">
        <v>111</v>
      </c>
      <c r="AJ78" s="150" t="s">
        <v>112</v>
      </c>
      <c r="AK78" s="150" t="s">
        <v>111</v>
      </c>
      <c r="AL78" s="150" t="s">
        <v>113</v>
      </c>
      <c r="AM78" s="150" t="s">
        <v>111</v>
      </c>
      <c r="AN78" s="150" t="str">
        <f>' B_Populations'!$I$8</f>
        <v>White-Not Hispanic</v>
      </c>
      <c r="AO78" s="150" t="s">
        <v>111</v>
      </c>
      <c r="AP78" s="150" t="str">
        <f>' B_Populations'!$K$8</f>
        <v>Hispanic</v>
      </c>
      <c r="AQ78" s="150" t="s">
        <v>111</v>
      </c>
      <c r="AR78" s="150" t="str">
        <f>' B_Populations'!$M$8</f>
        <v>Black-Not Hispanic</v>
      </c>
      <c r="AS78" s="150" t="s">
        <v>111</v>
      </c>
      <c r="AT78" s="150" t="str">
        <f>' B_Populations'!$O$8</f>
        <v>Asian</v>
      </c>
      <c r="AU78" s="150" t="s">
        <v>111</v>
      </c>
      <c r="AV78" s="150" t="str">
        <f>' B_Populations'!$Q$8</f>
        <v>American Indian/Alaska Native</v>
      </c>
      <c r="AW78" s="150" t="s">
        <v>111</v>
      </c>
      <c r="AX78" s="150" t="str">
        <f>' B_Populations'!$S$8</f>
        <v>Other</v>
      </c>
      <c r="AY78" s="150" t="s">
        <v>111</v>
      </c>
      <c r="AZ78" s="150" t="str">
        <f>' B_Populations'!$U$8</f>
        <v>Other</v>
      </c>
      <c r="BA78" s="150" t="s">
        <v>111</v>
      </c>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51" t="s">
        <v>114</v>
      </c>
      <c r="CU78" s="150" t="s">
        <v>32</v>
      </c>
      <c r="CV78" s="152" t="s">
        <v>33</v>
      </c>
      <c r="CW78" s="153" t="s">
        <v>34</v>
      </c>
      <c r="CX78" s="153" t="s">
        <v>35</v>
      </c>
      <c r="CY78" s="148" t="str">
        <f>' B_Populations'!$I$8</f>
        <v>White-Not Hispanic</v>
      </c>
      <c r="CZ78" s="148" t="str">
        <f>' B_Populations'!$K$8</f>
        <v>Hispanic</v>
      </c>
      <c r="DA78" s="148" t="str">
        <f>' B_Populations'!$M$8</f>
        <v>Black-Not Hispanic</v>
      </c>
      <c r="DB78" s="148" t="str">
        <f>' B_Populations'!$O$8</f>
        <v>Asian</v>
      </c>
      <c r="DC78" s="148" t="str">
        <f>' B_Populations'!$Q$8</f>
        <v>American Indian/Alaska Native</v>
      </c>
      <c r="DD78" s="148" t="str">
        <f>' B_Populations'!$S$8</f>
        <v>Other</v>
      </c>
      <c r="DE78" s="175" t="str">
        <f>' B_Populations'!$U$8</f>
        <v>Other</v>
      </c>
    </row>
    <row r="79" spans="1:109">
      <c r="B79" s="108" t="str">
        <f>' B_Populations'!$B$9</f>
        <v>10-14</v>
      </c>
      <c r="C79" s="259"/>
      <c r="D79" s="260"/>
      <c r="E79" s="260"/>
      <c r="F79" s="155"/>
      <c r="G79" s="155"/>
      <c r="H79" s="155"/>
      <c r="I79" s="155"/>
      <c r="J79" s="155"/>
      <c r="K79" s="155"/>
      <c r="L79" s="155"/>
      <c r="M79" s="110"/>
      <c r="N79" s="110"/>
      <c r="O79" s="110"/>
      <c r="P79" s="110"/>
      <c r="Q79" s="110"/>
      <c r="R79" s="110"/>
      <c r="S79" s="110"/>
      <c r="T79" s="110"/>
      <c r="U79" s="110"/>
      <c r="V79" s="110"/>
      <c r="W79" s="110"/>
      <c r="X79" s="110"/>
      <c r="Y79" s="110"/>
      <c r="Z79" s="177"/>
      <c r="AA79" s="177"/>
      <c r="AB79" s="177"/>
      <c r="AC79" s="177"/>
      <c r="AD79" s="177"/>
      <c r="AE79" s="177"/>
      <c r="AF79" s="177"/>
      <c r="AG79" s="110"/>
      <c r="AH79" s="157">
        <f>' B_Populations'!C84</f>
        <v>0</v>
      </c>
      <c r="AI79" s="157">
        <f>IF(AH79=0,0,($C$79/$AH$79)*100000)</f>
        <v>0</v>
      </c>
      <c r="AJ79" s="157">
        <f>' B_Populations'!E84</f>
        <v>0</v>
      </c>
      <c r="AK79" s="157">
        <f>IF(AJ79=0,0,($D$79/$AJ$79)*100000)</f>
        <v>0</v>
      </c>
      <c r="AL79" s="157">
        <f>' B_Populations'!G84</f>
        <v>0</v>
      </c>
      <c r="AM79" s="157">
        <f>IF(AL79=0,0,($E$79/$AL$79)*100000)</f>
        <v>0</v>
      </c>
      <c r="AN79" s="157">
        <f>' B_Populations'!I84</f>
        <v>0</v>
      </c>
      <c r="AO79" s="157">
        <f>IF(AN79=0,0,($F$79/$AN$79)*100000)</f>
        <v>0</v>
      </c>
      <c r="AP79" s="157">
        <f>' B_Populations'!K84</f>
        <v>0</v>
      </c>
      <c r="AQ79" s="157">
        <f>IF(AP79=0,0,($G$79/$AP$79)*100000)</f>
        <v>0</v>
      </c>
      <c r="AR79" s="157">
        <f>' B_Populations'!M84</f>
        <v>0</v>
      </c>
      <c r="AS79" s="157">
        <f>IF(AR79=0,0,($H$79/$AR$79)*100000)</f>
        <v>0</v>
      </c>
      <c r="AT79" s="157">
        <f>' B_Populations'!O84</f>
        <v>0</v>
      </c>
      <c r="AU79" s="157">
        <f>IF(AT79=0,0,($I$79/$AT$79)*100000)</f>
        <v>0</v>
      </c>
      <c r="AV79" s="157">
        <f>' B_Populations'!Q84</f>
        <v>0</v>
      </c>
      <c r="AW79" s="157">
        <f>IF(AV79=0,0,($J$79/$AV$79)*100000)</f>
        <v>0</v>
      </c>
      <c r="AX79" s="157">
        <f>' B_Populations'!S84</f>
        <v>0</v>
      </c>
      <c r="AY79" s="157">
        <f>IF(AX79=0,0,($K$79/$AX$79)*100000)</f>
        <v>0</v>
      </c>
      <c r="AZ79" s="157">
        <f>' B_Populations'!U84</f>
        <v>0</v>
      </c>
      <c r="BA79" s="157">
        <f>IF(AZ79=0,0,($L$79/$AZ$79)*100000)</f>
        <v>0</v>
      </c>
      <c r="CQ79" s="110"/>
      <c r="CR79" s="158"/>
      <c r="CS79" s="159">
        <v>7.3032E-2</v>
      </c>
      <c r="CT79" s="110"/>
      <c r="CU79" s="108" t="str">
        <f>' B_Populations'!$B$9</f>
        <v>10-14</v>
      </c>
      <c r="CV79" s="160">
        <f t="shared" ref="CV79:CV88" si="97">AI79*CS79</f>
        <v>0</v>
      </c>
      <c r="CW79" s="161">
        <f t="shared" ref="CW79:CW88" si="98">AK79*CS79</f>
        <v>0</v>
      </c>
      <c r="CX79" s="161">
        <f t="shared" ref="CX79:CX88" si="99">AM79*CS79</f>
        <v>0</v>
      </c>
      <c r="CY79" s="162">
        <f t="shared" ref="CY79:CY88" si="100">AO79*CS79</f>
        <v>0</v>
      </c>
      <c r="CZ79" s="162">
        <f t="shared" ref="CZ79:CZ88" si="101">AQ79*CS79</f>
        <v>0</v>
      </c>
      <c r="DA79" s="162">
        <f t="shared" ref="DA79:DA88" si="102">AS79*CS79</f>
        <v>0</v>
      </c>
      <c r="DB79" s="162">
        <f t="shared" ref="DB79:DB88" si="103">AU79*CS79</f>
        <v>0</v>
      </c>
      <c r="DC79" s="162">
        <f t="shared" ref="DC79:DC88" si="104">AW79*CS79</f>
        <v>0</v>
      </c>
      <c r="DD79" s="162">
        <f t="shared" ref="DD79:DD88" si="105">AY79*CS79</f>
        <v>0</v>
      </c>
      <c r="DE79" s="178">
        <f t="shared" ref="DE79:DE88" si="106">BA79*CS79</f>
        <v>0</v>
      </c>
    </row>
    <row r="80" spans="1:109">
      <c r="B80" s="108" t="str">
        <f>' B_Populations'!$B$10</f>
        <v>15-19</v>
      </c>
      <c r="C80" s="259"/>
      <c r="D80" s="260"/>
      <c r="E80" s="260"/>
      <c r="F80" s="155"/>
      <c r="G80" s="155"/>
      <c r="H80" s="155"/>
      <c r="I80" s="155"/>
      <c r="J80" s="155"/>
      <c r="K80" s="155"/>
      <c r="L80" s="155"/>
      <c r="M80" s="110"/>
      <c r="N80" s="110"/>
      <c r="O80" s="110"/>
      <c r="P80" s="110"/>
      <c r="Q80" s="110"/>
      <c r="R80" s="110"/>
      <c r="S80" s="110"/>
      <c r="T80" s="110"/>
      <c r="U80" s="110"/>
      <c r="V80" s="110"/>
      <c r="W80" s="110"/>
      <c r="X80" s="110"/>
      <c r="Y80" s="110"/>
      <c r="Z80" s="177"/>
      <c r="AA80" s="177"/>
      <c r="AB80" s="177"/>
      <c r="AC80" s="177"/>
      <c r="AD80" s="177"/>
      <c r="AE80" s="177"/>
      <c r="AF80" s="177"/>
      <c r="AG80" s="110"/>
      <c r="AH80" s="157">
        <f>' B_Populations'!C85</f>
        <v>0</v>
      </c>
      <c r="AI80" s="157">
        <f>IF(AH80=0,0,($C$80/$AH$80)*100000)</f>
        <v>0</v>
      </c>
      <c r="AJ80" s="157">
        <f>' B_Populations'!E85</f>
        <v>0</v>
      </c>
      <c r="AK80" s="157">
        <f>IF(AJ80=0,0,($D$80/$AJ$80)*100000)</f>
        <v>0</v>
      </c>
      <c r="AL80" s="157">
        <f>' B_Populations'!G85</f>
        <v>0</v>
      </c>
      <c r="AM80" s="157">
        <f>IF(AL80=0,0,($E$80/$AL$80)*100000)</f>
        <v>0</v>
      </c>
      <c r="AN80" s="157">
        <f>' B_Populations'!I85</f>
        <v>0</v>
      </c>
      <c r="AO80" s="157">
        <f>IF(AN80=0,0,($F$80/$AN$80)*100000)</f>
        <v>0</v>
      </c>
      <c r="AP80" s="157">
        <f>' B_Populations'!K85</f>
        <v>0</v>
      </c>
      <c r="AQ80" s="157">
        <f>IF(AP80=0,0,($G$80/$AP$80)*100000)</f>
        <v>0</v>
      </c>
      <c r="AR80" s="157">
        <f>' B_Populations'!M85</f>
        <v>0</v>
      </c>
      <c r="AS80" s="157">
        <f>IF(AR80=0,0,($H$80/$AR$80)*100000)</f>
        <v>0</v>
      </c>
      <c r="AT80" s="157">
        <f>' B_Populations'!O85</f>
        <v>0</v>
      </c>
      <c r="AU80" s="157">
        <f>IF(AT80=0,0,($I$80/$AT$80)*100000)</f>
        <v>0</v>
      </c>
      <c r="AV80" s="157">
        <f>' B_Populations'!Q85</f>
        <v>0</v>
      </c>
      <c r="AW80" s="157">
        <f>IF(AV80=0,0,($J$80/$AV$80)*100000)</f>
        <v>0</v>
      </c>
      <c r="AX80" s="157">
        <f>' B_Populations'!S85</f>
        <v>0</v>
      </c>
      <c r="AY80" s="157">
        <f>IF(AX80=0,0,($K$80/$AX$80)*100000)</f>
        <v>0</v>
      </c>
      <c r="AZ80" s="157">
        <f>' B_Populations'!U85</f>
        <v>0</v>
      </c>
      <c r="BA80" s="157">
        <f>IF(AZ80=0,0,($L$80/$AZ$80)*100000)</f>
        <v>0</v>
      </c>
      <c r="CQ80" s="110"/>
      <c r="CR80" s="158"/>
      <c r="CS80" s="159">
        <v>7.2168999999999997E-2</v>
      </c>
      <c r="CT80" s="110"/>
      <c r="CU80" s="108" t="str">
        <f>' B_Populations'!$B$10</f>
        <v>15-19</v>
      </c>
      <c r="CV80" s="160">
        <f t="shared" si="97"/>
        <v>0</v>
      </c>
      <c r="CW80" s="161">
        <f t="shared" si="98"/>
        <v>0</v>
      </c>
      <c r="CX80" s="161">
        <f t="shared" si="99"/>
        <v>0</v>
      </c>
      <c r="CY80" s="162">
        <f t="shared" si="100"/>
        <v>0</v>
      </c>
      <c r="CZ80" s="162">
        <f t="shared" si="101"/>
        <v>0</v>
      </c>
      <c r="DA80" s="162">
        <f t="shared" si="102"/>
        <v>0</v>
      </c>
      <c r="DB80" s="162">
        <f t="shared" si="103"/>
        <v>0</v>
      </c>
      <c r="DC80" s="162">
        <f t="shared" si="104"/>
        <v>0</v>
      </c>
      <c r="DD80" s="162">
        <f t="shared" si="105"/>
        <v>0</v>
      </c>
      <c r="DE80" s="178">
        <f t="shared" si="106"/>
        <v>0</v>
      </c>
    </row>
    <row r="81" spans="1:109">
      <c r="B81" s="108" t="str">
        <f>' B_Populations'!$B$11</f>
        <v>20-24</v>
      </c>
      <c r="C81" s="259"/>
      <c r="D81" s="260"/>
      <c r="E81" s="260"/>
      <c r="F81" s="155"/>
      <c r="G81" s="155"/>
      <c r="H81" s="155"/>
      <c r="I81" s="155"/>
      <c r="J81" s="155"/>
      <c r="K81" s="155"/>
      <c r="L81" s="155"/>
      <c r="M81" s="110"/>
      <c r="N81" s="110"/>
      <c r="O81" s="110"/>
      <c r="P81" s="110"/>
      <c r="Q81" s="110"/>
      <c r="R81" s="110"/>
      <c r="S81" s="110"/>
      <c r="T81" s="110"/>
      <c r="U81" s="110"/>
      <c r="V81" s="110"/>
      <c r="W81" s="110"/>
      <c r="X81" s="110"/>
      <c r="Y81" s="110"/>
      <c r="Z81" s="177"/>
      <c r="AA81" s="177"/>
      <c r="AB81" s="177"/>
      <c r="AC81" s="177"/>
      <c r="AD81" s="177"/>
      <c r="AE81" s="177"/>
      <c r="AF81" s="177"/>
      <c r="AG81" s="110"/>
      <c r="AH81" s="157">
        <f>' B_Populations'!C86</f>
        <v>0</v>
      </c>
      <c r="AI81" s="157">
        <f>IF(AH81=0,0,($C$81/$AH$81)*100000)</f>
        <v>0</v>
      </c>
      <c r="AJ81" s="157">
        <f>' B_Populations'!E86</f>
        <v>0</v>
      </c>
      <c r="AK81" s="157">
        <f>IF(AJ81=0,0,($D$81/$AJ$81)*100000)</f>
        <v>0</v>
      </c>
      <c r="AL81" s="157">
        <f>' B_Populations'!G86</f>
        <v>0</v>
      </c>
      <c r="AM81" s="157">
        <f>IF(AL81=0,0,($E$81/$AL$81)*100000)</f>
        <v>0</v>
      </c>
      <c r="AN81" s="157">
        <f>' B_Populations'!I86</f>
        <v>0</v>
      </c>
      <c r="AO81" s="157">
        <f>IF(AN81=0,0,($F$81/$AN$81)*100000)</f>
        <v>0</v>
      </c>
      <c r="AP81" s="157">
        <f>' B_Populations'!K86</f>
        <v>0</v>
      </c>
      <c r="AQ81" s="157">
        <f>IF(AP81=0,0,($G$81/$AP$81)*100000)</f>
        <v>0</v>
      </c>
      <c r="AR81" s="157">
        <f>' B_Populations'!M86</f>
        <v>0</v>
      </c>
      <c r="AS81" s="157">
        <f>IF(AR81=0,0,($H$81/$AR$81)*100000)</f>
        <v>0</v>
      </c>
      <c r="AT81" s="157">
        <f>' B_Populations'!O86</f>
        <v>0</v>
      </c>
      <c r="AU81" s="157">
        <f>IF(AT81=0,0,($I$81/$AT$81)*100000)</f>
        <v>0</v>
      </c>
      <c r="AV81" s="157">
        <f>' B_Populations'!Q86</f>
        <v>0</v>
      </c>
      <c r="AW81" s="157">
        <f>IF(AV81=0,0,($J$81/$AV$81)*100000)</f>
        <v>0</v>
      </c>
      <c r="AX81" s="157">
        <f>' B_Populations'!S86</f>
        <v>0</v>
      </c>
      <c r="AY81" s="157">
        <f>IF(AX81=0,0,($K$81/$AX$81)*100000)</f>
        <v>0</v>
      </c>
      <c r="AZ81" s="157">
        <f>' B_Populations'!U86</f>
        <v>0</v>
      </c>
      <c r="BA81" s="157">
        <f>IF(AZ81=0,0,($L$81/$AZ$81)*100000)</f>
        <v>0</v>
      </c>
      <c r="CQ81" s="110"/>
      <c r="CR81" s="158"/>
      <c r="CS81" s="159">
        <v>6.6477999999999995E-2</v>
      </c>
      <c r="CT81" s="110"/>
      <c r="CU81" s="108" t="str">
        <f>' B_Populations'!$B$11</f>
        <v>20-24</v>
      </c>
      <c r="CV81" s="160">
        <f t="shared" si="97"/>
        <v>0</v>
      </c>
      <c r="CW81" s="161">
        <f t="shared" si="98"/>
        <v>0</v>
      </c>
      <c r="CX81" s="161">
        <f t="shared" si="99"/>
        <v>0</v>
      </c>
      <c r="CY81" s="162">
        <f t="shared" si="100"/>
        <v>0</v>
      </c>
      <c r="CZ81" s="162">
        <f t="shared" si="101"/>
        <v>0</v>
      </c>
      <c r="DA81" s="162">
        <f t="shared" si="102"/>
        <v>0</v>
      </c>
      <c r="DB81" s="162">
        <f t="shared" si="103"/>
        <v>0</v>
      </c>
      <c r="DC81" s="162">
        <f t="shared" si="104"/>
        <v>0</v>
      </c>
      <c r="DD81" s="162">
        <f t="shared" si="105"/>
        <v>0</v>
      </c>
      <c r="DE81" s="178">
        <f t="shared" si="106"/>
        <v>0</v>
      </c>
    </row>
    <row r="82" spans="1:109">
      <c r="B82" s="108" t="str">
        <f>' B_Populations'!$B$12</f>
        <v>25-34</v>
      </c>
      <c r="C82" s="259"/>
      <c r="D82" s="260"/>
      <c r="E82" s="260"/>
      <c r="F82" s="155"/>
      <c r="G82" s="155"/>
      <c r="H82" s="155"/>
      <c r="I82" s="155"/>
      <c r="J82" s="155"/>
      <c r="K82" s="155"/>
      <c r="L82" s="155"/>
      <c r="M82" s="110"/>
      <c r="N82" s="110"/>
      <c r="O82" s="110"/>
      <c r="P82" s="110"/>
      <c r="Q82" s="110"/>
      <c r="R82" s="110"/>
      <c r="S82" s="110"/>
      <c r="T82" s="110"/>
      <c r="U82" s="110"/>
      <c r="V82" s="110"/>
      <c r="W82" s="110"/>
      <c r="X82" s="110"/>
      <c r="Y82" s="110"/>
      <c r="Z82" s="177"/>
      <c r="AA82" s="177"/>
      <c r="AB82" s="177"/>
      <c r="AC82" s="177"/>
      <c r="AD82" s="177"/>
      <c r="AE82" s="177"/>
      <c r="AF82" s="177"/>
      <c r="AG82" s="110"/>
      <c r="AH82" s="157">
        <f>' B_Populations'!C87</f>
        <v>0</v>
      </c>
      <c r="AI82" s="157">
        <f>IF(AH82=0,0,($C$82/$AH$82)*100000)</f>
        <v>0</v>
      </c>
      <c r="AJ82" s="157">
        <f>' B_Populations'!E87</f>
        <v>0</v>
      </c>
      <c r="AK82" s="157">
        <f>IF(AJ82=0,0,($D$82/$AJ$82)*100000)</f>
        <v>0</v>
      </c>
      <c r="AL82" s="157">
        <f>' B_Populations'!G87</f>
        <v>0</v>
      </c>
      <c r="AM82" s="157">
        <f>IF(AL82=0,0,($E$82/$AL$82)*100000)</f>
        <v>0</v>
      </c>
      <c r="AN82" s="157">
        <f>' B_Populations'!I87</f>
        <v>0</v>
      </c>
      <c r="AO82" s="157">
        <f>IF(AN82=0,0,($F$82/$AN$82)*100000)</f>
        <v>0</v>
      </c>
      <c r="AP82" s="157">
        <f>' B_Populations'!K87</f>
        <v>0</v>
      </c>
      <c r="AQ82" s="157">
        <f>IF(AP82=0,0,($G$82/$AP$82)*100000)</f>
        <v>0</v>
      </c>
      <c r="AR82" s="157">
        <f>' B_Populations'!M87</f>
        <v>0</v>
      </c>
      <c r="AS82" s="157">
        <f>IF(AR82=0,0,($H$82/$AR$82)*100000)</f>
        <v>0</v>
      </c>
      <c r="AT82" s="157">
        <f>' B_Populations'!O87</f>
        <v>0</v>
      </c>
      <c r="AU82" s="157">
        <f>IF(AT82=0,0,($I$82/$AT$82)*100000)</f>
        <v>0</v>
      </c>
      <c r="AV82" s="157">
        <f>' B_Populations'!Q87</f>
        <v>0</v>
      </c>
      <c r="AW82" s="157">
        <f>IF(AV82=0,0,($J$82/$AV$82)*100000)</f>
        <v>0</v>
      </c>
      <c r="AX82" s="157">
        <f>' B_Populations'!S87</f>
        <v>0</v>
      </c>
      <c r="AY82" s="157">
        <f>IF(AX82=0,0,($K$82/$AX$82)*100000)</f>
        <v>0</v>
      </c>
      <c r="AZ82" s="157">
        <f>' B_Populations'!U87</f>
        <v>0</v>
      </c>
      <c r="BA82" s="157">
        <f>IF(AZ82=0,0,($L$82/$AZ$82)*100000)</f>
        <v>0</v>
      </c>
      <c r="CQ82" s="110"/>
      <c r="CR82" s="158"/>
      <c r="CS82" s="159">
        <v>0.135573</v>
      </c>
      <c r="CT82" s="110"/>
      <c r="CU82" s="108" t="str">
        <f>' B_Populations'!$B$12</f>
        <v>25-34</v>
      </c>
      <c r="CV82" s="160">
        <f t="shared" si="97"/>
        <v>0</v>
      </c>
      <c r="CW82" s="161">
        <f t="shared" si="98"/>
        <v>0</v>
      </c>
      <c r="CX82" s="161">
        <f t="shared" si="99"/>
        <v>0</v>
      </c>
      <c r="CY82" s="162">
        <f t="shared" si="100"/>
        <v>0</v>
      </c>
      <c r="CZ82" s="162">
        <f t="shared" si="101"/>
        <v>0</v>
      </c>
      <c r="DA82" s="162">
        <f t="shared" si="102"/>
        <v>0</v>
      </c>
      <c r="DB82" s="162">
        <f t="shared" si="103"/>
        <v>0</v>
      </c>
      <c r="DC82" s="162">
        <f t="shared" si="104"/>
        <v>0</v>
      </c>
      <c r="DD82" s="162">
        <f t="shared" si="105"/>
        <v>0</v>
      </c>
      <c r="DE82" s="178">
        <f t="shared" si="106"/>
        <v>0</v>
      </c>
    </row>
    <row r="83" spans="1:109">
      <c r="B83" s="108" t="str">
        <f>' B_Populations'!$B$13</f>
        <v>35-44</v>
      </c>
      <c r="C83" s="259"/>
      <c r="D83" s="260"/>
      <c r="E83" s="260"/>
      <c r="F83" s="155"/>
      <c r="G83" s="155"/>
      <c r="H83" s="155"/>
      <c r="I83" s="155"/>
      <c r="J83" s="155"/>
      <c r="K83" s="155"/>
      <c r="L83" s="155"/>
      <c r="M83" s="110"/>
      <c r="N83" s="110"/>
      <c r="O83" s="110"/>
      <c r="P83" s="110"/>
      <c r="Q83" s="110"/>
      <c r="R83" s="110"/>
      <c r="S83" s="110"/>
      <c r="T83" s="110"/>
      <c r="U83" s="110"/>
      <c r="V83" s="110"/>
      <c r="W83" s="110"/>
      <c r="X83" s="110"/>
      <c r="Y83" s="110"/>
      <c r="Z83" s="177"/>
      <c r="AA83" s="177"/>
      <c r="AB83" s="177"/>
      <c r="AC83" s="177"/>
      <c r="AD83" s="177"/>
      <c r="AE83" s="177"/>
      <c r="AF83" s="177"/>
      <c r="AG83" s="110"/>
      <c r="AH83" s="157">
        <f>' B_Populations'!C88</f>
        <v>0</v>
      </c>
      <c r="AI83" s="157">
        <f>IF(AH83=0,0,($C$83/$AH$83)*100000)</f>
        <v>0</v>
      </c>
      <c r="AJ83" s="157">
        <f>' B_Populations'!E88</f>
        <v>0</v>
      </c>
      <c r="AK83" s="157">
        <f>IF(AJ83=0,0,($D$83/$AJ$83)*100000)</f>
        <v>0</v>
      </c>
      <c r="AL83" s="157">
        <f>' B_Populations'!G88</f>
        <v>0</v>
      </c>
      <c r="AM83" s="157">
        <f>IF(AL83=0,0,($E$83/$AL$83)*100000)</f>
        <v>0</v>
      </c>
      <c r="AN83" s="157">
        <f>' B_Populations'!I88</f>
        <v>0</v>
      </c>
      <c r="AO83" s="157">
        <f>IF(AN83=0,0,($F$83/$AN$83)*100000)</f>
        <v>0</v>
      </c>
      <c r="AP83" s="157">
        <f>' B_Populations'!K88</f>
        <v>0</v>
      </c>
      <c r="AQ83" s="157">
        <f>IF(AP83=0,0,($G$83/$AP$83)*100000)</f>
        <v>0</v>
      </c>
      <c r="AR83" s="157">
        <f>' B_Populations'!M88</f>
        <v>0</v>
      </c>
      <c r="AS83" s="157">
        <f>IF(AR83=0,0,($H$83/$AR$83)*100000)</f>
        <v>0</v>
      </c>
      <c r="AT83" s="157">
        <f>' B_Populations'!O88</f>
        <v>0</v>
      </c>
      <c r="AU83" s="157">
        <f>IF(AT83=0,0,($I$83/$AT$83)*100000)</f>
        <v>0</v>
      </c>
      <c r="AV83" s="157">
        <f>' B_Populations'!Q88</f>
        <v>0</v>
      </c>
      <c r="AW83" s="157">
        <f>IF(AV83=0,0,($J$83/$AV$83)*100000)</f>
        <v>0</v>
      </c>
      <c r="AX83" s="157">
        <f>' B_Populations'!S88</f>
        <v>0</v>
      </c>
      <c r="AY83" s="157">
        <f>IF(AX83=0,0,($K$83/$AX$83)*100000)</f>
        <v>0</v>
      </c>
      <c r="AZ83" s="157">
        <f>' B_Populations'!U88</f>
        <v>0</v>
      </c>
      <c r="BA83" s="157">
        <f>IF(AZ83=0,0,($L$83/$AZ$83)*100000)</f>
        <v>0</v>
      </c>
      <c r="CQ83" s="110"/>
      <c r="CR83" s="158"/>
      <c r="CS83" s="159">
        <v>0.16261300000000001</v>
      </c>
      <c r="CT83" s="110"/>
      <c r="CU83" s="108" t="str">
        <f>' B_Populations'!$B$13</f>
        <v>35-44</v>
      </c>
      <c r="CV83" s="160">
        <f t="shared" si="97"/>
        <v>0</v>
      </c>
      <c r="CW83" s="161">
        <f t="shared" si="98"/>
        <v>0</v>
      </c>
      <c r="CX83" s="161">
        <f t="shared" si="99"/>
        <v>0</v>
      </c>
      <c r="CY83" s="162">
        <f t="shared" si="100"/>
        <v>0</v>
      </c>
      <c r="CZ83" s="162">
        <f t="shared" si="101"/>
        <v>0</v>
      </c>
      <c r="DA83" s="162">
        <f t="shared" si="102"/>
        <v>0</v>
      </c>
      <c r="DB83" s="162">
        <f t="shared" si="103"/>
        <v>0</v>
      </c>
      <c r="DC83" s="162">
        <f t="shared" si="104"/>
        <v>0</v>
      </c>
      <c r="DD83" s="162">
        <f t="shared" si="105"/>
        <v>0</v>
      </c>
      <c r="DE83" s="178">
        <f t="shared" si="106"/>
        <v>0</v>
      </c>
    </row>
    <row r="84" spans="1:109">
      <c r="B84" s="108" t="str">
        <f>' B_Populations'!$B$14</f>
        <v>45-54</v>
      </c>
      <c r="C84" s="259"/>
      <c r="D84" s="260"/>
      <c r="E84" s="260"/>
      <c r="F84" s="155"/>
      <c r="G84" s="155"/>
      <c r="H84" s="155"/>
      <c r="I84" s="155"/>
      <c r="J84" s="155"/>
      <c r="K84" s="155"/>
      <c r="L84" s="155"/>
      <c r="M84" s="110"/>
      <c r="N84" s="110"/>
      <c r="O84" s="110"/>
      <c r="P84" s="110"/>
      <c r="Q84" s="110"/>
      <c r="R84" s="110"/>
      <c r="S84" s="110"/>
      <c r="T84" s="110"/>
      <c r="U84" s="110"/>
      <c r="V84" s="110"/>
      <c r="W84" s="110"/>
      <c r="X84" s="110"/>
      <c r="Y84" s="110"/>
      <c r="Z84" s="177"/>
      <c r="AA84" s="177"/>
      <c r="AB84" s="177"/>
      <c r="AC84" s="177"/>
      <c r="AD84" s="177"/>
      <c r="AE84" s="177"/>
      <c r="AF84" s="177"/>
      <c r="AG84" s="110"/>
      <c r="AH84" s="157">
        <f>' B_Populations'!C89</f>
        <v>0</v>
      </c>
      <c r="AI84" s="157">
        <f>IF(AH84=0,0,($C$84/$AH$84)*100000)</f>
        <v>0</v>
      </c>
      <c r="AJ84" s="157">
        <f>' B_Populations'!E89</f>
        <v>0</v>
      </c>
      <c r="AK84" s="157">
        <f>IF(AJ84=0,0,($D$84/$AJ$84)*100000)</f>
        <v>0</v>
      </c>
      <c r="AL84" s="157">
        <f>' B_Populations'!G89</f>
        <v>0</v>
      </c>
      <c r="AM84" s="157">
        <f>IF(AL84=0,0,($E$84/$AL$84)*100000)</f>
        <v>0</v>
      </c>
      <c r="AN84" s="157">
        <f>' B_Populations'!I89</f>
        <v>0</v>
      </c>
      <c r="AO84" s="157">
        <f>IF(AN84=0,0,($F$84/$AN$84)*100000)</f>
        <v>0</v>
      </c>
      <c r="AP84" s="157">
        <f>' B_Populations'!K89</f>
        <v>0</v>
      </c>
      <c r="AQ84" s="157">
        <f>IF(AP84=0,0,($G$84/$AP$84)*100000)</f>
        <v>0</v>
      </c>
      <c r="AR84" s="157">
        <f>' B_Populations'!M89</f>
        <v>0</v>
      </c>
      <c r="AS84" s="157">
        <f>IF(AR84=0,0,($H$84/$AR$84)*100000)</f>
        <v>0</v>
      </c>
      <c r="AT84" s="157">
        <f>' B_Populations'!O89</f>
        <v>0</v>
      </c>
      <c r="AU84" s="157">
        <f>IF(AT84=0,0,($I$84/$AT$84)*100000)</f>
        <v>0</v>
      </c>
      <c r="AV84" s="157">
        <f>' B_Populations'!Q89</f>
        <v>0</v>
      </c>
      <c r="AW84" s="157">
        <f>IF(AV84=0,0,($J$84/$AV$84)*100000)</f>
        <v>0</v>
      </c>
      <c r="AX84" s="157">
        <f>' B_Populations'!S89</f>
        <v>0</v>
      </c>
      <c r="AY84" s="157">
        <f>IF(AX84=0,0,($K$84/$AX$84)*100000)</f>
        <v>0</v>
      </c>
      <c r="AZ84" s="157">
        <f>' B_Populations'!U89</f>
        <v>0</v>
      </c>
      <c r="BA84" s="157">
        <f>IF(AZ84=0,0,($L$84/$AZ$84)*100000)</f>
        <v>0</v>
      </c>
      <c r="CQ84" s="110"/>
      <c r="CR84" s="158"/>
      <c r="CS84" s="159">
        <v>0.13483400000000001</v>
      </c>
      <c r="CT84" s="110"/>
      <c r="CU84" s="108" t="str">
        <f>' B_Populations'!$B$14</f>
        <v>45-54</v>
      </c>
      <c r="CV84" s="160">
        <f t="shared" si="97"/>
        <v>0</v>
      </c>
      <c r="CW84" s="161">
        <f t="shared" si="98"/>
        <v>0</v>
      </c>
      <c r="CX84" s="161">
        <f t="shared" si="99"/>
        <v>0</v>
      </c>
      <c r="CY84" s="162">
        <f t="shared" si="100"/>
        <v>0</v>
      </c>
      <c r="CZ84" s="162">
        <f t="shared" si="101"/>
        <v>0</v>
      </c>
      <c r="DA84" s="162">
        <f t="shared" si="102"/>
        <v>0</v>
      </c>
      <c r="DB84" s="162">
        <f t="shared" si="103"/>
        <v>0</v>
      </c>
      <c r="DC84" s="162">
        <f t="shared" si="104"/>
        <v>0</v>
      </c>
      <c r="DD84" s="162">
        <f t="shared" si="105"/>
        <v>0</v>
      </c>
      <c r="DE84" s="178">
        <f t="shared" si="106"/>
        <v>0</v>
      </c>
    </row>
    <row r="85" spans="1:109">
      <c r="B85" s="108" t="str">
        <f>' B_Populations'!$B$15</f>
        <v>55-64</v>
      </c>
      <c r="C85" s="259"/>
      <c r="D85" s="260"/>
      <c r="E85" s="260"/>
      <c r="F85" s="155"/>
      <c r="G85" s="155"/>
      <c r="H85" s="155"/>
      <c r="I85" s="155"/>
      <c r="J85" s="155"/>
      <c r="K85" s="155"/>
      <c r="L85" s="155"/>
      <c r="M85" s="110"/>
      <c r="N85" s="110"/>
      <c r="O85" s="110"/>
      <c r="P85" s="110"/>
      <c r="Q85" s="110"/>
      <c r="R85" s="110"/>
      <c r="S85" s="110"/>
      <c r="T85" s="110"/>
      <c r="U85" s="110"/>
      <c r="V85" s="110"/>
      <c r="W85" s="110"/>
      <c r="X85" s="110"/>
      <c r="Y85" s="110"/>
      <c r="Z85" s="177"/>
      <c r="AA85" s="177"/>
      <c r="AB85" s="177"/>
      <c r="AC85" s="177"/>
      <c r="AD85" s="177"/>
      <c r="AE85" s="177"/>
      <c r="AF85" s="177"/>
      <c r="AG85" s="110"/>
      <c r="AH85" s="157">
        <f>' B_Populations'!C90</f>
        <v>0</v>
      </c>
      <c r="AI85" s="157">
        <f>IF(AH85=0,0,($C$85/$AH$85)*100000)</f>
        <v>0</v>
      </c>
      <c r="AJ85" s="157">
        <f>' B_Populations'!E90</f>
        <v>0</v>
      </c>
      <c r="AK85" s="157">
        <f>IF(AJ85=0,0,($D$85/$AJ$85)*100000)</f>
        <v>0</v>
      </c>
      <c r="AL85" s="157">
        <f>' B_Populations'!G90</f>
        <v>0</v>
      </c>
      <c r="AM85" s="157">
        <f>IF(AL85=0,0,($E$85/$AL$85)*100000)</f>
        <v>0</v>
      </c>
      <c r="AN85" s="157">
        <f>' B_Populations'!I90</f>
        <v>0</v>
      </c>
      <c r="AO85" s="157">
        <f>IF(AN85=0,0,($F$85/$AN$85)*100000)</f>
        <v>0</v>
      </c>
      <c r="AP85" s="157">
        <f>' B_Populations'!K90</f>
        <v>0</v>
      </c>
      <c r="AQ85" s="157">
        <f>IF(AP85=0,0,($G$85/$AP$85)*100000)</f>
        <v>0</v>
      </c>
      <c r="AR85" s="157">
        <f>' B_Populations'!M90</f>
        <v>0</v>
      </c>
      <c r="AS85" s="157">
        <f>IF(AR85=0,0,($H$85/$AR$85)*100000)</f>
        <v>0</v>
      </c>
      <c r="AT85" s="157">
        <f>' B_Populations'!O90</f>
        <v>0</v>
      </c>
      <c r="AU85" s="157">
        <f>IF(AT85=0,0,($I$85/$AT$85)*100000)</f>
        <v>0</v>
      </c>
      <c r="AV85" s="157">
        <f>' B_Populations'!Q90</f>
        <v>0</v>
      </c>
      <c r="AW85" s="157">
        <f>IF(AV85=0,0,($J$85/$AV$85)*100000)</f>
        <v>0</v>
      </c>
      <c r="AX85" s="157">
        <f>' B_Populations'!S90</f>
        <v>0</v>
      </c>
      <c r="AY85" s="157">
        <f>IF(AX85=0,0,($K$85/$AX$85)*100000)</f>
        <v>0</v>
      </c>
      <c r="AZ85" s="157">
        <f>' B_Populations'!U90</f>
        <v>0</v>
      </c>
      <c r="BA85" s="157">
        <f>IF(AZ85=0,0,($L$85/$AZ$85)*100000)</f>
        <v>0</v>
      </c>
      <c r="CQ85" s="110"/>
      <c r="CR85" s="158"/>
      <c r="CS85" s="159">
        <v>8.7247000000000005E-2</v>
      </c>
      <c r="CT85" s="110"/>
      <c r="CU85" s="108" t="str">
        <f>' B_Populations'!$B$15</f>
        <v>55-64</v>
      </c>
      <c r="CV85" s="160">
        <f t="shared" si="97"/>
        <v>0</v>
      </c>
      <c r="CW85" s="161">
        <f t="shared" si="98"/>
        <v>0</v>
      </c>
      <c r="CX85" s="161">
        <f t="shared" si="99"/>
        <v>0</v>
      </c>
      <c r="CY85" s="162">
        <f t="shared" si="100"/>
        <v>0</v>
      </c>
      <c r="CZ85" s="162">
        <f t="shared" si="101"/>
        <v>0</v>
      </c>
      <c r="DA85" s="162">
        <f t="shared" si="102"/>
        <v>0</v>
      </c>
      <c r="DB85" s="162">
        <f t="shared" si="103"/>
        <v>0</v>
      </c>
      <c r="DC85" s="162">
        <f t="shared" si="104"/>
        <v>0</v>
      </c>
      <c r="DD85" s="162">
        <f t="shared" si="105"/>
        <v>0</v>
      </c>
      <c r="DE85" s="178">
        <f t="shared" si="106"/>
        <v>0</v>
      </c>
    </row>
    <row r="86" spans="1:109">
      <c r="B86" s="108" t="str">
        <f>' B_Populations'!$B$16</f>
        <v>65-74</v>
      </c>
      <c r="C86" s="259"/>
      <c r="D86" s="260"/>
      <c r="E86" s="260"/>
      <c r="F86" s="155"/>
      <c r="G86" s="155"/>
      <c r="H86" s="155"/>
      <c r="I86" s="155"/>
      <c r="J86" s="155"/>
      <c r="K86" s="155"/>
      <c r="L86" s="155"/>
      <c r="M86" s="110"/>
      <c r="N86" s="110"/>
      <c r="O86" s="110"/>
      <c r="P86" s="110"/>
      <c r="Q86" s="110"/>
      <c r="R86" s="110"/>
      <c r="S86" s="110"/>
      <c r="T86" s="110"/>
      <c r="U86" s="110"/>
      <c r="V86" s="110"/>
      <c r="W86" s="110"/>
      <c r="X86" s="110"/>
      <c r="Y86" s="110"/>
      <c r="Z86" s="177"/>
      <c r="AA86" s="177"/>
      <c r="AB86" s="177"/>
      <c r="AC86" s="177"/>
      <c r="AD86" s="177"/>
      <c r="AE86" s="177"/>
      <c r="AF86" s="177"/>
      <c r="AG86" s="110"/>
      <c r="AH86" s="157">
        <f>' B_Populations'!C91</f>
        <v>0</v>
      </c>
      <c r="AI86" s="157">
        <f>IF(AH86=0,0,($C$86/$AH$86)*100000)</f>
        <v>0</v>
      </c>
      <c r="AJ86" s="157">
        <f>' B_Populations'!E91</f>
        <v>0</v>
      </c>
      <c r="AK86" s="157">
        <f>IF(AJ86=0,0,($D$86/$AJ$86)*100000)</f>
        <v>0</v>
      </c>
      <c r="AL86" s="157">
        <f>' B_Populations'!G91</f>
        <v>0</v>
      </c>
      <c r="AM86" s="157">
        <f>IF(AL86=0,0,($E$86/$AL$86)*100000)</f>
        <v>0</v>
      </c>
      <c r="AN86" s="157">
        <f>' B_Populations'!I91</f>
        <v>0</v>
      </c>
      <c r="AO86" s="157">
        <f>IF(AN86=0,0,($F$86/$AN$86)*100000)</f>
        <v>0</v>
      </c>
      <c r="AP86" s="157">
        <f>' B_Populations'!K91</f>
        <v>0</v>
      </c>
      <c r="AQ86" s="157">
        <f>IF(AP86=0,0,($G$86/$AP$86)*100000)</f>
        <v>0</v>
      </c>
      <c r="AR86" s="157">
        <f>' B_Populations'!M91</f>
        <v>0</v>
      </c>
      <c r="AS86" s="157">
        <f>IF(AR86=0,0,($H$86/$AR$86)*100000)</f>
        <v>0</v>
      </c>
      <c r="AT86" s="157">
        <f>' B_Populations'!O91</f>
        <v>0</v>
      </c>
      <c r="AU86" s="157">
        <f>IF(AT86=0,0,($I$86/$AT$86)*100000)</f>
        <v>0</v>
      </c>
      <c r="AV86" s="157">
        <f>' B_Populations'!Q91</f>
        <v>0</v>
      </c>
      <c r="AW86" s="157">
        <f>IF(AV86=0,0,($J$86/$AV$86)*100000)</f>
        <v>0</v>
      </c>
      <c r="AX86" s="157">
        <f>' B_Populations'!S91</f>
        <v>0</v>
      </c>
      <c r="AY86" s="157">
        <f>IF(AX86=0,0,($K$86/$AX$86)*100000)</f>
        <v>0</v>
      </c>
      <c r="AZ86" s="157">
        <f>' B_Populations'!U91</f>
        <v>0</v>
      </c>
      <c r="BA86" s="157">
        <f>IF(AZ86=0,0,($L$86/$AZ$86)*100000)</f>
        <v>0</v>
      </c>
      <c r="CQ86" s="110"/>
      <c r="CR86" s="158"/>
      <c r="CS86" s="159">
        <v>6.6036999999999998E-2</v>
      </c>
      <c r="CT86" s="110"/>
      <c r="CU86" s="108" t="str">
        <f>' B_Populations'!$B$16</f>
        <v>65-74</v>
      </c>
      <c r="CV86" s="160">
        <f t="shared" si="97"/>
        <v>0</v>
      </c>
      <c r="CW86" s="161">
        <f t="shared" si="98"/>
        <v>0</v>
      </c>
      <c r="CX86" s="161">
        <f t="shared" si="99"/>
        <v>0</v>
      </c>
      <c r="CY86" s="162">
        <f t="shared" si="100"/>
        <v>0</v>
      </c>
      <c r="CZ86" s="162">
        <f t="shared" si="101"/>
        <v>0</v>
      </c>
      <c r="DA86" s="162">
        <f t="shared" si="102"/>
        <v>0</v>
      </c>
      <c r="DB86" s="162">
        <f t="shared" si="103"/>
        <v>0</v>
      </c>
      <c r="DC86" s="162">
        <f t="shared" si="104"/>
        <v>0</v>
      </c>
      <c r="DD86" s="162">
        <f t="shared" si="105"/>
        <v>0</v>
      </c>
      <c r="DE86" s="178">
        <f t="shared" si="106"/>
        <v>0</v>
      </c>
    </row>
    <row r="87" spans="1:109">
      <c r="B87" s="108" t="str">
        <f>' B_Populations'!$B$17</f>
        <v>75-84</v>
      </c>
      <c r="C87" s="259"/>
      <c r="D87" s="260"/>
      <c r="E87" s="260"/>
      <c r="F87" s="155"/>
      <c r="G87" s="155"/>
      <c r="H87" s="155"/>
      <c r="I87" s="155"/>
      <c r="J87" s="155"/>
      <c r="K87" s="155"/>
      <c r="L87" s="155"/>
      <c r="M87" s="110"/>
      <c r="N87" s="110"/>
      <c r="O87" s="110"/>
      <c r="P87" s="110"/>
      <c r="Q87" s="110"/>
      <c r="R87" s="110"/>
      <c r="S87" s="110"/>
      <c r="T87" s="110"/>
      <c r="U87" s="110"/>
      <c r="V87" s="110"/>
      <c r="W87" s="110"/>
      <c r="X87" s="110"/>
      <c r="Y87" s="110"/>
      <c r="Z87" s="177"/>
      <c r="AA87" s="177"/>
      <c r="AB87" s="177"/>
      <c r="AC87" s="177"/>
      <c r="AD87" s="177"/>
      <c r="AE87" s="177"/>
      <c r="AF87" s="177"/>
      <c r="AG87" s="110"/>
      <c r="AH87" s="157">
        <f>' B_Populations'!C92</f>
        <v>0</v>
      </c>
      <c r="AI87" s="157">
        <f>IF(AH87=0,0,($C$87/$AH$87)*100000)</f>
        <v>0</v>
      </c>
      <c r="AJ87" s="157">
        <f>' B_Populations'!E92</f>
        <v>0</v>
      </c>
      <c r="AK87" s="157">
        <f>IF(AJ87=0,0,($D$87/$AJ$87)*100000)</f>
        <v>0</v>
      </c>
      <c r="AL87" s="157">
        <f>' B_Populations'!G92</f>
        <v>0</v>
      </c>
      <c r="AM87" s="157">
        <f>IF(AL87=0,0,($E$87/$AL$87)*100000)</f>
        <v>0</v>
      </c>
      <c r="AN87" s="157">
        <f>' B_Populations'!I92</f>
        <v>0</v>
      </c>
      <c r="AO87" s="157">
        <f>IF(AN87=0,0,($F$87/$AN$87)*100000)</f>
        <v>0</v>
      </c>
      <c r="AP87" s="157">
        <f>' B_Populations'!K92</f>
        <v>0</v>
      </c>
      <c r="AQ87" s="157">
        <f>IF(AP87=0,0,($G$87/$AP$87)*100000)</f>
        <v>0</v>
      </c>
      <c r="AR87" s="157">
        <f>' B_Populations'!M92</f>
        <v>0</v>
      </c>
      <c r="AS87" s="157">
        <f>IF(AR87=0,0,($H$87/$AR$87)*100000)</f>
        <v>0</v>
      </c>
      <c r="AT87" s="157">
        <f>' B_Populations'!O92</f>
        <v>0</v>
      </c>
      <c r="AU87" s="157">
        <f>IF(AT87=0,0,($I$87/$AT$87)*100000)</f>
        <v>0</v>
      </c>
      <c r="AV87" s="157">
        <f>' B_Populations'!Q92</f>
        <v>0</v>
      </c>
      <c r="AW87" s="157">
        <f>IF(AV87=0,0,($J$87/$AV$87)*100000)</f>
        <v>0</v>
      </c>
      <c r="AX87" s="157">
        <f>' B_Populations'!S92</f>
        <v>0</v>
      </c>
      <c r="AY87" s="157">
        <f>IF(AX87=0,0,($K$87/$AX$87)*100000)</f>
        <v>0</v>
      </c>
      <c r="AZ87" s="157">
        <f>' B_Populations'!U92</f>
        <v>0</v>
      </c>
      <c r="BA87" s="157">
        <f>IF(AZ87=0,0,($L$87/$AZ$87)*100000)</f>
        <v>0</v>
      </c>
      <c r="CQ87" s="110"/>
      <c r="CR87" s="158"/>
      <c r="CS87" s="159">
        <v>4.4840999999999999E-2</v>
      </c>
      <c r="CT87" s="110"/>
      <c r="CU87" s="108" t="str">
        <f>' B_Populations'!$B$17</f>
        <v>75-84</v>
      </c>
      <c r="CV87" s="160">
        <f t="shared" si="97"/>
        <v>0</v>
      </c>
      <c r="CW87" s="161">
        <f t="shared" si="98"/>
        <v>0</v>
      </c>
      <c r="CX87" s="161">
        <f t="shared" si="99"/>
        <v>0</v>
      </c>
      <c r="CY87" s="162">
        <f t="shared" si="100"/>
        <v>0</v>
      </c>
      <c r="CZ87" s="162">
        <f t="shared" si="101"/>
        <v>0</v>
      </c>
      <c r="DA87" s="162">
        <f t="shared" si="102"/>
        <v>0</v>
      </c>
      <c r="DB87" s="162">
        <f t="shared" si="103"/>
        <v>0</v>
      </c>
      <c r="DC87" s="162">
        <f t="shared" si="104"/>
        <v>0</v>
      </c>
      <c r="DD87" s="162">
        <f t="shared" si="105"/>
        <v>0</v>
      </c>
      <c r="DE87" s="178">
        <f t="shared" si="106"/>
        <v>0</v>
      </c>
    </row>
    <row r="88" spans="1:109">
      <c r="B88" s="108" t="str">
        <f>' B_Populations'!$B$18</f>
        <v>85+</v>
      </c>
      <c r="C88" s="259"/>
      <c r="D88" s="260"/>
      <c r="E88" s="260"/>
      <c r="F88" s="155"/>
      <c r="G88" s="155"/>
      <c r="H88" s="155"/>
      <c r="I88" s="155"/>
      <c r="J88" s="155"/>
      <c r="K88" s="155"/>
      <c r="L88" s="155"/>
      <c r="M88" s="110"/>
      <c r="N88" s="110"/>
      <c r="O88" s="110"/>
      <c r="P88" s="110"/>
      <c r="Q88" s="110"/>
      <c r="R88" s="110"/>
      <c r="S88" s="110"/>
      <c r="T88" s="110"/>
      <c r="U88" s="110"/>
      <c r="V88" s="110"/>
      <c r="W88" s="110"/>
      <c r="X88" s="110"/>
      <c r="Y88" s="110"/>
      <c r="Z88" s="177"/>
      <c r="AA88" s="177"/>
      <c r="AB88" s="177"/>
      <c r="AC88" s="177"/>
      <c r="AD88" s="177"/>
      <c r="AE88" s="177"/>
      <c r="AF88" s="177"/>
      <c r="AG88" s="110"/>
      <c r="AH88" s="157">
        <f>' B_Populations'!C93</f>
        <v>0</v>
      </c>
      <c r="AI88" s="157">
        <f>IF(AH88=0,0,($C$88/$AH$88)*100000)</f>
        <v>0</v>
      </c>
      <c r="AJ88" s="157">
        <f>' B_Populations'!E93</f>
        <v>0</v>
      </c>
      <c r="AK88" s="157">
        <f>IF(AJ88=0,0,($D$88/$AJ$88)*100000)</f>
        <v>0</v>
      </c>
      <c r="AL88" s="157">
        <f>' B_Populations'!G93</f>
        <v>0</v>
      </c>
      <c r="AM88" s="157">
        <f>IF(AL88=0,0,($E$88/$AL$88)*100000)</f>
        <v>0</v>
      </c>
      <c r="AN88" s="157">
        <f>' B_Populations'!I93</f>
        <v>0</v>
      </c>
      <c r="AO88" s="157">
        <f>IF(AN88=0,0,($F$88/$AN$88)*100000)</f>
        <v>0</v>
      </c>
      <c r="AP88" s="157">
        <f>' B_Populations'!K93</f>
        <v>0</v>
      </c>
      <c r="AQ88" s="157">
        <f>IF(AP88=0,0,($G$88/$AP$88)*100000)</f>
        <v>0</v>
      </c>
      <c r="AR88" s="157">
        <f>' B_Populations'!M93</f>
        <v>0</v>
      </c>
      <c r="AS88" s="157">
        <f>IF(AR88=0,0,($H$88/$AR$88)*100000)</f>
        <v>0</v>
      </c>
      <c r="AT88" s="157">
        <f>' B_Populations'!O93</f>
        <v>0</v>
      </c>
      <c r="AU88" s="157">
        <f>IF(AT88=0,0,($I$88/$AT$88)*100000)</f>
        <v>0</v>
      </c>
      <c r="AV88" s="157">
        <f>' B_Populations'!Q93</f>
        <v>0</v>
      </c>
      <c r="AW88" s="157">
        <f>IF(AV88=0,0,($J$88/$AV$88)*100000)</f>
        <v>0</v>
      </c>
      <c r="AX88" s="157">
        <f>' B_Populations'!S93</f>
        <v>0</v>
      </c>
      <c r="AY88" s="157">
        <f>IF(AX88=0,0,($K$88/$AX$88)*100000)</f>
        <v>0</v>
      </c>
      <c r="AZ88" s="157">
        <f>' B_Populations'!U93</f>
        <v>0</v>
      </c>
      <c r="BA88" s="157">
        <f>IF(AZ88=0,0,($L$88/$AZ$88)*100000)</f>
        <v>0</v>
      </c>
      <c r="CQ88" s="110"/>
      <c r="CR88" s="158"/>
      <c r="CS88" s="159">
        <v>1.5507999999999999E-2</v>
      </c>
      <c r="CT88" s="110"/>
      <c r="CU88" s="108" t="str">
        <f>' B_Populations'!$B$18</f>
        <v>85+</v>
      </c>
      <c r="CV88" s="160">
        <f t="shared" si="97"/>
        <v>0</v>
      </c>
      <c r="CW88" s="161">
        <f t="shared" si="98"/>
        <v>0</v>
      </c>
      <c r="CX88" s="161">
        <f t="shared" si="99"/>
        <v>0</v>
      </c>
      <c r="CY88" s="162">
        <f t="shared" si="100"/>
        <v>0</v>
      </c>
      <c r="CZ88" s="162">
        <f t="shared" si="101"/>
        <v>0</v>
      </c>
      <c r="DA88" s="162">
        <f t="shared" si="102"/>
        <v>0</v>
      </c>
      <c r="DB88" s="162">
        <f t="shared" si="103"/>
        <v>0</v>
      </c>
      <c r="DC88" s="162">
        <f t="shared" si="104"/>
        <v>0</v>
      </c>
      <c r="DD88" s="162">
        <f t="shared" si="105"/>
        <v>0</v>
      </c>
      <c r="DE88" s="178">
        <f t="shared" si="106"/>
        <v>0</v>
      </c>
    </row>
    <row r="89" spans="1:109">
      <c r="B89" s="163" t="s">
        <v>115</v>
      </c>
      <c r="C89" s="164">
        <f t="shared" ref="C89:L89" si="107">SUM(C79:C88)</f>
        <v>0</v>
      </c>
      <c r="D89" s="165">
        <f t="shared" si="107"/>
        <v>0</v>
      </c>
      <c r="E89" s="165">
        <f t="shared" si="107"/>
        <v>0</v>
      </c>
      <c r="F89" s="167">
        <f t="shared" si="107"/>
        <v>0</v>
      </c>
      <c r="G89" s="167">
        <f t="shared" si="107"/>
        <v>0</v>
      </c>
      <c r="H89" s="167">
        <f t="shared" si="107"/>
        <v>0</v>
      </c>
      <c r="I89" s="167">
        <f t="shared" si="107"/>
        <v>0</v>
      </c>
      <c r="J89" s="167">
        <f t="shared" si="107"/>
        <v>0</v>
      </c>
      <c r="K89" s="167">
        <f t="shared" si="107"/>
        <v>0</v>
      </c>
      <c r="L89" s="179">
        <f t="shared" si="107"/>
        <v>0</v>
      </c>
      <c r="M89" s="98"/>
      <c r="AH89" s="170">
        <f t="shared" ref="AH89:BA89" si="108">SUM(AH79:AH88)</f>
        <v>0</v>
      </c>
      <c r="AI89" s="157">
        <f>IF(AH89=0,0,($C$89/$AH$89)*100000)</f>
        <v>0</v>
      </c>
      <c r="AJ89" s="157">
        <f t="shared" si="108"/>
        <v>0</v>
      </c>
      <c r="AK89" s="157">
        <f>IF(AJ89=0,0,($D$89/$AJ$89)*100000)</f>
        <v>0</v>
      </c>
      <c r="AL89" s="157">
        <f t="shared" si="108"/>
        <v>0</v>
      </c>
      <c r="AM89" s="157">
        <f>IF(AL89=0,0,($E$89/$AL$89)*100000)</f>
        <v>0</v>
      </c>
      <c r="AN89" s="157">
        <f t="shared" si="108"/>
        <v>0</v>
      </c>
      <c r="AO89" s="157">
        <f>IF(AN89=0,0,($F$89/$AN$89)*100000)</f>
        <v>0</v>
      </c>
      <c r="AP89" s="157">
        <f t="shared" si="108"/>
        <v>0</v>
      </c>
      <c r="AQ89" s="157">
        <f>IF(AP89=0,0,($G$89/$AP$89)*100000)</f>
        <v>0</v>
      </c>
      <c r="AR89" s="157">
        <f t="shared" si="108"/>
        <v>0</v>
      </c>
      <c r="AS89" s="157">
        <f>IF(AR89=0,0,($H$89/$AR$89)*100000)</f>
        <v>0</v>
      </c>
      <c r="AT89" s="157">
        <f t="shared" si="108"/>
        <v>0</v>
      </c>
      <c r="AU89" s="157">
        <f>IF(AT89=0,0,($I$89/$AT$89)*100000)</f>
        <v>0</v>
      </c>
      <c r="AV89" s="157">
        <f t="shared" si="108"/>
        <v>0</v>
      </c>
      <c r="AW89" s="157">
        <f>IF(AV89=0,0,($J$89/$AV$89)*100000)</f>
        <v>0</v>
      </c>
      <c r="AX89" s="157">
        <f t="shared" si="108"/>
        <v>0</v>
      </c>
      <c r="AY89" s="157">
        <f>IF(AX89=0,0,($K$89/$AX$89)*100000)</f>
        <v>0</v>
      </c>
      <c r="AZ89" s="157">
        <f t="shared" si="108"/>
        <v>0</v>
      </c>
      <c r="BA89" s="157">
        <f>IF(AZ89=0,0,($L$89/$AZ$89)*100000)</f>
        <v>0</v>
      </c>
      <c r="CS89" s="171"/>
      <c r="CU89" s="157" t="s">
        <v>115</v>
      </c>
      <c r="CV89" s="160">
        <f t="shared" ref="CV89:DE89" si="109">SUM(CV79:CV88)</f>
        <v>0</v>
      </c>
      <c r="CW89" s="161">
        <f t="shared" si="109"/>
        <v>0</v>
      </c>
      <c r="CX89" s="161">
        <f t="shared" si="109"/>
        <v>0</v>
      </c>
      <c r="CY89" s="172">
        <f t="shared" si="109"/>
        <v>0</v>
      </c>
      <c r="CZ89" s="172">
        <f t="shared" si="109"/>
        <v>0</v>
      </c>
      <c r="DA89" s="172">
        <f t="shared" si="109"/>
        <v>0</v>
      </c>
      <c r="DB89" s="172">
        <f t="shared" si="109"/>
        <v>0</v>
      </c>
      <c r="DC89" s="172">
        <f t="shared" si="109"/>
        <v>0</v>
      </c>
      <c r="DD89" s="172">
        <f t="shared" si="109"/>
        <v>0</v>
      </c>
      <c r="DE89" s="180">
        <f t="shared" si="109"/>
        <v>0</v>
      </c>
    </row>
    <row r="91" spans="1:109" ht="12.95" thickBot="1"/>
    <row r="92" spans="1:109" ht="13.5" thickBot="1">
      <c r="A92" s="136" t="s">
        <v>116</v>
      </c>
      <c r="B92" s="173"/>
      <c r="C92" s="174">
        <f>' B_Populations'!A100</f>
        <v>0</v>
      </c>
      <c r="D92" s="139" t="s">
        <v>103</v>
      </c>
      <c r="E92" s="139"/>
      <c r="F92" s="140" t="s">
        <v>104</v>
      </c>
      <c r="G92" s="141"/>
      <c r="H92" s="141"/>
      <c r="I92" s="141"/>
      <c r="J92" s="141"/>
      <c r="K92" s="141"/>
      <c r="L92" s="141"/>
      <c r="M92" s="98"/>
      <c r="N92" s="98"/>
      <c r="O92" s="98"/>
      <c r="P92" s="98"/>
      <c r="Q92" s="98"/>
      <c r="R92" s="98"/>
      <c r="S92" s="98"/>
      <c r="T92" s="98"/>
      <c r="U92" s="98"/>
      <c r="V92" s="98"/>
      <c r="W92" s="98"/>
      <c r="X92" s="98"/>
      <c r="Y92" s="98"/>
      <c r="CV92" s="98" t="s">
        <v>106</v>
      </c>
      <c r="CW92" s="98"/>
      <c r="CX92" s="98"/>
      <c r="CY92" s="98"/>
    </row>
    <row r="93" spans="1:109" ht="39">
      <c r="B93" s="144" t="s">
        <v>32</v>
      </c>
      <c r="C93" s="145" t="s">
        <v>107</v>
      </c>
      <c r="D93" s="146" t="s">
        <v>108</v>
      </c>
      <c r="E93" s="146" t="s">
        <v>109</v>
      </c>
      <c r="F93" s="148" t="str">
        <f>' B_Populations'!$I$8</f>
        <v>White-Not Hispanic</v>
      </c>
      <c r="G93" s="148" t="str">
        <f>' B_Populations'!$K$8</f>
        <v>Hispanic</v>
      </c>
      <c r="H93" s="148" t="str">
        <f>' B_Populations'!$M$8</f>
        <v>Black-Not Hispanic</v>
      </c>
      <c r="I93" s="148" t="str">
        <f>' B_Populations'!$O$8</f>
        <v>Asian</v>
      </c>
      <c r="J93" s="148" t="str">
        <f>' B_Populations'!$Q$8</f>
        <v>American Indian/Alaska Native</v>
      </c>
      <c r="K93" s="148" t="str">
        <f>' B_Populations'!$S$8</f>
        <v>Other</v>
      </c>
      <c r="L93" s="175" t="str">
        <f>' B_Populations'!$U$8</f>
        <v>Other</v>
      </c>
      <c r="M93" s="102"/>
      <c r="N93" s="102"/>
      <c r="O93" s="102"/>
      <c r="P93" s="102"/>
      <c r="Q93" s="102"/>
      <c r="R93" s="102"/>
      <c r="S93" s="102"/>
      <c r="T93" s="102"/>
      <c r="U93" s="102"/>
      <c r="V93" s="102"/>
      <c r="W93" s="102"/>
      <c r="X93" s="102"/>
      <c r="Y93" s="102"/>
      <c r="Z93" s="102"/>
      <c r="AA93" s="102"/>
      <c r="AB93" s="102"/>
      <c r="AC93" s="102"/>
      <c r="AD93" s="102"/>
      <c r="AE93" s="102"/>
      <c r="AF93" s="102"/>
      <c r="AH93" s="150" t="s">
        <v>110</v>
      </c>
      <c r="AI93" s="150" t="s">
        <v>111</v>
      </c>
      <c r="AJ93" s="150" t="s">
        <v>112</v>
      </c>
      <c r="AK93" s="150" t="s">
        <v>111</v>
      </c>
      <c r="AL93" s="150" t="s">
        <v>113</v>
      </c>
      <c r="AM93" s="150" t="s">
        <v>111</v>
      </c>
      <c r="AN93" s="150" t="str">
        <f>' B_Populations'!$I$8</f>
        <v>White-Not Hispanic</v>
      </c>
      <c r="AO93" s="150" t="s">
        <v>111</v>
      </c>
      <c r="AP93" s="150" t="str">
        <f>' B_Populations'!$K$8</f>
        <v>Hispanic</v>
      </c>
      <c r="AQ93" s="150" t="s">
        <v>111</v>
      </c>
      <c r="AR93" s="150" t="str">
        <f>' B_Populations'!$M$8</f>
        <v>Black-Not Hispanic</v>
      </c>
      <c r="AS93" s="150" t="s">
        <v>111</v>
      </c>
      <c r="AT93" s="150" t="str">
        <f>' B_Populations'!$O$8</f>
        <v>Asian</v>
      </c>
      <c r="AU93" s="150" t="s">
        <v>111</v>
      </c>
      <c r="AV93" s="150" t="str">
        <f>' B_Populations'!$Q$8</f>
        <v>American Indian/Alaska Native</v>
      </c>
      <c r="AW93" s="150" t="s">
        <v>111</v>
      </c>
      <c r="AX93" s="150" t="str">
        <f>' B_Populations'!$S$8</f>
        <v>Other</v>
      </c>
      <c r="AY93" s="150" t="s">
        <v>111</v>
      </c>
      <c r="AZ93" s="150" t="str">
        <f>' B_Populations'!$U$8</f>
        <v>Other</v>
      </c>
      <c r="BA93" s="150" t="s">
        <v>111</v>
      </c>
      <c r="BB93" s="102"/>
      <c r="BC93" s="102"/>
      <c r="BD93" s="102"/>
      <c r="BE93" s="102"/>
      <c r="BF93" s="102"/>
      <c r="BG93" s="102"/>
      <c r="BH93" s="102"/>
      <c r="BI93" s="102"/>
      <c r="BJ93" s="102"/>
      <c r="BK93" s="102"/>
      <c r="BL93" s="102"/>
      <c r="BM93" s="102"/>
      <c r="BN93" s="102"/>
      <c r="BO93" s="102"/>
      <c r="BP93" s="102"/>
      <c r="BQ93" s="102"/>
      <c r="BR93" s="102"/>
      <c r="BS93" s="102"/>
      <c r="BT93" s="102"/>
      <c r="BU93" s="102"/>
      <c r="BV93" s="102"/>
      <c r="BW93" s="102"/>
      <c r="BX93" s="102"/>
      <c r="BY93" s="102"/>
      <c r="BZ93" s="102"/>
      <c r="CA93" s="102"/>
      <c r="CB93" s="102"/>
      <c r="CC93" s="102"/>
      <c r="CD93" s="102"/>
      <c r="CE93" s="102"/>
      <c r="CF93" s="102"/>
      <c r="CG93" s="102"/>
      <c r="CH93" s="102"/>
      <c r="CI93" s="102"/>
      <c r="CJ93" s="102"/>
      <c r="CK93" s="102"/>
      <c r="CL93" s="102"/>
      <c r="CM93" s="102"/>
      <c r="CN93" s="102"/>
      <c r="CO93" s="102"/>
      <c r="CP93" s="102"/>
      <c r="CQ93" s="102"/>
      <c r="CR93" s="102"/>
      <c r="CS93" s="151" t="s">
        <v>114</v>
      </c>
      <c r="CU93" s="150" t="s">
        <v>32</v>
      </c>
      <c r="CV93" s="152" t="s">
        <v>33</v>
      </c>
      <c r="CW93" s="153" t="s">
        <v>34</v>
      </c>
      <c r="CX93" s="153" t="s">
        <v>35</v>
      </c>
      <c r="CY93" s="148" t="str">
        <f>' B_Populations'!$I$8</f>
        <v>White-Not Hispanic</v>
      </c>
      <c r="CZ93" s="148" t="str">
        <f>' B_Populations'!$K$8</f>
        <v>Hispanic</v>
      </c>
      <c r="DA93" s="148" t="str">
        <f>' B_Populations'!$M$8</f>
        <v>Black-Not Hispanic</v>
      </c>
      <c r="DB93" s="148" t="str">
        <f>' B_Populations'!$O$8</f>
        <v>Asian</v>
      </c>
      <c r="DC93" s="148" t="str">
        <f>' B_Populations'!$Q$8</f>
        <v>American Indian/Alaska Native</v>
      </c>
      <c r="DD93" s="148" t="str">
        <f>' B_Populations'!$S$8</f>
        <v>Other</v>
      </c>
      <c r="DE93" s="175" t="str">
        <f>' B_Populations'!$U$8</f>
        <v>Other</v>
      </c>
    </row>
    <row r="94" spans="1:109">
      <c r="B94" s="108" t="str">
        <f>' B_Populations'!$B$9</f>
        <v>10-14</v>
      </c>
      <c r="C94" s="259"/>
      <c r="D94" s="260"/>
      <c r="E94" s="260"/>
      <c r="F94" s="155"/>
      <c r="G94" s="155"/>
      <c r="H94" s="155"/>
      <c r="I94" s="155"/>
      <c r="J94" s="155"/>
      <c r="K94" s="155"/>
      <c r="L94" s="155"/>
      <c r="M94" s="110"/>
      <c r="N94" s="110"/>
      <c r="O94" s="110"/>
      <c r="P94" s="110"/>
      <c r="Q94" s="110"/>
      <c r="R94" s="110"/>
      <c r="S94" s="110"/>
      <c r="T94" s="110"/>
      <c r="U94" s="110"/>
      <c r="V94" s="110"/>
      <c r="W94" s="110"/>
      <c r="X94" s="110"/>
      <c r="Y94" s="110"/>
      <c r="Z94" s="177"/>
      <c r="AA94" s="177"/>
      <c r="AB94" s="177"/>
      <c r="AC94" s="177"/>
      <c r="AD94" s="177"/>
      <c r="AE94" s="177"/>
      <c r="AF94" s="177"/>
      <c r="AG94" s="110"/>
      <c r="AH94" s="157">
        <f>' B_Populations'!C99</f>
        <v>0</v>
      </c>
      <c r="AI94" s="157">
        <f>IF(AH94=0,0,($C$94/$AH$94)*100000)</f>
        <v>0</v>
      </c>
      <c r="AJ94" s="157">
        <f>' B_Populations'!E99</f>
        <v>0</v>
      </c>
      <c r="AK94" s="157">
        <f>IF(AJ94=0,0,($D$94/$AJ$94)*100000)</f>
        <v>0</v>
      </c>
      <c r="AL94" s="157">
        <f>' B_Populations'!G99</f>
        <v>0</v>
      </c>
      <c r="AM94" s="157">
        <f>IF(AL94=0,0,($E$94/$AL$94)*100000)</f>
        <v>0</v>
      </c>
      <c r="AN94" s="157">
        <f>' B_Populations'!I99</f>
        <v>0</v>
      </c>
      <c r="AO94" s="157">
        <f>IF(AN94=0,0,($F$94/$AN$94)*100000)</f>
        <v>0</v>
      </c>
      <c r="AP94" s="157">
        <f>' B_Populations'!K99</f>
        <v>0</v>
      </c>
      <c r="AQ94" s="157">
        <f>IF(AP94=0,0,($G$94/$AP$94)*100000)</f>
        <v>0</v>
      </c>
      <c r="AR94" s="157">
        <f>' B_Populations'!M99</f>
        <v>0</v>
      </c>
      <c r="AS94" s="157">
        <f>IF(AR94=0,0,($H$94/$AR$94)*100000)</f>
        <v>0</v>
      </c>
      <c r="AT94" s="157">
        <f>' B_Populations'!O99</f>
        <v>0</v>
      </c>
      <c r="AU94" s="157">
        <f>IF(AT94=0,0,($I$94/$AT$94)*100000)</f>
        <v>0</v>
      </c>
      <c r="AV94" s="157">
        <f>' B_Populations'!Q99</f>
        <v>0</v>
      </c>
      <c r="AW94" s="157">
        <f>IF(AV94=0,0,($J$94/$AV$94)*100000)</f>
        <v>0</v>
      </c>
      <c r="AX94" s="157">
        <f>' B_Populations'!S99</f>
        <v>0</v>
      </c>
      <c r="AY94" s="157">
        <f>IF(AX94=0,0,($K$94/$AX$94)*100000)</f>
        <v>0</v>
      </c>
      <c r="AZ94" s="157">
        <f>' B_Populations'!U99</f>
        <v>0</v>
      </c>
      <c r="BA94" s="157">
        <f>IF(AZ94=0,0,($L$94/$AZ$94)*100000)</f>
        <v>0</v>
      </c>
      <c r="CQ94" s="110"/>
      <c r="CR94" s="158"/>
      <c r="CS94" s="159">
        <v>7.3032E-2</v>
      </c>
      <c r="CT94" s="110"/>
      <c r="CU94" s="108" t="str">
        <f>' B_Populations'!$B$9</f>
        <v>10-14</v>
      </c>
      <c r="CV94" s="160">
        <f t="shared" ref="CV94:CV103" si="110">AI94*CS94</f>
        <v>0</v>
      </c>
      <c r="CW94" s="161">
        <f t="shared" ref="CW94:CW103" si="111">AK94*CS94</f>
        <v>0</v>
      </c>
      <c r="CX94" s="161">
        <f t="shared" ref="CX94:CX103" si="112">AM94*CS94</f>
        <v>0</v>
      </c>
      <c r="CY94" s="162">
        <f t="shared" ref="CY94:CY103" si="113">AO94*CS94</f>
        <v>0</v>
      </c>
      <c r="CZ94" s="162">
        <f t="shared" ref="CZ94:CZ103" si="114">AQ94*CS94</f>
        <v>0</v>
      </c>
      <c r="DA94" s="162">
        <f t="shared" ref="DA94:DA103" si="115">AS94*CS94</f>
        <v>0</v>
      </c>
      <c r="DB94" s="162">
        <f t="shared" ref="DB94:DB103" si="116">AU94*CS94</f>
        <v>0</v>
      </c>
      <c r="DC94" s="162">
        <f t="shared" ref="DC94:DC103" si="117">AW94*CS94</f>
        <v>0</v>
      </c>
      <c r="DD94" s="162">
        <f t="shared" ref="DD94:DD103" si="118">AY94*CS94</f>
        <v>0</v>
      </c>
      <c r="DE94" s="178">
        <f t="shared" ref="DE94:DE103" si="119">BA94*CS94</f>
        <v>0</v>
      </c>
    </row>
    <row r="95" spans="1:109">
      <c r="B95" s="108" t="str">
        <f>' B_Populations'!$B$10</f>
        <v>15-19</v>
      </c>
      <c r="C95" s="259"/>
      <c r="D95" s="260"/>
      <c r="E95" s="260"/>
      <c r="F95" s="155"/>
      <c r="G95" s="155"/>
      <c r="H95" s="155"/>
      <c r="I95" s="155"/>
      <c r="J95" s="155"/>
      <c r="K95" s="155"/>
      <c r="L95" s="155"/>
      <c r="M95" s="110"/>
      <c r="N95" s="110"/>
      <c r="O95" s="110"/>
      <c r="P95" s="110"/>
      <c r="Q95" s="110"/>
      <c r="R95" s="110"/>
      <c r="S95" s="110"/>
      <c r="T95" s="110"/>
      <c r="U95" s="110"/>
      <c r="V95" s="110"/>
      <c r="W95" s="110"/>
      <c r="X95" s="110"/>
      <c r="Y95" s="110"/>
      <c r="Z95" s="177"/>
      <c r="AA95" s="177"/>
      <c r="AB95" s="177"/>
      <c r="AC95" s="177"/>
      <c r="AD95" s="177"/>
      <c r="AE95" s="177"/>
      <c r="AF95" s="177"/>
      <c r="AG95" s="110"/>
      <c r="AH95" s="157">
        <f>' B_Populations'!C100</f>
        <v>0</v>
      </c>
      <c r="AI95" s="157">
        <f>IF(AH95=0,0,($C$95/$AH$95)*100000)</f>
        <v>0</v>
      </c>
      <c r="AJ95" s="157">
        <f>' B_Populations'!E100</f>
        <v>0</v>
      </c>
      <c r="AK95" s="157">
        <f>IF(AJ95=0,0,($D$95/$AJ$95)*100000)</f>
        <v>0</v>
      </c>
      <c r="AL95" s="157">
        <f>' B_Populations'!G100</f>
        <v>0</v>
      </c>
      <c r="AM95" s="157">
        <f>IF(AL95=0,0,($E$95/$AL$95)*100000)</f>
        <v>0</v>
      </c>
      <c r="AN95" s="157">
        <f>' B_Populations'!I100</f>
        <v>0</v>
      </c>
      <c r="AO95" s="157">
        <f>IF(AN95=0,0,($F$95/$AN$95)*100000)</f>
        <v>0</v>
      </c>
      <c r="AP95" s="157">
        <f>' B_Populations'!K100</f>
        <v>0</v>
      </c>
      <c r="AQ95" s="157">
        <f>IF(AP95=0,0,($G$95/$AP$95)*100000)</f>
        <v>0</v>
      </c>
      <c r="AR95" s="157">
        <f>' B_Populations'!M100</f>
        <v>0</v>
      </c>
      <c r="AS95" s="157">
        <f>IF(AR95=0,0,($H$95/$AR$95)*100000)</f>
        <v>0</v>
      </c>
      <c r="AT95" s="157">
        <f>' B_Populations'!O100</f>
        <v>0</v>
      </c>
      <c r="AU95" s="157">
        <f>IF(AT95=0,0,($I$95/$AT$95)*100000)</f>
        <v>0</v>
      </c>
      <c r="AV95" s="157">
        <f>' B_Populations'!Q100</f>
        <v>0</v>
      </c>
      <c r="AW95" s="157">
        <f>IF(AV95=0,0,($J$95/$AV$95)*100000)</f>
        <v>0</v>
      </c>
      <c r="AX95" s="157">
        <f>' B_Populations'!S100</f>
        <v>0</v>
      </c>
      <c r="AY95" s="157">
        <f>IF(AX95=0,0,($K$95/$AX$95)*100000)</f>
        <v>0</v>
      </c>
      <c r="AZ95" s="157">
        <f>' B_Populations'!U100</f>
        <v>0</v>
      </c>
      <c r="BA95" s="157">
        <f>IF(AZ95=0,0,($L$95/$AZ$95)*100000)</f>
        <v>0</v>
      </c>
      <c r="CQ95" s="110"/>
      <c r="CR95" s="158"/>
      <c r="CS95" s="159">
        <v>7.2168999999999997E-2</v>
      </c>
      <c r="CT95" s="110"/>
      <c r="CU95" s="108" t="str">
        <f>' B_Populations'!$B$10</f>
        <v>15-19</v>
      </c>
      <c r="CV95" s="160">
        <f t="shared" si="110"/>
        <v>0</v>
      </c>
      <c r="CW95" s="161">
        <f t="shared" si="111"/>
        <v>0</v>
      </c>
      <c r="CX95" s="161">
        <f t="shared" si="112"/>
        <v>0</v>
      </c>
      <c r="CY95" s="162">
        <f t="shared" si="113"/>
        <v>0</v>
      </c>
      <c r="CZ95" s="162">
        <f t="shared" si="114"/>
        <v>0</v>
      </c>
      <c r="DA95" s="162">
        <f t="shared" si="115"/>
        <v>0</v>
      </c>
      <c r="DB95" s="162">
        <f t="shared" si="116"/>
        <v>0</v>
      </c>
      <c r="DC95" s="162">
        <f t="shared" si="117"/>
        <v>0</v>
      </c>
      <c r="DD95" s="162">
        <f t="shared" si="118"/>
        <v>0</v>
      </c>
      <c r="DE95" s="178">
        <f t="shared" si="119"/>
        <v>0</v>
      </c>
    </row>
    <row r="96" spans="1:109">
      <c r="B96" s="108" t="str">
        <f>' B_Populations'!$B$11</f>
        <v>20-24</v>
      </c>
      <c r="C96" s="259"/>
      <c r="D96" s="260"/>
      <c r="E96" s="260"/>
      <c r="F96" s="155"/>
      <c r="G96" s="155"/>
      <c r="H96" s="155"/>
      <c r="I96" s="155"/>
      <c r="J96" s="155"/>
      <c r="K96" s="155"/>
      <c r="L96" s="155"/>
      <c r="M96" s="110"/>
      <c r="N96" s="110"/>
      <c r="O96" s="110"/>
      <c r="P96" s="110"/>
      <c r="Q96" s="110"/>
      <c r="R96" s="110"/>
      <c r="S96" s="110"/>
      <c r="T96" s="110"/>
      <c r="U96" s="110"/>
      <c r="V96" s="110"/>
      <c r="W96" s="110"/>
      <c r="X96" s="110"/>
      <c r="Y96" s="110"/>
      <c r="Z96" s="177"/>
      <c r="AA96" s="177"/>
      <c r="AB96" s="177"/>
      <c r="AC96" s="177"/>
      <c r="AD96" s="177"/>
      <c r="AE96" s="177"/>
      <c r="AF96" s="177"/>
      <c r="AG96" s="110"/>
      <c r="AH96" s="157">
        <f>' B_Populations'!C101</f>
        <v>0</v>
      </c>
      <c r="AI96" s="157">
        <f>IF(AH96=0,0,($C$96/$AH$96)*100000)</f>
        <v>0</v>
      </c>
      <c r="AJ96" s="157">
        <f>' B_Populations'!E101</f>
        <v>0</v>
      </c>
      <c r="AK96" s="157">
        <f>IF(AJ96=0,0,($D$96/$AJ$96)*100000)</f>
        <v>0</v>
      </c>
      <c r="AL96" s="157">
        <f>' B_Populations'!G101</f>
        <v>0</v>
      </c>
      <c r="AM96" s="157">
        <f>IF(AL96=0,0,($E$96/$AL$96)*100000)</f>
        <v>0</v>
      </c>
      <c r="AN96" s="157">
        <f>' B_Populations'!I101</f>
        <v>0</v>
      </c>
      <c r="AO96" s="157">
        <f>IF(AN96=0,0,($F$96/$AN$96)*100000)</f>
        <v>0</v>
      </c>
      <c r="AP96" s="157">
        <f>' B_Populations'!K101</f>
        <v>0</v>
      </c>
      <c r="AQ96" s="157">
        <f>IF(AP96=0,0,($G$96/$AP$96)*100000)</f>
        <v>0</v>
      </c>
      <c r="AR96" s="157">
        <f>' B_Populations'!M101</f>
        <v>0</v>
      </c>
      <c r="AS96" s="157">
        <f>IF(AR96=0,0,($H$96/$AR$96)*100000)</f>
        <v>0</v>
      </c>
      <c r="AT96" s="157">
        <f>' B_Populations'!O101</f>
        <v>0</v>
      </c>
      <c r="AU96" s="157">
        <f>IF(AT96=0,0,($I$96/$AT$96)*100000)</f>
        <v>0</v>
      </c>
      <c r="AV96" s="157">
        <f>' B_Populations'!Q101</f>
        <v>0</v>
      </c>
      <c r="AW96" s="157">
        <f>IF(AV96=0,0,($J$96/$AV$96)*100000)</f>
        <v>0</v>
      </c>
      <c r="AX96" s="157">
        <f>' B_Populations'!S101</f>
        <v>0</v>
      </c>
      <c r="AY96" s="157">
        <f>IF(AX96=0,0,($K$96/$AX$96)*100000)</f>
        <v>0</v>
      </c>
      <c r="AZ96" s="157">
        <f>' B_Populations'!U101</f>
        <v>0</v>
      </c>
      <c r="BA96" s="157">
        <f>IF(AZ96=0,0,($L$96/$AZ$96)*100000)</f>
        <v>0</v>
      </c>
      <c r="CQ96" s="110"/>
      <c r="CR96" s="158"/>
      <c r="CS96" s="159">
        <v>6.6477999999999995E-2</v>
      </c>
      <c r="CT96" s="110"/>
      <c r="CU96" s="108" t="str">
        <f>' B_Populations'!$B$11</f>
        <v>20-24</v>
      </c>
      <c r="CV96" s="160">
        <f t="shared" si="110"/>
        <v>0</v>
      </c>
      <c r="CW96" s="161">
        <f t="shared" si="111"/>
        <v>0</v>
      </c>
      <c r="CX96" s="161">
        <f t="shared" si="112"/>
        <v>0</v>
      </c>
      <c r="CY96" s="162">
        <f t="shared" si="113"/>
        <v>0</v>
      </c>
      <c r="CZ96" s="162">
        <f t="shared" si="114"/>
        <v>0</v>
      </c>
      <c r="DA96" s="162">
        <f t="shared" si="115"/>
        <v>0</v>
      </c>
      <c r="DB96" s="162">
        <f t="shared" si="116"/>
        <v>0</v>
      </c>
      <c r="DC96" s="162">
        <f t="shared" si="117"/>
        <v>0</v>
      </c>
      <c r="DD96" s="162">
        <f t="shared" si="118"/>
        <v>0</v>
      </c>
      <c r="DE96" s="178">
        <f t="shared" si="119"/>
        <v>0</v>
      </c>
    </row>
    <row r="97" spans="1:109">
      <c r="B97" s="108" t="str">
        <f>' B_Populations'!$B$12</f>
        <v>25-34</v>
      </c>
      <c r="C97" s="259"/>
      <c r="D97" s="260"/>
      <c r="E97" s="260"/>
      <c r="F97" s="155"/>
      <c r="G97" s="155"/>
      <c r="H97" s="155"/>
      <c r="I97" s="155"/>
      <c r="J97" s="155"/>
      <c r="K97" s="155"/>
      <c r="L97" s="155"/>
      <c r="M97" s="110"/>
      <c r="N97" s="110"/>
      <c r="O97" s="110"/>
      <c r="P97" s="110"/>
      <c r="Q97" s="110"/>
      <c r="R97" s="110"/>
      <c r="S97" s="110"/>
      <c r="T97" s="110"/>
      <c r="U97" s="110"/>
      <c r="V97" s="110"/>
      <c r="W97" s="110"/>
      <c r="X97" s="110"/>
      <c r="Y97" s="110"/>
      <c r="Z97" s="177"/>
      <c r="AA97" s="177"/>
      <c r="AB97" s="177"/>
      <c r="AC97" s="177"/>
      <c r="AD97" s="177"/>
      <c r="AE97" s="177"/>
      <c r="AF97" s="177"/>
      <c r="AG97" s="110"/>
      <c r="AH97" s="157">
        <f>' B_Populations'!C102</f>
        <v>0</v>
      </c>
      <c r="AI97" s="157">
        <f>IF(AH97=0,0,($C$97/$AH$97)*100000)</f>
        <v>0</v>
      </c>
      <c r="AJ97" s="157">
        <f>' B_Populations'!E102</f>
        <v>0</v>
      </c>
      <c r="AK97" s="157">
        <f>IF(AJ97=0,0,($D$97/$AJ$97)*100000)</f>
        <v>0</v>
      </c>
      <c r="AL97" s="157">
        <f>' B_Populations'!G102</f>
        <v>0</v>
      </c>
      <c r="AM97" s="157">
        <f>IF(AL97=0,0,($E$97/$AL$97)*100000)</f>
        <v>0</v>
      </c>
      <c r="AN97" s="157">
        <f>' B_Populations'!I102</f>
        <v>0</v>
      </c>
      <c r="AO97" s="157">
        <f>IF(AN97=0,0,($F$97/$AN$97)*100000)</f>
        <v>0</v>
      </c>
      <c r="AP97" s="157">
        <f>' B_Populations'!K102</f>
        <v>0</v>
      </c>
      <c r="AQ97" s="157">
        <f>IF(AP97=0,0,($G$97/$AP$97)*100000)</f>
        <v>0</v>
      </c>
      <c r="AR97" s="157">
        <f>' B_Populations'!M102</f>
        <v>0</v>
      </c>
      <c r="AS97" s="157">
        <f>IF(AR97=0,0,($H$97/$AR$97)*100000)</f>
        <v>0</v>
      </c>
      <c r="AT97" s="157">
        <f>' B_Populations'!O102</f>
        <v>0</v>
      </c>
      <c r="AU97" s="157">
        <f>IF(AT97=0,0,($I$97/$AT$97)*100000)</f>
        <v>0</v>
      </c>
      <c r="AV97" s="157">
        <f>' B_Populations'!Q102</f>
        <v>0</v>
      </c>
      <c r="AW97" s="157">
        <f>IF(AV97=0,0,($J$97/$AV$97)*100000)</f>
        <v>0</v>
      </c>
      <c r="AX97" s="157">
        <f>' B_Populations'!S102</f>
        <v>0</v>
      </c>
      <c r="AY97" s="157">
        <f>IF(AX97=0,0,($K$97/$AX$97)*100000)</f>
        <v>0</v>
      </c>
      <c r="AZ97" s="157">
        <f>' B_Populations'!U102</f>
        <v>0</v>
      </c>
      <c r="BA97" s="157">
        <f>IF(AZ97=0,0,($L$97/$AZ$97)*100000)</f>
        <v>0</v>
      </c>
      <c r="CQ97" s="110"/>
      <c r="CR97" s="158"/>
      <c r="CS97" s="159">
        <v>0.135573</v>
      </c>
      <c r="CT97" s="110"/>
      <c r="CU97" s="108" t="str">
        <f>' B_Populations'!$B$12</f>
        <v>25-34</v>
      </c>
      <c r="CV97" s="160">
        <f t="shared" si="110"/>
        <v>0</v>
      </c>
      <c r="CW97" s="161">
        <f t="shared" si="111"/>
        <v>0</v>
      </c>
      <c r="CX97" s="161">
        <f t="shared" si="112"/>
        <v>0</v>
      </c>
      <c r="CY97" s="162">
        <f t="shared" si="113"/>
        <v>0</v>
      </c>
      <c r="CZ97" s="162">
        <f t="shared" si="114"/>
        <v>0</v>
      </c>
      <c r="DA97" s="162">
        <f t="shared" si="115"/>
        <v>0</v>
      </c>
      <c r="DB97" s="162">
        <f t="shared" si="116"/>
        <v>0</v>
      </c>
      <c r="DC97" s="162">
        <f t="shared" si="117"/>
        <v>0</v>
      </c>
      <c r="DD97" s="162">
        <f t="shared" si="118"/>
        <v>0</v>
      </c>
      <c r="DE97" s="178">
        <f t="shared" si="119"/>
        <v>0</v>
      </c>
    </row>
    <row r="98" spans="1:109">
      <c r="B98" s="108" t="str">
        <f>' B_Populations'!$B$13</f>
        <v>35-44</v>
      </c>
      <c r="C98" s="259"/>
      <c r="D98" s="260"/>
      <c r="E98" s="260"/>
      <c r="F98" s="155"/>
      <c r="G98" s="155"/>
      <c r="H98" s="155"/>
      <c r="I98" s="155"/>
      <c r="J98" s="155"/>
      <c r="K98" s="155"/>
      <c r="L98" s="155"/>
      <c r="M98" s="110"/>
      <c r="N98" s="110"/>
      <c r="O98" s="110"/>
      <c r="P98" s="110"/>
      <c r="Q98" s="110"/>
      <c r="R98" s="110"/>
      <c r="S98" s="110"/>
      <c r="T98" s="110"/>
      <c r="U98" s="110"/>
      <c r="V98" s="110"/>
      <c r="W98" s="110"/>
      <c r="X98" s="110"/>
      <c r="Y98" s="110"/>
      <c r="Z98" s="177"/>
      <c r="AA98" s="177"/>
      <c r="AB98" s="177"/>
      <c r="AC98" s="177"/>
      <c r="AD98" s="177"/>
      <c r="AE98" s="177"/>
      <c r="AF98" s="177"/>
      <c r="AG98" s="110"/>
      <c r="AH98" s="157">
        <f>' B_Populations'!C103</f>
        <v>0</v>
      </c>
      <c r="AI98" s="157">
        <f>IF(AH98=0,0,($C$98/$AH$98)*100000)</f>
        <v>0</v>
      </c>
      <c r="AJ98" s="157">
        <f>' B_Populations'!E103</f>
        <v>0</v>
      </c>
      <c r="AK98" s="157">
        <f>IF(AJ98=0,0,($D$98/$AJ$98)*100000)</f>
        <v>0</v>
      </c>
      <c r="AL98" s="157">
        <f>' B_Populations'!G103</f>
        <v>0</v>
      </c>
      <c r="AM98" s="157">
        <f>IF(AL98=0,0,($E$98/$AL$98)*100000)</f>
        <v>0</v>
      </c>
      <c r="AN98" s="157">
        <f>' B_Populations'!I103</f>
        <v>0</v>
      </c>
      <c r="AO98" s="157">
        <f>IF(AN98=0,0,($F$98/$AN$98)*100000)</f>
        <v>0</v>
      </c>
      <c r="AP98" s="157">
        <f>' B_Populations'!K103</f>
        <v>0</v>
      </c>
      <c r="AQ98" s="157">
        <f>IF(AP98=0,0,($G$98/$AP$98)*100000)</f>
        <v>0</v>
      </c>
      <c r="AR98" s="157">
        <f>' B_Populations'!M103</f>
        <v>0</v>
      </c>
      <c r="AS98" s="157">
        <f>IF(AR98=0,0,($H$98/$AR$98)*100000)</f>
        <v>0</v>
      </c>
      <c r="AT98" s="157">
        <f>' B_Populations'!O103</f>
        <v>0</v>
      </c>
      <c r="AU98" s="157">
        <f>IF(AT98=0,0,($I$98/$AT$98)*100000)</f>
        <v>0</v>
      </c>
      <c r="AV98" s="157">
        <f>' B_Populations'!Q103</f>
        <v>0</v>
      </c>
      <c r="AW98" s="157">
        <f>IF(AV98=0,0,($J$98/$AV$98)*100000)</f>
        <v>0</v>
      </c>
      <c r="AX98" s="157">
        <f>' B_Populations'!S103</f>
        <v>0</v>
      </c>
      <c r="AY98" s="157">
        <f>IF(AX98=0,0,($K$98/$AX$98)*100000)</f>
        <v>0</v>
      </c>
      <c r="AZ98" s="157">
        <f>' B_Populations'!U103</f>
        <v>0</v>
      </c>
      <c r="BA98" s="157">
        <f>IF(AZ98=0,0,($L$98/$AZ$98)*100000)</f>
        <v>0</v>
      </c>
      <c r="CQ98" s="110"/>
      <c r="CR98" s="158"/>
      <c r="CS98" s="159">
        <v>0.16261300000000001</v>
      </c>
      <c r="CT98" s="110"/>
      <c r="CU98" s="108" t="str">
        <f>' B_Populations'!$B$13</f>
        <v>35-44</v>
      </c>
      <c r="CV98" s="160">
        <f t="shared" si="110"/>
        <v>0</v>
      </c>
      <c r="CW98" s="161">
        <f t="shared" si="111"/>
        <v>0</v>
      </c>
      <c r="CX98" s="161">
        <f t="shared" si="112"/>
        <v>0</v>
      </c>
      <c r="CY98" s="162">
        <f t="shared" si="113"/>
        <v>0</v>
      </c>
      <c r="CZ98" s="162">
        <f t="shared" si="114"/>
        <v>0</v>
      </c>
      <c r="DA98" s="162">
        <f t="shared" si="115"/>
        <v>0</v>
      </c>
      <c r="DB98" s="162">
        <f t="shared" si="116"/>
        <v>0</v>
      </c>
      <c r="DC98" s="162">
        <f t="shared" si="117"/>
        <v>0</v>
      </c>
      <c r="DD98" s="162">
        <f t="shared" si="118"/>
        <v>0</v>
      </c>
      <c r="DE98" s="178">
        <f t="shared" si="119"/>
        <v>0</v>
      </c>
    </row>
    <row r="99" spans="1:109">
      <c r="B99" s="108" t="str">
        <f>' B_Populations'!$B$14</f>
        <v>45-54</v>
      </c>
      <c r="C99" s="259"/>
      <c r="D99" s="260"/>
      <c r="E99" s="260"/>
      <c r="F99" s="155"/>
      <c r="G99" s="155"/>
      <c r="H99" s="155"/>
      <c r="I99" s="155"/>
      <c r="J99" s="155"/>
      <c r="K99" s="155"/>
      <c r="L99" s="155"/>
      <c r="M99" s="110"/>
      <c r="N99" s="110"/>
      <c r="O99" s="110"/>
      <c r="P99" s="110"/>
      <c r="Q99" s="110"/>
      <c r="R99" s="110"/>
      <c r="S99" s="110"/>
      <c r="T99" s="110"/>
      <c r="U99" s="110"/>
      <c r="V99" s="110"/>
      <c r="W99" s="110"/>
      <c r="X99" s="110"/>
      <c r="Y99" s="110"/>
      <c r="Z99" s="177"/>
      <c r="AA99" s="177"/>
      <c r="AB99" s="177"/>
      <c r="AC99" s="177"/>
      <c r="AD99" s="177"/>
      <c r="AE99" s="177"/>
      <c r="AF99" s="177"/>
      <c r="AG99" s="110"/>
      <c r="AH99" s="157">
        <f>' B_Populations'!C104</f>
        <v>0</v>
      </c>
      <c r="AI99" s="157">
        <f>IF(AH99=0,0,($C$99/$AH$99)*100000)</f>
        <v>0</v>
      </c>
      <c r="AJ99" s="157">
        <f>' B_Populations'!E104</f>
        <v>0</v>
      </c>
      <c r="AK99" s="157">
        <f>IF(AJ99=0,0,($D$99/$AJ$99)*100000)</f>
        <v>0</v>
      </c>
      <c r="AL99" s="157">
        <f>' B_Populations'!G104</f>
        <v>0</v>
      </c>
      <c r="AM99" s="157">
        <f>IF(AL99=0,0,($E$99/$AL$99)*100000)</f>
        <v>0</v>
      </c>
      <c r="AN99" s="157">
        <f>' B_Populations'!I104</f>
        <v>0</v>
      </c>
      <c r="AO99" s="157">
        <f>IF(AN99=0,0,($F$99/$AN$99)*100000)</f>
        <v>0</v>
      </c>
      <c r="AP99" s="157">
        <f>' B_Populations'!K104</f>
        <v>0</v>
      </c>
      <c r="AQ99" s="157">
        <f>IF(AP99=0,0,($G$99/$AP$99)*100000)</f>
        <v>0</v>
      </c>
      <c r="AR99" s="157">
        <f>' B_Populations'!M104</f>
        <v>0</v>
      </c>
      <c r="AS99" s="157">
        <f>IF(AR99=0,0,($H$99/$AR$99)*100000)</f>
        <v>0</v>
      </c>
      <c r="AT99" s="157">
        <f>' B_Populations'!O104</f>
        <v>0</v>
      </c>
      <c r="AU99" s="157">
        <f>IF(AT99=0,0,($I$99/$AT$99)*100000)</f>
        <v>0</v>
      </c>
      <c r="AV99" s="157">
        <f>' B_Populations'!Q104</f>
        <v>0</v>
      </c>
      <c r="AW99" s="157">
        <f>IF(AV99=0,0,($J$99/$AV$99)*100000)</f>
        <v>0</v>
      </c>
      <c r="AX99" s="157">
        <f>' B_Populations'!S104</f>
        <v>0</v>
      </c>
      <c r="AY99" s="157">
        <f>IF(AX99=0,0,($K$99/$AX$99)*100000)</f>
        <v>0</v>
      </c>
      <c r="AZ99" s="157">
        <f>' B_Populations'!U104</f>
        <v>0</v>
      </c>
      <c r="BA99" s="157">
        <f>IF(AZ99=0,0,($L$99/$AZ$99)*100000)</f>
        <v>0</v>
      </c>
      <c r="CQ99" s="110"/>
      <c r="CR99" s="158"/>
      <c r="CS99" s="159">
        <v>0.13483400000000001</v>
      </c>
      <c r="CT99" s="110"/>
      <c r="CU99" s="108" t="str">
        <f>' B_Populations'!$B$14</f>
        <v>45-54</v>
      </c>
      <c r="CV99" s="160">
        <f t="shared" si="110"/>
        <v>0</v>
      </c>
      <c r="CW99" s="161">
        <f t="shared" si="111"/>
        <v>0</v>
      </c>
      <c r="CX99" s="161">
        <f t="shared" si="112"/>
        <v>0</v>
      </c>
      <c r="CY99" s="162">
        <f t="shared" si="113"/>
        <v>0</v>
      </c>
      <c r="CZ99" s="162">
        <f t="shared" si="114"/>
        <v>0</v>
      </c>
      <c r="DA99" s="162">
        <f t="shared" si="115"/>
        <v>0</v>
      </c>
      <c r="DB99" s="162">
        <f t="shared" si="116"/>
        <v>0</v>
      </c>
      <c r="DC99" s="162">
        <f t="shared" si="117"/>
        <v>0</v>
      </c>
      <c r="DD99" s="162">
        <f t="shared" si="118"/>
        <v>0</v>
      </c>
      <c r="DE99" s="178">
        <f t="shared" si="119"/>
        <v>0</v>
      </c>
    </row>
    <row r="100" spans="1:109">
      <c r="B100" s="108" t="str">
        <f>' B_Populations'!$B$15</f>
        <v>55-64</v>
      </c>
      <c r="C100" s="259"/>
      <c r="D100" s="260"/>
      <c r="E100" s="260"/>
      <c r="F100" s="155"/>
      <c r="G100" s="155"/>
      <c r="H100" s="155"/>
      <c r="I100" s="155"/>
      <c r="J100" s="155"/>
      <c r="K100" s="155"/>
      <c r="L100" s="155"/>
      <c r="M100" s="110"/>
      <c r="N100" s="110"/>
      <c r="O100" s="110"/>
      <c r="P100" s="110"/>
      <c r="Q100" s="110"/>
      <c r="R100" s="110"/>
      <c r="S100" s="110"/>
      <c r="T100" s="110"/>
      <c r="U100" s="110"/>
      <c r="V100" s="110"/>
      <c r="W100" s="110"/>
      <c r="X100" s="110"/>
      <c r="Y100" s="110"/>
      <c r="Z100" s="177"/>
      <c r="AA100" s="177"/>
      <c r="AB100" s="177"/>
      <c r="AC100" s="177"/>
      <c r="AD100" s="177"/>
      <c r="AE100" s="177"/>
      <c r="AF100" s="177"/>
      <c r="AG100" s="110"/>
      <c r="AH100" s="157">
        <f>' B_Populations'!C105</f>
        <v>0</v>
      </c>
      <c r="AI100" s="157">
        <f>IF(AH100=0,0,($C$100/$AH$100)*100000)</f>
        <v>0</v>
      </c>
      <c r="AJ100" s="157">
        <f>' B_Populations'!E105</f>
        <v>0</v>
      </c>
      <c r="AK100" s="157">
        <f>IF(AJ100=0,0,($D$100/$AJ$100)*100000)</f>
        <v>0</v>
      </c>
      <c r="AL100" s="157">
        <f>' B_Populations'!G105</f>
        <v>0</v>
      </c>
      <c r="AM100" s="157">
        <f>IF(AL100=0,0,($E$100/$AL$100)*100000)</f>
        <v>0</v>
      </c>
      <c r="AN100" s="157">
        <f>' B_Populations'!I105</f>
        <v>0</v>
      </c>
      <c r="AO100" s="157">
        <f>IF(AN100=0,0,($F$100/$AN$100)*100000)</f>
        <v>0</v>
      </c>
      <c r="AP100" s="157">
        <f>' B_Populations'!K105</f>
        <v>0</v>
      </c>
      <c r="AQ100" s="157">
        <f>IF(AP100=0,0,($G$100/$AP$100)*100000)</f>
        <v>0</v>
      </c>
      <c r="AR100" s="157">
        <f>' B_Populations'!M105</f>
        <v>0</v>
      </c>
      <c r="AS100" s="157">
        <f>IF(AR100=0,0,($H$100/$AR$100)*100000)</f>
        <v>0</v>
      </c>
      <c r="AT100" s="157">
        <f>' B_Populations'!O105</f>
        <v>0</v>
      </c>
      <c r="AU100" s="157">
        <f>IF(AT100=0,0,($I$100/$AT$100)*100000)</f>
        <v>0</v>
      </c>
      <c r="AV100" s="157">
        <f>' B_Populations'!Q105</f>
        <v>0</v>
      </c>
      <c r="AW100" s="157">
        <f>IF(AV100=0,0,($J$100/$AV$100)*100000)</f>
        <v>0</v>
      </c>
      <c r="AX100" s="157">
        <f>' B_Populations'!S105</f>
        <v>0</v>
      </c>
      <c r="AY100" s="157">
        <f>IF(AX100=0,0,($K$100/$AX$100)*100000)</f>
        <v>0</v>
      </c>
      <c r="AZ100" s="157">
        <f>' B_Populations'!U105</f>
        <v>0</v>
      </c>
      <c r="BA100" s="157">
        <f>IF(AZ100=0,0,($L$100/$AZ$100)*100000)</f>
        <v>0</v>
      </c>
      <c r="CQ100" s="110"/>
      <c r="CR100" s="158"/>
      <c r="CS100" s="159">
        <v>8.7247000000000005E-2</v>
      </c>
      <c r="CT100" s="110"/>
      <c r="CU100" s="108" t="str">
        <f>' B_Populations'!$B$15</f>
        <v>55-64</v>
      </c>
      <c r="CV100" s="160">
        <f t="shared" si="110"/>
        <v>0</v>
      </c>
      <c r="CW100" s="161">
        <f t="shared" si="111"/>
        <v>0</v>
      </c>
      <c r="CX100" s="161">
        <f t="shared" si="112"/>
        <v>0</v>
      </c>
      <c r="CY100" s="162">
        <f t="shared" si="113"/>
        <v>0</v>
      </c>
      <c r="CZ100" s="162">
        <f t="shared" si="114"/>
        <v>0</v>
      </c>
      <c r="DA100" s="162">
        <f t="shared" si="115"/>
        <v>0</v>
      </c>
      <c r="DB100" s="162">
        <f t="shared" si="116"/>
        <v>0</v>
      </c>
      <c r="DC100" s="162">
        <f t="shared" si="117"/>
        <v>0</v>
      </c>
      <c r="DD100" s="162">
        <f t="shared" si="118"/>
        <v>0</v>
      </c>
      <c r="DE100" s="178">
        <f t="shared" si="119"/>
        <v>0</v>
      </c>
    </row>
    <row r="101" spans="1:109">
      <c r="B101" s="108" t="str">
        <f>' B_Populations'!$B$16</f>
        <v>65-74</v>
      </c>
      <c r="C101" s="259"/>
      <c r="D101" s="260"/>
      <c r="E101" s="260"/>
      <c r="F101" s="155"/>
      <c r="G101" s="155"/>
      <c r="H101" s="155"/>
      <c r="I101" s="155"/>
      <c r="J101" s="155"/>
      <c r="K101" s="155"/>
      <c r="L101" s="155"/>
      <c r="M101" s="110"/>
      <c r="N101" s="110"/>
      <c r="O101" s="110"/>
      <c r="P101" s="110"/>
      <c r="Q101" s="110"/>
      <c r="R101" s="110"/>
      <c r="S101" s="110"/>
      <c r="T101" s="110"/>
      <c r="U101" s="110"/>
      <c r="V101" s="110"/>
      <c r="W101" s="110"/>
      <c r="X101" s="110"/>
      <c r="Y101" s="110"/>
      <c r="Z101" s="177"/>
      <c r="AA101" s="177"/>
      <c r="AB101" s="177"/>
      <c r="AC101" s="177"/>
      <c r="AD101" s="177"/>
      <c r="AE101" s="177"/>
      <c r="AF101" s="177"/>
      <c r="AG101" s="110"/>
      <c r="AH101" s="157">
        <f>' B_Populations'!C106</f>
        <v>0</v>
      </c>
      <c r="AI101" s="157">
        <f>IF(AH101=0,0,($C$101/$AH$101)*100000)</f>
        <v>0</v>
      </c>
      <c r="AJ101" s="157">
        <f>' B_Populations'!E106</f>
        <v>0</v>
      </c>
      <c r="AK101" s="157">
        <f>IF(AJ101=0,0,($D$101/$AJ$101)*100000)</f>
        <v>0</v>
      </c>
      <c r="AL101" s="157">
        <f>' B_Populations'!G106</f>
        <v>0</v>
      </c>
      <c r="AM101" s="157">
        <f>IF(AL101=0,0,($E$101/$AL$101)*100000)</f>
        <v>0</v>
      </c>
      <c r="AN101" s="157">
        <f>' B_Populations'!I106</f>
        <v>0</v>
      </c>
      <c r="AO101" s="157">
        <f>IF(AN101=0,0,($F$101/$AN$101)*100000)</f>
        <v>0</v>
      </c>
      <c r="AP101" s="157">
        <f>' B_Populations'!K106</f>
        <v>0</v>
      </c>
      <c r="AQ101" s="157">
        <f>IF(AP101=0,0,($G$101/$AP$101)*100000)</f>
        <v>0</v>
      </c>
      <c r="AR101" s="157">
        <f>' B_Populations'!M106</f>
        <v>0</v>
      </c>
      <c r="AS101" s="157">
        <f>IF(AR101=0,0,($H$101/$AR$101)*100000)</f>
        <v>0</v>
      </c>
      <c r="AT101" s="157">
        <f>' B_Populations'!O106</f>
        <v>0</v>
      </c>
      <c r="AU101" s="157">
        <f>IF(AT101=0,0,($I$101/$AT$101)*100000)</f>
        <v>0</v>
      </c>
      <c r="AV101" s="157">
        <f>' B_Populations'!Q106</f>
        <v>0</v>
      </c>
      <c r="AW101" s="157">
        <f>IF(AV101=0,0,($J$101/$AV$101)*100000)</f>
        <v>0</v>
      </c>
      <c r="AX101" s="157">
        <f>' B_Populations'!S106</f>
        <v>0</v>
      </c>
      <c r="AY101" s="157">
        <f>IF(AX101=0,0,($K$101/$AX$101)*100000)</f>
        <v>0</v>
      </c>
      <c r="AZ101" s="157">
        <f>' B_Populations'!U106</f>
        <v>0</v>
      </c>
      <c r="BA101" s="157">
        <f>IF(AZ101=0,0,($L$101/$AZ$101)*100000)</f>
        <v>0</v>
      </c>
      <c r="CQ101" s="110"/>
      <c r="CR101" s="158"/>
      <c r="CS101" s="159">
        <v>6.6036999999999998E-2</v>
      </c>
      <c r="CT101" s="110"/>
      <c r="CU101" s="108" t="str">
        <f>' B_Populations'!$B$16</f>
        <v>65-74</v>
      </c>
      <c r="CV101" s="160">
        <f t="shared" si="110"/>
        <v>0</v>
      </c>
      <c r="CW101" s="161">
        <f t="shared" si="111"/>
        <v>0</v>
      </c>
      <c r="CX101" s="161">
        <f t="shared" si="112"/>
        <v>0</v>
      </c>
      <c r="CY101" s="162">
        <f t="shared" si="113"/>
        <v>0</v>
      </c>
      <c r="CZ101" s="162">
        <f t="shared" si="114"/>
        <v>0</v>
      </c>
      <c r="DA101" s="162">
        <f t="shared" si="115"/>
        <v>0</v>
      </c>
      <c r="DB101" s="162">
        <f t="shared" si="116"/>
        <v>0</v>
      </c>
      <c r="DC101" s="162">
        <f t="shared" si="117"/>
        <v>0</v>
      </c>
      <c r="DD101" s="162">
        <f t="shared" si="118"/>
        <v>0</v>
      </c>
      <c r="DE101" s="178">
        <f t="shared" si="119"/>
        <v>0</v>
      </c>
    </row>
    <row r="102" spans="1:109">
      <c r="B102" s="108" t="str">
        <f>' B_Populations'!$B$17</f>
        <v>75-84</v>
      </c>
      <c r="C102" s="259"/>
      <c r="D102" s="260"/>
      <c r="E102" s="260"/>
      <c r="F102" s="155"/>
      <c r="G102" s="155"/>
      <c r="H102" s="155"/>
      <c r="I102" s="155"/>
      <c r="J102" s="155"/>
      <c r="K102" s="155"/>
      <c r="L102" s="155"/>
      <c r="M102" s="110"/>
      <c r="N102" s="110"/>
      <c r="O102" s="110"/>
      <c r="P102" s="110"/>
      <c r="Q102" s="110"/>
      <c r="R102" s="110"/>
      <c r="S102" s="110"/>
      <c r="T102" s="110"/>
      <c r="U102" s="110"/>
      <c r="V102" s="110"/>
      <c r="W102" s="110"/>
      <c r="X102" s="110"/>
      <c r="Y102" s="110"/>
      <c r="Z102" s="177"/>
      <c r="AA102" s="177"/>
      <c r="AB102" s="177"/>
      <c r="AC102" s="177"/>
      <c r="AD102" s="177"/>
      <c r="AE102" s="177"/>
      <c r="AF102" s="177"/>
      <c r="AG102" s="110"/>
      <c r="AH102" s="157">
        <f>' B_Populations'!C107</f>
        <v>0</v>
      </c>
      <c r="AI102" s="157">
        <f>IF(AH102=0,0,($C$102/$AH$102)*100000)</f>
        <v>0</v>
      </c>
      <c r="AJ102" s="157">
        <f>' B_Populations'!E107</f>
        <v>0</v>
      </c>
      <c r="AK102" s="157">
        <f>IF(AJ102=0,0,($D$102/$AJ$102)*100000)</f>
        <v>0</v>
      </c>
      <c r="AL102" s="157">
        <f>' B_Populations'!G107</f>
        <v>0</v>
      </c>
      <c r="AM102" s="157">
        <f>IF(AL102=0,0,($E$102/$AL$102)*100000)</f>
        <v>0</v>
      </c>
      <c r="AN102" s="157">
        <f>' B_Populations'!I107</f>
        <v>0</v>
      </c>
      <c r="AO102" s="157">
        <f>IF(AN102=0,0,($F$102/$AN$102)*100000)</f>
        <v>0</v>
      </c>
      <c r="AP102" s="157">
        <f>' B_Populations'!K107</f>
        <v>0</v>
      </c>
      <c r="AQ102" s="157">
        <f>IF(AP102=0,0,($G$102/$AP$102)*100000)</f>
        <v>0</v>
      </c>
      <c r="AR102" s="157">
        <f>' B_Populations'!M107</f>
        <v>0</v>
      </c>
      <c r="AS102" s="157">
        <f>IF(AR102=0,0,($H$102/$AR$102)*100000)</f>
        <v>0</v>
      </c>
      <c r="AT102" s="157">
        <f>' B_Populations'!O107</f>
        <v>0</v>
      </c>
      <c r="AU102" s="157">
        <f>IF(AT102=0,0,($I$102/$AT$102)*100000)</f>
        <v>0</v>
      </c>
      <c r="AV102" s="157">
        <f>' B_Populations'!Q107</f>
        <v>0</v>
      </c>
      <c r="AW102" s="157">
        <f>IF(AV102=0,0,($J$102/$AV$102)*100000)</f>
        <v>0</v>
      </c>
      <c r="AX102" s="157">
        <f>' B_Populations'!S107</f>
        <v>0</v>
      </c>
      <c r="AY102" s="157">
        <f>IF(AX102=0,0,($K$102/$AX$102)*100000)</f>
        <v>0</v>
      </c>
      <c r="AZ102" s="157">
        <f>' B_Populations'!U107</f>
        <v>0</v>
      </c>
      <c r="BA102" s="157">
        <f>IF(AZ102=0,0,($L$102/$AZ$102)*100000)</f>
        <v>0</v>
      </c>
      <c r="CQ102" s="110"/>
      <c r="CR102" s="158"/>
      <c r="CS102" s="159">
        <v>4.4840999999999999E-2</v>
      </c>
      <c r="CT102" s="110"/>
      <c r="CU102" s="108" t="str">
        <f>' B_Populations'!$B$17</f>
        <v>75-84</v>
      </c>
      <c r="CV102" s="160">
        <f t="shared" si="110"/>
        <v>0</v>
      </c>
      <c r="CW102" s="161">
        <f t="shared" si="111"/>
        <v>0</v>
      </c>
      <c r="CX102" s="161">
        <f t="shared" si="112"/>
        <v>0</v>
      </c>
      <c r="CY102" s="162">
        <f t="shared" si="113"/>
        <v>0</v>
      </c>
      <c r="CZ102" s="162">
        <f t="shared" si="114"/>
        <v>0</v>
      </c>
      <c r="DA102" s="162">
        <f t="shared" si="115"/>
        <v>0</v>
      </c>
      <c r="DB102" s="162">
        <f t="shared" si="116"/>
        <v>0</v>
      </c>
      <c r="DC102" s="162">
        <f t="shared" si="117"/>
        <v>0</v>
      </c>
      <c r="DD102" s="162">
        <f t="shared" si="118"/>
        <v>0</v>
      </c>
      <c r="DE102" s="178">
        <f t="shared" si="119"/>
        <v>0</v>
      </c>
    </row>
    <row r="103" spans="1:109">
      <c r="B103" s="108" t="str">
        <f>' B_Populations'!$B$18</f>
        <v>85+</v>
      </c>
      <c r="C103" s="259"/>
      <c r="D103" s="260"/>
      <c r="E103" s="260"/>
      <c r="F103" s="155"/>
      <c r="G103" s="155"/>
      <c r="H103" s="155"/>
      <c r="I103" s="155"/>
      <c r="J103" s="155"/>
      <c r="K103" s="155"/>
      <c r="L103" s="155"/>
      <c r="M103" s="110"/>
      <c r="N103" s="110"/>
      <c r="O103" s="110"/>
      <c r="P103" s="110"/>
      <c r="Q103" s="110"/>
      <c r="R103" s="110"/>
      <c r="S103" s="110"/>
      <c r="T103" s="110"/>
      <c r="U103" s="110"/>
      <c r="V103" s="110"/>
      <c r="W103" s="110"/>
      <c r="X103" s="110"/>
      <c r="Y103" s="110"/>
      <c r="Z103" s="177"/>
      <c r="AA103" s="177"/>
      <c r="AB103" s="177"/>
      <c r="AC103" s="177"/>
      <c r="AD103" s="177"/>
      <c r="AE103" s="177"/>
      <c r="AF103" s="177"/>
      <c r="AG103" s="110"/>
      <c r="AH103" s="157">
        <f>' B_Populations'!C108</f>
        <v>0</v>
      </c>
      <c r="AI103" s="157">
        <f>IF(AH103=0,0,($C$103/$AH$103)*100000)</f>
        <v>0</v>
      </c>
      <c r="AJ103" s="157">
        <f>' B_Populations'!E108</f>
        <v>0</v>
      </c>
      <c r="AK103" s="157">
        <f>IF(AJ103=0,0,($D$103/$AJ$103)*100000)</f>
        <v>0</v>
      </c>
      <c r="AL103" s="157">
        <f>' B_Populations'!G108</f>
        <v>0</v>
      </c>
      <c r="AM103" s="157">
        <f>IF(AL103=0,0,($E$103/$AL$103)*100000)</f>
        <v>0</v>
      </c>
      <c r="AN103" s="157">
        <f>' B_Populations'!I108</f>
        <v>0</v>
      </c>
      <c r="AO103" s="157">
        <f>IF(AN103=0,0,($F$103/$AN$103)*100000)</f>
        <v>0</v>
      </c>
      <c r="AP103" s="157">
        <f>' B_Populations'!K108</f>
        <v>0</v>
      </c>
      <c r="AQ103" s="157">
        <f>IF(AP103=0,0,($G$103/$AP$103)*100000)</f>
        <v>0</v>
      </c>
      <c r="AR103" s="157">
        <f>' B_Populations'!M108</f>
        <v>0</v>
      </c>
      <c r="AS103" s="157">
        <f>IF(AR103=0,0,($H$103/$AR$103)*100000)</f>
        <v>0</v>
      </c>
      <c r="AT103" s="157">
        <f>' B_Populations'!O108</f>
        <v>0</v>
      </c>
      <c r="AU103" s="157">
        <f>IF(AT103=0,0,($I$103/$AT$103)*100000)</f>
        <v>0</v>
      </c>
      <c r="AV103" s="157">
        <f>' B_Populations'!Q108</f>
        <v>0</v>
      </c>
      <c r="AW103" s="157">
        <f>IF(AV103=0,0,($J$103/$AV$103)*100000)</f>
        <v>0</v>
      </c>
      <c r="AX103" s="157">
        <f>' B_Populations'!S108</f>
        <v>0</v>
      </c>
      <c r="AY103" s="157">
        <f>IF(AX103=0,0,($K$103/$AX$103)*100000)</f>
        <v>0</v>
      </c>
      <c r="AZ103" s="157">
        <f>' B_Populations'!U108</f>
        <v>0</v>
      </c>
      <c r="BA103" s="157">
        <f>IF(AZ103=0,0,($L$103/$AZ$103)*100000)</f>
        <v>0</v>
      </c>
      <c r="CQ103" s="110"/>
      <c r="CR103" s="158"/>
      <c r="CS103" s="159">
        <v>1.5507999999999999E-2</v>
      </c>
      <c r="CT103" s="110"/>
      <c r="CU103" s="108" t="str">
        <f>' B_Populations'!$B$18</f>
        <v>85+</v>
      </c>
      <c r="CV103" s="160">
        <f t="shared" si="110"/>
        <v>0</v>
      </c>
      <c r="CW103" s="161">
        <f t="shared" si="111"/>
        <v>0</v>
      </c>
      <c r="CX103" s="161">
        <f t="shared" si="112"/>
        <v>0</v>
      </c>
      <c r="CY103" s="162">
        <f t="shared" si="113"/>
        <v>0</v>
      </c>
      <c r="CZ103" s="162">
        <f t="shared" si="114"/>
        <v>0</v>
      </c>
      <c r="DA103" s="162">
        <f t="shared" si="115"/>
        <v>0</v>
      </c>
      <c r="DB103" s="162">
        <f t="shared" si="116"/>
        <v>0</v>
      </c>
      <c r="DC103" s="162">
        <f t="shared" si="117"/>
        <v>0</v>
      </c>
      <c r="DD103" s="162">
        <f t="shared" si="118"/>
        <v>0</v>
      </c>
      <c r="DE103" s="178">
        <f t="shared" si="119"/>
        <v>0</v>
      </c>
    </row>
    <row r="104" spans="1:109">
      <c r="B104" s="163" t="s">
        <v>115</v>
      </c>
      <c r="C104" s="164">
        <f t="shared" ref="C104:L104" si="120">SUM(C94:C103)</f>
        <v>0</v>
      </c>
      <c r="D104" s="165">
        <f t="shared" si="120"/>
        <v>0</v>
      </c>
      <c r="E104" s="165">
        <f t="shared" si="120"/>
        <v>0</v>
      </c>
      <c r="F104" s="167">
        <f t="shared" si="120"/>
        <v>0</v>
      </c>
      <c r="G104" s="167">
        <f t="shared" si="120"/>
        <v>0</v>
      </c>
      <c r="H104" s="167">
        <f t="shared" si="120"/>
        <v>0</v>
      </c>
      <c r="I104" s="167">
        <f t="shared" si="120"/>
        <v>0</v>
      </c>
      <c r="J104" s="167">
        <f t="shared" si="120"/>
        <v>0</v>
      </c>
      <c r="K104" s="167">
        <f t="shared" si="120"/>
        <v>0</v>
      </c>
      <c r="L104" s="179">
        <f t="shared" si="120"/>
        <v>0</v>
      </c>
      <c r="M104" s="98"/>
      <c r="AH104" s="170">
        <f t="shared" ref="AH104:BA104" si="121">SUM(AH94:AH103)</f>
        <v>0</v>
      </c>
      <c r="AI104" s="157">
        <f>IF(AH104=0,0,($C$104/$AH$104)*100000)</f>
        <v>0</v>
      </c>
      <c r="AJ104" s="157">
        <f t="shared" si="121"/>
        <v>0</v>
      </c>
      <c r="AK104" s="157">
        <f>IF(AJ104=0,0,($D$104/$AJ$104)*100000)</f>
        <v>0</v>
      </c>
      <c r="AL104" s="157">
        <f t="shared" si="121"/>
        <v>0</v>
      </c>
      <c r="AM104" s="157">
        <f>IF(AL104=0,0,($E$104/$AL$104)*100000)</f>
        <v>0</v>
      </c>
      <c r="AN104" s="157">
        <f t="shared" si="121"/>
        <v>0</v>
      </c>
      <c r="AO104" s="157">
        <f>IF(AN104=0,0,($F$104/$AN$104)*100000)</f>
        <v>0</v>
      </c>
      <c r="AP104" s="157">
        <f t="shared" si="121"/>
        <v>0</v>
      </c>
      <c r="AQ104" s="157">
        <f>IF(AP104=0,0,($G$104/$AP$104)*100000)</f>
        <v>0</v>
      </c>
      <c r="AR104" s="157">
        <f t="shared" si="121"/>
        <v>0</v>
      </c>
      <c r="AS104" s="157">
        <f>IF(AR104=0,0,($H$104/$AR$104)*100000)</f>
        <v>0</v>
      </c>
      <c r="AT104" s="157">
        <f t="shared" si="121"/>
        <v>0</v>
      </c>
      <c r="AU104" s="157">
        <f>IF(AT104=0,0,($I$104/$AT$104)*100000)</f>
        <v>0</v>
      </c>
      <c r="AV104" s="157">
        <f t="shared" si="121"/>
        <v>0</v>
      </c>
      <c r="AW104" s="157">
        <f>IF(AV104=0,0,($J$104/$AV$104)*100000)</f>
        <v>0</v>
      </c>
      <c r="AX104" s="157">
        <f t="shared" si="121"/>
        <v>0</v>
      </c>
      <c r="AY104" s="157">
        <f>IF(AX104=0,0,($K$104/$AX$104)*100000)</f>
        <v>0</v>
      </c>
      <c r="AZ104" s="157">
        <f t="shared" si="121"/>
        <v>0</v>
      </c>
      <c r="BA104" s="157">
        <f>IF(AZ104=0,0,($L$104/$AZ$104)*100000)</f>
        <v>0</v>
      </c>
      <c r="CS104" s="171"/>
      <c r="CU104" s="157" t="s">
        <v>115</v>
      </c>
      <c r="CV104" s="160">
        <f t="shared" ref="CV104:DE104" si="122">SUM(CV94:CV103)</f>
        <v>0</v>
      </c>
      <c r="CW104" s="161">
        <f t="shared" si="122"/>
        <v>0</v>
      </c>
      <c r="CX104" s="161">
        <f t="shared" si="122"/>
        <v>0</v>
      </c>
      <c r="CY104" s="172">
        <f t="shared" si="122"/>
        <v>0</v>
      </c>
      <c r="CZ104" s="172">
        <f t="shared" si="122"/>
        <v>0</v>
      </c>
      <c r="DA104" s="172">
        <f t="shared" si="122"/>
        <v>0</v>
      </c>
      <c r="DB104" s="172">
        <f t="shared" si="122"/>
        <v>0</v>
      </c>
      <c r="DC104" s="172">
        <f t="shared" si="122"/>
        <v>0</v>
      </c>
      <c r="DD104" s="172">
        <f t="shared" si="122"/>
        <v>0</v>
      </c>
      <c r="DE104" s="180">
        <f t="shared" si="122"/>
        <v>0</v>
      </c>
    </row>
    <row r="106" spans="1:109" ht="12.95" thickBot="1"/>
    <row r="107" spans="1:109" ht="13.5" thickBot="1">
      <c r="A107" s="136" t="s">
        <v>116</v>
      </c>
      <c r="B107" s="173"/>
      <c r="C107" s="174">
        <f>' B_Populations'!A115</f>
        <v>0</v>
      </c>
      <c r="D107" s="139" t="s">
        <v>103</v>
      </c>
      <c r="E107" s="139"/>
      <c r="F107" s="140" t="s">
        <v>104</v>
      </c>
      <c r="G107" s="141"/>
      <c r="H107" s="141"/>
      <c r="I107" s="141"/>
      <c r="J107" s="141"/>
      <c r="K107" s="141"/>
      <c r="L107" s="141"/>
      <c r="M107" s="98"/>
      <c r="N107" s="98"/>
      <c r="O107" s="98"/>
      <c r="P107" s="98"/>
      <c r="Q107" s="98"/>
      <c r="R107" s="98"/>
      <c r="S107" s="98"/>
      <c r="T107" s="98"/>
      <c r="U107" s="98"/>
      <c r="V107" s="98"/>
      <c r="W107" s="98"/>
      <c r="X107" s="98"/>
      <c r="Y107" s="98"/>
      <c r="CV107" s="98" t="s">
        <v>106</v>
      </c>
      <c r="CW107" s="98"/>
      <c r="CX107" s="98"/>
      <c r="CY107" s="98"/>
    </row>
    <row r="108" spans="1:109" ht="39">
      <c r="B108" s="144" t="s">
        <v>32</v>
      </c>
      <c r="C108" s="145" t="s">
        <v>107</v>
      </c>
      <c r="D108" s="146" t="s">
        <v>108</v>
      </c>
      <c r="E108" s="146" t="s">
        <v>109</v>
      </c>
      <c r="F108" s="148" t="str">
        <f>' B_Populations'!$I$8</f>
        <v>White-Not Hispanic</v>
      </c>
      <c r="G108" s="148" t="str">
        <f>' B_Populations'!$K$8</f>
        <v>Hispanic</v>
      </c>
      <c r="H108" s="148" t="str">
        <f>' B_Populations'!$M$8</f>
        <v>Black-Not Hispanic</v>
      </c>
      <c r="I108" s="148" t="str">
        <f>' B_Populations'!$O$8</f>
        <v>Asian</v>
      </c>
      <c r="J108" s="148" t="str">
        <f>' B_Populations'!$Q$8</f>
        <v>American Indian/Alaska Native</v>
      </c>
      <c r="K108" s="148" t="str">
        <f>' B_Populations'!$S$8</f>
        <v>Other</v>
      </c>
      <c r="L108" s="175" t="str">
        <f>' B_Populations'!$U$8</f>
        <v>Other</v>
      </c>
      <c r="M108" s="102"/>
      <c r="N108" s="102"/>
      <c r="O108" s="102"/>
      <c r="P108" s="102"/>
      <c r="Q108" s="102"/>
      <c r="R108" s="102"/>
      <c r="S108" s="102"/>
      <c r="T108" s="102"/>
      <c r="U108" s="102"/>
      <c r="V108" s="102"/>
      <c r="W108" s="102"/>
      <c r="X108" s="102"/>
      <c r="Y108" s="102"/>
      <c r="Z108" s="102"/>
      <c r="AA108" s="102"/>
      <c r="AB108" s="102"/>
      <c r="AC108" s="102"/>
      <c r="AD108" s="102"/>
      <c r="AE108" s="102"/>
      <c r="AF108" s="102"/>
      <c r="AH108" s="150" t="s">
        <v>110</v>
      </c>
      <c r="AI108" s="150" t="s">
        <v>111</v>
      </c>
      <c r="AJ108" s="150" t="s">
        <v>112</v>
      </c>
      <c r="AK108" s="150" t="s">
        <v>111</v>
      </c>
      <c r="AL108" s="150" t="s">
        <v>113</v>
      </c>
      <c r="AM108" s="150" t="s">
        <v>111</v>
      </c>
      <c r="AN108" s="150" t="str">
        <f>' B_Populations'!$I$8</f>
        <v>White-Not Hispanic</v>
      </c>
      <c r="AO108" s="150" t="s">
        <v>111</v>
      </c>
      <c r="AP108" s="150" t="str">
        <f>' B_Populations'!$K$8</f>
        <v>Hispanic</v>
      </c>
      <c r="AQ108" s="150" t="s">
        <v>111</v>
      </c>
      <c r="AR108" s="150" t="str">
        <f>' B_Populations'!$M$8</f>
        <v>Black-Not Hispanic</v>
      </c>
      <c r="AS108" s="150" t="s">
        <v>111</v>
      </c>
      <c r="AT108" s="150" t="str">
        <f>' B_Populations'!$O$8</f>
        <v>Asian</v>
      </c>
      <c r="AU108" s="150" t="s">
        <v>111</v>
      </c>
      <c r="AV108" s="150" t="str">
        <f>' B_Populations'!$Q$8</f>
        <v>American Indian/Alaska Native</v>
      </c>
      <c r="AW108" s="150" t="s">
        <v>111</v>
      </c>
      <c r="AX108" s="150" t="str">
        <f>' B_Populations'!$S$8</f>
        <v>Other</v>
      </c>
      <c r="AY108" s="150" t="s">
        <v>111</v>
      </c>
      <c r="AZ108" s="150" t="str">
        <f>' B_Populations'!$U$8</f>
        <v>Other</v>
      </c>
      <c r="BA108" s="150" t="s">
        <v>111</v>
      </c>
      <c r="BB108" s="102"/>
      <c r="BC108" s="102"/>
      <c r="BD108" s="102"/>
      <c r="BE108" s="102"/>
      <c r="BF108" s="102"/>
      <c r="BG108" s="102"/>
      <c r="BH108" s="102"/>
      <c r="BI108" s="102"/>
      <c r="BJ108" s="102"/>
      <c r="BK108" s="102"/>
      <c r="BL108" s="102"/>
      <c r="BM108" s="102"/>
      <c r="BN108" s="102"/>
      <c r="BO108" s="102"/>
      <c r="BP108" s="102"/>
      <c r="BQ108" s="102"/>
      <c r="BR108" s="102"/>
      <c r="BS108" s="102"/>
      <c r="BT108" s="102"/>
      <c r="BU108" s="102"/>
      <c r="BV108" s="102"/>
      <c r="BW108" s="102"/>
      <c r="BX108" s="102"/>
      <c r="BY108" s="102"/>
      <c r="BZ108" s="102"/>
      <c r="CA108" s="102"/>
      <c r="CB108" s="102"/>
      <c r="CC108" s="102"/>
      <c r="CD108" s="102"/>
      <c r="CE108" s="102"/>
      <c r="CF108" s="102"/>
      <c r="CG108" s="102"/>
      <c r="CH108" s="102"/>
      <c r="CI108" s="102"/>
      <c r="CJ108" s="102"/>
      <c r="CK108" s="102"/>
      <c r="CL108" s="102"/>
      <c r="CM108" s="102"/>
      <c r="CN108" s="102"/>
      <c r="CO108" s="102"/>
      <c r="CP108" s="102"/>
      <c r="CQ108" s="102"/>
      <c r="CR108" s="102"/>
      <c r="CS108" s="151" t="s">
        <v>114</v>
      </c>
      <c r="CU108" s="150" t="s">
        <v>32</v>
      </c>
      <c r="CV108" s="152" t="s">
        <v>33</v>
      </c>
      <c r="CW108" s="153" t="s">
        <v>34</v>
      </c>
      <c r="CX108" s="153" t="s">
        <v>35</v>
      </c>
      <c r="CY108" s="148" t="str">
        <f>' B_Populations'!$I$8</f>
        <v>White-Not Hispanic</v>
      </c>
      <c r="CZ108" s="148" t="str">
        <f>' B_Populations'!$K$8</f>
        <v>Hispanic</v>
      </c>
      <c r="DA108" s="148" t="str">
        <f>' B_Populations'!$M$8</f>
        <v>Black-Not Hispanic</v>
      </c>
      <c r="DB108" s="148" t="str">
        <f>' B_Populations'!$O$8</f>
        <v>Asian</v>
      </c>
      <c r="DC108" s="148" t="str">
        <f>' B_Populations'!$Q$8</f>
        <v>American Indian/Alaska Native</v>
      </c>
      <c r="DD108" s="148" t="str">
        <f>' B_Populations'!$S$8</f>
        <v>Other</v>
      </c>
      <c r="DE108" s="175" t="str">
        <f>' B_Populations'!$U$8</f>
        <v>Other</v>
      </c>
    </row>
    <row r="109" spans="1:109">
      <c r="B109" s="108" t="str">
        <f>' B_Populations'!$B$9</f>
        <v>10-14</v>
      </c>
      <c r="C109" s="259"/>
      <c r="D109" s="260"/>
      <c r="E109" s="260"/>
      <c r="F109" s="155"/>
      <c r="G109" s="155"/>
      <c r="H109" s="155"/>
      <c r="I109" s="155"/>
      <c r="J109" s="155"/>
      <c r="K109" s="155"/>
      <c r="L109" s="155"/>
      <c r="M109" s="110"/>
      <c r="N109" s="110"/>
      <c r="O109" s="110"/>
      <c r="P109" s="110"/>
      <c r="Q109" s="110"/>
      <c r="R109" s="110"/>
      <c r="S109" s="110"/>
      <c r="T109" s="110"/>
      <c r="U109" s="110"/>
      <c r="V109" s="110"/>
      <c r="W109" s="110"/>
      <c r="X109" s="110"/>
      <c r="Y109" s="110"/>
      <c r="Z109" s="177"/>
      <c r="AA109" s="177"/>
      <c r="AB109" s="177"/>
      <c r="AC109" s="177"/>
      <c r="AD109" s="177"/>
      <c r="AE109" s="177"/>
      <c r="AF109" s="177"/>
      <c r="AG109" s="110"/>
      <c r="AH109" s="157">
        <f>' B_Populations'!C114</f>
        <v>0</v>
      </c>
      <c r="AI109" s="157">
        <f>IF(AH109=0,0,($C$109/$AH$109)*100000)</f>
        <v>0</v>
      </c>
      <c r="AJ109" s="157">
        <f>' B_Populations'!E114</f>
        <v>0</v>
      </c>
      <c r="AK109" s="157">
        <f>IF(AJ109=0,0,($D$109/$AJ$109)*100000)</f>
        <v>0</v>
      </c>
      <c r="AL109" s="157">
        <f>' B_Populations'!G114</f>
        <v>0</v>
      </c>
      <c r="AM109" s="157">
        <f>IF(AL109=0,0,($E$109/$AL$109)*100000)</f>
        <v>0</v>
      </c>
      <c r="AN109" s="157">
        <f>' B_Populations'!I114</f>
        <v>0</v>
      </c>
      <c r="AO109" s="157">
        <f>IF(AN109=0,0,($F$109/$AN$109)*100000)</f>
        <v>0</v>
      </c>
      <c r="AP109" s="157">
        <f>' B_Populations'!K114</f>
        <v>0</v>
      </c>
      <c r="AQ109" s="157">
        <f>IF(AP109=0,0,($G$109/$AP$109)*100000)</f>
        <v>0</v>
      </c>
      <c r="AR109" s="157">
        <f>' B_Populations'!M114</f>
        <v>0</v>
      </c>
      <c r="AS109" s="157">
        <f>IF(AR109=0,0,($G$109/$AR$109)*100000)</f>
        <v>0</v>
      </c>
      <c r="AT109" s="157">
        <f>' B_Populations'!O114</f>
        <v>0</v>
      </c>
      <c r="AU109" s="157">
        <f>IF(AT109=0,0,($I$109/$AT$109)*100000)</f>
        <v>0</v>
      </c>
      <c r="AV109" s="157">
        <f>' B_Populations'!Q114</f>
        <v>0</v>
      </c>
      <c r="AW109" s="157">
        <f>IF(AV109=0,0,($J$109/$AV$109)*100000)</f>
        <v>0</v>
      </c>
      <c r="AX109" s="157">
        <f>' B_Populations'!S114</f>
        <v>0</v>
      </c>
      <c r="AY109" s="157">
        <f>IF(AX109=0,0,($K$109/$AX$109)*100000)</f>
        <v>0</v>
      </c>
      <c r="AZ109" s="157">
        <f>' B_Populations'!U114</f>
        <v>0</v>
      </c>
      <c r="BA109" s="157">
        <f>IF(AZ109=0,0,($L$109/$AZ$109)*100000)</f>
        <v>0</v>
      </c>
      <c r="CQ109" s="110"/>
      <c r="CR109" s="158"/>
      <c r="CS109" s="159">
        <v>7.3032E-2</v>
      </c>
      <c r="CT109" s="110"/>
      <c r="CU109" s="108" t="str">
        <f>' B_Populations'!$B$9</f>
        <v>10-14</v>
      </c>
      <c r="CV109" s="160">
        <f t="shared" ref="CV109:CV118" si="123">AI109*CS109</f>
        <v>0</v>
      </c>
      <c r="CW109" s="161">
        <f t="shared" ref="CW109:CW118" si="124">AK109*CS109</f>
        <v>0</v>
      </c>
      <c r="CX109" s="161">
        <f t="shared" ref="CX109:CX118" si="125">AM109*CS109</f>
        <v>0</v>
      </c>
      <c r="CY109" s="162">
        <f t="shared" ref="CY109:CY118" si="126">AO109*CS109</f>
        <v>0</v>
      </c>
      <c r="CZ109" s="162">
        <f t="shared" ref="CZ109:CZ118" si="127">AQ109*CS109</f>
        <v>0</v>
      </c>
      <c r="DA109" s="162">
        <f t="shared" ref="DA109:DA118" si="128">AS109*CS109</f>
        <v>0</v>
      </c>
      <c r="DB109" s="162">
        <f t="shared" ref="DB109:DB118" si="129">AU109*CS109</f>
        <v>0</v>
      </c>
      <c r="DC109" s="162">
        <f t="shared" ref="DC109:DC118" si="130">AW109*CS109</f>
        <v>0</v>
      </c>
      <c r="DD109" s="162">
        <f t="shared" ref="DD109:DD118" si="131">AY109*CS109</f>
        <v>0</v>
      </c>
      <c r="DE109" s="178">
        <f t="shared" ref="DE109:DE118" si="132">BA109*CS109</f>
        <v>0</v>
      </c>
    </row>
    <row r="110" spans="1:109">
      <c r="B110" s="108" t="str">
        <f>' B_Populations'!$B$10</f>
        <v>15-19</v>
      </c>
      <c r="C110" s="259"/>
      <c r="D110" s="260"/>
      <c r="E110" s="260"/>
      <c r="F110" s="155"/>
      <c r="G110" s="155"/>
      <c r="H110" s="155"/>
      <c r="I110" s="155"/>
      <c r="J110" s="155"/>
      <c r="K110" s="155"/>
      <c r="L110" s="155"/>
      <c r="M110" s="110"/>
      <c r="N110" s="110"/>
      <c r="O110" s="110"/>
      <c r="P110" s="110"/>
      <c r="Q110" s="110"/>
      <c r="R110" s="110"/>
      <c r="S110" s="110"/>
      <c r="T110" s="110"/>
      <c r="U110" s="110"/>
      <c r="V110" s="110"/>
      <c r="W110" s="110"/>
      <c r="X110" s="110"/>
      <c r="Y110" s="110"/>
      <c r="Z110" s="177"/>
      <c r="AA110" s="177"/>
      <c r="AB110" s="177"/>
      <c r="AC110" s="177"/>
      <c r="AD110" s="177"/>
      <c r="AE110" s="177"/>
      <c r="AF110" s="177"/>
      <c r="AG110" s="110"/>
      <c r="AH110" s="157">
        <f>' B_Populations'!C115</f>
        <v>0</v>
      </c>
      <c r="AI110" s="157">
        <f>IF(AH110=0,0,($C$110/$AH$110)*100000)</f>
        <v>0</v>
      </c>
      <c r="AJ110" s="157">
        <f>' B_Populations'!E115</f>
        <v>0</v>
      </c>
      <c r="AK110" s="157">
        <f>IF(AJ110=0,0,($D$110/$AJ$110)*100000)</f>
        <v>0</v>
      </c>
      <c r="AL110" s="157">
        <f>' B_Populations'!G115</f>
        <v>0</v>
      </c>
      <c r="AM110" s="157">
        <f>IF(AL110=0,0,($E$110/$AL$110)*100000)</f>
        <v>0</v>
      </c>
      <c r="AN110" s="157">
        <f>' B_Populations'!I115</f>
        <v>0</v>
      </c>
      <c r="AO110" s="157">
        <f>IF(AN110=0,0,($F$110/$AN$110)*100000)</f>
        <v>0</v>
      </c>
      <c r="AP110" s="157">
        <f>' B_Populations'!K115</f>
        <v>0</v>
      </c>
      <c r="AQ110" s="157">
        <f>IF(AP110=0,0,($G$110/$AP$110)*100000)</f>
        <v>0</v>
      </c>
      <c r="AR110" s="157">
        <f>' B_Populations'!M115</f>
        <v>0</v>
      </c>
      <c r="AS110" s="157">
        <f>IF(AR110=0,0,($G$110/$AR$110)*100000)</f>
        <v>0</v>
      </c>
      <c r="AT110" s="157">
        <f>' B_Populations'!O115</f>
        <v>0</v>
      </c>
      <c r="AU110" s="157">
        <f>IF(AT110=0,0,($I$110/$AT$110)*100000)</f>
        <v>0</v>
      </c>
      <c r="AV110" s="157">
        <f>' B_Populations'!Q115</f>
        <v>0</v>
      </c>
      <c r="AW110" s="157">
        <f>IF(AV110=0,0,($J$110/$AV$110)*100000)</f>
        <v>0</v>
      </c>
      <c r="AX110" s="157">
        <f>' B_Populations'!S115</f>
        <v>0</v>
      </c>
      <c r="AY110" s="157">
        <f>IF(AX110=0,0,($K$110/$AX$110)*100000)</f>
        <v>0</v>
      </c>
      <c r="AZ110" s="157">
        <f>' B_Populations'!U115</f>
        <v>0</v>
      </c>
      <c r="BA110" s="157">
        <f>IF(AZ110=0,0,($L$110/$AZ$110)*100000)</f>
        <v>0</v>
      </c>
      <c r="CQ110" s="110"/>
      <c r="CR110" s="158"/>
      <c r="CS110" s="159">
        <v>7.2168999999999997E-2</v>
      </c>
      <c r="CT110" s="110"/>
      <c r="CU110" s="108" t="str">
        <f>' B_Populations'!$B$10</f>
        <v>15-19</v>
      </c>
      <c r="CV110" s="160">
        <f t="shared" si="123"/>
        <v>0</v>
      </c>
      <c r="CW110" s="161">
        <f t="shared" si="124"/>
        <v>0</v>
      </c>
      <c r="CX110" s="161">
        <f t="shared" si="125"/>
        <v>0</v>
      </c>
      <c r="CY110" s="162">
        <f t="shared" si="126"/>
        <v>0</v>
      </c>
      <c r="CZ110" s="162">
        <f t="shared" si="127"/>
        <v>0</v>
      </c>
      <c r="DA110" s="162">
        <f t="shared" si="128"/>
        <v>0</v>
      </c>
      <c r="DB110" s="162">
        <f t="shared" si="129"/>
        <v>0</v>
      </c>
      <c r="DC110" s="162">
        <f t="shared" si="130"/>
        <v>0</v>
      </c>
      <c r="DD110" s="162">
        <f t="shared" si="131"/>
        <v>0</v>
      </c>
      <c r="DE110" s="178">
        <f t="shared" si="132"/>
        <v>0</v>
      </c>
    </row>
    <row r="111" spans="1:109">
      <c r="B111" s="108" t="str">
        <f>' B_Populations'!$B$11</f>
        <v>20-24</v>
      </c>
      <c r="C111" s="259"/>
      <c r="D111" s="260"/>
      <c r="E111" s="260"/>
      <c r="F111" s="155"/>
      <c r="G111" s="155"/>
      <c r="H111" s="155"/>
      <c r="I111" s="155"/>
      <c r="J111" s="155"/>
      <c r="K111" s="155"/>
      <c r="L111" s="155"/>
      <c r="M111" s="110"/>
      <c r="N111" s="110"/>
      <c r="O111" s="110"/>
      <c r="P111" s="110"/>
      <c r="Q111" s="110"/>
      <c r="R111" s="110"/>
      <c r="S111" s="110"/>
      <c r="T111" s="110"/>
      <c r="U111" s="110"/>
      <c r="V111" s="110"/>
      <c r="W111" s="110"/>
      <c r="X111" s="110"/>
      <c r="Y111" s="110"/>
      <c r="Z111" s="177"/>
      <c r="AA111" s="177"/>
      <c r="AB111" s="177"/>
      <c r="AC111" s="177"/>
      <c r="AD111" s="177"/>
      <c r="AE111" s="177"/>
      <c r="AF111" s="177"/>
      <c r="AG111" s="110"/>
      <c r="AH111" s="157">
        <f>' B_Populations'!C116</f>
        <v>0</v>
      </c>
      <c r="AI111" s="157">
        <f>IF(AH111=0,0,($C$111/$AH$111)*100000)</f>
        <v>0</v>
      </c>
      <c r="AJ111" s="157">
        <f>' B_Populations'!E116</f>
        <v>0</v>
      </c>
      <c r="AK111" s="157">
        <f>IF(AJ111=0,0,($D$111/$AJ$111)*100000)</f>
        <v>0</v>
      </c>
      <c r="AL111" s="157">
        <f>' B_Populations'!G116</f>
        <v>0</v>
      </c>
      <c r="AM111" s="157">
        <f>IF(AL111=0,0,($E$111/$AL$111)*100000)</f>
        <v>0</v>
      </c>
      <c r="AN111" s="157">
        <f>' B_Populations'!I116</f>
        <v>0</v>
      </c>
      <c r="AO111" s="157">
        <f>IF(AN111=0,0,($F$111/$AN$111)*100000)</f>
        <v>0</v>
      </c>
      <c r="AP111" s="157">
        <f>' B_Populations'!K116</f>
        <v>0</v>
      </c>
      <c r="AQ111" s="157">
        <f>IF(AP111=0,0,($G$111/$AP$111)*100000)</f>
        <v>0</v>
      </c>
      <c r="AR111" s="157">
        <f>' B_Populations'!M116</f>
        <v>0</v>
      </c>
      <c r="AS111" s="157">
        <f>IF(AR111=0,0,($G$111/$AR$111)*100000)</f>
        <v>0</v>
      </c>
      <c r="AT111" s="157">
        <f>' B_Populations'!O116</f>
        <v>0</v>
      </c>
      <c r="AU111" s="157">
        <f>IF(AT111=0,0,($I$111/$AT$111)*100000)</f>
        <v>0</v>
      </c>
      <c r="AV111" s="157">
        <f>' B_Populations'!Q116</f>
        <v>0</v>
      </c>
      <c r="AW111" s="157">
        <f>IF(AV111=0,0,($J$111/$AV$111)*100000)</f>
        <v>0</v>
      </c>
      <c r="AX111" s="157">
        <f>' B_Populations'!S116</f>
        <v>0</v>
      </c>
      <c r="AY111" s="157">
        <f>IF(AX111=0,0,($K$111/$AX$111)*100000)</f>
        <v>0</v>
      </c>
      <c r="AZ111" s="157">
        <f>' B_Populations'!U116</f>
        <v>0</v>
      </c>
      <c r="BA111" s="157">
        <f>IF(AZ111=0,0,($L$111/$AZ$111)*100000)</f>
        <v>0</v>
      </c>
      <c r="CQ111" s="110"/>
      <c r="CR111" s="158"/>
      <c r="CS111" s="159">
        <v>6.6477999999999995E-2</v>
      </c>
      <c r="CT111" s="110"/>
      <c r="CU111" s="108" t="str">
        <f>' B_Populations'!$B$11</f>
        <v>20-24</v>
      </c>
      <c r="CV111" s="160">
        <f t="shared" si="123"/>
        <v>0</v>
      </c>
      <c r="CW111" s="161">
        <f t="shared" si="124"/>
        <v>0</v>
      </c>
      <c r="CX111" s="161">
        <f t="shared" si="125"/>
        <v>0</v>
      </c>
      <c r="CY111" s="162">
        <f t="shared" si="126"/>
        <v>0</v>
      </c>
      <c r="CZ111" s="162">
        <f t="shared" si="127"/>
        <v>0</v>
      </c>
      <c r="DA111" s="162">
        <f t="shared" si="128"/>
        <v>0</v>
      </c>
      <c r="DB111" s="162">
        <f t="shared" si="129"/>
        <v>0</v>
      </c>
      <c r="DC111" s="162">
        <f t="shared" si="130"/>
        <v>0</v>
      </c>
      <c r="DD111" s="162">
        <f t="shared" si="131"/>
        <v>0</v>
      </c>
      <c r="DE111" s="178">
        <f t="shared" si="132"/>
        <v>0</v>
      </c>
    </row>
    <row r="112" spans="1:109">
      <c r="B112" s="108" t="str">
        <f>' B_Populations'!$B$12</f>
        <v>25-34</v>
      </c>
      <c r="C112" s="259"/>
      <c r="D112" s="260"/>
      <c r="E112" s="260"/>
      <c r="F112" s="155"/>
      <c r="G112" s="155"/>
      <c r="H112" s="155"/>
      <c r="I112" s="155"/>
      <c r="J112" s="155"/>
      <c r="K112" s="155"/>
      <c r="L112" s="155"/>
      <c r="M112" s="110"/>
      <c r="N112" s="110"/>
      <c r="O112" s="110"/>
      <c r="P112" s="110"/>
      <c r="Q112" s="110"/>
      <c r="R112" s="110"/>
      <c r="S112" s="110"/>
      <c r="T112" s="110"/>
      <c r="U112" s="110"/>
      <c r="V112" s="110"/>
      <c r="W112" s="110"/>
      <c r="X112" s="110"/>
      <c r="Y112" s="110"/>
      <c r="Z112" s="177"/>
      <c r="AA112" s="177"/>
      <c r="AB112" s="177"/>
      <c r="AC112" s="177"/>
      <c r="AD112" s="177"/>
      <c r="AE112" s="177"/>
      <c r="AF112" s="177"/>
      <c r="AG112" s="110"/>
      <c r="AH112" s="157">
        <f>' B_Populations'!C117</f>
        <v>0</v>
      </c>
      <c r="AI112" s="157">
        <f>IF(AH112=0,0,($C$112/$AH$112)*100000)</f>
        <v>0</v>
      </c>
      <c r="AJ112" s="157">
        <f>' B_Populations'!E117</f>
        <v>0</v>
      </c>
      <c r="AK112" s="157">
        <f>IF(AJ112=0,0,($D$112/$AJ$112)*100000)</f>
        <v>0</v>
      </c>
      <c r="AL112" s="157">
        <f>' B_Populations'!G117</f>
        <v>0</v>
      </c>
      <c r="AM112" s="157">
        <f>IF(AL112=0,0,($E$112/$AL$112)*100000)</f>
        <v>0</v>
      </c>
      <c r="AN112" s="157">
        <f>' B_Populations'!I117</f>
        <v>0</v>
      </c>
      <c r="AO112" s="157">
        <f>IF(AN112=0,0,($F$112/$AN$112)*100000)</f>
        <v>0</v>
      </c>
      <c r="AP112" s="157">
        <f>' B_Populations'!K117</f>
        <v>0</v>
      </c>
      <c r="AQ112" s="157">
        <f>IF(AP112=0,0,($G$112/$AP$112)*100000)</f>
        <v>0</v>
      </c>
      <c r="AR112" s="157">
        <f>' B_Populations'!M117</f>
        <v>0</v>
      </c>
      <c r="AS112" s="157">
        <f>IF(AR112=0,0,($G$112/$AR$112)*100000)</f>
        <v>0</v>
      </c>
      <c r="AT112" s="157">
        <f>' B_Populations'!O117</f>
        <v>0</v>
      </c>
      <c r="AU112" s="157">
        <f>IF(AT112=0,0,($I$112/$AT$112)*100000)</f>
        <v>0</v>
      </c>
      <c r="AV112" s="157">
        <f>' B_Populations'!Q117</f>
        <v>0</v>
      </c>
      <c r="AW112" s="157">
        <f>IF(AV112=0,0,($J$112/$AV$112)*100000)</f>
        <v>0</v>
      </c>
      <c r="AX112" s="157">
        <f>' B_Populations'!S117</f>
        <v>0</v>
      </c>
      <c r="AY112" s="157">
        <f>IF(AX112=0,0,($K$112/$AX$112)*100000)</f>
        <v>0</v>
      </c>
      <c r="AZ112" s="157">
        <f>' B_Populations'!U117</f>
        <v>0</v>
      </c>
      <c r="BA112" s="157">
        <f>IF(AZ112=0,0,($L$112/$AZ$112)*100000)</f>
        <v>0</v>
      </c>
      <c r="CQ112" s="110"/>
      <c r="CR112" s="158"/>
      <c r="CS112" s="159">
        <v>0.135573</v>
      </c>
      <c r="CT112" s="110"/>
      <c r="CU112" s="108" t="str">
        <f>' B_Populations'!$B$12</f>
        <v>25-34</v>
      </c>
      <c r="CV112" s="160">
        <f t="shared" si="123"/>
        <v>0</v>
      </c>
      <c r="CW112" s="161">
        <f t="shared" si="124"/>
        <v>0</v>
      </c>
      <c r="CX112" s="161">
        <f t="shared" si="125"/>
        <v>0</v>
      </c>
      <c r="CY112" s="162">
        <f t="shared" si="126"/>
        <v>0</v>
      </c>
      <c r="CZ112" s="162">
        <f t="shared" si="127"/>
        <v>0</v>
      </c>
      <c r="DA112" s="162">
        <f t="shared" si="128"/>
        <v>0</v>
      </c>
      <c r="DB112" s="162">
        <f t="shared" si="129"/>
        <v>0</v>
      </c>
      <c r="DC112" s="162">
        <f t="shared" si="130"/>
        <v>0</v>
      </c>
      <c r="DD112" s="162">
        <f t="shared" si="131"/>
        <v>0</v>
      </c>
      <c r="DE112" s="178">
        <f t="shared" si="132"/>
        <v>0</v>
      </c>
    </row>
    <row r="113" spans="1:109">
      <c r="B113" s="108" t="str">
        <f>' B_Populations'!$B$13</f>
        <v>35-44</v>
      </c>
      <c r="C113" s="259"/>
      <c r="D113" s="260"/>
      <c r="E113" s="260"/>
      <c r="F113" s="155"/>
      <c r="G113" s="155"/>
      <c r="H113" s="155"/>
      <c r="I113" s="155"/>
      <c r="J113" s="155"/>
      <c r="K113" s="155"/>
      <c r="L113" s="155"/>
      <c r="M113" s="110"/>
      <c r="N113" s="110"/>
      <c r="O113" s="110"/>
      <c r="P113" s="110"/>
      <c r="Q113" s="110"/>
      <c r="R113" s="110"/>
      <c r="S113" s="110"/>
      <c r="T113" s="110"/>
      <c r="U113" s="110"/>
      <c r="V113" s="110"/>
      <c r="W113" s="110"/>
      <c r="X113" s="110"/>
      <c r="Y113" s="110"/>
      <c r="Z113" s="177"/>
      <c r="AA113" s="177"/>
      <c r="AB113" s="177"/>
      <c r="AC113" s="177"/>
      <c r="AD113" s="177"/>
      <c r="AE113" s="177"/>
      <c r="AF113" s="177"/>
      <c r="AG113" s="110"/>
      <c r="AH113" s="157">
        <f>' B_Populations'!C118</f>
        <v>0</v>
      </c>
      <c r="AI113" s="157">
        <f>IF(AH113=0,0,($C$113/$AH$113)*100000)</f>
        <v>0</v>
      </c>
      <c r="AJ113" s="157">
        <f>' B_Populations'!E118</f>
        <v>0</v>
      </c>
      <c r="AK113" s="157">
        <f>IF(AJ113=0,0,($D$113/$AJ$113)*100000)</f>
        <v>0</v>
      </c>
      <c r="AL113" s="157">
        <f>' B_Populations'!G118</f>
        <v>0</v>
      </c>
      <c r="AM113" s="157">
        <f>IF(AL113=0,0,($E$113/$AL$113)*100000)</f>
        <v>0</v>
      </c>
      <c r="AN113" s="157">
        <f>' B_Populations'!I118</f>
        <v>0</v>
      </c>
      <c r="AO113" s="157">
        <f>IF(AN113=0,0,($F$113/$AN$113)*100000)</f>
        <v>0</v>
      </c>
      <c r="AP113" s="157">
        <f>' B_Populations'!K118</f>
        <v>0</v>
      </c>
      <c r="AQ113" s="157">
        <f>IF(AP113=0,0,($G$113/$AP$113)*100000)</f>
        <v>0</v>
      </c>
      <c r="AR113" s="157">
        <f>' B_Populations'!M118</f>
        <v>0</v>
      </c>
      <c r="AS113" s="157">
        <f>IF(AR113=0,0,($G$113/$AR$113)*100000)</f>
        <v>0</v>
      </c>
      <c r="AT113" s="157">
        <f>' B_Populations'!O118</f>
        <v>0</v>
      </c>
      <c r="AU113" s="157">
        <f>IF(AT113=0,0,($I$113/$AT$113)*100000)</f>
        <v>0</v>
      </c>
      <c r="AV113" s="157">
        <f>' B_Populations'!Q118</f>
        <v>0</v>
      </c>
      <c r="AW113" s="157">
        <f>IF(AV113=0,0,($J$113/$AV$113)*100000)</f>
        <v>0</v>
      </c>
      <c r="AX113" s="157">
        <f>' B_Populations'!S118</f>
        <v>0</v>
      </c>
      <c r="AY113" s="157">
        <f>IF(AX113=0,0,($K$113/$AX$113)*100000)</f>
        <v>0</v>
      </c>
      <c r="AZ113" s="157">
        <f>' B_Populations'!U118</f>
        <v>0</v>
      </c>
      <c r="BA113" s="157">
        <f>IF(AZ113=0,0,($L$113/$AZ$113)*100000)</f>
        <v>0</v>
      </c>
      <c r="CQ113" s="110"/>
      <c r="CR113" s="158"/>
      <c r="CS113" s="159">
        <v>0.16261300000000001</v>
      </c>
      <c r="CT113" s="110"/>
      <c r="CU113" s="108" t="str">
        <f>' B_Populations'!$B$13</f>
        <v>35-44</v>
      </c>
      <c r="CV113" s="160">
        <f t="shared" si="123"/>
        <v>0</v>
      </c>
      <c r="CW113" s="161">
        <f t="shared" si="124"/>
        <v>0</v>
      </c>
      <c r="CX113" s="161">
        <f t="shared" si="125"/>
        <v>0</v>
      </c>
      <c r="CY113" s="162">
        <f t="shared" si="126"/>
        <v>0</v>
      </c>
      <c r="CZ113" s="162">
        <f t="shared" si="127"/>
        <v>0</v>
      </c>
      <c r="DA113" s="162">
        <f t="shared" si="128"/>
        <v>0</v>
      </c>
      <c r="DB113" s="162">
        <f t="shared" si="129"/>
        <v>0</v>
      </c>
      <c r="DC113" s="162">
        <f t="shared" si="130"/>
        <v>0</v>
      </c>
      <c r="DD113" s="162">
        <f t="shared" si="131"/>
        <v>0</v>
      </c>
      <c r="DE113" s="178">
        <f t="shared" si="132"/>
        <v>0</v>
      </c>
    </row>
    <row r="114" spans="1:109">
      <c r="B114" s="108" t="str">
        <f>' B_Populations'!$B$14</f>
        <v>45-54</v>
      </c>
      <c r="C114" s="259"/>
      <c r="D114" s="260"/>
      <c r="E114" s="260"/>
      <c r="F114" s="155"/>
      <c r="G114" s="155"/>
      <c r="H114" s="155"/>
      <c r="I114" s="155"/>
      <c r="J114" s="155"/>
      <c r="K114" s="155"/>
      <c r="L114" s="155"/>
      <c r="M114" s="110"/>
      <c r="N114" s="110"/>
      <c r="O114" s="110"/>
      <c r="P114" s="110"/>
      <c r="Q114" s="110"/>
      <c r="R114" s="110"/>
      <c r="S114" s="110"/>
      <c r="T114" s="110"/>
      <c r="U114" s="110"/>
      <c r="V114" s="110"/>
      <c r="W114" s="110"/>
      <c r="X114" s="110"/>
      <c r="Y114" s="110"/>
      <c r="Z114" s="177"/>
      <c r="AA114" s="177"/>
      <c r="AB114" s="177"/>
      <c r="AC114" s="177"/>
      <c r="AD114" s="177"/>
      <c r="AE114" s="177"/>
      <c r="AF114" s="177"/>
      <c r="AG114" s="110"/>
      <c r="AH114" s="157">
        <f>' B_Populations'!C119</f>
        <v>0</v>
      </c>
      <c r="AI114" s="157">
        <f>IF(AH114=0,0,($C$114/$AH$114)*100000)</f>
        <v>0</v>
      </c>
      <c r="AJ114" s="157">
        <f>' B_Populations'!E119</f>
        <v>0</v>
      </c>
      <c r="AK114" s="157">
        <f>IF(AJ114=0,0,($D$114/$AJ$114)*100000)</f>
        <v>0</v>
      </c>
      <c r="AL114" s="157">
        <f>' B_Populations'!G119</f>
        <v>0</v>
      </c>
      <c r="AM114" s="157">
        <f>IF(AL114=0,0,($E$114/$AL$114)*100000)</f>
        <v>0</v>
      </c>
      <c r="AN114" s="157">
        <f>' B_Populations'!I119</f>
        <v>0</v>
      </c>
      <c r="AO114" s="157">
        <f>IF(AN114=0,0,($F$114/$AN$114)*100000)</f>
        <v>0</v>
      </c>
      <c r="AP114" s="157">
        <f>' B_Populations'!K119</f>
        <v>0</v>
      </c>
      <c r="AQ114" s="157">
        <f>IF(AP114=0,0,($G$114/$AP$114)*100000)</f>
        <v>0</v>
      </c>
      <c r="AR114" s="157">
        <f>' B_Populations'!M119</f>
        <v>0</v>
      </c>
      <c r="AS114" s="157">
        <f>IF(AR114=0,0,($G$114/$AR$114)*100000)</f>
        <v>0</v>
      </c>
      <c r="AT114" s="157">
        <f>' B_Populations'!O119</f>
        <v>0</v>
      </c>
      <c r="AU114" s="157">
        <f>IF(AT114=0,0,($I$114/$AT$114)*100000)</f>
        <v>0</v>
      </c>
      <c r="AV114" s="157">
        <f>' B_Populations'!Q119</f>
        <v>0</v>
      </c>
      <c r="AW114" s="157">
        <f>IF(AV114=0,0,($J$114/$AV$114)*100000)</f>
        <v>0</v>
      </c>
      <c r="AX114" s="157">
        <f>' B_Populations'!S119</f>
        <v>0</v>
      </c>
      <c r="AY114" s="157">
        <f>IF(AX114=0,0,($K$114/$AX$114)*100000)</f>
        <v>0</v>
      </c>
      <c r="AZ114" s="157">
        <f>' B_Populations'!U119</f>
        <v>0</v>
      </c>
      <c r="BA114" s="157">
        <f>IF(AZ114=0,0,($L$114/$AZ$114)*100000)</f>
        <v>0</v>
      </c>
      <c r="CQ114" s="110"/>
      <c r="CR114" s="158"/>
      <c r="CS114" s="159">
        <v>0.13483400000000001</v>
      </c>
      <c r="CT114" s="110"/>
      <c r="CU114" s="108" t="str">
        <f>' B_Populations'!$B$14</f>
        <v>45-54</v>
      </c>
      <c r="CV114" s="160">
        <f t="shared" si="123"/>
        <v>0</v>
      </c>
      <c r="CW114" s="161">
        <f t="shared" si="124"/>
        <v>0</v>
      </c>
      <c r="CX114" s="161">
        <f t="shared" si="125"/>
        <v>0</v>
      </c>
      <c r="CY114" s="162">
        <f t="shared" si="126"/>
        <v>0</v>
      </c>
      <c r="CZ114" s="162">
        <f t="shared" si="127"/>
        <v>0</v>
      </c>
      <c r="DA114" s="162">
        <f t="shared" si="128"/>
        <v>0</v>
      </c>
      <c r="DB114" s="162">
        <f t="shared" si="129"/>
        <v>0</v>
      </c>
      <c r="DC114" s="162">
        <f t="shared" si="130"/>
        <v>0</v>
      </c>
      <c r="DD114" s="162">
        <f t="shared" si="131"/>
        <v>0</v>
      </c>
      <c r="DE114" s="178">
        <f t="shared" si="132"/>
        <v>0</v>
      </c>
    </row>
    <row r="115" spans="1:109">
      <c r="B115" s="108" t="str">
        <f>' B_Populations'!$B$15</f>
        <v>55-64</v>
      </c>
      <c r="C115" s="259"/>
      <c r="D115" s="260"/>
      <c r="E115" s="260"/>
      <c r="F115" s="155"/>
      <c r="G115" s="155"/>
      <c r="H115" s="155"/>
      <c r="I115" s="155"/>
      <c r="J115" s="155"/>
      <c r="K115" s="155"/>
      <c r="L115" s="155"/>
      <c r="M115" s="110"/>
      <c r="N115" s="110"/>
      <c r="O115" s="110"/>
      <c r="P115" s="110"/>
      <c r="Q115" s="110"/>
      <c r="R115" s="110"/>
      <c r="S115" s="110"/>
      <c r="T115" s="110"/>
      <c r="U115" s="110"/>
      <c r="V115" s="110"/>
      <c r="W115" s="110"/>
      <c r="X115" s="110"/>
      <c r="Y115" s="110"/>
      <c r="Z115" s="177"/>
      <c r="AA115" s="177"/>
      <c r="AB115" s="177"/>
      <c r="AC115" s="177"/>
      <c r="AD115" s="177"/>
      <c r="AE115" s="177"/>
      <c r="AF115" s="177"/>
      <c r="AG115" s="110"/>
      <c r="AH115" s="157">
        <f>' B_Populations'!C120</f>
        <v>0</v>
      </c>
      <c r="AI115" s="157">
        <f>IF(AH115=0,0,($C$115/$AH$115)*100000)</f>
        <v>0</v>
      </c>
      <c r="AJ115" s="157">
        <f>' B_Populations'!E120</f>
        <v>0</v>
      </c>
      <c r="AK115" s="157">
        <f>IF(AJ115=0,0,($D$115/$AJ$115)*100000)</f>
        <v>0</v>
      </c>
      <c r="AL115" s="157">
        <f>' B_Populations'!G120</f>
        <v>0</v>
      </c>
      <c r="AM115" s="157">
        <f>IF(AL115=0,0,($E$115/$AL$115)*100000)</f>
        <v>0</v>
      </c>
      <c r="AN115" s="157">
        <f>' B_Populations'!I120</f>
        <v>0</v>
      </c>
      <c r="AO115" s="157">
        <f>IF(AN115=0,0,($F$115/$AN$115)*100000)</f>
        <v>0</v>
      </c>
      <c r="AP115" s="157">
        <f>' B_Populations'!K120</f>
        <v>0</v>
      </c>
      <c r="AQ115" s="157">
        <f>IF(AP115=0,0,($G$115/$AP$115)*100000)</f>
        <v>0</v>
      </c>
      <c r="AR115" s="157">
        <f>' B_Populations'!M120</f>
        <v>0</v>
      </c>
      <c r="AS115" s="157">
        <f>IF(AR115=0,0,($G$115/$AR$115)*100000)</f>
        <v>0</v>
      </c>
      <c r="AT115" s="157">
        <f>' B_Populations'!O120</f>
        <v>0</v>
      </c>
      <c r="AU115" s="157">
        <f>IF(AT115=0,0,($I$115/$AT$115)*100000)</f>
        <v>0</v>
      </c>
      <c r="AV115" s="157">
        <f>' B_Populations'!Q120</f>
        <v>0</v>
      </c>
      <c r="AW115" s="157">
        <f>IF(AV115=0,0,($J$115/$AV$115)*100000)</f>
        <v>0</v>
      </c>
      <c r="AX115" s="157">
        <f>' B_Populations'!S120</f>
        <v>0</v>
      </c>
      <c r="AY115" s="157">
        <f>IF(AX115=0,0,($K$115/$AX$115)*100000)</f>
        <v>0</v>
      </c>
      <c r="AZ115" s="157">
        <f>' B_Populations'!U120</f>
        <v>0</v>
      </c>
      <c r="BA115" s="157">
        <f>IF(AZ115=0,0,($L$115/$AZ$115)*100000)</f>
        <v>0</v>
      </c>
      <c r="CQ115" s="110"/>
      <c r="CR115" s="158"/>
      <c r="CS115" s="159">
        <v>8.7247000000000005E-2</v>
      </c>
      <c r="CT115" s="110"/>
      <c r="CU115" s="108" t="str">
        <f>' B_Populations'!$B$15</f>
        <v>55-64</v>
      </c>
      <c r="CV115" s="160">
        <f t="shared" si="123"/>
        <v>0</v>
      </c>
      <c r="CW115" s="161">
        <f t="shared" si="124"/>
        <v>0</v>
      </c>
      <c r="CX115" s="161">
        <f t="shared" si="125"/>
        <v>0</v>
      </c>
      <c r="CY115" s="162">
        <f t="shared" si="126"/>
        <v>0</v>
      </c>
      <c r="CZ115" s="162">
        <f t="shared" si="127"/>
        <v>0</v>
      </c>
      <c r="DA115" s="162">
        <f t="shared" si="128"/>
        <v>0</v>
      </c>
      <c r="DB115" s="162">
        <f t="shared" si="129"/>
        <v>0</v>
      </c>
      <c r="DC115" s="162">
        <f t="shared" si="130"/>
        <v>0</v>
      </c>
      <c r="DD115" s="162">
        <f t="shared" si="131"/>
        <v>0</v>
      </c>
      <c r="DE115" s="178">
        <f t="shared" si="132"/>
        <v>0</v>
      </c>
    </row>
    <row r="116" spans="1:109">
      <c r="B116" s="108" t="str">
        <f>' B_Populations'!$B$16</f>
        <v>65-74</v>
      </c>
      <c r="C116" s="259"/>
      <c r="D116" s="260"/>
      <c r="E116" s="260"/>
      <c r="F116" s="155"/>
      <c r="G116" s="155"/>
      <c r="H116" s="155"/>
      <c r="I116" s="155"/>
      <c r="J116" s="155"/>
      <c r="K116" s="155"/>
      <c r="L116" s="155"/>
      <c r="M116" s="110"/>
      <c r="N116" s="110"/>
      <c r="O116" s="110"/>
      <c r="P116" s="110"/>
      <c r="Q116" s="110"/>
      <c r="R116" s="110"/>
      <c r="S116" s="110"/>
      <c r="T116" s="110"/>
      <c r="U116" s="110"/>
      <c r="V116" s="110"/>
      <c r="W116" s="110"/>
      <c r="X116" s="110"/>
      <c r="Y116" s="110"/>
      <c r="Z116" s="177"/>
      <c r="AA116" s="177"/>
      <c r="AB116" s="177"/>
      <c r="AC116" s="177"/>
      <c r="AD116" s="177"/>
      <c r="AE116" s="177"/>
      <c r="AF116" s="177"/>
      <c r="AG116" s="110"/>
      <c r="AH116" s="157">
        <f>' B_Populations'!C121</f>
        <v>0</v>
      </c>
      <c r="AI116" s="157">
        <f>IF(AH116=0,0,($C$116/$AH$116)*100000)</f>
        <v>0</v>
      </c>
      <c r="AJ116" s="157">
        <f>' B_Populations'!E121</f>
        <v>0</v>
      </c>
      <c r="AK116" s="157">
        <f>IF(AJ116=0,0,($D$116/$AJ$116)*100000)</f>
        <v>0</v>
      </c>
      <c r="AL116" s="157">
        <f>' B_Populations'!G121</f>
        <v>0</v>
      </c>
      <c r="AM116" s="157">
        <f>IF(AL116=0,0,($E$116/$AL$116)*100000)</f>
        <v>0</v>
      </c>
      <c r="AN116" s="157">
        <f>' B_Populations'!I121</f>
        <v>0</v>
      </c>
      <c r="AO116" s="157">
        <f>IF(AN116=0,0,($F$116/$AN$116)*100000)</f>
        <v>0</v>
      </c>
      <c r="AP116" s="157">
        <f>' B_Populations'!K121</f>
        <v>0</v>
      </c>
      <c r="AQ116" s="157">
        <f>IF(AP116=0,0,($G$116/$AP$116)*100000)</f>
        <v>0</v>
      </c>
      <c r="AR116" s="157">
        <f>' B_Populations'!M121</f>
        <v>0</v>
      </c>
      <c r="AS116" s="157">
        <f>IF(AR116=0,0,($G$116/$AR$116)*100000)</f>
        <v>0</v>
      </c>
      <c r="AT116" s="157">
        <f>' B_Populations'!O121</f>
        <v>0</v>
      </c>
      <c r="AU116" s="157">
        <f>IF(AT116=0,0,($I$116/$AT$116)*100000)</f>
        <v>0</v>
      </c>
      <c r="AV116" s="157">
        <f>' B_Populations'!Q121</f>
        <v>0</v>
      </c>
      <c r="AW116" s="157">
        <f>IF(AV116=0,0,($J$116/$AV$116)*100000)</f>
        <v>0</v>
      </c>
      <c r="AX116" s="157">
        <f>' B_Populations'!S121</f>
        <v>0</v>
      </c>
      <c r="AY116" s="157">
        <f>IF(AX116=0,0,($K$116/$AX$116)*100000)</f>
        <v>0</v>
      </c>
      <c r="AZ116" s="157">
        <f>' B_Populations'!U121</f>
        <v>0</v>
      </c>
      <c r="BA116" s="157">
        <f>IF(AZ116=0,0,($L$116/$AZ$116)*100000)</f>
        <v>0</v>
      </c>
      <c r="CQ116" s="110"/>
      <c r="CR116" s="158"/>
      <c r="CS116" s="159">
        <v>6.6036999999999998E-2</v>
      </c>
      <c r="CT116" s="110"/>
      <c r="CU116" s="108" t="str">
        <f>' B_Populations'!$B$16</f>
        <v>65-74</v>
      </c>
      <c r="CV116" s="160">
        <f t="shared" si="123"/>
        <v>0</v>
      </c>
      <c r="CW116" s="161">
        <f t="shared" si="124"/>
        <v>0</v>
      </c>
      <c r="CX116" s="161">
        <f t="shared" si="125"/>
        <v>0</v>
      </c>
      <c r="CY116" s="162">
        <f t="shared" si="126"/>
        <v>0</v>
      </c>
      <c r="CZ116" s="162">
        <f t="shared" si="127"/>
        <v>0</v>
      </c>
      <c r="DA116" s="162">
        <f t="shared" si="128"/>
        <v>0</v>
      </c>
      <c r="DB116" s="162">
        <f t="shared" si="129"/>
        <v>0</v>
      </c>
      <c r="DC116" s="162">
        <f t="shared" si="130"/>
        <v>0</v>
      </c>
      <c r="DD116" s="162">
        <f t="shared" si="131"/>
        <v>0</v>
      </c>
      <c r="DE116" s="178">
        <f t="shared" si="132"/>
        <v>0</v>
      </c>
    </row>
    <row r="117" spans="1:109">
      <c r="B117" s="108" t="str">
        <f>' B_Populations'!$B$17</f>
        <v>75-84</v>
      </c>
      <c r="C117" s="259"/>
      <c r="D117" s="260"/>
      <c r="E117" s="260"/>
      <c r="F117" s="155"/>
      <c r="G117" s="155"/>
      <c r="H117" s="155"/>
      <c r="I117" s="155"/>
      <c r="J117" s="155"/>
      <c r="K117" s="155"/>
      <c r="L117" s="155"/>
      <c r="M117" s="110"/>
      <c r="N117" s="110"/>
      <c r="O117" s="110"/>
      <c r="P117" s="110"/>
      <c r="Q117" s="110"/>
      <c r="R117" s="110"/>
      <c r="S117" s="110"/>
      <c r="T117" s="110"/>
      <c r="U117" s="110"/>
      <c r="V117" s="110"/>
      <c r="W117" s="110"/>
      <c r="X117" s="110"/>
      <c r="Y117" s="110"/>
      <c r="Z117" s="177"/>
      <c r="AA117" s="177"/>
      <c r="AB117" s="177"/>
      <c r="AC117" s="177"/>
      <c r="AD117" s="177"/>
      <c r="AE117" s="177"/>
      <c r="AF117" s="177"/>
      <c r="AG117" s="110"/>
      <c r="AH117" s="157">
        <f>' B_Populations'!C122</f>
        <v>0</v>
      </c>
      <c r="AI117" s="157">
        <f>IF(AH117=0,0,($C$117/$AH$117)*100000)</f>
        <v>0</v>
      </c>
      <c r="AJ117" s="157">
        <f>' B_Populations'!E122</f>
        <v>0</v>
      </c>
      <c r="AK117" s="157">
        <f>IF(AJ117=0,0,($D$117/$AJ$117)*100000)</f>
        <v>0</v>
      </c>
      <c r="AL117" s="157">
        <f>' B_Populations'!G122</f>
        <v>0</v>
      </c>
      <c r="AM117" s="157">
        <f>IF(AL117=0,0,($E$117/$AL$117)*100000)</f>
        <v>0</v>
      </c>
      <c r="AN117" s="157">
        <f>' B_Populations'!I122</f>
        <v>0</v>
      </c>
      <c r="AO117" s="157">
        <f>IF(AN117=0,0,($F$117/$AN$117)*100000)</f>
        <v>0</v>
      </c>
      <c r="AP117" s="157">
        <f>' B_Populations'!K122</f>
        <v>0</v>
      </c>
      <c r="AQ117" s="157">
        <f>IF(AP117=0,0,($G$117/$AP$117)*100000)</f>
        <v>0</v>
      </c>
      <c r="AR117" s="157">
        <f>' B_Populations'!M122</f>
        <v>0</v>
      </c>
      <c r="AS117" s="157">
        <f>IF(AR117=0,0,($G$117/$AR$117)*100000)</f>
        <v>0</v>
      </c>
      <c r="AT117" s="157">
        <f>' B_Populations'!O122</f>
        <v>0</v>
      </c>
      <c r="AU117" s="157">
        <f>IF(AT117=0,0,($I$117/$AT$117)*100000)</f>
        <v>0</v>
      </c>
      <c r="AV117" s="157">
        <f>' B_Populations'!Q122</f>
        <v>0</v>
      </c>
      <c r="AW117" s="157">
        <f>IF(AV117=0,0,($J$117/$AV$117)*100000)</f>
        <v>0</v>
      </c>
      <c r="AX117" s="157">
        <f>' B_Populations'!S122</f>
        <v>0</v>
      </c>
      <c r="AY117" s="157">
        <f>IF(AX117=0,0,($K$117/$AX$117)*100000)</f>
        <v>0</v>
      </c>
      <c r="AZ117" s="157">
        <f>' B_Populations'!U122</f>
        <v>0</v>
      </c>
      <c r="BA117" s="157">
        <f>IF(AZ117=0,0,($L$117/$AZ$117)*100000)</f>
        <v>0</v>
      </c>
      <c r="CQ117" s="110"/>
      <c r="CR117" s="158"/>
      <c r="CS117" s="159">
        <v>4.4840999999999999E-2</v>
      </c>
      <c r="CT117" s="110"/>
      <c r="CU117" s="108" t="str">
        <f>' B_Populations'!$B$17</f>
        <v>75-84</v>
      </c>
      <c r="CV117" s="160">
        <f t="shared" si="123"/>
        <v>0</v>
      </c>
      <c r="CW117" s="161">
        <f t="shared" si="124"/>
        <v>0</v>
      </c>
      <c r="CX117" s="161">
        <f t="shared" si="125"/>
        <v>0</v>
      </c>
      <c r="CY117" s="162">
        <f t="shared" si="126"/>
        <v>0</v>
      </c>
      <c r="CZ117" s="162">
        <f t="shared" si="127"/>
        <v>0</v>
      </c>
      <c r="DA117" s="162">
        <f t="shared" si="128"/>
        <v>0</v>
      </c>
      <c r="DB117" s="162">
        <f t="shared" si="129"/>
        <v>0</v>
      </c>
      <c r="DC117" s="162">
        <f t="shared" si="130"/>
        <v>0</v>
      </c>
      <c r="DD117" s="162">
        <f t="shared" si="131"/>
        <v>0</v>
      </c>
      <c r="DE117" s="178">
        <f t="shared" si="132"/>
        <v>0</v>
      </c>
    </row>
    <row r="118" spans="1:109">
      <c r="B118" s="108" t="str">
        <f>' B_Populations'!$B$18</f>
        <v>85+</v>
      </c>
      <c r="C118" s="259"/>
      <c r="D118" s="260"/>
      <c r="E118" s="260"/>
      <c r="F118" s="155"/>
      <c r="G118" s="155"/>
      <c r="H118" s="155"/>
      <c r="I118" s="155"/>
      <c r="J118" s="155"/>
      <c r="K118" s="155"/>
      <c r="L118" s="155"/>
      <c r="M118" s="110"/>
      <c r="N118" s="110"/>
      <c r="O118" s="110"/>
      <c r="P118" s="110"/>
      <c r="Q118" s="110"/>
      <c r="R118" s="110"/>
      <c r="S118" s="110"/>
      <c r="T118" s="110"/>
      <c r="U118" s="110"/>
      <c r="V118" s="110"/>
      <c r="W118" s="110"/>
      <c r="X118" s="110"/>
      <c r="Y118" s="110"/>
      <c r="Z118" s="177"/>
      <c r="AA118" s="177"/>
      <c r="AB118" s="177"/>
      <c r="AC118" s="177"/>
      <c r="AD118" s="177"/>
      <c r="AE118" s="177"/>
      <c r="AF118" s="177"/>
      <c r="AG118" s="110"/>
      <c r="AH118" s="157">
        <f>' B_Populations'!C123</f>
        <v>0</v>
      </c>
      <c r="AI118" s="157">
        <f>IF(AH118=0,0,($C$118/$AH$118)*100000)</f>
        <v>0</v>
      </c>
      <c r="AJ118" s="157">
        <f>' B_Populations'!E123</f>
        <v>0</v>
      </c>
      <c r="AK118" s="157">
        <f>IF(AJ118=0,0,($D$118/$AJ$118)*100000)</f>
        <v>0</v>
      </c>
      <c r="AL118" s="157">
        <f>' B_Populations'!G123</f>
        <v>0</v>
      </c>
      <c r="AM118" s="157">
        <f>IF(AL118=0,0,($E$118/$AL$118)*100000)</f>
        <v>0</v>
      </c>
      <c r="AN118" s="157">
        <f>' B_Populations'!I123</f>
        <v>0</v>
      </c>
      <c r="AO118" s="157">
        <f>IF(AN118=0,0,($F$118/$AN$118)*100000)</f>
        <v>0</v>
      </c>
      <c r="AP118" s="157">
        <f>' B_Populations'!K123</f>
        <v>0</v>
      </c>
      <c r="AQ118" s="157">
        <f>IF(AP118=0,0,($G$118/$AP$118)*100000)</f>
        <v>0</v>
      </c>
      <c r="AR118" s="157">
        <f>' B_Populations'!M123</f>
        <v>0</v>
      </c>
      <c r="AS118" s="157">
        <f>IF(AR118=0,0,($G$118/$AR$118)*100000)</f>
        <v>0</v>
      </c>
      <c r="AT118" s="157">
        <f>' B_Populations'!O123</f>
        <v>0</v>
      </c>
      <c r="AU118" s="157">
        <f>IF(AT118=0,0,($I$118/$AT$118)*100000)</f>
        <v>0</v>
      </c>
      <c r="AV118" s="157">
        <f>' B_Populations'!Q123</f>
        <v>0</v>
      </c>
      <c r="AW118" s="157">
        <f>IF(AV118=0,0,($J$118/$AV$118)*100000)</f>
        <v>0</v>
      </c>
      <c r="AX118" s="157">
        <f>' B_Populations'!S123</f>
        <v>0</v>
      </c>
      <c r="AY118" s="157">
        <f>IF(AX118=0,0,($K$118/$AX$118)*100000)</f>
        <v>0</v>
      </c>
      <c r="AZ118" s="157">
        <f>' B_Populations'!U123</f>
        <v>0</v>
      </c>
      <c r="BA118" s="157">
        <f>IF(AZ118=0,0,($L$118/$AZ$118)*100000)</f>
        <v>0</v>
      </c>
      <c r="CQ118" s="110"/>
      <c r="CR118" s="158"/>
      <c r="CS118" s="159">
        <v>1.5507999999999999E-2</v>
      </c>
      <c r="CT118" s="110"/>
      <c r="CU118" s="108" t="str">
        <f>' B_Populations'!$B$18</f>
        <v>85+</v>
      </c>
      <c r="CV118" s="160">
        <f t="shared" si="123"/>
        <v>0</v>
      </c>
      <c r="CW118" s="161">
        <f t="shared" si="124"/>
        <v>0</v>
      </c>
      <c r="CX118" s="161">
        <f t="shared" si="125"/>
        <v>0</v>
      </c>
      <c r="CY118" s="162">
        <f t="shared" si="126"/>
        <v>0</v>
      </c>
      <c r="CZ118" s="162">
        <f t="shared" si="127"/>
        <v>0</v>
      </c>
      <c r="DA118" s="162">
        <f t="shared" si="128"/>
        <v>0</v>
      </c>
      <c r="DB118" s="162">
        <f t="shared" si="129"/>
        <v>0</v>
      </c>
      <c r="DC118" s="162">
        <f t="shared" si="130"/>
        <v>0</v>
      </c>
      <c r="DD118" s="162">
        <f t="shared" si="131"/>
        <v>0</v>
      </c>
      <c r="DE118" s="178">
        <f t="shared" si="132"/>
        <v>0</v>
      </c>
    </row>
    <row r="119" spans="1:109">
      <c r="B119" s="163" t="s">
        <v>115</v>
      </c>
      <c r="C119" s="164">
        <f t="shared" ref="C119:L119" si="133">SUM(C109:C118)</f>
        <v>0</v>
      </c>
      <c r="D119" s="165">
        <f t="shared" si="133"/>
        <v>0</v>
      </c>
      <c r="E119" s="165">
        <f t="shared" si="133"/>
        <v>0</v>
      </c>
      <c r="F119" s="167">
        <f t="shared" si="133"/>
        <v>0</v>
      </c>
      <c r="G119" s="167">
        <f t="shared" si="133"/>
        <v>0</v>
      </c>
      <c r="H119" s="167">
        <f t="shared" si="133"/>
        <v>0</v>
      </c>
      <c r="I119" s="167">
        <f t="shared" si="133"/>
        <v>0</v>
      </c>
      <c r="J119" s="167">
        <f t="shared" si="133"/>
        <v>0</v>
      </c>
      <c r="K119" s="167">
        <f t="shared" si="133"/>
        <v>0</v>
      </c>
      <c r="L119" s="179">
        <f t="shared" si="133"/>
        <v>0</v>
      </c>
      <c r="M119" s="98"/>
      <c r="AH119" s="170">
        <f t="shared" ref="AH119:BA119" si="134">SUM(AH109:AH118)</f>
        <v>0</v>
      </c>
      <c r="AI119" s="157">
        <f>IF(AH119=0,0,($C$119/$AH$119)*100000)</f>
        <v>0</v>
      </c>
      <c r="AJ119" s="157">
        <f t="shared" si="134"/>
        <v>0</v>
      </c>
      <c r="AK119" s="157">
        <f>IF(AJ119=0,0,($D$119/$AJ$119)*100000)</f>
        <v>0</v>
      </c>
      <c r="AL119" s="157">
        <f t="shared" si="134"/>
        <v>0</v>
      </c>
      <c r="AM119" s="157">
        <f>IF(AL119=0,0,($E$119/$AL$119)*100000)</f>
        <v>0</v>
      </c>
      <c r="AN119" s="157">
        <f t="shared" si="134"/>
        <v>0</v>
      </c>
      <c r="AO119" s="157">
        <f>IF(AN119=0,0,($F$119/$AN$119)*100000)</f>
        <v>0</v>
      </c>
      <c r="AP119" s="157">
        <f t="shared" si="134"/>
        <v>0</v>
      </c>
      <c r="AQ119" s="157">
        <f>IF(AP119=0,0,($G$119/$AP$119)*100000)</f>
        <v>0</v>
      </c>
      <c r="AR119" s="157">
        <f t="shared" si="134"/>
        <v>0</v>
      </c>
      <c r="AS119" s="157">
        <f>IF(AR119=0,0,($G$119/$AR$119)*100000)</f>
        <v>0</v>
      </c>
      <c r="AT119" s="157">
        <f t="shared" si="134"/>
        <v>0</v>
      </c>
      <c r="AU119" s="157">
        <f>IF(AT119=0,0,($I$119/$AT$119)*100000)</f>
        <v>0</v>
      </c>
      <c r="AV119" s="157">
        <f t="shared" si="134"/>
        <v>0</v>
      </c>
      <c r="AW119" s="157">
        <f>IF(AV119=0,0,($J$119/$AV$119)*100000)</f>
        <v>0</v>
      </c>
      <c r="AX119" s="157">
        <f t="shared" si="134"/>
        <v>0</v>
      </c>
      <c r="AY119" s="157">
        <f>IF(AX119=0,0,($K$119/$AX$119)*100000)</f>
        <v>0</v>
      </c>
      <c r="AZ119" s="157">
        <f t="shared" si="134"/>
        <v>0</v>
      </c>
      <c r="BA119" s="157">
        <f>IF(AZ119=0,0,($L$119/$AZ$119)*100000)</f>
        <v>0</v>
      </c>
      <c r="CS119" s="171"/>
      <c r="CU119" s="157" t="s">
        <v>115</v>
      </c>
      <c r="CV119" s="160">
        <f t="shared" ref="CV119:DE119" si="135">SUM(CV109:CV118)</f>
        <v>0</v>
      </c>
      <c r="CW119" s="161">
        <f t="shared" si="135"/>
        <v>0</v>
      </c>
      <c r="CX119" s="161">
        <f t="shared" si="135"/>
        <v>0</v>
      </c>
      <c r="CY119" s="172">
        <f t="shared" si="135"/>
        <v>0</v>
      </c>
      <c r="CZ119" s="172">
        <f t="shared" si="135"/>
        <v>0</v>
      </c>
      <c r="DA119" s="172">
        <f t="shared" si="135"/>
        <v>0</v>
      </c>
      <c r="DB119" s="172">
        <f t="shared" si="135"/>
        <v>0</v>
      </c>
      <c r="DC119" s="172">
        <f t="shared" si="135"/>
        <v>0</v>
      </c>
      <c r="DD119" s="172">
        <f t="shared" si="135"/>
        <v>0</v>
      </c>
      <c r="DE119" s="180">
        <f t="shared" si="135"/>
        <v>0</v>
      </c>
    </row>
    <row r="121" spans="1:109" ht="12.95" thickBot="1"/>
    <row r="122" spans="1:109" ht="13.5" thickBot="1">
      <c r="A122" s="136" t="s">
        <v>116</v>
      </c>
      <c r="B122" s="173"/>
      <c r="C122" s="174">
        <f>' B_Populations'!A130</f>
        <v>0</v>
      </c>
      <c r="D122" s="139" t="s">
        <v>103</v>
      </c>
      <c r="E122" s="139"/>
      <c r="F122" s="140" t="s">
        <v>104</v>
      </c>
      <c r="G122" s="141"/>
      <c r="H122" s="141"/>
      <c r="I122" s="141"/>
      <c r="J122" s="141"/>
      <c r="K122" s="141"/>
      <c r="L122" s="141"/>
      <c r="M122" s="98"/>
      <c r="N122" s="98"/>
      <c r="O122" s="98"/>
      <c r="P122" s="98"/>
      <c r="Q122" s="98"/>
      <c r="R122" s="98"/>
      <c r="S122" s="98"/>
      <c r="T122" s="98"/>
      <c r="U122" s="98"/>
      <c r="V122" s="98"/>
      <c r="W122" s="98"/>
      <c r="X122" s="98"/>
      <c r="Y122" s="98"/>
      <c r="CV122" s="98" t="s">
        <v>106</v>
      </c>
      <c r="CW122" s="98"/>
      <c r="CX122" s="98"/>
      <c r="CY122" s="98"/>
    </row>
    <row r="123" spans="1:109" ht="39">
      <c r="B123" s="144" t="s">
        <v>32</v>
      </c>
      <c r="C123" s="145" t="s">
        <v>107</v>
      </c>
      <c r="D123" s="146" t="s">
        <v>108</v>
      </c>
      <c r="E123" s="146" t="s">
        <v>109</v>
      </c>
      <c r="F123" s="148" t="str">
        <f>' B_Populations'!$I$8</f>
        <v>White-Not Hispanic</v>
      </c>
      <c r="G123" s="148" t="str">
        <f>' B_Populations'!$K$8</f>
        <v>Hispanic</v>
      </c>
      <c r="H123" s="148" t="str">
        <f>' B_Populations'!$M$8</f>
        <v>Black-Not Hispanic</v>
      </c>
      <c r="I123" s="148" t="str">
        <f>' B_Populations'!$O$8</f>
        <v>Asian</v>
      </c>
      <c r="J123" s="148" t="str">
        <f>' B_Populations'!$Q$8</f>
        <v>American Indian/Alaska Native</v>
      </c>
      <c r="K123" s="148" t="str">
        <f>' B_Populations'!$S$8</f>
        <v>Other</v>
      </c>
      <c r="L123" s="175" t="str">
        <f>' B_Populations'!$U$8</f>
        <v>Other</v>
      </c>
      <c r="M123" s="102"/>
      <c r="N123" s="102"/>
      <c r="O123" s="102"/>
      <c r="P123" s="102"/>
      <c r="Q123" s="102"/>
      <c r="R123" s="102"/>
      <c r="S123" s="102"/>
      <c r="T123" s="102"/>
      <c r="U123" s="102"/>
      <c r="V123" s="102"/>
      <c r="W123" s="102"/>
      <c r="X123" s="102"/>
      <c r="Y123" s="102"/>
      <c r="Z123" s="102"/>
      <c r="AA123" s="102"/>
      <c r="AB123" s="102"/>
      <c r="AC123" s="102"/>
      <c r="AD123" s="102"/>
      <c r="AE123" s="102"/>
      <c r="AF123" s="102"/>
      <c r="AH123" s="150" t="s">
        <v>110</v>
      </c>
      <c r="AI123" s="150" t="s">
        <v>111</v>
      </c>
      <c r="AJ123" s="150" t="s">
        <v>112</v>
      </c>
      <c r="AK123" s="150" t="s">
        <v>111</v>
      </c>
      <c r="AL123" s="150" t="s">
        <v>113</v>
      </c>
      <c r="AM123" s="150" t="s">
        <v>111</v>
      </c>
      <c r="AN123" s="150" t="str">
        <f>' B_Populations'!$I$8</f>
        <v>White-Not Hispanic</v>
      </c>
      <c r="AO123" s="150" t="s">
        <v>111</v>
      </c>
      <c r="AP123" s="150" t="str">
        <f>' B_Populations'!$K$8</f>
        <v>Hispanic</v>
      </c>
      <c r="AQ123" s="150" t="s">
        <v>111</v>
      </c>
      <c r="AR123" s="150" t="str">
        <f>' B_Populations'!$M$8</f>
        <v>Black-Not Hispanic</v>
      </c>
      <c r="AS123" s="150" t="s">
        <v>111</v>
      </c>
      <c r="AT123" s="150" t="str">
        <f>' B_Populations'!$O$8</f>
        <v>Asian</v>
      </c>
      <c r="AU123" s="150" t="s">
        <v>111</v>
      </c>
      <c r="AV123" s="150" t="str">
        <f>' B_Populations'!$Q$8</f>
        <v>American Indian/Alaska Native</v>
      </c>
      <c r="AW123" s="150" t="s">
        <v>111</v>
      </c>
      <c r="AX123" s="150" t="str">
        <f>' B_Populations'!$S$8</f>
        <v>Other</v>
      </c>
      <c r="AY123" s="150" t="s">
        <v>111</v>
      </c>
      <c r="AZ123" s="150" t="str">
        <f>' B_Populations'!$U$8</f>
        <v>Other</v>
      </c>
      <c r="BA123" s="150" t="s">
        <v>111</v>
      </c>
      <c r="BB123" s="102"/>
      <c r="BC123" s="102"/>
      <c r="BD123" s="102"/>
      <c r="BE123" s="102"/>
      <c r="BF123" s="102"/>
      <c r="BG123" s="102"/>
      <c r="BH123" s="102"/>
      <c r="BI123" s="102"/>
      <c r="BJ123" s="102"/>
      <c r="BK123" s="102"/>
      <c r="BL123" s="102"/>
      <c r="BM123" s="102"/>
      <c r="BN123" s="102"/>
      <c r="BO123" s="102"/>
      <c r="BP123" s="102"/>
      <c r="BQ123" s="102"/>
      <c r="BR123" s="102"/>
      <c r="BS123" s="102"/>
      <c r="BT123" s="102"/>
      <c r="BU123" s="102"/>
      <c r="BV123" s="102"/>
      <c r="BW123" s="102"/>
      <c r="BX123" s="102"/>
      <c r="BY123" s="102"/>
      <c r="BZ123" s="102"/>
      <c r="CA123" s="102"/>
      <c r="CB123" s="102"/>
      <c r="CC123" s="102"/>
      <c r="CD123" s="102"/>
      <c r="CE123" s="102"/>
      <c r="CF123" s="102"/>
      <c r="CG123" s="102"/>
      <c r="CH123" s="102"/>
      <c r="CI123" s="102"/>
      <c r="CJ123" s="102"/>
      <c r="CK123" s="102"/>
      <c r="CL123" s="102"/>
      <c r="CM123" s="102"/>
      <c r="CN123" s="102"/>
      <c r="CO123" s="102"/>
      <c r="CP123" s="102"/>
      <c r="CQ123" s="102"/>
      <c r="CR123" s="102"/>
      <c r="CS123" s="151" t="s">
        <v>114</v>
      </c>
      <c r="CU123" s="150" t="s">
        <v>32</v>
      </c>
      <c r="CV123" s="152" t="s">
        <v>33</v>
      </c>
      <c r="CW123" s="153" t="s">
        <v>34</v>
      </c>
      <c r="CX123" s="153" t="s">
        <v>35</v>
      </c>
      <c r="CY123" s="148" t="str">
        <f>' B_Populations'!$I$8</f>
        <v>White-Not Hispanic</v>
      </c>
      <c r="CZ123" s="148" t="str">
        <f>' B_Populations'!$K$8</f>
        <v>Hispanic</v>
      </c>
      <c r="DA123" s="148" t="str">
        <f>' B_Populations'!$M$8</f>
        <v>Black-Not Hispanic</v>
      </c>
      <c r="DB123" s="148" t="str">
        <f>' B_Populations'!$O$8</f>
        <v>Asian</v>
      </c>
      <c r="DC123" s="148" t="str">
        <f>' B_Populations'!$Q$8</f>
        <v>American Indian/Alaska Native</v>
      </c>
      <c r="DD123" s="148" t="str">
        <f>' B_Populations'!$S$8</f>
        <v>Other</v>
      </c>
      <c r="DE123" s="175" t="str">
        <f>' B_Populations'!$U$8</f>
        <v>Other</v>
      </c>
    </row>
    <row r="124" spans="1:109">
      <c r="B124" s="108" t="str">
        <f>' B_Populations'!$B$9</f>
        <v>10-14</v>
      </c>
      <c r="C124" s="259"/>
      <c r="D124" s="260"/>
      <c r="E124" s="260"/>
      <c r="F124" s="155"/>
      <c r="G124" s="155"/>
      <c r="H124" s="155"/>
      <c r="I124" s="155"/>
      <c r="J124" s="155"/>
      <c r="K124" s="155"/>
      <c r="L124" s="155"/>
      <c r="M124" s="110"/>
      <c r="N124" s="110"/>
      <c r="O124" s="110"/>
      <c r="P124" s="110"/>
      <c r="Q124" s="110"/>
      <c r="R124" s="110"/>
      <c r="S124" s="110"/>
      <c r="T124" s="110"/>
      <c r="U124" s="110"/>
      <c r="V124" s="110"/>
      <c r="W124" s="110"/>
      <c r="X124" s="110"/>
      <c r="Y124" s="110"/>
      <c r="Z124" s="177"/>
      <c r="AA124" s="177"/>
      <c r="AB124" s="177"/>
      <c r="AC124" s="177"/>
      <c r="AD124" s="177"/>
      <c r="AE124" s="177"/>
      <c r="AF124" s="177"/>
      <c r="AG124" s="110"/>
      <c r="AH124" s="157">
        <f>' B_Populations'!C129</f>
        <v>0</v>
      </c>
      <c r="AI124" s="157">
        <f>IF(AH124=0,0,($C$124/$AH$124)*100000)</f>
        <v>0</v>
      </c>
      <c r="AJ124" s="157">
        <f>' B_Populations'!E129</f>
        <v>0</v>
      </c>
      <c r="AK124" s="157">
        <f>IF(AJ124=0,0,($D$124/$AJ$124)*100000)</f>
        <v>0</v>
      </c>
      <c r="AL124" s="157">
        <f>' B_Populations'!G129</f>
        <v>0</v>
      </c>
      <c r="AM124" s="157">
        <f>IF(AL124=0,0,($E$124/$AL$124)*100000)</f>
        <v>0</v>
      </c>
      <c r="AN124" s="157">
        <f>' B_Populations'!I129</f>
        <v>0</v>
      </c>
      <c r="AO124" s="157">
        <f>IF(AN124=0,0,($F$124/$AN$124)*100000)</f>
        <v>0</v>
      </c>
      <c r="AP124" s="157">
        <f>' B_Populations'!K129</f>
        <v>0</v>
      </c>
      <c r="AQ124" s="157">
        <f>IF(AP124=0,0,($G$124/$AP$124)*100000)</f>
        <v>0</v>
      </c>
      <c r="AR124" s="157">
        <f>' B_Populations'!M129</f>
        <v>0</v>
      </c>
      <c r="AS124" s="157">
        <f>IF(AR124=0,0,($H$124/$AR$124)*100000)</f>
        <v>0</v>
      </c>
      <c r="AT124" s="157">
        <f>' B_Populations'!O129</f>
        <v>0</v>
      </c>
      <c r="AU124" s="157">
        <f>IF(AT124=0,0,($I$124/$AT$124)*100000)</f>
        <v>0</v>
      </c>
      <c r="AV124" s="157">
        <f>' B_Populations'!Q129</f>
        <v>0</v>
      </c>
      <c r="AW124" s="157">
        <f>IF(AV124=0,0,($J$124/$AV$124)*100000)</f>
        <v>0</v>
      </c>
      <c r="AX124" s="157">
        <f>' B_Populations'!S129</f>
        <v>0</v>
      </c>
      <c r="AY124" s="157">
        <f>IF(AX124=0,0,($K$124/$AX$124)*100000)</f>
        <v>0</v>
      </c>
      <c r="AZ124" s="157">
        <f>' B_Populations'!U129</f>
        <v>0</v>
      </c>
      <c r="BA124" s="157">
        <f>IF(AZ124=0,0,($L$124/$AZ$124)*100000)</f>
        <v>0</v>
      </c>
      <c r="CQ124" s="110"/>
      <c r="CR124" s="158"/>
      <c r="CS124" s="159">
        <v>7.3032E-2</v>
      </c>
      <c r="CT124" s="110"/>
      <c r="CU124" s="108" t="str">
        <f>' B_Populations'!$B$9</f>
        <v>10-14</v>
      </c>
      <c r="CV124" s="160">
        <f t="shared" ref="CV124:CV133" si="136">AI124*CS124</f>
        <v>0</v>
      </c>
      <c r="CW124" s="161">
        <f t="shared" ref="CW124:CW133" si="137">AK124*CS124</f>
        <v>0</v>
      </c>
      <c r="CX124" s="161">
        <f t="shared" ref="CX124:CX133" si="138">AM124*CS124</f>
        <v>0</v>
      </c>
      <c r="CY124" s="162">
        <f t="shared" ref="CY124:CY133" si="139">AO124*CS124</f>
        <v>0</v>
      </c>
      <c r="CZ124" s="162">
        <f t="shared" ref="CZ124:CZ133" si="140">AQ124*CS124</f>
        <v>0</v>
      </c>
      <c r="DA124" s="162">
        <f t="shared" ref="DA124:DA133" si="141">AS124*CS124</f>
        <v>0</v>
      </c>
      <c r="DB124" s="162">
        <f t="shared" ref="DB124:DB133" si="142">AU124*CS124</f>
        <v>0</v>
      </c>
      <c r="DC124" s="162">
        <f t="shared" ref="DC124:DC133" si="143">AW124*CS124</f>
        <v>0</v>
      </c>
      <c r="DD124" s="162">
        <f t="shared" ref="DD124:DD133" si="144">AY124*CS124</f>
        <v>0</v>
      </c>
      <c r="DE124" s="178">
        <f t="shared" ref="DE124:DE133" si="145">BA124*CS124</f>
        <v>0</v>
      </c>
    </row>
    <row r="125" spans="1:109">
      <c r="B125" s="108" t="str">
        <f>' B_Populations'!$B$10</f>
        <v>15-19</v>
      </c>
      <c r="C125" s="259"/>
      <c r="D125" s="260"/>
      <c r="E125" s="260"/>
      <c r="F125" s="155"/>
      <c r="G125" s="155"/>
      <c r="H125" s="155"/>
      <c r="I125" s="155"/>
      <c r="J125" s="155"/>
      <c r="K125" s="155"/>
      <c r="L125" s="155"/>
      <c r="M125" s="110"/>
      <c r="N125" s="110"/>
      <c r="O125" s="110"/>
      <c r="P125" s="110"/>
      <c r="Q125" s="110"/>
      <c r="R125" s="110"/>
      <c r="S125" s="110"/>
      <c r="T125" s="110"/>
      <c r="U125" s="110"/>
      <c r="V125" s="110"/>
      <c r="W125" s="110"/>
      <c r="X125" s="110"/>
      <c r="Y125" s="110"/>
      <c r="Z125" s="177"/>
      <c r="AA125" s="177"/>
      <c r="AB125" s="177"/>
      <c r="AC125" s="177"/>
      <c r="AD125" s="177"/>
      <c r="AE125" s="177"/>
      <c r="AF125" s="177"/>
      <c r="AG125" s="110"/>
      <c r="AH125" s="157">
        <f>' B_Populations'!C130</f>
        <v>0</v>
      </c>
      <c r="AI125" s="157">
        <f>IF(AH125=0,0,($C$125/$AH$125)*100000)</f>
        <v>0</v>
      </c>
      <c r="AJ125" s="157">
        <f>' B_Populations'!E130</f>
        <v>0</v>
      </c>
      <c r="AK125" s="157">
        <f>IF(AJ125=0,0,($D$125/$AJ$125)*100000)</f>
        <v>0</v>
      </c>
      <c r="AL125" s="157">
        <f>' B_Populations'!G130</f>
        <v>0</v>
      </c>
      <c r="AM125" s="157">
        <f>IF(AL125=0,0,($E$125/$AL$125)*100000)</f>
        <v>0</v>
      </c>
      <c r="AN125" s="157">
        <f>' B_Populations'!I130</f>
        <v>0</v>
      </c>
      <c r="AO125" s="157">
        <f>IF(AN125=0,0,($F$125/$AN$125)*100000)</f>
        <v>0</v>
      </c>
      <c r="AP125" s="157">
        <f>' B_Populations'!K130</f>
        <v>0</v>
      </c>
      <c r="AQ125" s="157">
        <f>IF(AP125=0,0,($G$125/$AP$125)*100000)</f>
        <v>0</v>
      </c>
      <c r="AR125" s="157">
        <f>' B_Populations'!M130</f>
        <v>0</v>
      </c>
      <c r="AS125" s="157">
        <f>IF(AR125=0,0,($H$125/$AR$125)*100000)</f>
        <v>0</v>
      </c>
      <c r="AT125" s="157">
        <f>' B_Populations'!O130</f>
        <v>0</v>
      </c>
      <c r="AU125" s="157">
        <f>IF(AT125=0,0,($I$125/$AT$125)*100000)</f>
        <v>0</v>
      </c>
      <c r="AV125" s="157">
        <f>' B_Populations'!Q130</f>
        <v>0</v>
      </c>
      <c r="AW125" s="157">
        <f>IF(AV125=0,0,($J$125/$AV$125)*100000)</f>
        <v>0</v>
      </c>
      <c r="AX125" s="157">
        <f>' B_Populations'!S130</f>
        <v>0</v>
      </c>
      <c r="AY125" s="157">
        <f>IF(AX125=0,0,($K$125/$AX$125)*100000)</f>
        <v>0</v>
      </c>
      <c r="AZ125" s="157">
        <f>' B_Populations'!U130</f>
        <v>0</v>
      </c>
      <c r="BA125" s="157">
        <f>IF(AZ125=0,0,($L$125/$AZ$125)*100000)</f>
        <v>0</v>
      </c>
      <c r="CQ125" s="110"/>
      <c r="CR125" s="158"/>
      <c r="CS125" s="159">
        <v>7.2168999999999997E-2</v>
      </c>
      <c r="CT125" s="110"/>
      <c r="CU125" s="108" t="str">
        <f>' B_Populations'!$B$10</f>
        <v>15-19</v>
      </c>
      <c r="CV125" s="160">
        <f t="shared" si="136"/>
        <v>0</v>
      </c>
      <c r="CW125" s="161">
        <f t="shared" si="137"/>
        <v>0</v>
      </c>
      <c r="CX125" s="161">
        <f t="shared" si="138"/>
        <v>0</v>
      </c>
      <c r="CY125" s="162">
        <f t="shared" si="139"/>
        <v>0</v>
      </c>
      <c r="CZ125" s="162">
        <f t="shared" si="140"/>
        <v>0</v>
      </c>
      <c r="DA125" s="162">
        <f t="shared" si="141"/>
        <v>0</v>
      </c>
      <c r="DB125" s="162">
        <f t="shared" si="142"/>
        <v>0</v>
      </c>
      <c r="DC125" s="162">
        <f t="shared" si="143"/>
        <v>0</v>
      </c>
      <c r="DD125" s="162">
        <f t="shared" si="144"/>
        <v>0</v>
      </c>
      <c r="DE125" s="178">
        <f t="shared" si="145"/>
        <v>0</v>
      </c>
    </row>
    <row r="126" spans="1:109">
      <c r="B126" s="108" t="str">
        <f>' B_Populations'!$B$11</f>
        <v>20-24</v>
      </c>
      <c r="C126" s="259"/>
      <c r="D126" s="260"/>
      <c r="E126" s="260"/>
      <c r="F126" s="155"/>
      <c r="G126" s="155"/>
      <c r="H126" s="155"/>
      <c r="I126" s="155"/>
      <c r="J126" s="155"/>
      <c r="K126" s="155"/>
      <c r="L126" s="155"/>
      <c r="M126" s="110"/>
      <c r="N126" s="110"/>
      <c r="O126" s="110"/>
      <c r="P126" s="110"/>
      <c r="Q126" s="110"/>
      <c r="R126" s="110"/>
      <c r="S126" s="110"/>
      <c r="T126" s="110"/>
      <c r="U126" s="110"/>
      <c r="V126" s="110"/>
      <c r="W126" s="110"/>
      <c r="X126" s="110"/>
      <c r="Y126" s="110"/>
      <c r="Z126" s="177"/>
      <c r="AA126" s="177"/>
      <c r="AB126" s="177"/>
      <c r="AC126" s="177"/>
      <c r="AD126" s="177"/>
      <c r="AE126" s="177"/>
      <c r="AF126" s="177"/>
      <c r="AG126" s="110"/>
      <c r="AH126" s="157">
        <f>' B_Populations'!C131</f>
        <v>0</v>
      </c>
      <c r="AI126" s="157">
        <f>IF(AH126=0,0,($C$126/$AH$126)*100000)</f>
        <v>0</v>
      </c>
      <c r="AJ126" s="157">
        <f>' B_Populations'!E131</f>
        <v>0</v>
      </c>
      <c r="AK126" s="157">
        <f>IF(AJ126=0,0,($D$126/$AJ$126)*100000)</f>
        <v>0</v>
      </c>
      <c r="AL126" s="157">
        <f>' B_Populations'!G131</f>
        <v>0</v>
      </c>
      <c r="AM126" s="157">
        <f>IF(AL126=0,0,($E$126/$AL$126)*100000)</f>
        <v>0</v>
      </c>
      <c r="AN126" s="157">
        <f>' B_Populations'!I131</f>
        <v>0</v>
      </c>
      <c r="AO126" s="157">
        <f>IF(AN126=0,0,($F$126/$AN$126)*100000)</f>
        <v>0</v>
      </c>
      <c r="AP126" s="157">
        <f>' B_Populations'!K131</f>
        <v>0</v>
      </c>
      <c r="AQ126" s="157">
        <f>IF(AP126=0,0,($G$126/$AP$126)*100000)</f>
        <v>0</v>
      </c>
      <c r="AR126" s="157">
        <f>' B_Populations'!M131</f>
        <v>0</v>
      </c>
      <c r="AS126" s="157">
        <f>IF(AR126=0,0,($H$126/$AR$126)*100000)</f>
        <v>0</v>
      </c>
      <c r="AT126" s="157">
        <f>' B_Populations'!O131</f>
        <v>0</v>
      </c>
      <c r="AU126" s="157">
        <f>IF(AT126=0,0,($I$126/$AT$126)*100000)</f>
        <v>0</v>
      </c>
      <c r="AV126" s="157">
        <f>' B_Populations'!Q131</f>
        <v>0</v>
      </c>
      <c r="AW126" s="157">
        <f>IF(AV126=0,0,($J$126/$AV$126)*100000)</f>
        <v>0</v>
      </c>
      <c r="AX126" s="157">
        <f>' B_Populations'!S131</f>
        <v>0</v>
      </c>
      <c r="AY126" s="157">
        <f>IF(AX126=0,0,($K$126/$AX$126)*100000)</f>
        <v>0</v>
      </c>
      <c r="AZ126" s="157">
        <f>' B_Populations'!U131</f>
        <v>0</v>
      </c>
      <c r="BA126" s="157">
        <f>IF(AZ126=0,0,($L$126/$AZ$126)*100000)</f>
        <v>0</v>
      </c>
      <c r="CQ126" s="110"/>
      <c r="CR126" s="158"/>
      <c r="CS126" s="159">
        <v>6.6477999999999995E-2</v>
      </c>
      <c r="CT126" s="110"/>
      <c r="CU126" s="108" t="str">
        <f>' B_Populations'!$B$11</f>
        <v>20-24</v>
      </c>
      <c r="CV126" s="160">
        <f t="shared" si="136"/>
        <v>0</v>
      </c>
      <c r="CW126" s="161">
        <f t="shared" si="137"/>
        <v>0</v>
      </c>
      <c r="CX126" s="161">
        <f t="shared" si="138"/>
        <v>0</v>
      </c>
      <c r="CY126" s="162">
        <f t="shared" si="139"/>
        <v>0</v>
      </c>
      <c r="CZ126" s="162">
        <f t="shared" si="140"/>
        <v>0</v>
      </c>
      <c r="DA126" s="162">
        <f t="shared" si="141"/>
        <v>0</v>
      </c>
      <c r="DB126" s="162">
        <f t="shared" si="142"/>
        <v>0</v>
      </c>
      <c r="DC126" s="162">
        <f t="shared" si="143"/>
        <v>0</v>
      </c>
      <c r="DD126" s="162">
        <f t="shared" si="144"/>
        <v>0</v>
      </c>
      <c r="DE126" s="178">
        <f t="shared" si="145"/>
        <v>0</v>
      </c>
    </row>
    <row r="127" spans="1:109">
      <c r="B127" s="108" t="str">
        <f>' B_Populations'!$B$12</f>
        <v>25-34</v>
      </c>
      <c r="C127" s="259"/>
      <c r="D127" s="260"/>
      <c r="E127" s="260"/>
      <c r="F127" s="155"/>
      <c r="G127" s="155"/>
      <c r="H127" s="155"/>
      <c r="I127" s="155"/>
      <c r="J127" s="155"/>
      <c r="K127" s="155"/>
      <c r="L127" s="155"/>
      <c r="M127" s="110"/>
      <c r="N127" s="110"/>
      <c r="O127" s="110"/>
      <c r="P127" s="110"/>
      <c r="Q127" s="110"/>
      <c r="R127" s="110"/>
      <c r="S127" s="110"/>
      <c r="T127" s="110"/>
      <c r="U127" s="110"/>
      <c r="V127" s="110"/>
      <c r="W127" s="110"/>
      <c r="X127" s="110"/>
      <c r="Y127" s="110"/>
      <c r="Z127" s="177"/>
      <c r="AA127" s="177"/>
      <c r="AB127" s="177"/>
      <c r="AC127" s="177"/>
      <c r="AD127" s="177"/>
      <c r="AE127" s="177"/>
      <c r="AF127" s="177"/>
      <c r="AG127" s="110"/>
      <c r="AH127" s="157">
        <f>' B_Populations'!C132</f>
        <v>0</v>
      </c>
      <c r="AI127" s="157">
        <f>IF(AH127=0,0,($C$127/$AH$127)*100000)</f>
        <v>0</v>
      </c>
      <c r="AJ127" s="157">
        <f>' B_Populations'!E132</f>
        <v>0</v>
      </c>
      <c r="AK127" s="157">
        <f>IF(AJ127=0,0,($D$127/$AJ$127)*100000)</f>
        <v>0</v>
      </c>
      <c r="AL127" s="157">
        <f>' B_Populations'!G132</f>
        <v>0</v>
      </c>
      <c r="AM127" s="157">
        <f>IF(AL127=0,0,($E$127/$AL$127)*100000)</f>
        <v>0</v>
      </c>
      <c r="AN127" s="157">
        <f>' B_Populations'!I132</f>
        <v>0</v>
      </c>
      <c r="AO127" s="157">
        <f>IF(AN127=0,0,($F$127/$AN$127)*100000)</f>
        <v>0</v>
      </c>
      <c r="AP127" s="157">
        <f>' B_Populations'!K132</f>
        <v>0</v>
      </c>
      <c r="AQ127" s="157">
        <f>IF(AP127=0,0,($G$127/$AP$127)*100000)</f>
        <v>0</v>
      </c>
      <c r="AR127" s="157">
        <f>' B_Populations'!M132</f>
        <v>0</v>
      </c>
      <c r="AS127" s="157">
        <f>IF(AR127=0,0,($H$127/$AR$127)*100000)</f>
        <v>0</v>
      </c>
      <c r="AT127" s="157">
        <f>' B_Populations'!O132</f>
        <v>0</v>
      </c>
      <c r="AU127" s="157">
        <f>IF(AT127=0,0,($I$127/$AT$127)*100000)</f>
        <v>0</v>
      </c>
      <c r="AV127" s="157">
        <f>' B_Populations'!Q132</f>
        <v>0</v>
      </c>
      <c r="AW127" s="157">
        <f>IF(AV127=0,0,($J$127/$AV$127)*100000)</f>
        <v>0</v>
      </c>
      <c r="AX127" s="157">
        <f>' B_Populations'!S132</f>
        <v>0</v>
      </c>
      <c r="AY127" s="157">
        <f>IF(AX127=0,0,($K$127/$AX$127)*100000)</f>
        <v>0</v>
      </c>
      <c r="AZ127" s="157">
        <f>' B_Populations'!U132</f>
        <v>0</v>
      </c>
      <c r="BA127" s="157">
        <f>IF(AZ127=0,0,($L$127/$AZ$127)*100000)</f>
        <v>0</v>
      </c>
      <c r="CQ127" s="110"/>
      <c r="CR127" s="158"/>
      <c r="CS127" s="159">
        <v>0.135573</v>
      </c>
      <c r="CT127" s="110"/>
      <c r="CU127" s="108" t="str">
        <f>' B_Populations'!$B$12</f>
        <v>25-34</v>
      </c>
      <c r="CV127" s="160">
        <f t="shared" si="136"/>
        <v>0</v>
      </c>
      <c r="CW127" s="161">
        <f t="shared" si="137"/>
        <v>0</v>
      </c>
      <c r="CX127" s="161">
        <f t="shared" si="138"/>
        <v>0</v>
      </c>
      <c r="CY127" s="162">
        <f t="shared" si="139"/>
        <v>0</v>
      </c>
      <c r="CZ127" s="162">
        <f t="shared" si="140"/>
        <v>0</v>
      </c>
      <c r="DA127" s="162">
        <f t="shared" si="141"/>
        <v>0</v>
      </c>
      <c r="DB127" s="162">
        <f t="shared" si="142"/>
        <v>0</v>
      </c>
      <c r="DC127" s="162">
        <f t="shared" si="143"/>
        <v>0</v>
      </c>
      <c r="DD127" s="162">
        <f t="shared" si="144"/>
        <v>0</v>
      </c>
      <c r="DE127" s="178">
        <f t="shared" si="145"/>
        <v>0</v>
      </c>
    </row>
    <row r="128" spans="1:109">
      <c r="B128" s="108" t="str">
        <f>' B_Populations'!$B$13</f>
        <v>35-44</v>
      </c>
      <c r="C128" s="259"/>
      <c r="D128" s="260"/>
      <c r="E128" s="260"/>
      <c r="F128" s="155"/>
      <c r="G128" s="155"/>
      <c r="H128" s="155"/>
      <c r="I128" s="155"/>
      <c r="J128" s="155"/>
      <c r="K128" s="155"/>
      <c r="L128" s="155"/>
      <c r="M128" s="110"/>
      <c r="N128" s="110"/>
      <c r="O128" s="110"/>
      <c r="P128" s="110"/>
      <c r="Q128" s="110"/>
      <c r="R128" s="110"/>
      <c r="S128" s="110"/>
      <c r="T128" s="110"/>
      <c r="U128" s="110"/>
      <c r="V128" s="110"/>
      <c r="W128" s="110"/>
      <c r="X128" s="110"/>
      <c r="Y128" s="110"/>
      <c r="Z128" s="177"/>
      <c r="AA128" s="177"/>
      <c r="AB128" s="177"/>
      <c r="AC128" s="177"/>
      <c r="AD128" s="177"/>
      <c r="AE128" s="177"/>
      <c r="AF128" s="177"/>
      <c r="AG128" s="110"/>
      <c r="AH128" s="157">
        <f>' B_Populations'!C133</f>
        <v>0</v>
      </c>
      <c r="AI128" s="157">
        <f>IF(AH128=0,0,($C$128/$AH$128)*100000)</f>
        <v>0</v>
      </c>
      <c r="AJ128" s="157">
        <f>' B_Populations'!E133</f>
        <v>0</v>
      </c>
      <c r="AK128" s="157">
        <f>IF(AJ128=0,0,($D$128/$AJ$128)*100000)</f>
        <v>0</v>
      </c>
      <c r="AL128" s="157">
        <f>' B_Populations'!G133</f>
        <v>0</v>
      </c>
      <c r="AM128" s="157">
        <f>IF(AL128=0,0,($E$128/$AL$128)*100000)</f>
        <v>0</v>
      </c>
      <c r="AN128" s="157">
        <f>' B_Populations'!I133</f>
        <v>0</v>
      </c>
      <c r="AO128" s="157">
        <f>IF(AN128=0,0,($F$128/$AN$128)*100000)</f>
        <v>0</v>
      </c>
      <c r="AP128" s="157">
        <f>' B_Populations'!K133</f>
        <v>0</v>
      </c>
      <c r="AQ128" s="157">
        <f>IF(AP128=0,0,($G$128/$AP$128)*100000)</f>
        <v>0</v>
      </c>
      <c r="AR128" s="157">
        <f>' B_Populations'!M133</f>
        <v>0</v>
      </c>
      <c r="AS128" s="157">
        <f>IF(AR128=0,0,($H$128/$AR$128)*100000)</f>
        <v>0</v>
      </c>
      <c r="AT128" s="157">
        <f>' B_Populations'!O133</f>
        <v>0</v>
      </c>
      <c r="AU128" s="157">
        <f>IF(AT128=0,0,($I$128/$AT$128)*100000)</f>
        <v>0</v>
      </c>
      <c r="AV128" s="157">
        <f>' B_Populations'!Q133</f>
        <v>0</v>
      </c>
      <c r="AW128" s="157">
        <f>IF(AV128=0,0,($J$128/$AV$128)*100000)</f>
        <v>0</v>
      </c>
      <c r="AX128" s="157">
        <f>' B_Populations'!S133</f>
        <v>0</v>
      </c>
      <c r="AY128" s="157">
        <f>IF(AX128=0,0,($K$128/$AX$128)*100000)</f>
        <v>0</v>
      </c>
      <c r="AZ128" s="157">
        <f>' B_Populations'!U133</f>
        <v>0</v>
      </c>
      <c r="BA128" s="157">
        <f>IF(AZ128=0,0,($L$128/$AZ$128)*100000)</f>
        <v>0</v>
      </c>
      <c r="CQ128" s="110"/>
      <c r="CR128" s="158"/>
      <c r="CS128" s="159">
        <v>0.16261300000000001</v>
      </c>
      <c r="CT128" s="110"/>
      <c r="CU128" s="108" t="str">
        <f>' B_Populations'!$B$13</f>
        <v>35-44</v>
      </c>
      <c r="CV128" s="160">
        <f t="shared" si="136"/>
        <v>0</v>
      </c>
      <c r="CW128" s="161">
        <f t="shared" si="137"/>
        <v>0</v>
      </c>
      <c r="CX128" s="161">
        <f t="shared" si="138"/>
        <v>0</v>
      </c>
      <c r="CY128" s="162">
        <f t="shared" si="139"/>
        <v>0</v>
      </c>
      <c r="CZ128" s="162">
        <f t="shared" si="140"/>
        <v>0</v>
      </c>
      <c r="DA128" s="162">
        <f t="shared" si="141"/>
        <v>0</v>
      </c>
      <c r="DB128" s="162">
        <f t="shared" si="142"/>
        <v>0</v>
      </c>
      <c r="DC128" s="162">
        <f t="shared" si="143"/>
        <v>0</v>
      </c>
      <c r="DD128" s="162">
        <f t="shared" si="144"/>
        <v>0</v>
      </c>
      <c r="DE128" s="178">
        <f t="shared" si="145"/>
        <v>0</v>
      </c>
    </row>
    <row r="129" spans="1:109">
      <c r="B129" s="108" t="str">
        <f>' B_Populations'!$B$14</f>
        <v>45-54</v>
      </c>
      <c r="C129" s="259"/>
      <c r="D129" s="260"/>
      <c r="E129" s="260"/>
      <c r="F129" s="155"/>
      <c r="G129" s="155"/>
      <c r="H129" s="155"/>
      <c r="I129" s="155"/>
      <c r="J129" s="155"/>
      <c r="K129" s="155"/>
      <c r="L129" s="155"/>
      <c r="M129" s="110"/>
      <c r="N129" s="110"/>
      <c r="O129" s="110"/>
      <c r="P129" s="110"/>
      <c r="Q129" s="110"/>
      <c r="R129" s="110"/>
      <c r="S129" s="110"/>
      <c r="T129" s="110"/>
      <c r="U129" s="110"/>
      <c r="V129" s="110"/>
      <c r="W129" s="110"/>
      <c r="X129" s="110"/>
      <c r="Y129" s="110"/>
      <c r="Z129" s="177"/>
      <c r="AA129" s="177"/>
      <c r="AB129" s="177"/>
      <c r="AC129" s="177"/>
      <c r="AD129" s="177"/>
      <c r="AE129" s="177"/>
      <c r="AF129" s="177"/>
      <c r="AG129" s="110"/>
      <c r="AH129" s="157">
        <f>' B_Populations'!C134</f>
        <v>0</v>
      </c>
      <c r="AI129" s="157">
        <f>IF(AH129=0,0,($C$129/$AH$129)*100000)</f>
        <v>0</v>
      </c>
      <c r="AJ129" s="157">
        <f>' B_Populations'!E134</f>
        <v>0</v>
      </c>
      <c r="AK129" s="157">
        <f>IF(AJ129=0,0,($D$129/$AJ$129)*100000)</f>
        <v>0</v>
      </c>
      <c r="AL129" s="157">
        <f>' B_Populations'!G134</f>
        <v>0</v>
      </c>
      <c r="AM129" s="157">
        <f>IF(AL129=0,0,($E$129/$AL$129)*100000)</f>
        <v>0</v>
      </c>
      <c r="AN129" s="157">
        <f>' B_Populations'!I134</f>
        <v>0</v>
      </c>
      <c r="AO129" s="157">
        <f>IF(AN129=0,0,($F$129/$AN$129)*100000)</f>
        <v>0</v>
      </c>
      <c r="AP129" s="157">
        <f>' B_Populations'!K134</f>
        <v>0</v>
      </c>
      <c r="AQ129" s="157">
        <f>IF(AP129=0,0,($G$129/$AP$129)*100000)</f>
        <v>0</v>
      </c>
      <c r="AR129" s="157">
        <f>' B_Populations'!M134</f>
        <v>0</v>
      </c>
      <c r="AS129" s="157">
        <f>IF(AR129=0,0,($H$129/$AR$129)*100000)</f>
        <v>0</v>
      </c>
      <c r="AT129" s="157">
        <f>' B_Populations'!O134</f>
        <v>0</v>
      </c>
      <c r="AU129" s="157">
        <f>IF(AT129=0,0,($I$129/$AT$129)*100000)</f>
        <v>0</v>
      </c>
      <c r="AV129" s="157">
        <f>' B_Populations'!Q134</f>
        <v>0</v>
      </c>
      <c r="AW129" s="157">
        <f>IF(AV129=0,0,($J$129/$AV$129)*100000)</f>
        <v>0</v>
      </c>
      <c r="AX129" s="157">
        <f>' B_Populations'!S134</f>
        <v>0</v>
      </c>
      <c r="AY129" s="157">
        <f>IF(AX129=0,0,($K$129/$AX$129)*100000)</f>
        <v>0</v>
      </c>
      <c r="AZ129" s="157">
        <f>' B_Populations'!U134</f>
        <v>0</v>
      </c>
      <c r="BA129" s="157">
        <f>IF(AZ129=0,0,($L$129/$AZ$129)*100000)</f>
        <v>0</v>
      </c>
      <c r="CQ129" s="110"/>
      <c r="CR129" s="158"/>
      <c r="CS129" s="159">
        <v>0.13483400000000001</v>
      </c>
      <c r="CT129" s="110"/>
      <c r="CU129" s="108" t="str">
        <f>' B_Populations'!$B$14</f>
        <v>45-54</v>
      </c>
      <c r="CV129" s="160">
        <f t="shared" si="136"/>
        <v>0</v>
      </c>
      <c r="CW129" s="161">
        <f t="shared" si="137"/>
        <v>0</v>
      </c>
      <c r="CX129" s="161">
        <f t="shared" si="138"/>
        <v>0</v>
      </c>
      <c r="CY129" s="162">
        <f t="shared" si="139"/>
        <v>0</v>
      </c>
      <c r="CZ129" s="162">
        <f t="shared" si="140"/>
        <v>0</v>
      </c>
      <c r="DA129" s="162">
        <f t="shared" si="141"/>
        <v>0</v>
      </c>
      <c r="DB129" s="162">
        <f t="shared" si="142"/>
        <v>0</v>
      </c>
      <c r="DC129" s="162">
        <f t="shared" si="143"/>
        <v>0</v>
      </c>
      <c r="DD129" s="162">
        <f t="shared" si="144"/>
        <v>0</v>
      </c>
      <c r="DE129" s="178">
        <f t="shared" si="145"/>
        <v>0</v>
      </c>
    </row>
    <row r="130" spans="1:109">
      <c r="B130" s="108" t="str">
        <f>' B_Populations'!$B$15</f>
        <v>55-64</v>
      </c>
      <c r="C130" s="259"/>
      <c r="D130" s="260"/>
      <c r="E130" s="260"/>
      <c r="F130" s="155"/>
      <c r="G130" s="155"/>
      <c r="H130" s="155"/>
      <c r="I130" s="155"/>
      <c r="J130" s="155"/>
      <c r="K130" s="155"/>
      <c r="L130" s="155"/>
      <c r="M130" s="110"/>
      <c r="N130" s="110"/>
      <c r="O130" s="110"/>
      <c r="P130" s="110"/>
      <c r="Q130" s="110"/>
      <c r="R130" s="110"/>
      <c r="S130" s="110"/>
      <c r="T130" s="110"/>
      <c r="U130" s="110"/>
      <c r="V130" s="110"/>
      <c r="W130" s="110"/>
      <c r="X130" s="110"/>
      <c r="Y130" s="110"/>
      <c r="Z130" s="177"/>
      <c r="AA130" s="177"/>
      <c r="AB130" s="177"/>
      <c r="AC130" s="177"/>
      <c r="AD130" s="177"/>
      <c r="AE130" s="177"/>
      <c r="AF130" s="177"/>
      <c r="AG130" s="110"/>
      <c r="AH130" s="157">
        <f>' B_Populations'!C135</f>
        <v>0</v>
      </c>
      <c r="AI130" s="157">
        <f>IF(AH130=0,0,($C$130/$AH$130)*100000)</f>
        <v>0</v>
      </c>
      <c r="AJ130" s="157">
        <f>' B_Populations'!E135</f>
        <v>0</v>
      </c>
      <c r="AK130" s="157">
        <f>IF(AJ130=0,0,($D$130/$AJ$130)*100000)</f>
        <v>0</v>
      </c>
      <c r="AL130" s="157">
        <f>' B_Populations'!G135</f>
        <v>0</v>
      </c>
      <c r="AM130" s="157">
        <f>IF(AL130=0,0,($E$130/$AL$130)*100000)</f>
        <v>0</v>
      </c>
      <c r="AN130" s="157">
        <f>' B_Populations'!I135</f>
        <v>0</v>
      </c>
      <c r="AO130" s="157">
        <f>IF(AN130=0,0,($F$130/$AN$130)*100000)</f>
        <v>0</v>
      </c>
      <c r="AP130" s="157">
        <f>' B_Populations'!K135</f>
        <v>0</v>
      </c>
      <c r="AQ130" s="157">
        <f>IF(AP130=0,0,($G$130/$AP$130)*100000)</f>
        <v>0</v>
      </c>
      <c r="AR130" s="157">
        <f>' B_Populations'!M135</f>
        <v>0</v>
      </c>
      <c r="AS130" s="157">
        <f>IF(AR130=0,0,($H$130/$AR$130)*100000)</f>
        <v>0</v>
      </c>
      <c r="AT130" s="157">
        <f>' B_Populations'!O135</f>
        <v>0</v>
      </c>
      <c r="AU130" s="157">
        <f>IF(AT130=0,0,($I$130/$AT$130)*100000)</f>
        <v>0</v>
      </c>
      <c r="AV130" s="157">
        <f>' B_Populations'!Q135</f>
        <v>0</v>
      </c>
      <c r="AW130" s="157">
        <f>IF(AV130=0,0,($J$130/$AV$130)*100000)</f>
        <v>0</v>
      </c>
      <c r="AX130" s="157">
        <f>' B_Populations'!S135</f>
        <v>0</v>
      </c>
      <c r="AY130" s="157">
        <f>IF(AX130=0,0,($K$130/$AX$130)*100000)</f>
        <v>0</v>
      </c>
      <c r="AZ130" s="157">
        <f>' B_Populations'!U135</f>
        <v>0</v>
      </c>
      <c r="BA130" s="157">
        <f>IF(AZ130=0,0,($L$130/$AZ$130)*100000)</f>
        <v>0</v>
      </c>
      <c r="CQ130" s="110"/>
      <c r="CR130" s="158"/>
      <c r="CS130" s="159">
        <v>8.7247000000000005E-2</v>
      </c>
      <c r="CT130" s="110"/>
      <c r="CU130" s="108" t="str">
        <f>' B_Populations'!$B$15</f>
        <v>55-64</v>
      </c>
      <c r="CV130" s="160">
        <f t="shared" si="136"/>
        <v>0</v>
      </c>
      <c r="CW130" s="161">
        <f t="shared" si="137"/>
        <v>0</v>
      </c>
      <c r="CX130" s="161">
        <f t="shared" si="138"/>
        <v>0</v>
      </c>
      <c r="CY130" s="162">
        <f t="shared" si="139"/>
        <v>0</v>
      </c>
      <c r="CZ130" s="162">
        <f t="shared" si="140"/>
        <v>0</v>
      </c>
      <c r="DA130" s="162">
        <f t="shared" si="141"/>
        <v>0</v>
      </c>
      <c r="DB130" s="162">
        <f t="shared" si="142"/>
        <v>0</v>
      </c>
      <c r="DC130" s="162">
        <f t="shared" si="143"/>
        <v>0</v>
      </c>
      <c r="DD130" s="162">
        <f t="shared" si="144"/>
        <v>0</v>
      </c>
      <c r="DE130" s="178">
        <f t="shared" si="145"/>
        <v>0</v>
      </c>
    </row>
    <row r="131" spans="1:109">
      <c r="B131" s="108" t="str">
        <f>' B_Populations'!$B$16</f>
        <v>65-74</v>
      </c>
      <c r="C131" s="259"/>
      <c r="D131" s="260"/>
      <c r="E131" s="260"/>
      <c r="F131" s="155"/>
      <c r="G131" s="155"/>
      <c r="H131" s="155"/>
      <c r="I131" s="155"/>
      <c r="J131" s="155"/>
      <c r="K131" s="155"/>
      <c r="L131" s="155"/>
      <c r="M131" s="110"/>
      <c r="N131" s="110"/>
      <c r="O131" s="110"/>
      <c r="P131" s="110"/>
      <c r="Q131" s="110"/>
      <c r="R131" s="110"/>
      <c r="S131" s="110"/>
      <c r="T131" s="110"/>
      <c r="U131" s="110"/>
      <c r="V131" s="110"/>
      <c r="W131" s="110"/>
      <c r="X131" s="110"/>
      <c r="Y131" s="110"/>
      <c r="Z131" s="177"/>
      <c r="AA131" s="177"/>
      <c r="AB131" s="177"/>
      <c r="AC131" s="177"/>
      <c r="AD131" s="177"/>
      <c r="AE131" s="177"/>
      <c r="AF131" s="177"/>
      <c r="AG131" s="110"/>
      <c r="AH131" s="157">
        <f>' B_Populations'!C136</f>
        <v>0</v>
      </c>
      <c r="AI131" s="157">
        <f>IF(AH131=0,0,($C$131/$AH$131)*100000)</f>
        <v>0</v>
      </c>
      <c r="AJ131" s="157">
        <f>' B_Populations'!E136</f>
        <v>0</v>
      </c>
      <c r="AK131" s="157">
        <f>IF(AJ131=0,0,($D$131/$AJ$131)*100000)</f>
        <v>0</v>
      </c>
      <c r="AL131" s="157">
        <f>' B_Populations'!G136</f>
        <v>0</v>
      </c>
      <c r="AM131" s="157">
        <f>IF(AL131=0,0,($E$131/$AL$131)*100000)</f>
        <v>0</v>
      </c>
      <c r="AN131" s="157">
        <f>' B_Populations'!I136</f>
        <v>0</v>
      </c>
      <c r="AO131" s="157">
        <f>IF(AN131=0,0,($F$131/$AN$131)*100000)</f>
        <v>0</v>
      </c>
      <c r="AP131" s="157">
        <f>' B_Populations'!K136</f>
        <v>0</v>
      </c>
      <c r="AQ131" s="157">
        <f>IF(AP131=0,0,($G$131/$AP$131)*100000)</f>
        <v>0</v>
      </c>
      <c r="AR131" s="157">
        <f>' B_Populations'!M136</f>
        <v>0</v>
      </c>
      <c r="AS131" s="157">
        <f>IF(AR131=0,0,($H$131/$AR$131)*100000)</f>
        <v>0</v>
      </c>
      <c r="AT131" s="157">
        <f>' B_Populations'!O136</f>
        <v>0</v>
      </c>
      <c r="AU131" s="157">
        <f>IF(AT131=0,0,($I$131/$AT$131)*100000)</f>
        <v>0</v>
      </c>
      <c r="AV131" s="157">
        <f>' B_Populations'!Q136</f>
        <v>0</v>
      </c>
      <c r="AW131" s="157">
        <f>IF(AV131=0,0,($J$131/$AV$131)*100000)</f>
        <v>0</v>
      </c>
      <c r="AX131" s="157">
        <f>' B_Populations'!S136</f>
        <v>0</v>
      </c>
      <c r="AY131" s="157">
        <f>IF(AX131=0,0,($K$131/$AX$131)*100000)</f>
        <v>0</v>
      </c>
      <c r="AZ131" s="157">
        <f>' B_Populations'!U136</f>
        <v>0</v>
      </c>
      <c r="BA131" s="157">
        <f>IF(AZ131=0,0,($L$131/$AZ$131)*100000)</f>
        <v>0</v>
      </c>
      <c r="CQ131" s="110"/>
      <c r="CR131" s="158"/>
      <c r="CS131" s="159">
        <v>6.6036999999999998E-2</v>
      </c>
      <c r="CT131" s="110"/>
      <c r="CU131" s="108" t="str">
        <f>' B_Populations'!$B$16</f>
        <v>65-74</v>
      </c>
      <c r="CV131" s="160">
        <f t="shared" si="136"/>
        <v>0</v>
      </c>
      <c r="CW131" s="161">
        <f t="shared" si="137"/>
        <v>0</v>
      </c>
      <c r="CX131" s="161">
        <f t="shared" si="138"/>
        <v>0</v>
      </c>
      <c r="CY131" s="162">
        <f t="shared" si="139"/>
        <v>0</v>
      </c>
      <c r="CZ131" s="162">
        <f t="shared" si="140"/>
        <v>0</v>
      </c>
      <c r="DA131" s="162">
        <f t="shared" si="141"/>
        <v>0</v>
      </c>
      <c r="DB131" s="162">
        <f t="shared" si="142"/>
        <v>0</v>
      </c>
      <c r="DC131" s="162">
        <f t="shared" si="143"/>
        <v>0</v>
      </c>
      <c r="DD131" s="162">
        <f t="shared" si="144"/>
        <v>0</v>
      </c>
      <c r="DE131" s="178">
        <f t="shared" si="145"/>
        <v>0</v>
      </c>
    </row>
    <row r="132" spans="1:109">
      <c r="B132" s="108" t="str">
        <f>' B_Populations'!$B$17</f>
        <v>75-84</v>
      </c>
      <c r="C132" s="259"/>
      <c r="D132" s="260"/>
      <c r="E132" s="260"/>
      <c r="F132" s="155"/>
      <c r="G132" s="155"/>
      <c r="H132" s="155"/>
      <c r="I132" s="155"/>
      <c r="J132" s="155"/>
      <c r="K132" s="155"/>
      <c r="L132" s="155"/>
      <c r="M132" s="110"/>
      <c r="N132" s="110"/>
      <c r="O132" s="110"/>
      <c r="P132" s="110"/>
      <c r="Q132" s="110"/>
      <c r="R132" s="110"/>
      <c r="S132" s="110"/>
      <c r="T132" s="110"/>
      <c r="U132" s="110"/>
      <c r="V132" s="110"/>
      <c r="W132" s="110"/>
      <c r="X132" s="110"/>
      <c r="Y132" s="110"/>
      <c r="Z132" s="177"/>
      <c r="AA132" s="177"/>
      <c r="AB132" s="177"/>
      <c r="AC132" s="177"/>
      <c r="AD132" s="177"/>
      <c r="AE132" s="177"/>
      <c r="AF132" s="177"/>
      <c r="AG132" s="110"/>
      <c r="AH132" s="157">
        <f>' B_Populations'!C137</f>
        <v>0</v>
      </c>
      <c r="AI132" s="157">
        <f>IF(AH132=0,0,($C$132/$AH$132)*100000)</f>
        <v>0</v>
      </c>
      <c r="AJ132" s="157">
        <f>' B_Populations'!E137</f>
        <v>0</v>
      </c>
      <c r="AK132" s="157">
        <f>IF(AJ132=0,0,($D$132/$AJ$132)*100000)</f>
        <v>0</v>
      </c>
      <c r="AL132" s="157">
        <f>' B_Populations'!G137</f>
        <v>0</v>
      </c>
      <c r="AM132" s="157">
        <f>IF(AL132=0,0,($E$132/$AL$132)*100000)</f>
        <v>0</v>
      </c>
      <c r="AN132" s="157">
        <f>' B_Populations'!I137</f>
        <v>0</v>
      </c>
      <c r="AO132" s="157">
        <f>IF(AN132=0,0,($F$132/$AN$132)*100000)</f>
        <v>0</v>
      </c>
      <c r="AP132" s="157">
        <f>' B_Populations'!K137</f>
        <v>0</v>
      </c>
      <c r="AQ132" s="157">
        <f>IF(AP132=0,0,($G$132/$AP$132)*100000)</f>
        <v>0</v>
      </c>
      <c r="AR132" s="157">
        <f>' B_Populations'!M137</f>
        <v>0</v>
      </c>
      <c r="AS132" s="157">
        <f>IF(AR132=0,0,($H$132/$AR$132)*100000)</f>
        <v>0</v>
      </c>
      <c r="AT132" s="157">
        <f>' B_Populations'!O137</f>
        <v>0</v>
      </c>
      <c r="AU132" s="157">
        <f>IF(AT132=0,0,($I$132/$AT$132)*100000)</f>
        <v>0</v>
      </c>
      <c r="AV132" s="157">
        <f>' B_Populations'!Q137</f>
        <v>0</v>
      </c>
      <c r="AW132" s="157">
        <f>IF(AV132=0,0,($J$132/$AV$132)*100000)</f>
        <v>0</v>
      </c>
      <c r="AX132" s="157">
        <f>' B_Populations'!S137</f>
        <v>0</v>
      </c>
      <c r="AY132" s="157">
        <f>IF(AX132=0,0,($K$132/$AX$132)*100000)</f>
        <v>0</v>
      </c>
      <c r="AZ132" s="157">
        <f>' B_Populations'!U137</f>
        <v>0</v>
      </c>
      <c r="BA132" s="157">
        <f>IF(AZ132=0,0,($L$132/$AZ$132)*100000)</f>
        <v>0</v>
      </c>
      <c r="CQ132" s="110"/>
      <c r="CR132" s="158"/>
      <c r="CS132" s="159">
        <v>4.4840999999999999E-2</v>
      </c>
      <c r="CT132" s="110"/>
      <c r="CU132" s="108" t="str">
        <f>' B_Populations'!$B$17</f>
        <v>75-84</v>
      </c>
      <c r="CV132" s="160">
        <f t="shared" si="136"/>
        <v>0</v>
      </c>
      <c r="CW132" s="161">
        <f t="shared" si="137"/>
        <v>0</v>
      </c>
      <c r="CX132" s="161">
        <f t="shared" si="138"/>
        <v>0</v>
      </c>
      <c r="CY132" s="162">
        <f t="shared" si="139"/>
        <v>0</v>
      </c>
      <c r="CZ132" s="162">
        <f t="shared" si="140"/>
        <v>0</v>
      </c>
      <c r="DA132" s="162">
        <f t="shared" si="141"/>
        <v>0</v>
      </c>
      <c r="DB132" s="162">
        <f t="shared" si="142"/>
        <v>0</v>
      </c>
      <c r="DC132" s="162">
        <f t="shared" si="143"/>
        <v>0</v>
      </c>
      <c r="DD132" s="162">
        <f t="shared" si="144"/>
        <v>0</v>
      </c>
      <c r="DE132" s="178">
        <f t="shared" si="145"/>
        <v>0</v>
      </c>
    </row>
    <row r="133" spans="1:109">
      <c r="B133" s="108" t="str">
        <f>' B_Populations'!$B$18</f>
        <v>85+</v>
      </c>
      <c r="C133" s="259"/>
      <c r="D133" s="260"/>
      <c r="E133" s="260"/>
      <c r="F133" s="155"/>
      <c r="G133" s="155"/>
      <c r="H133" s="155"/>
      <c r="I133" s="155"/>
      <c r="J133" s="155"/>
      <c r="K133" s="155"/>
      <c r="L133" s="155"/>
      <c r="M133" s="110"/>
      <c r="N133" s="110"/>
      <c r="O133" s="110"/>
      <c r="P133" s="110"/>
      <c r="Q133" s="110"/>
      <c r="R133" s="110"/>
      <c r="S133" s="110"/>
      <c r="T133" s="110"/>
      <c r="U133" s="110"/>
      <c r="V133" s="110"/>
      <c r="W133" s="110"/>
      <c r="X133" s="110"/>
      <c r="Y133" s="110"/>
      <c r="Z133" s="177"/>
      <c r="AA133" s="177"/>
      <c r="AB133" s="177"/>
      <c r="AC133" s="177"/>
      <c r="AD133" s="177"/>
      <c r="AE133" s="177"/>
      <c r="AF133" s="177"/>
      <c r="AG133" s="110"/>
      <c r="AH133" s="157">
        <f>' B_Populations'!C138</f>
        <v>0</v>
      </c>
      <c r="AI133" s="157">
        <f>IF(AH133=0,0,($C$133/$AH$133)*100000)</f>
        <v>0</v>
      </c>
      <c r="AJ133" s="157">
        <f>' B_Populations'!E138</f>
        <v>0</v>
      </c>
      <c r="AK133" s="157">
        <f>IF(AJ133=0,0,($D$133/$AJ$133)*100000)</f>
        <v>0</v>
      </c>
      <c r="AL133" s="157">
        <f>' B_Populations'!G138</f>
        <v>0</v>
      </c>
      <c r="AM133" s="157">
        <f>IF(AL133=0,0,($E$133/$AL$133)*100000)</f>
        <v>0</v>
      </c>
      <c r="AN133" s="157">
        <f>' B_Populations'!I138</f>
        <v>0</v>
      </c>
      <c r="AO133" s="157">
        <f>IF(AN133=0,0,($F$133/$AN$133)*100000)</f>
        <v>0</v>
      </c>
      <c r="AP133" s="157">
        <f>' B_Populations'!K138</f>
        <v>0</v>
      </c>
      <c r="AQ133" s="157">
        <f>IF(AP133=0,0,($G$133/$AP$133)*100000)</f>
        <v>0</v>
      </c>
      <c r="AR133" s="157">
        <f>' B_Populations'!M138</f>
        <v>0</v>
      </c>
      <c r="AS133" s="157">
        <f>IF(AR133=0,0,($H$133/$AR$133)*100000)</f>
        <v>0</v>
      </c>
      <c r="AT133" s="157">
        <f>' B_Populations'!O138</f>
        <v>0</v>
      </c>
      <c r="AU133" s="157">
        <f>IF(AT133=0,0,($I$133/$AT$133)*100000)</f>
        <v>0</v>
      </c>
      <c r="AV133" s="157">
        <f>' B_Populations'!Q138</f>
        <v>0</v>
      </c>
      <c r="AW133" s="157">
        <f>IF(AV133=0,0,($J$133/$AV$133)*100000)</f>
        <v>0</v>
      </c>
      <c r="AX133" s="157">
        <f>' B_Populations'!S138</f>
        <v>0</v>
      </c>
      <c r="AY133" s="157">
        <f>IF(AX133=0,0,($K$133/$AX$133)*100000)</f>
        <v>0</v>
      </c>
      <c r="AZ133" s="157">
        <f>' B_Populations'!U138</f>
        <v>0</v>
      </c>
      <c r="BA133" s="157">
        <f>IF(AZ133=0,0,($L$133/$AZ$133)*100000)</f>
        <v>0</v>
      </c>
      <c r="CQ133" s="110"/>
      <c r="CR133" s="158"/>
      <c r="CS133" s="159">
        <v>1.5507999999999999E-2</v>
      </c>
      <c r="CT133" s="110"/>
      <c r="CU133" s="108" t="str">
        <f>' B_Populations'!$B$18</f>
        <v>85+</v>
      </c>
      <c r="CV133" s="160">
        <f t="shared" si="136"/>
        <v>0</v>
      </c>
      <c r="CW133" s="161">
        <f t="shared" si="137"/>
        <v>0</v>
      </c>
      <c r="CX133" s="161">
        <f t="shared" si="138"/>
        <v>0</v>
      </c>
      <c r="CY133" s="162">
        <f t="shared" si="139"/>
        <v>0</v>
      </c>
      <c r="CZ133" s="162">
        <f t="shared" si="140"/>
        <v>0</v>
      </c>
      <c r="DA133" s="162">
        <f t="shared" si="141"/>
        <v>0</v>
      </c>
      <c r="DB133" s="162">
        <f t="shared" si="142"/>
        <v>0</v>
      </c>
      <c r="DC133" s="162">
        <f t="shared" si="143"/>
        <v>0</v>
      </c>
      <c r="DD133" s="162">
        <f t="shared" si="144"/>
        <v>0</v>
      </c>
      <c r="DE133" s="178">
        <f t="shared" si="145"/>
        <v>0</v>
      </c>
    </row>
    <row r="134" spans="1:109">
      <c r="B134" s="163" t="s">
        <v>115</v>
      </c>
      <c r="C134" s="164">
        <f t="shared" ref="C134:L134" si="146">SUM(C124:C133)</f>
        <v>0</v>
      </c>
      <c r="D134" s="165">
        <f t="shared" si="146"/>
        <v>0</v>
      </c>
      <c r="E134" s="165">
        <f t="shared" si="146"/>
        <v>0</v>
      </c>
      <c r="F134" s="167">
        <f t="shared" si="146"/>
        <v>0</v>
      </c>
      <c r="G134" s="167">
        <f t="shared" si="146"/>
        <v>0</v>
      </c>
      <c r="H134" s="167">
        <f t="shared" si="146"/>
        <v>0</v>
      </c>
      <c r="I134" s="167">
        <f t="shared" si="146"/>
        <v>0</v>
      </c>
      <c r="J134" s="167">
        <f t="shared" si="146"/>
        <v>0</v>
      </c>
      <c r="K134" s="167">
        <f t="shared" si="146"/>
        <v>0</v>
      </c>
      <c r="L134" s="179">
        <f t="shared" si="146"/>
        <v>0</v>
      </c>
      <c r="M134" s="98"/>
      <c r="AH134" s="170">
        <f t="shared" ref="AH134:BA134" si="147">SUM(AH124:AH133)</f>
        <v>0</v>
      </c>
      <c r="AI134" s="157">
        <f>IF(AH134=0,0,($C$134/$AH$134)*100000)</f>
        <v>0</v>
      </c>
      <c r="AJ134" s="157">
        <f t="shared" si="147"/>
        <v>0</v>
      </c>
      <c r="AK134" s="157">
        <f>IF(AJ134=0,0,($D$134/$AJ$134)*100000)</f>
        <v>0</v>
      </c>
      <c r="AL134" s="157">
        <f t="shared" si="147"/>
        <v>0</v>
      </c>
      <c r="AM134" s="157">
        <f>IF(AL134=0,0,($E$134/$AL$134)*100000)</f>
        <v>0</v>
      </c>
      <c r="AN134" s="157">
        <f t="shared" si="147"/>
        <v>0</v>
      </c>
      <c r="AO134" s="157">
        <f>IF(AN134=0,0,($F$134/$AN$134)*100000)</f>
        <v>0</v>
      </c>
      <c r="AP134" s="157">
        <f t="shared" si="147"/>
        <v>0</v>
      </c>
      <c r="AQ134" s="157">
        <f>IF(AP134=0,0,($G$134/$AP$134)*100000)</f>
        <v>0</v>
      </c>
      <c r="AR134" s="157">
        <f t="shared" si="147"/>
        <v>0</v>
      </c>
      <c r="AS134" s="157">
        <f>IF(AR134=0,0,($H$134/$AR$134)*100000)</f>
        <v>0</v>
      </c>
      <c r="AT134" s="157">
        <f t="shared" si="147"/>
        <v>0</v>
      </c>
      <c r="AU134" s="157">
        <f>IF(AT134=0,0,($I$134/$AT$134)*100000)</f>
        <v>0</v>
      </c>
      <c r="AV134" s="157">
        <f t="shared" si="147"/>
        <v>0</v>
      </c>
      <c r="AW134" s="157">
        <f>IF(AV134=0,0,($J$134/$AV$134)*100000)</f>
        <v>0</v>
      </c>
      <c r="AX134" s="157">
        <f t="shared" si="147"/>
        <v>0</v>
      </c>
      <c r="AY134" s="157">
        <f>IF(AX134=0,0,($K$134/$AX$134)*100000)</f>
        <v>0</v>
      </c>
      <c r="AZ134" s="157">
        <f t="shared" si="147"/>
        <v>0</v>
      </c>
      <c r="BA134" s="157">
        <f>IF(AZ134=0,0,($L$134/$AZ$134)*100000)</f>
        <v>0</v>
      </c>
      <c r="CS134" s="171"/>
      <c r="CU134" s="157" t="s">
        <v>115</v>
      </c>
      <c r="CV134" s="160">
        <f t="shared" ref="CV134:DE134" si="148">SUM(CV124:CV133)</f>
        <v>0</v>
      </c>
      <c r="CW134" s="161">
        <f t="shared" si="148"/>
        <v>0</v>
      </c>
      <c r="CX134" s="161">
        <f t="shared" si="148"/>
        <v>0</v>
      </c>
      <c r="CY134" s="172">
        <f t="shared" si="148"/>
        <v>0</v>
      </c>
      <c r="CZ134" s="172">
        <f t="shared" si="148"/>
        <v>0</v>
      </c>
      <c r="DA134" s="172">
        <f t="shared" si="148"/>
        <v>0</v>
      </c>
      <c r="DB134" s="172">
        <f t="shared" si="148"/>
        <v>0</v>
      </c>
      <c r="DC134" s="172">
        <f t="shared" si="148"/>
        <v>0</v>
      </c>
      <c r="DD134" s="172">
        <f t="shared" si="148"/>
        <v>0</v>
      </c>
      <c r="DE134" s="180">
        <f t="shared" si="148"/>
        <v>0</v>
      </c>
    </row>
    <row r="136" spans="1:109" ht="12.95" thickBot="1"/>
    <row r="137" spans="1:109" ht="13.5" thickBot="1">
      <c r="A137" s="136" t="s">
        <v>116</v>
      </c>
      <c r="B137" s="173"/>
      <c r="C137" s="174">
        <f>' B_Populations'!A145</f>
        <v>0</v>
      </c>
      <c r="D137" s="139" t="s">
        <v>103</v>
      </c>
      <c r="E137" s="139"/>
      <c r="F137" s="140" t="s">
        <v>104</v>
      </c>
      <c r="G137" s="141"/>
      <c r="H137" s="141"/>
      <c r="I137" s="141"/>
      <c r="J137" s="141"/>
      <c r="K137" s="141"/>
      <c r="L137" s="141"/>
      <c r="M137" s="98"/>
      <c r="N137" s="98"/>
      <c r="O137" s="98"/>
      <c r="P137" s="98"/>
      <c r="Q137" s="98"/>
      <c r="R137" s="98"/>
      <c r="S137" s="98"/>
      <c r="T137" s="98"/>
      <c r="U137" s="98"/>
      <c r="V137" s="98"/>
      <c r="W137" s="98"/>
      <c r="X137" s="98"/>
      <c r="Y137" s="98"/>
      <c r="CV137" s="98" t="s">
        <v>106</v>
      </c>
      <c r="CW137" s="98"/>
      <c r="CX137" s="98"/>
      <c r="CY137" s="98"/>
    </row>
    <row r="138" spans="1:109" ht="39">
      <c r="B138" s="144" t="s">
        <v>32</v>
      </c>
      <c r="C138" s="145" t="s">
        <v>107</v>
      </c>
      <c r="D138" s="146" t="s">
        <v>108</v>
      </c>
      <c r="E138" s="146" t="s">
        <v>109</v>
      </c>
      <c r="F138" s="148" t="str">
        <f>' B_Populations'!$I$8</f>
        <v>White-Not Hispanic</v>
      </c>
      <c r="G138" s="148" t="str">
        <f>' B_Populations'!$K$8</f>
        <v>Hispanic</v>
      </c>
      <c r="H138" s="148" t="str">
        <f>' B_Populations'!$M$8</f>
        <v>Black-Not Hispanic</v>
      </c>
      <c r="I138" s="148" t="str">
        <f>' B_Populations'!$O$8</f>
        <v>Asian</v>
      </c>
      <c r="J138" s="148" t="str">
        <f>' B_Populations'!$Q$8</f>
        <v>American Indian/Alaska Native</v>
      </c>
      <c r="K138" s="148" t="str">
        <f>' B_Populations'!$S$8</f>
        <v>Other</v>
      </c>
      <c r="L138" s="175" t="str">
        <f>' B_Populations'!$U$8</f>
        <v>Other</v>
      </c>
      <c r="M138" s="102"/>
      <c r="N138" s="102"/>
      <c r="O138" s="102"/>
      <c r="P138" s="102"/>
      <c r="Q138" s="102"/>
      <c r="R138" s="102"/>
      <c r="S138" s="102"/>
      <c r="T138" s="102"/>
      <c r="U138" s="102"/>
      <c r="V138" s="102"/>
      <c r="W138" s="102"/>
      <c r="X138" s="102"/>
      <c r="Y138" s="102"/>
      <c r="Z138" s="102"/>
      <c r="AA138" s="102"/>
      <c r="AB138" s="102"/>
      <c r="AC138" s="102"/>
      <c r="AD138" s="102"/>
      <c r="AE138" s="102"/>
      <c r="AF138" s="102"/>
      <c r="AH138" s="150" t="s">
        <v>110</v>
      </c>
      <c r="AI138" s="150" t="s">
        <v>111</v>
      </c>
      <c r="AJ138" s="150" t="s">
        <v>112</v>
      </c>
      <c r="AK138" s="150" t="s">
        <v>111</v>
      </c>
      <c r="AL138" s="150" t="s">
        <v>113</v>
      </c>
      <c r="AM138" s="150" t="s">
        <v>111</v>
      </c>
      <c r="AN138" s="150" t="str">
        <f>' B_Populations'!$I$8</f>
        <v>White-Not Hispanic</v>
      </c>
      <c r="AO138" s="150" t="s">
        <v>111</v>
      </c>
      <c r="AP138" s="150" t="str">
        <f>' B_Populations'!$K$8</f>
        <v>Hispanic</v>
      </c>
      <c r="AQ138" s="150" t="s">
        <v>111</v>
      </c>
      <c r="AR138" s="150" t="str">
        <f>' B_Populations'!$M$8</f>
        <v>Black-Not Hispanic</v>
      </c>
      <c r="AS138" s="150" t="s">
        <v>111</v>
      </c>
      <c r="AT138" s="150" t="str">
        <f>' B_Populations'!$O$8</f>
        <v>Asian</v>
      </c>
      <c r="AU138" s="150" t="s">
        <v>111</v>
      </c>
      <c r="AV138" s="150" t="str">
        <f>' B_Populations'!$Q$8</f>
        <v>American Indian/Alaska Native</v>
      </c>
      <c r="AW138" s="150" t="s">
        <v>111</v>
      </c>
      <c r="AX138" s="150" t="str">
        <f>' B_Populations'!$S$8</f>
        <v>Other</v>
      </c>
      <c r="AY138" s="150" t="s">
        <v>111</v>
      </c>
      <c r="AZ138" s="150" t="str">
        <f>' B_Populations'!$U$8</f>
        <v>Other</v>
      </c>
      <c r="BA138" s="150" t="s">
        <v>111</v>
      </c>
      <c r="BB138" s="102"/>
      <c r="BC138" s="102"/>
      <c r="BD138" s="102"/>
      <c r="BE138" s="102"/>
      <c r="BF138" s="102"/>
      <c r="BG138" s="102"/>
      <c r="BH138" s="102"/>
      <c r="BI138" s="102"/>
      <c r="BJ138" s="102"/>
      <c r="BK138" s="102"/>
      <c r="BL138" s="102"/>
      <c r="BM138" s="102"/>
      <c r="BN138" s="102"/>
      <c r="BO138" s="102"/>
      <c r="BP138" s="102"/>
      <c r="BQ138" s="102"/>
      <c r="BR138" s="102"/>
      <c r="BS138" s="102"/>
      <c r="BT138" s="102"/>
      <c r="BU138" s="102"/>
      <c r="BV138" s="102"/>
      <c r="BW138" s="102"/>
      <c r="BX138" s="102"/>
      <c r="BY138" s="102"/>
      <c r="BZ138" s="102"/>
      <c r="CA138" s="102"/>
      <c r="CB138" s="102"/>
      <c r="CC138" s="102"/>
      <c r="CD138" s="102"/>
      <c r="CE138" s="102"/>
      <c r="CF138" s="102"/>
      <c r="CG138" s="102"/>
      <c r="CH138" s="102"/>
      <c r="CI138" s="102"/>
      <c r="CJ138" s="102"/>
      <c r="CK138" s="102"/>
      <c r="CL138" s="102"/>
      <c r="CM138" s="102"/>
      <c r="CN138" s="102"/>
      <c r="CO138" s="102"/>
      <c r="CP138" s="102"/>
      <c r="CQ138" s="102"/>
      <c r="CR138" s="102"/>
      <c r="CS138" s="151" t="s">
        <v>114</v>
      </c>
      <c r="CU138" s="150" t="s">
        <v>32</v>
      </c>
      <c r="CV138" s="152" t="s">
        <v>33</v>
      </c>
      <c r="CW138" s="153" t="s">
        <v>34</v>
      </c>
      <c r="CX138" s="153" t="s">
        <v>35</v>
      </c>
      <c r="CY138" s="148" t="str">
        <f>' B_Populations'!$I$8</f>
        <v>White-Not Hispanic</v>
      </c>
      <c r="CZ138" s="148" t="str">
        <f>' B_Populations'!$K$8</f>
        <v>Hispanic</v>
      </c>
      <c r="DA138" s="148" t="str">
        <f>' B_Populations'!$M$8</f>
        <v>Black-Not Hispanic</v>
      </c>
      <c r="DB138" s="148" t="str">
        <f>' B_Populations'!$O$8</f>
        <v>Asian</v>
      </c>
      <c r="DC138" s="148" t="str">
        <f>' B_Populations'!$Q$8</f>
        <v>American Indian/Alaska Native</v>
      </c>
      <c r="DD138" s="148" t="str">
        <f>' B_Populations'!$S$8</f>
        <v>Other</v>
      </c>
      <c r="DE138" s="175" t="str">
        <f>' B_Populations'!$U$8</f>
        <v>Other</v>
      </c>
    </row>
    <row r="139" spans="1:109">
      <c r="B139" s="108" t="str">
        <f>' B_Populations'!$B$9</f>
        <v>10-14</v>
      </c>
      <c r="C139" s="259"/>
      <c r="D139" s="260"/>
      <c r="E139" s="260"/>
      <c r="F139" s="155"/>
      <c r="G139" s="155"/>
      <c r="H139" s="155"/>
      <c r="I139" s="155"/>
      <c r="J139" s="155"/>
      <c r="K139" s="155"/>
      <c r="L139" s="155"/>
      <c r="M139" s="110"/>
      <c r="N139" s="110"/>
      <c r="O139" s="110"/>
      <c r="P139" s="110"/>
      <c r="Q139" s="110"/>
      <c r="R139" s="110"/>
      <c r="S139" s="110"/>
      <c r="T139" s="110"/>
      <c r="U139" s="110"/>
      <c r="V139" s="110"/>
      <c r="W139" s="110"/>
      <c r="X139" s="110"/>
      <c r="Y139" s="110"/>
      <c r="Z139" s="177"/>
      <c r="AA139" s="177"/>
      <c r="AB139" s="177"/>
      <c r="AC139" s="177"/>
      <c r="AD139" s="177"/>
      <c r="AE139" s="177"/>
      <c r="AF139" s="177"/>
      <c r="AG139" s="110"/>
      <c r="AH139" s="157">
        <f>' B_Populations'!C144</f>
        <v>0</v>
      </c>
      <c r="AI139" s="157">
        <f>IF(AH139=0,0,($C$139/$AH$139)*100000)</f>
        <v>0</v>
      </c>
      <c r="AJ139" s="157">
        <f>' B_Populations'!E144</f>
        <v>0</v>
      </c>
      <c r="AK139" s="157">
        <f>IF(AJ139=0,0,($D$139/$AJ$139)*100000)</f>
        <v>0</v>
      </c>
      <c r="AL139" s="157">
        <f>' B_Populations'!G144</f>
        <v>0</v>
      </c>
      <c r="AM139" s="157">
        <f>IF(AL139=0,0,($E$139/$AL$139)*100000)</f>
        <v>0</v>
      </c>
      <c r="AN139" s="157">
        <f>' B_Populations'!I144</f>
        <v>0</v>
      </c>
      <c r="AO139" s="157">
        <f>IF(AN139=0,0,($F$139/$AN$139)*100000)</f>
        <v>0</v>
      </c>
      <c r="AP139" s="157">
        <f>' B_Populations'!K144</f>
        <v>0</v>
      </c>
      <c r="AQ139" s="157">
        <f>IF(AP139=0,0,($G$139/$AP$139)*100000)</f>
        <v>0</v>
      </c>
      <c r="AR139" s="157">
        <f>' B_Populations'!M144</f>
        <v>0</v>
      </c>
      <c r="AS139" s="157">
        <f>IF(AR139=0,0,($H$139/$AR$139)*100000)</f>
        <v>0</v>
      </c>
      <c r="AT139" s="157">
        <f>' B_Populations'!O144</f>
        <v>0</v>
      </c>
      <c r="AU139" s="157">
        <f>IF(AT139=0,0,($I$139/$AT$139)*100000)</f>
        <v>0</v>
      </c>
      <c r="AV139" s="157">
        <f>' B_Populations'!Q144</f>
        <v>0</v>
      </c>
      <c r="AW139" s="157">
        <f>IF(AV139=0,0,($J$139/$AV$139)*100000)</f>
        <v>0</v>
      </c>
      <c r="AX139" s="157">
        <f>' B_Populations'!S144</f>
        <v>0</v>
      </c>
      <c r="AY139" s="157">
        <f>IF(AX139=0,0,($K$139/$AX$139)*100000)</f>
        <v>0</v>
      </c>
      <c r="AZ139" s="157">
        <f>' B_Populations'!U144</f>
        <v>0</v>
      </c>
      <c r="BA139" s="157">
        <f>IF(AZ139=0,0,($L$139/$AZ$139)*100000)</f>
        <v>0</v>
      </c>
      <c r="CQ139" s="110"/>
      <c r="CR139" s="158"/>
      <c r="CS139" s="159">
        <v>7.3032E-2</v>
      </c>
      <c r="CT139" s="110"/>
      <c r="CU139" s="108" t="str">
        <f>' B_Populations'!$B$9</f>
        <v>10-14</v>
      </c>
      <c r="CV139" s="160">
        <f t="shared" ref="CV139:CV148" si="149">AI139*CS139</f>
        <v>0</v>
      </c>
      <c r="CW139" s="161">
        <f t="shared" ref="CW139:CW148" si="150">AK139*CS139</f>
        <v>0</v>
      </c>
      <c r="CX139" s="161">
        <f t="shared" ref="CX139:CX148" si="151">AM139*CS139</f>
        <v>0</v>
      </c>
      <c r="CY139" s="162">
        <f t="shared" ref="CY139:CY148" si="152">AO139*CS139</f>
        <v>0</v>
      </c>
      <c r="CZ139" s="162">
        <f t="shared" ref="CZ139:CZ148" si="153">AQ139*CS139</f>
        <v>0</v>
      </c>
      <c r="DA139" s="162">
        <f t="shared" ref="DA139:DA148" si="154">AS139*CS139</f>
        <v>0</v>
      </c>
      <c r="DB139" s="162">
        <f t="shared" ref="DB139:DB148" si="155">AU139*CS139</f>
        <v>0</v>
      </c>
      <c r="DC139" s="162">
        <f t="shared" ref="DC139:DC148" si="156">AW139*CS139</f>
        <v>0</v>
      </c>
      <c r="DD139" s="162">
        <f t="shared" ref="DD139:DD148" si="157">AY139*CS139</f>
        <v>0</v>
      </c>
      <c r="DE139" s="178">
        <f t="shared" ref="DE139:DE148" si="158">BA139*CS139</f>
        <v>0</v>
      </c>
    </row>
    <row r="140" spans="1:109">
      <c r="B140" s="108" t="str">
        <f>' B_Populations'!$B$10</f>
        <v>15-19</v>
      </c>
      <c r="C140" s="259"/>
      <c r="D140" s="260"/>
      <c r="E140" s="260"/>
      <c r="F140" s="155"/>
      <c r="G140" s="155"/>
      <c r="H140" s="155"/>
      <c r="I140" s="155"/>
      <c r="J140" s="155"/>
      <c r="K140" s="155"/>
      <c r="L140" s="155"/>
      <c r="M140" s="110"/>
      <c r="N140" s="110"/>
      <c r="O140" s="110"/>
      <c r="P140" s="110"/>
      <c r="Q140" s="110"/>
      <c r="R140" s="110"/>
      <c r="S140" s="110"/>
      <c r="T140" s="110"/>
      <c r="U140" s="110"/>
      <c r="V140" s="110"/>
      <c r="W140" s="110"/>
      <c r="X140" s="110"/>
      <c r="Y140" s="110"/>
      <c r="Z140" s="177"/>
      <c r="AA140" s="177"/>
      <c r="AB140" s="177"/>
      <c r="AC140" s="177"/>
      <c r="AD140" s="177"/>
      <c r="AE140" s="177"/>
      <c r="AF140" s="177"/>
      <c r="AG140" s="110"/>
      <c r="AH140" s="157">
        <f>' B_Populations'!C145</f>
        <v>0</v>
      </c>
      <c r="AI140" s="157">
        <f>IF(AH140=0,0,($C$140/$AH$140)*100000)</f>
        <v>0</v>
      </c>
      <c r="AJ140" s="157">
        <f>' B_Populations'!E145</f>
        <v>0</v>
      </c>
      <c r="AK140" s="157">
        <f>IF(AJ140=0,0,($D$140/$AJ$140)*100000)</f>
        <v>0</v>
      </c>
      <c r="AL140" s="157">
        <f>' B_Populations'!G145</f>
        <v>0</v>
      </c>
      <c r="AM140" s="157">
        <f>IF(AL140=0,0,($E$140/$AL$140)*100000)</f>
        <v>0</v>
      </c>
      <c r="AN140" s="157">
        <f>' B_Populations'!I145</f>
        <v>0</v>
      </c>
      <c r="AO140" s="157">
        <f>IF(AN140=0,0,($F$140/$AN$140)*100000)</f>
        <v>0</v>
      </c>
      <c r="AP140" s="157">
        <f>' B_Populations'!K145</f>
        <v>0</v>
      </c>
      <c r="AQ140" s="157">
        <f>IF(AP140=0,0,($G$140/$AP$140)*100000)</f>
        <v>0</v>
      </c>
      <c r="AR140" s="157">
        <f>' B_Populations'!M145</f>
        <v>0</v>
      </c>
      <c r="AS140" s="157">
        <f>IF(AR140=0,0,($H$140/$AR$140)*100000)</f>
        <v>0</v>
      </c>
      <c r="AT140" s="157">
        <f>' B_Populations'!O145</f>
        <v>0</v>
      </c>
      <c r="AU140" s="157">
        <f>IF(AT140=0,0,($I$140/$AT$140)*100000)</f>
        <v>0</v>
      </c>
      <c r="AV140" s="157">
        <f>' B_Populations'!Q145</f>
        <v>0</v>
      </c>
      <c r="AW140" s="157">
        <f>IF(AV140=0,0,($J$140/$AV$140)*100000)</f>
        <v>0</v>
      </c>
      <c r="AX140" s="157">
        <f>' B_Populations'!S145</f>
        <v>0</v>
      </c>
      <c r="AY140" s="157">
        <f>IF(AX140=0,0,($K$140/$AX$140)*100000)</f>
        <v>0</v>
      </c>
      <c r="AZ140" s="157">
        <f>' B_Populations'!U145</f>
        <v>0</v>
      </c>
      <c r="BA140" s="157">
        <f>IF(AZ140=0,0,($L$140/$AZ$140)*100000)</f>
        <v>0</v>
      </c>
      <c r="CQ140" s="110"/>
      <c r="CR140" s="158"/>
      <c r="CS140" s="159">
        <v>7.2168999999999997E-2</v>
      </c>
      <c r="CT140" s="110"/>
      <c r="CU140" s="108" t="str">
        <f>' B_Populations'!$B$10</f>
        <v>15-19</v>
      </c>
      <c r="CV140" s="160">
        <f t="shared" si="149"/>
        <v>0</v>
      </c>
      <c r="CW140" s="161">
        <f t="shared" si="150"/>
        <v>0</v>
      </c>
      <c r="CX140" s="161">
        <f t="shared" si="151"/>
        <v>0</v>
      </c>
      <c r="CY140" s="162">
        <f t="shared" si="152"/>
        <v>0</v>
      </c>
      <c r="CZ140" s="162">
        <f t="shared" si="153"/>
        <v>0</v>
      </c>
      <c r="DA140" s="162">
        <f t="shared" si="154"/>
        <v>0</v>
      </c>
      <c r="DB140" s="162">
        <f t="shared" si="155"/>
        <v>0</v>
      </c>
      <c r="DC140" s="162">
        <f t="shared" si="156"/>
        <v>0</v>
      </c>
      <c r="DD140" s="162">
        <f t="shared" si="157"/>
        <v>0</v>
      </c>
      <c r="DE140" s="178">
        <f t="shared" si="158"/>
        <v>0</v>
      </c>
    </row>
    <row r="141" spans="1:109">
      <c r="B141" s="108" t="str">
        <f>' B_Populations'!$B$11</f>
        <v>20-24</v>
      </c>
      <c r="C141" s="259"/>
      <c r="D141" s="260"/>
      <c r="E141" s="260"/>
      <c r="F141" s="155"/>
      <c r="G141" s="155"/>
      <c r="H141" s="155"/>
      <c r="I141" s="155"/>
      <c r="J141" s="155"/>
      <c r="K141" s="155"/>
      <c r="L141" s="155"/>
      <c r="M141" s="110"/>
      <c r="N141" s="110"/>
      <c r="O141" s="110"/>
      <c r="P141" s="110"/>
      <c r="Q141" s="110"/>
      <c r="R141" s="110"/>
      <c r="S141" s="110"/>
      <c r="T141" s="110"/>
      <c r="U141" s="110"/>
      <c r="V141" s="110"/>
      <c r="W141" s="110"/>
      <c r="X141" s="110"/>
      <c r="Y141" s="110"/>
      <c r="Z141" s="177"/>
      <c r="AA141" s="177"/>
      <c r="AB141" s="177"/>
      <c r="AC141" s="177"/>
      <c r="AD141" s="177"/>
      <c r="AE141" s="177"/>
      <c r="AF141" s="177"/>
      <c r="AG141" s="110"/>
      <c r="AH141" s="157">
        <f>' B_Populations'!C146</f>
        <v>0</v>
      </c>
      <c r="AI141" s="157">
        <f>IF(AH141=0,0,($C$141/$AH$141)*100000)</f>
        <v>0</v>
      </c>
      <c r="AJ141" s="157">
        <f>' B_Populations'!E146</f>
        <v>0</v>
      </c>
      <c r="AK141" s="157">
        <f>IF(AJ141=0,0,($D$141/$AJ$141)*100000)</f>
        <v>0</v>
      </c>
      <c r="AL141" s="157">
        <f>' B_Populations'!G146</f>
        <v>0</v>
      </c>
      <c r="AM141" s="157">
        <f>IF(AL141=0,0,($E$141/$AL$141)*100000)</f>
        <v>0</v>
      </c>
      <c r="AN141" s="157">
        <f>' B_Populations'!I146</f>
        <v>0</v>
      </c>
      <c r="AO141" s="157">
        <f>IF(AN141=0,0,($F$141/$AN$141)*100000)</f>
        <v>0</v>
      </c>
      <c r="AP141" s="157">
        <f>' B_Populations'!K146</f>
        <v>0</v>
      </c>
      <c r="AQ141" s="157">
        <f>IF(AP141=0,0,($G$141/$AP$141)*100000)</f>
        <v>0</v>
      </c>
      <c r="AR141" s="157">
        <f>' B_Populations'!M146</f>
        <v>0</v>
      </c>
      <c r="AS141" s="157">
        <f>IF(AR141=0,0,($H$141/$AR$141)*100000)</f>
        <v>0</v>
      </c>
      <c r="AT141" s="157">
        <f>' B_Populations'!O146</f>
        <v>0</v>
      </c>
      <c r="AU141" s="157">
        <f>IF(AT141=0,0,($I$141/$AT$141)*100000)</f>
        <v>0</v>
      </c>
      <c r="AV141" s="157">
        <f>' B_Populations'!Q146</f>
        <v>0</v>
      </c>
      <c r="AW141" s="157">
        <f>IF(AV141=0,0,($J$141/$AV$141)*100000)</f>
        <v>0</v>
      </c>
      <c r="AX141" s="157">
        <f>' B_Populations'!S146</f>
        <v>0</v>
      </c>
      <c r="AY141" s="157">
        <f>IF(AX141=0,0,($K$141/$AX$141)*100000)</f>
        <v>0</v>
      </c>
      <c r="AZ141" s="157">
        <f>' B_Populations'!U146</f>
        <v>0</v>
      </c>
      <c r="BA141" s="157">
        <f>IF(AZ141=0,0,($L$141/$AZ$141)*100000)</f>
        <v>0</v>
      </c>
      <c r="CQ141" s="110"/>
      <c r="CR141" s="158"/>
      <c r="CS141" s="159">
        <v>6.6477999999999995E-2</v>
      </c>
      <c r="CT141" s="110"/>
      <c r="CU141" s="108" t="str">
        <f>' B_Populations'!$B$11</f>
        <v>20-24</v>
      </c>
      <c r="CV141" s="160">
        <f t="shared" si="149"/>
        <v>0</v>
      </c>
      <c r="CW141" s="161">
        <f t="shared" si="150"/>
        <v>0</v>
      </c>
      <c r="CX141" s="161">
        <f t="shared" si="151"/>
        <v>0</v>
      </c>
      <c r="CY141" s="162">
        <f t="shared" si="152"/>
        <v>0</v>
      </c>
      <c r="CZ141" s="162">
        <f t="shared" si="153"/>
        <v>0</v>
      </c>
      <c r="DA141" s="162">
        <f t="shared" si="154"/>
        <v>0</v>
      </c>
      <c r="DB141" s="162">
        <f t="shared" si="155"/>
        <v>0</v>
      </c>
      <c r="DC141" s="162">
        <f t="shared" si="156"/>
        <v>0</v>
      </c>
      <c r="DD141" s="162">
        <f t="shared" si="157"/>
        <v>0</v>
      </c>
      <c r="DE141" s="178">
        <f t="shared" si="158"/>
        <v>0</v>
      </c>
    </row>
    <row r="142" spans="1:109">
      <c r="B142" s="108" t="str">
        <f>' B_Populations'!$B$12</f>
        <v>25-34</v>
      </c>
      <c r="C142" s="259"/>
      <c r="D142" s="260"/>
      <c r="E142" s="260"/>
      <c r="F142" s="155"/>
      <c r="G142" s="155"/>
      <c r="H142" s="155"/>
      <c r="I142" s="155"/>
      <c r="J142" s="155"/>
      <c r="K142" s="155"/>
      <c r="L142" s="155"/>
      <c r="M142" s="110"/>
      <c r="N142" s="110"/>
      <c r="O142" s="110"/>
      <c r="P142" s="110"/>
      <c r="Q142" s="110"/>
      <c r="R142" s="110"/>
      <c r="S142" s="110"/>
      <c r="T142" s="110"/>
      <c r="U142" s="110"/>
      <c r="V142" s="110"/>
      <c r="W142" s="110"/>
      <c r="X142" s="110"/>
      <c r="Y142" s="110"/>
      <c r="Z142" s="177"/>
      <c r="AA142" s="177"/>
      <c r="AB142" s="177"/>
      <c r="AC142" s="177"/>
      <c r="AD142" s="177"/>
      <c r="AE142" s="177"/>
      <c r="AF142" s="177"/>
      <c r="AG142" s="110"/>
      <c r="AH142" s="157">
        <f>' B_Populations'!C147</f>
        <v>0</v>
      </c>
      <c r="AI142" s="157">
        <f>IF(AH142=0,0,($C$142/$AH$142)*100000)</f>
        <v>0</v>
      </c>
      <c r="AJ142" s="157">
        <f>' B_Populations'!E147</f>
        <v>0</v>
      </c>
      <c r="AK142" s="157">
        <f>IF(AJ142=0,0,($D$142/$AJ$142)*100000)</f>
        <v>0</v>
      </c>
      <c r="AL142" s="157">
        <f>' B_Populations'!G147</f>
        <v>0</v>
      </c>
      <c r="AM142" s="157">
        <f>IF(AL142=0,0,($E$142/$AL$142)*100000)</f>
        <v>0</v>
      </c>
      <c r="AN142" s="157">
        <f>' B_Populations'!I147</f>
        <v>0</v>
      </c>
      <c r="AO142" s="157">
        <f>IF(AN142=0,0,($F$142/$AN$142)*100000)</f>
        <v>0</v>
      </c>
      <c r="AP142" s="157">
        <f>' B_Populations'!K147</f>
        <v>0</v>
      </c>
      <c r="AQ142" s="157">
        <f>IF(AP142=0,0,($G$142/$AP$142)*100000)</f>
        <v>0</v>
      </c>
      <c r="AR142" s="157">
        <f>' B_Populations'!M147</f>
        <v>0</v>
      </c>
      <c r="AS142" s="157">
        <f>IF(AR142=0,0,($H$142/$AR$142)*100000)</f>
        <v>0</v>
      </c>
      <c r="AT142" s="157">
        <f>' B_Populations'!O147</f>
        <v>0</v>
      </c>
      <c r="AU142" s="157">
        <f>IF(AT142=0,0,($I$142/$AT$142)*100000)</f>
        <v>0</v>
      </c>
      <c r="AV142" s="157">
        <f>' B_Populations'!Q147</f>
        <v>0</v>
      </c>
      <c r="AW142" s="157">
        <f>IF(AV142=0,0,($J$142/$AV$142)*100000)</f>
        <v>0</v>
      </c>
      <c r="AX142" s="157">
        <f>' B_Populations'!S147</f>
        <v>0</v>
      </c>
      <c r="AY142" s="157">
        <f>IF(AX142=0,0,($K$142/$AX$142)*100000)</f>
        <v>0</v>
      </c>
      <c r="AZ142" s="157">
        <f>' B_Populations'!U147</f>
        <v>0</v>
      </c>
      <c r="BA142" s="157">
        <f>IF(AZ142=0,0,($L$142/$AZ$142)*100000)</f>
        <v>0</v>
      </c>
      <c r="CQ142" s="110"/>
      <c r="CR142" s="158"/>
      <c r="CS142" s="159">
        <v>0.135573</v>
      </c>
      <c r="CT142" s="110"/>
      <c r="CU142" s="108" t="str">
        <f>' B_Populations'!$B$12</f>
        <v>25-34</v>
      </c>
      <c r="CV142" s="160">
        <f t="shared" si="149"/>
        <v>0</v>
      </c>
      <c r="CW142" s="161">
        <f t="shared" si="150"/>
        <v>0</v>
      </c>
      <c r="CX142" s="161">
        <f t="shared" si="151"/>
        <v>0</v>
      </c>
      <c r="CY142" s="162">
        <f t="shared" si="152"/>
        <v>0</v>
      </c>
      <c r="CZ142" s="162">
        <f t="shared" si="153"/>
        <v>0</v>
      </c>
      <c r="DA142" s="162">
        <f t="shared" si="154"/>
        <v>0</v>
      </c>
      <c r="DB142" s="162">
        <f t="shared" si="155"/>
        <v>0</v>
      </c>
      <c r="DC142" s="162">
        <f t="shared" si="156"/>
        <v>0</v>
      </c>
      <c r="DD142" s="162">
        <f t="shared" si="157"/>
        <v>0</v>
      </c>
      <c r="DE142" s="178">
        <f t="shared" si="158"/>
        <v>0</v>
      </c>
    </row>
    <row r="143" spans="1:109">
      <c r="B143" s="108" t="str">
        <f>' B_Populations'!$B$13</f>
        <v>35-44</v>
      </c>
      <c r="C143" s="259"/>
      <c r="D143" s="260"/>
      <c r="E143" s="260"/>
      <c r="F143" s="155"/>
      <c r="G143" s="155"/>
      <c r="H143" s="155"/>
      <c r="I143" s="155"/>
      <c r="J143" s="155"/>
      <c r="K143" s="155"/>
      <c r="L143" s="155"/>
      <c r="M143" s="110"/>
      <c r="N143" s="110"/>
      <c r="O143" s="110"/>
      <c r="P143" s="110"/>
      <c r="Q143" s="110"/>
      <c r="R143" s="110"/>
      <c r="S143" s="110"/>
      <c r="T143" s="110"/>
      <c r="U143" s="110"/>
      <c r="V143" s="110"/>
      <c r="W143" s="110"/>
      <c r="X143" s="110"/>
      <c r="Y143" s="110"/>
      <c r="Z143" s="177"/>
      <c r="AA143" s="177"/>
      <c r="AB143" s="177"/>
      <c r="AC143" s="177"/>
      <c r="AD143" s="177"/>
      <c r="AE143" s="177"/>
      <c r="AF143" s="177"/>
      <c r="AG143" s="110"/>
      <c r="AH143" s="157">
        <f>' B_Populations'!C148</f>
        <v>0</v>
      </c>
      <c r="AI143" s="157">
        <f>IF(AH143=0,0,($C$143/$AH$143)*100000)</f>
        <v>0</v>
      </c>
      <c r="AJ143" s="157">
        <f>' B_Populations'!E148</f>
        <v>0</v>
      </c>
      <c r="AK143" s="157">
        <f>IF(AJ143=0,0,($D$143/$AJ$143)*100000)</f>
        <v>0</v>
      </c>
      <c r="AL143" s="157">
        <f>' B_Populations'!G148</f>
        <v>0</v>
      </c>
      <c r="AM143" s="157">
        <f>IF(AL143=0,0,($E$143/$AL$143)*100000)</f>
        <v>0</v>
      </c>
      <c r="AN143" s="157">
        <f>' B_Populations'!I148</f>
        <v>0</v>
      </c>
      <c r="AO143" s="157">
        <f>IF(AN143=0,0,($F$143/$AN$143)*100000)</f>
        <v>0</v>
      </c>
      <c r="AP143" s="157">
        <f>' B_Populations'!K148</f>
        <v>0</v>
      </c>
      <c r="AQ143" s="157">
        <f>IF(AP143=0,0,($G$143/$AP$143)*100000)</f>
        <v>0</v>
      </c>
      <c r="AR143" s="157">
        <f>' B_Populations'!M148</f>
        <v>0</v>
      </c>
      <c r="AS143" s="157">
        <f>IF(AR143=0,0,($H$143/$AR$143)*100000)</f>
        <v>0</v>
      </c>
      <c r="AT143" s="157">
        <f>' B_Populations'!O148</f>
        <v>0</v>
      </c>
      <c r="AU143" s="157">
        <f>IF(AT143=0,0,($I$143/$AT$143)*100000)</f>
        <v>0</v>
      </c>
      <c r="AV143" s="157">
        <f>' B_Populations'!Q148</f>
        <v>0</v>
      </c>
      <c r="AW143" s="157">
        <f>IF(AV143=0,0,($J$143/$AV$143)*100000)</f>
        <v>0</v>
      </c>
      <c r="AX143" s="157">
        <f>' B_Populations'!S148</f>
        <v>0</v>
      </c>
      <c r="AY143" s="157">
        <f>IF(AX143=0,0,($K$143/$AX$143)*100000)</f>
        <v>0</v>
      </c>
      <c r="AZ143" s="157">
        <f>' B_Populations'!U148</f>
        <v>0</v>
      </c>
      <c r="BA143" s="157">
        <f>IF(AZ143=0,0,($L$143/$AZ$143)*100000)</f>
        <v>0</v>
      </c>
      <c r="CQ143" s="110"/>
      <c r="CR143" s="158"/>
      <c r="CS143" s="159">
        <v>0.16261300000000001</v>
      </c>
      <c r="CT143" s="110"/>
      <c r="CU143" s="108" t="str">
        <f>' B_Populations'!$B$13</f>
        <v>35-44</v>
      </c>
      <c r="CV143" s="160">
        <f t="shared" si="149"/>
        <v>0</v>
      </c>
      <c r="CW143" s="161">
        <f t="shared" si="150"/>
        <v>0</v>
      </c>
      <c r="CX143" s="161">
        <f t="shared" si="151"/>
        <v>0</v>
      </c>
      <c r="CY143" s="162">
        <f t="shared" si="152"/>
        <v>0</v>
      </c>
      <c r="CZ143" s="162">
        <f t="shared" si="153"/>
        <v>0</v>
      </c>
      <c r="DA143" s="162">
        <f t="shared" si="154"/>
        <v>0</v>
      </c>
      <c r="DB143" s="162">
        <f t="shared" si="155"/>
        <v>0</v>
      </c>
      <c r="DC143" s="162">
        <f t="shared" si="156"/>
        <v>0</v>
      </c>
      <c r="DD143" s="162">
        <f t="shared" si="157"/>
        <v>0</v>
      </c>
      <c r="DE143" s="178">
        <f t="shared" si="158"/>
        <v>0</v>
      </c>
    </row>
    <row r="144" spans="1:109">
      <c r="B144" s="108" t="str">
        <f>' B_Populations'!$B$14</f>
        <v>45-54</v>
      </c>
      <c r="C144" s="259"/>
      <c r="D144" s="260"/>
      <c r="E144" s="260"/>
      <c r="F144" s="155"/>
      <c r="G144" s="155"/>
      <c r="H144" s="155"/>
      <c r="I144" s="155"/>
      <c r="J144" s="155"/>
      <c r="K144" s="155"/>
      <c r="L144" s="155"/>
      <c r="M144" s="110"/>
      <c r="N144" s="110"/>
      <c r="O144" s="110"/>
      <c r="P144" s="110"/>
      <c r="Q144" s="110"/>
      <c r="R144" s="110"/>
      <c r="S144" s="110"/>
      <c r="T144" s="110"/>
      <c r="U144" s="110"/>
      <c r="V144" s="110"/>
      <c r="W144" s="110"/>
      <c r="X144" s="110"/>
      <c r="Y144" s="110"/>
      <c r="Z144" s="177"/>
      <c r="AA144" s="177"/>
      <c r="AB144" s="177"/>
      <c r="AC144" s="177"/>
      <c r="AD144" s="177"/>
      <c r="AE144" s="177"/>
      <c r="AF144" s="177"/>
      <c r="AG144" s="110"/>
      <c r="AH144" s="157">
        <f>' B_Populations'!C149</f>
        <v>0</v>
      </c>
      <c r="AI144" s="157">
        <f>IF(AH144=0,0,($C$144/$AH$144)*100000)</f>
        <v>0</v>
      </c>
      <c r="AJ144" s="157">
        <f>' B_Populations'!E149</f>
        <v>0</v>
      </c>
      <c r="AK144" s="157">
        <f>IF(AJ144=0,0,($D$144/$AJ$144)*100000)</f>
        <v>0</v>
      </c>
      <c r="AL144" s="157">
        <f>' B_Populations'!G149</f>
        <v>0</v>
      </c>
      <c r="AM144" s="157">
        <f>IF(AL144=0,0,($E$144/$AL$144)*100000)</f>
        <v>0</v>
      </c>
      <c r="AN144" s="157">
        <f>' B_Populations'!I149</f>
        <v>0</v>
      </c>
      <c r="AO144" s="157">
        <f>IF(AN144=0,0,($F$144/$AN$144)*100000)</f>
        <v>0</v>
      </c>
      <c r="AP144" s="157">
        <f>' B_Populations'!K149</f>
        <v>0</v>
      </c>
      <c r="AQ144" s="157">
        <f>IF(AP144=0,0,($G$144/$AP$144)*100000)</f>
        <v>0</v>
      </c>
      <c r="AR144" s="157">
        <f>' B_Populations'!M149</f>
        <v>0</v>
      </c>
      <c r="AS144" s="157">
        <f>IF(AR144=0,0,($H$144/$AR$144)*100000)</f>
        <v>0</v>
      </c>
      <c r="AT144" s="157">
        <f>' B_Populations'!O149</f>
        <v>0</v>
      </c>
      <c r="AU144" s="157">
        <f>IF(AT144=0,0,($I$144/$AT$144)*100000)</f>
        <v>0</v>
      </c>
      <c r="AV144" s="157">
        <f>' B_Populations'!Q149</f>
        <v>0</v>
      </c>
      <c r="AW144" s="157">
        <f>IF(AV144=0,0,($J$144/$AV$144)*100000)</f>
        <v>0</v>
      </c>
      <c r="AX144" s="157">
        <f>' B_Populations'!S149</f>
        <v>0</v>
      </c>
      <c r="AY144" s="157">
        <f>IF(AX144=0,0,($K$144/$AX$144)*100000)</f>
        <v>0</v>
      </c>
      <c r="AZ144" s="157">
        <f>' B_Populations'!U149</f>
        <v>0</v>
      </c>
      <c r="BA144" s="157">
        <f>IF(AZ144=0,0,($L$144/$AZ$144)*100000)</f>
        <v>0</v>
      </c>
      <c r="CQ144" s="110"/>
      <c r="CR144" s="158"/>
      <c r="CS144" s="159">
        <v>0.13483400000000001</v>
      </c>
      <c r="CT144" s="110"/>
      <c r="CU144" s="108" t="str">
        <f>' B_Populations'!$B$14</f>
        <v>45-54</v>
      </c>
      <c r="CV144" s="160">
        <f t="shared" si="149"/>
        <v>0</v>
      </c>
      <c r="CW144" s="161">
        <f t="shared" si="150"/>
        <v>0</v>
      </c>
      <c r="CX144" s="161">
        <f t="shared" si="151"/>
        <v>0</v>
      </c>
      <c r="CY144" s="162">
        <f t="shared" si="152"/>
        <v>0</v>
      </c>
      <c r="CZ144" s="162">
        <f t="shared" si="153"/>
        <v>0</v>
      </c>
      <c r="DA144" s="162">
        <f t="shared" si="154"/>
        <v>0</v>
      </c>
      <c r="DB144" s="162">
        <f t="shared" si="155"/>
        <v>0</v>
      </c>
      <c r="DC144" s="162">
        <f t="shared" si="156"/>
        <v>0</v>
      </c>
      <c r="DD144" s="162">
        <f t="shared" si="157"/>
        <v>0</v>
      </c>
      <c r="DE144" s="178">
        <f t="shared" si="158"/>
        <v>0</v>
      </c>
    </row>
    <row r="145" spans="1:109">
      <c r="B145" s="108" t="str">
        <f>' B_Populations'!$B$15</f>
        <v>55-64</v>
      </c>
      <c r="C145" s="259"/>
      <c r="D145" s="260"/>
      <c r="E145" s="260"/>
      <c r="F145" s="155"/>
      <c r="G145" s="155"/>
      <c r="H145" s="155"/>
      <c r="I145" s="155"/>
      <c r="J145" s="155"/>
      <c r="K145" s="155"/>
      <c r="L145" s="155"/>
      <c r="M145" s="110"/>
      <c r="N145" s="110"/>
      <c r="O145" s="110"/>
      <c r="P145" s="110"/>
      <c r="Q145" s="110"/>
      <c r="R145" s="110"/>
      <c r="S145" s="110"/>
      <c r="T145" s="110"/>
      <c r="U145" s="110"/>
      <c r="V145" s="110"/>
      <c r="W145" s="110"/>
      <c r="X145" s="110"/>
      <c r="Y145" s="110"/>
      <c r="Z145" s="177"/>
      <c r="AA145" s="177"/>
      <c r="AB145" s="177"/>
      <c r="AC145" s="177"/>
      <c r="AD145" s="177"/>
      <c r="AE145" s="177"/>
      <c r="AF145" s="177"/>
      <c r="AG145" s="110"/>
      <c r="AH145" s="157">
        <f>' B_Populations'!C150</f>
        <v>0</v>
      </c>
      <c r="AI145" s="157">
        <f>IF(AH145=0,0,($C$145/$AH$145)*100000)</f>
        <v>0</v>
      </c>
      <c r="AJ145" s="157">
        <f>' B_Populations'!E150</f>
        <v>0</v>
      </c>
      <c r="AK145" s="157">
        <f>IF(AJ145=0,0,($D$145/$AJ$145)*100000)</f>
        <v>0</v>
      </c>
      <c r="AL145" s="157">
        <f>' B_Populations'!G150</f>
        <v>0</v>
      </c>
      <c r="AM145" s="157">
        <f>IF(AL145=0,0,($E$145/$AL$145)*100000)</f>
        <v>0</v>
      </c>
      <c r="AN145" s="157">
        <f>' B_Populations'!I150</f>
        <v>0</v>
      </c>
      <c r="AO145" s="157">
        <f>IF(AN145=0,0,($F$145/$AN$145)*100000)</f>
        <v>0</v>
      </c>
      <c r="AP145" s="157">
        <f>' B_Populations'!K150</f>
        <v>0</v>
      </c>
      <c r="AQ145" s="157">
        <f>IF(AP145=0,0,($G$145/$AP$145)*100000)</f>
        <v>0</v>
      </c>
      <c r="AR145" s="157">
        <f>' B_Populations'!M150</f>
        <v>0</v>
      </c>
      <c r="AS145" s="157">
        <f>IF(AR145=0,0,($H$145/$AR$145)*100000)</f>
        <v>0</v>
      </c>
      <c r="AT145" s="157">
        <f>' B_Populations'!O150</f>
        <v>0</v>
      </c>
      <c r="AU145" s="157">
        <f>IF(AT145=0,0,($I$145/$AT$145)*100000)</f>
        <v>0</v>
      </c>
      <c r="AV145" s="157">
        <f>' B_Populations'!Q150</f>
        <v>0</v>
      </c>
      <c r="AW145" s="157">
        <f>IF(AV145=0,0,($J$145/$AV$145)*100000)</f>
        <v>0</v>
      </c>
      <c r="AX145" s="157">
        <f>' B_Populations'!S150</f>
        <v>0</v>
      </c>
      <c r="AY145" s="157">
        <f>IF(AX145=0,0,($K$145/$AX$145)*100000)</f>
        <v>0</v>
      </c>
      <c r="AZ145" s="157">
        <f>' B_Populations'!U150</f>
        <v>0</v>
      </c>
      <c r="BA145" s="157">
        <f>IF(AZ145=0,0,($L$145/$AZ$145)*100000)</f>
        <v>0</v>
      </c>
      <c r="CQ145" s="110"/>
      <c r="CR145" s="158"/>
      <c r="CS145" s="159">
        <v>8.7247000000000005E-2</v>
      </c>
      <c r="CT145" s="110"/>
      <c r="CU145" s="108" t="str">
        <f>' B_Populations'!$B$15</f>
        <v>55-64</v>
      </c>
      <c r="CV145" s="160">
        <f t="shared" si="149"/>
        <v>0</v>
      </c>
      <c r="CW145" s="161">
        <f t="shared" si="150"/>
        <v>0</v>
      </c>
      <c r="CX145" s="161">
        <f t="shared" si="151"/>
        <v>0</v>
      </c>
      <c r="CY145" s="162">
        <f t="shared" si="152"/>
        <v>0</v>
      </c>
      <c r="CZ145" s="162">
        <f t="shared" si="153"/>
        <v>0</v>
      </c>
      <c r="DA145" s="162">
        <f t="shared" si="154"/>
        <v>0</v>
      </c>
      <c r="DB145" s="162">
        <f t="shared" si="155"/>
        <v>0</v>
      </c>
      <c r="DC145" s="162">
        <f t="shared" si="156"/>
        <v>0</v>
      </c>
      <c r="DD145" s="162">
        <f t="shared" si="157"/>
        <v>0</v>
      </c>
      <c r="DE145" s="178">
        <f t="shared" si="158"/>
        <v>0</v>
      </c>
    </row>
    <row r="146" spans="1:109">
      <c r="B146" s="108" t="str">
        <f>' B_Populations'!$B$16</f>
        <v>65-74</v>
      </c>
      <c r="C146" s="259"/>
      <c r="D146" s="260"/>
      <c r="E146" s="260"/>
      <c r="F146" s="155"/>
      <c r="G146" s="155"/>
      <c r="H146" s="155"/>
      <c r="I146" s="155"/>
      <c r="J146" s="155"/>
      <c r="K146" s="155"/>
      <c r="L146" s="155"/>
      <c r="M146" s="110"/>
      <c r="N146" s="110"/>
      <c r="O146" s="110"/>
      <c r="P146" s="110"/>
      <c r="Q146" s="110"/>
      <c r="R146" s="110"/>
      <c r="S146" s="110"/>
      <c r="T146" s="110"/>
      <c r="U146" s="110"/>
      <c r="V146" s="110"/>
      <c r="W146" s="110"/>
      <c r="X146" s="110"/>
      <c r="Y146" s="110"/>
      <c r="Z146" s="177"/>
      <c r="AA146" s="177"/>
      <c r="AB146" s="177"/>
      <c r="AC146" s="177"/>
      <c r="AD146" s="177"/>
      <c r="AE146" s="177"/>
      <c r="AF146" s="177"/>
      <c r="AG146" s="110"/>
      <c r="AH146" s="157">
        <f>' B_Populations'!C151</f>
        <v>0</v>
      </c>
      <c r="AI146" s="157">
        <f>IF(AH146=0,0,($C$146/$AH$146)*100000)</f>
        <v>0</v>
      </c>
      <c r="AJ146" s="157">
        <f>' B_Populations'!E151</f>
        <v>0</v>
      </c>
      <c r="AK146" s="157">
        <f>IF(AJ146=0,0,($D$146/$AJ$146)*100000)</f>
        <v>0</v>
      </c>
      <c r="AL146" s="157">
        <f>' B_Populations'!G151</f>
        <v>0</v>
      </c>
      <c r="AM146" s="157">
        <f>IF(AL146=0,0,($E$146/$AL$146)*100000)</f>
        <v>0</v>
      </c>
      <c r="AN146" s="157">
        <f>' B_Populations'!I151</f>
        <v>0</v>
      </c>
      <c r="AO146" s="157">
        <f>IF(AN146=0,0,($F$146/$AN$146)*100000)</f>
        <v>0</v>
      </c>
      <c r="AP146" s="157">
        <f>' B_Populations'!K151</f>
        <v>0</v>
      </c>
      <c r="AQ146" s="157">
        <f>IF(AP146=0,0,($G$146/$AP$146)*100000)</f>
        <v>0</v>
      </c>
      <c r="AR146" s="157">
        <f>' B_Populations'!M151</f>
        <v>0</v>
      </c>
      <c r="AS146" s="157">
        <f>IF(AR146=0,0,($H$146/$AR$146)*100000)</f>
        <v>0</v>
      </c>
      <c r="AT146" s="157">
        <f>' B_Populations'!O151</f>
        <v>0</v>
      </c>
      <c r="AU146" s="157">
        <f>IF(AT146=0,0,($I$146/$AT$146)*100000)</f>
        <v>0</v>
      </c>
      <c r="AV146" s="157">
        <f>' B_Populations'!Q151</f>
        <v>0</v>
      </c>
      <c r="AW146" s="157">
        <f>IF(AV146=0,0,($J$146/$AV$146)*100000)</f>
        <v>0</v>
      </c>
      <c r="AX146" s="157">
        <f>' B_Populations'!S151</f>
        <v>0</v>
      </c>
      <c r="AY146" s="157">
        <f>IF(AX146=0,0,($K$146/$AX$146)*100000)</f>
        <v>0</v>
      </c>
      <c r="AZ146" s="157">
        <f>' B_Populations'!U151</f>
        <v>0</v>
      </c>
      <c r="BA146" s="157">
        <f>IF(AZ146=0,0,($L$146/$AZ$146)*100000)</f>
        <v>0</v>
      </c>
      <c r="CQ146" s="110"/>
      <c r="CR146" s="158"/>
      <c r="CS146" s="159">
        <v>6.6036999999999998E-2</v>
      </c>
      <c r="CT146" s="110"/>
      <c r="CU146" s="108" t="str">
        <f>' B_Populations'!$B$16</f>
        <v>65-74</v>
      </c>
      <c r="CV146" s="160">
        <f t="shared" si="149"/>
        <v>0</v>
      </c>
      <c r="CW146" s="161">
        <f t="shared" si="150"/>
        <v>0</v>
      </c>
      <c r="CX146" s="161">
        <f t="shared" si="151"/>
        <v>0</v>
      </c>
      <c r="CY146" s="162">
        <f t="shared" si="152"/>
        <v>0</v>
      </c>
      <c r="CZ146" s="162">
        <f t="shared" si="153"/>
        <v>0</v>
      </c>
      <c r="DA146" s="162">
        <f t="shared" si="154"/>
        <v>0</v>
      </c>
      <c r="DB146" s="162">
        <f t="shared" si="155"/>
        <v>0</v>
      </c>
      <c r="DC146" s="162">
        <f t="shared" si="156"/>
        <v>0</v>
      </c>
      <c r="DD146" s="162">
        <f t="shared" si="157"/>
        <v>0</v>
      </c>
      <c r="DE146" s="178">
        <f t="shared" si="158"/>
        <v>0</v>
      </c>
    </row>
    <row r="147" spans="1:109">
      <c r="B147" s="108" t="str">
        <f>' B_Populations'!$B$17</f>
        <v>75-84</v>
      </c>
      <c r="C147" s="259"/>
      <c r="D147" s="260"/>
      <c r="E147" s="260"/>
      <c r="F147" s="155"/>
      <c r="G147" s="155"/>
      <c r="H147" s="155"/>
      <c r="I147" s="155"/>
      <c r="J147" s="155"/>
      <c r="K147" s="155"/>
      <c r="L147" s="155"/>
      <c r="M147" s="110"/>
      <c r="N147" s="110"/>
      <c r="O147" s="110"/>
      <c r="P147" s="110"/>
      <c r="Q147" s="110"/>
      <c r="R147" s="110"/>
      <c r="S147" s="110"/>
      <c r="T147" s="110"/>
      <c r="U147" s="110"/>
      <c r="V147" s="110"/>
      <c r="W147" s="110"/>
      <c r="X147" s="110"/>
      <c r="Y147" s="110"/>
      <c r="Z147" s="177"/>
      <c r="AA147" s="177"/>
      <c r="AB147" s="177"/>
      <c r="AC147" s="177"/>
      <c r="AD147" s="177"/>
      <c r="AE147" s="177"/>
      <c r="AF147" s="177"/>
      <c r="AG147" s="110"/>
      <c r="AH147" s="157">
        <f>' B_Populations'!C152</f>
        <v>0</v>
      </c>
      <c r="AI147" s="157">
        <f>IF(AH147=0,0,($C$147/$AH$147)*100000)</f>
        <v>0</v>
      </c>
      <c r="AJ147" s="157">
        <f>' B_Populations'!E152</f>
        <v>0</v>
      </c>
      <c r="AK147" s="157">
        <f>IF(AJ147=0,0,($D$147/$AJ$147)*100000)</f>
        <v>0</v>
      </c>
      <c r="AL147" s="157">
        <f>' B_Populations'!G152</f>
        <v>0</v>
      </c>
      <c r="AM147" s="157">
        <f>IF(AL147=0,0,($E$147/$AL$147)*100000)</f>
        <v>0</v>
      </c>
      <c r="AN147" s="157">
        <f>' B_Populations'!I152</f>
        <v>0</v>
      </c>
      <c r="AO147" s="157">
        <f>IF(AN147=0,0,($F$147/$AN$147)*100000)</f>
        <v>0</v>
      </c>
      <c r="AP147" s="157">
        <f>' B_Populations'!K152</f>
        <v>0</v>
      </c>
      <c r="AQ147" s="157">
        <f>IF(AP147=0,0,($G$147/$AP$147)*100000)</f>
        <v>0</v>
      </c>
      <c r="AR147" s="157">
        <f>' B_Populations'!M152</f>
        <v>0</v>
      </c>
      <c r="AS147" s="157">
        <f>IF(AR147=0,0,($H$147/$AR$147)*100000)</f>
        <v>0</v>
      </c>
      <c r="AT147" s="157">
        <f>' B_Populations'!O152</f>
        <v>0</v>
      </c>
      <c r="AU147" s="157">
        <f>IF(AT147=0,0,($I$147/$AT$147)*100000)</f>
        <v>0</v>
      </c>
      <c r="AV147" s="157">
        <f>' B_Populations'!Q152</f>
        <v>0</v>
      </c>
      <c r="AW147" s="157">
        <f>IF(AV147=0,0,($J$147/$AV$147)*100000)</f>
        <v>0</v>
      </c>
      <c r="AX147" s="157">
        <f>' B_Populations'!S152</f>
        <v>0</v>
      </c>
      <c r="AY147" s="157">
        <f>IF(AX147=0,0,($K$147/$AX$147)*100000)</f>
        <v>0</v>
      </c>
      <c r="AZ147" s="157">
        <f>' B_Populations'!U152</f>
        <v>0</v>
      </c>
      <c r="BA147" s="157">
        <f>IF(AZ147=0,0,($L$147/$AZ$147)*100000)</f>
        <v>0</v>
      </c>
      <c r="CQ147" s="110"/>
      <c r="CR147" s="158"/>
      <c r="CS147" s="159">
        <v>4.4840999999999999E-2</v>
      </c>
      <c r="CT147" s="110"/>
      <c r="CU147" s="108" t="str">
        <f>' B_Populations'!$B$17</f>
        <v>75-84</v>
      </c>
      <c r="CV147" s="160">
        <f t="shared" si="149"/>
        <v>0</v>
      </c>
      <c r="CW147" s="161">
        <f t="shared" si="150"/>
        <v>0</v>
      </c>
      <c r="CX147" s="161">
        <f t="shared" si="151"/>
        <v>0</v>
      </c>
      <c r="CY147" s="162">
        <f t="shared" si="152"/>
        <v>0</v>
      </c>
      <c r="CZ147" s="162">
        <f t="shared" si="153"/>
        <v>0</v>
      </c>
      <c r="DA147" s="162">
        <f t="shared" si="154"/>
        <v>0</v>
      </c>
      <c r="DB147" s="162">
        <f t="shared" si="155"/>
        <v>0</v>
      </c>
      <c r="DC147" s="162">
        <f t="shared" si="156"/>
        <v>0</v>
      </c>
      <c r="DD147" s="162">
        <f t="shared" si="157"/>
        <v>0</v>
      </c>
      <c r="DE147" s="178">
        <f t="shared" si="158"/>
        <v>0</v>
      </c>
    </row>
    <row r="148" spans="1:109">
      <c r="B148" s="108" t="str">
        <f>' B_Populations'!$B$18</f>
        <v>85+</v>
      </c>
      <c r="C148" s="259"/>
      <c r="D148" s="260"/>
      <c r="E148" s="260"/>
      <c r="F148" s="155"/>
      <c r="G148" s="155"/>
      <c r="H148" s="155"/>
      <c r="I148" s="155"/>
      <c r="J148" s="155"/>
      <c r="K148" s="155"/>
      <c r="L148" s="155"/>
      <c r="M148" s="110"/>
      <c r="N148" s="110"/>
      <c r="O148" s="110"/>
      <c r="P148" s="110"/>
      <c r="Q148" s="110"/>
      <c r="R148" s="110"/>
      <c r="S148" s="110"/>
      <c r="T148" s="110"/>
      <c r="U148" s="110"/>
      <c r="V148" s="110"/>
      <c r="W148" s="110"/>
      <c r="X148" s="110"/>
      <c r="Y148" s="110"/>
      <c r="Z148" s="177"/>
      <c r="AA148" s="177"/>
      <c r="AB148" s="177"/>
      <c r="AC148" s="177"/>
      <c r="AD148" s="177"/>
      <c r="AE148" s="177"/>
      <c r="AF148" s="177"/>
      <c r="AG148" s="110"/>
      <c r="AH148" s="157">
        <f>' B_Populations'!C153</f>
        <v>0</v>
      </c>
      <c r="AI148" s="157">
        <f>IF(AH148=0,0,($C$148/$AH$148)*100000)</f>
        <v>0</v>
      </c>
      <c r="AJ148" s="157">
        <f>' B_Populations'!E153</f>
        <v>0</v>
      </c>
      <c r="AK148" s="157">
        <f>IF(AJ148=0,0,($D$148/$AJ$148)*100000)</f>
        <v>0</v>
      </c>
      <c r="AL148" s="157">
        <f>' B_Populations'!G153</f>
        <v>0</v>
      </c>
      <c r="AM148" s="157">
        <f>IF(AL148=0,0,($E$148/$AL$148)*100000)</f>
        <v>0</v>
      </c>
      <c r="AN148" s="157">
        <f>' B_Populations'!I153</f>
        <v>0</v>
      </c>
      <c r="AO148" s="157">
        <f>IF(AN148=0,0,($F$148/$AN$148)*100000)</f>
        <v>0</v>
      </c>
      <c r="AP148" s="157">
        <f>' B_Populations'!K153</f>
        <v>0</v>
      </c>
      <c r="AQ148" s="157">
        <f>IF(AP148=0,0,($G$148/$AP$148)*100000)</f>
        <v>0</v>
      </c>
      <c r="AR148" s="157">
        <f>' B_Populations'!M153</f>
        <v>0</v>
      </c>
      <c r="AS148" s="157">
        <f>IF(AR148=0,0,($H$148/$AR$148)*100000)</f>
        <v>0</v>
      </c>
      <c r="AT148" s="157">
        <f>' B_Populations'!O153</f>
        <v>0</v>
      </c>
      <c r="AU148" s="157">
        <f>IF(AT148=0,0,($I$148/$AT$148)*100000)</f>
        <v>0</v>
      </c>
      <c r="AV148" s="157">
        <f>' B_Populations'!Q153</f>
        <v>0</v>
      </c>
      <c r="AW148" s="157">
        <f>IF(AV148=0,0,($J$148/$AV$148)*100000)</f>
        <v>0</v>
      </c>
      <c r="AX148" s="157">
        <f>' B_Populations'!S153</f>
        <v>0</v>
      </c>
      <c r="AY148" s="157">
        <f>IF(AX148=0,0,($K$148/$AX$148)*100000)</f>
        <v>0</v>
      </c>
      <c r="AZ148" s="157">
        <f>' B_Populations'!U153</f>
        <v>0</v>
      </c>
      <c r="BA148" s="157">
        <f>IF(AZ148=0,0,($L$148/$AZ$148)*100000)</f>
        <v>0</v>
      </c>
      <c r="CQ148" s="110"/>
      <c r="CR148" s="158"/>
      <c r="CS148" s="159">
        <v>1.5507999999999999E-2</v>
      </c>
      <c r="CT148" s="110"/>
      <c r="CU148" s="108" t="str">
        <f>' B_Populations'!$B$18</f>
        <v>85+</v>
      </c>
      <c r="CV148" s="160">
        <f t="shared" si="149"/>
        <v>0</v>
      </c>
      <c r="CW148" s="161">
        <f t="shared" si="150"/>
        <v>0</v>
      </c>
      <c r="CX148" s="161">
        <f t="shared" si="151"/>
        <v>0</v>
      </c>
      <c r="CY148" s="162">
        <f t="shared" si="152"/>
        <v>0</v>
      </c>
      <c r="CZ148" s="162">
        <f t="shared" si="153"/>
        <v>0</v>
      </c>
      <c r="DA148" s="162">
        <f t="shared" si="154"/>
        <v>0</v>
      </c>
      <c r="DB148" s="162">
        <f t="shared" si="155"/>
        <v>0</v>
      </c>
      <c r="DC148" s="162">
        <f t="shared" si="156"/>
        <v>0</v>
      </c>
      <c r="DD148" s="162">
        <f t="shared" si="157"/>
        <v>0</v>
      </c>
      <c r="DE148" s="178">
        <f t="shared" si="158"/>
        <v>0</v>
      </c>
    </row>
    <row r="149" spans="1:109">
      <c r="B149" s="163" t="s">
        <v>115</v>
      </c>
      <c r="C149" s="164">
        <f t="shared" ref="C149:L149" si="159">SUM(C139:C148)</f>
        <v>0</v>
      </c>
      <c r="D149" s="165">
        <f t="shared" si="159"/>
        <v>0</v>
      </c>
      <c r="E149" s="165">
        <f t="shared" si="159"/>
        <v>0</v>
      </c>
      <c r="F149" s="167">
        <f t="shared" si="159"/>
        <v>0</v>
      </c>
      <c r="G149" s="167">
        <f t="shared" si="159"/>
        <v>0</v>
      </c>
      <c r="H149" s="167">
        <f t="shared" si="159"/>
        <v>0</v>
      </c>
      <c r="I149" s="167">
        <f t="shared" si="159"/>
        <v>0</v>
      </c>
      <c r="J149" s="167">
        <f t="shared" si="159"/>
        <v>0</v>
      </c>
      <c r="K149" s="167">
        <f t="shared" si="159"/>
        <v>0</v>
      </c>
      <c r="L149" s="179">
        <f t="shared" si="159"/>
        <v>0</v>
      </c>
      <c r="M149" s="98"/>
      <c r="AH149" s="170">
        <f t="shared" ref="AH149:BA149" si="160">SUM(AH139:AH148)</f>
        <v>0</v>
      </c>
      <c r="AI149" s="157">
        <f>IF(AH149=0,0,($C$149/$AH$149)*100000)</f>
        <v>0</v>
      </c>
      <c r="AJ149" s="157">
        <f t="shared" si="160"/>
        <v>0</v>
      </c>
      <c r="AK149" s="157">
        <f>IF(AJ149=0,0,($D$149/$AJ$149)*100000)</f>
        <v>0</v>
      </c>
      <c r="AL149" s="157">
        <f t="shared" si="160"/>
        <v>0</v>
      </c>
      <c r="AM149" s="157">
        <f>IF(AL149=0,0,($E$149/$AL$149)*100000)</f>
        <v>0</v>
      </c>
      <c r="AN149" s="157">
        <f t="shared" si="160"/>
        <v>0</v>
      </c>
      <c r="AO149" s="157">
        <f>IF(AN149=0,0,($F$149/$AN$149)*100000)</f>
        <v>0</v>
      </c>
      <c r="AP149" s="157">
        <f t="shared" si="160"/>
        <v>0</v>
      </c>
      <c r="AQ149" s="157">
        <f>IF(AP149=0,0,($G$149/$AP$149)*100000)</f>
        <v>0</v>
      </c>
      <c r="AR149" s="157">
        <f t="shared" si="160"/>
        <v>0</v>
      </c>
      <c r="AS149" s="157">
        <f>IF(AR149=0,0,($H$149/$AR$149)*100000)</f>
        <v>0</v>
      </c>
      <c r="AT149" s="157">
        <f t="shared" si="160"/>
        <v>0</v>
      </c>
      <c r="AU149" s="157">
        <f>IF(AT149=0,0,($I$149/$AT$149)*100000)</f>
        <v>0</v>
      </c>
      <c r="AV149" s="157">
        <f t="shared" si="160"/>
        <v>0</v>
      </c>
      <c r="AW149" s="157">
        <f>IF(AV149=0,0,($J$149/$AV$149)*100000)</f>
        <v>0</v>
      </c>
      <c r="AX149" s="157">
        <f t="shared" si="160"/>
        <v>0</v>
      </c>
      <c r="AY149" s="157">
        <f>IF(AX149=0,0,($K$149/$AX$149)*100000)</f>
        <v>0</v>
      </c>
      <c r="AZ149" s="157">
        <f t="shared" si="160"/>
        <v>0</v>
      </c>
      <c r="BA149" s="157">
        <f>IF(AZ149=0,0,($L$149/$AZ$149)*100000)</f>
        <v>0</v>
      </c>
      <c r="CS149" s="171"/>
      <c r="CU149" s="157" t="s">
        <v>115</v>
      </c>
      <c r="CV149" s="160">
        <f t="shared" ref="CV149:DE149" si="161">SUM(CV139:CV148)</f>
        <v>0</v>
      </c>
      <c r="CW149" s="161">
        <f t="shared" si="161"/>
        <v>0</v>
      </c>
      <c r="CX149" s="161">
        <f t="shared" si="161"/>
        <v>0</v>
      </c>
      <c r="CY149" s="172">
        <f t="shared" si="161"/>
        <v>0</v>
      </c>
      <c r="CZ149" s="172">
        <f t="shared" si="161"/>
        <v>0</v>
      </c>
      <c r="DA149" s="172">
        <f t="shared" si="161"/>
        <v>0</v>
      </c>
      <c r="DB149" s="172">
        <f t="shared" si="161"/>
        <v>0</v>
      </c>
      <c r="DC149" s="172">
        <f t="shared" si="161"/>
        <v>0</v>
      </c>
      <c r="DD149" s="172">
        <f t="shared" si="161"/>
        <v>0</v>
      </c>
      <c r="DE149" s="180">
        <f t="shared" si="161"/>
        <v>0</v>
      </c>
    </row>
    <row r="151" spans="1:109" ht="12.95" thickBot="1"/>
    <row r="152" spans="1:109" ht="13.5" thickBot="1">
      <c r="A152" s="136" t="s">
        <v>116</v>
      </c>
      <c r="B152" s="173"/>
      <c r="C152" s="174">
        <f>' B_Populations'!A160</f>
        <v>0</v>
      </c>
      <c r="D152" s="139" t="s">
        <v>103</v>
      </c>
      <c r="E152" s="139"/>
      <c r="F152" s="140" t="s">
        <v>104</v>
      </c>
      <c r="G152" s="141"/>
      <c r="H152" s="141"/>
      <c r="I152" s="141"/>
      <c r="J152" s="141"/>
      <c r="K152" s="141"/>
      <c r="L152" s="141"/>
      <c r="M152" s="98"/>
      <c r="N152" s="98"/>
      <c r="O152" s="98"/>
      <c r="P152" s="98"/>
      <c r="Q152" s="98"/>
      <c r="R152" s="98"/>
      <c r="S152" s="98"/>
      <c r="T152" s="98"/>
      <c r="U152" s="98"/>
      <c r="V152" s="98"/>
      <c r="W152" s="98"/>
      <c r="X152" s="98"/>
      <c r="Y152" s="98"/>
      <c r="CV152" s="98" t="s">
        <v>106</v>
      </c>
      <c r="CW152" s="98"/>
      <c r="CX152" s="98"/>
      <c r="CY152" s="98"/>
    </row>
    <row r="153" spans="1:109" ht="39">
      <c r="B153" s="144" t="s">
        <v>32</v>
      </c>
      <c r="C153" s="145" t="s">
        <v>107</v>
      </c>
      <c r="D153" s="146" t="s">
        <v>108</v>
      </c>
      <c r="E153" s="146" t="s">
        <v>109</v>
      </c>
      <c r="F153" s="148" t="str">
        <f>' B_Populations'!$I$8</f>
        <v>White-Not Hispanic</v>
      </c>
      <c r="G153" s="148" t="str">
        <f>' B_Populations'!$K$8</f>
        <v>Hispanic</v>
      </c>
      <c r="H153" s="148" t="str">
        <f>' B_Populations'!$M$8</f>
        <v>Black-Not Hispanic</v>
      </c>
      <c r="I153" s="148" t="str">
        <f>' B_Populations'!$O$8</f>
        <v>Asian</v>
      </c>
      <c r="J153" s="148" t="str">
        <f>' B_Populations'!$Q$8</f>
        <v>American Indian/Alaska Native</v>
      </c>
      <c r="K153" s="148" t="str">
        <f>' B_Populations'!$S$8</f>
        <v>Other</v>
      </c>
      <c r="L153" s="175" t="str">
        <f>' B_Populations'!$U$8</f>
        <v>Other</v>
      </c>
      <c r="M153" s="102"/>
      <c r="N153" s="102"/>
      <c r="O153" s="102"/>
      <c r="P153" s="102"/>
      <c r="Q153" s="102"/>
      <c r="R153" s="102"/>
      <c r="S153" s="102"/>
      <c r="T153" s="102"/>
      <c r="U153" s="102"/>
      <c r="V153" s="102"/>
      <c r="W153" s="102"/>
      <c r="X153" s="102"/>
      <c r="Y153" s="102"/>
      <c r="Z153" s="102"/>
      <c r="AA153" s="102"/>
      <c r="AB153" s="102"/>
      <c r="AC153" s="102"/>
      <c r="AD153" s="102"/>
      <c r="AE153" s="102"/>
      <c r="AF153" s="102"/>
      <c r="AH153" s="150" t="s">
        <v>110</v>
      </c>
      <c r="AI153" s="150" t="s">
        <v>111</v>
      </c>
      <c r="AJ153" s="150" t="s">
        <v>112</v>
      </c>
      <c r="AK153" s="150" t="s">
        <v>111</v>
      </c>
      <c r="AL153" s="150" t="s">
        <v>113</v>
      </c>
      <c r="AM153" s="150" t="s">
        <v>111</v>
      </c>
      <c r="AN153" s="150" t="str">
        <f>' B_Populations'!$I$8</f>
        <v>White-Not Hispanic</v>
      </c>
      <c r="AO153" s="150" t="s">
        <v>111</v>
      </c>
      <c r="AP153" s="150" t="str">
        <f>' B_Populations'!$K$8</f>
        <v>Hispanic</v>
      </c>
      <c r="AQ153" s="150" t="s">
        <v>111</v>
      </c>
      <c r="AR153" s="150" t="str">
        <f>' B_Populations'!$M$8</f>
        <v>Black-Not Hispanic</v>
      </c>
      <c r="AS153" s="150" t="s">
        <v>111</v>
      </c>
      <c r="AT153" s="150" t="str">
        <f>' B_Populations'!$O$8</f>
        <v>Asian</v>
      </c>
      <c r="AU153" s="150" t="s">
        <v>111</v>
      </c>
      <c r="AV153" s="150" t="str">
        <f>' B_Populations'!$Q$8</f>
        <v>American Indian/Alaska Native</v>
      </c>
      <c r="AW153" s="150" t="s">
        <v>111</v>
      </c>
      <c r="AX153" s="150" t="str">
        <f>' B_Populations'!$S$8</f>
        <v>Other</v>
      </c>
      <c r="AY153" s="150" t="s">
        <v>111</v>
      </c>
      <c r="AZ153" s="150" t="str">
        <f>' B_Populations'!$U$8</f>
        <v>Other</v>
      </c>
      <c r="BA153" s="150" t="s">
        <v>111</v>
      </c>
      <c r="BB153" s="102"/>
      <c r="BC153" s="102"/>
      <c r="BD153" s="102"/>
      <c r="BE153" s="102"/>
      <c r="BF153" s="102"/>
      <c r="BG153" s="102"/>
      <c r="BH153" s="102"/>
      <c r="BI153" s="102"/>
      <c r="BJ153" s="102"/>
      <c r="BK153" s="102"/>
      <c r="BL153" s="102"/>
      <c r="BM153" s="102"/>
      <c r="BN153" s="102"/>
      <c r="BO153" s="102"/>
      <c r="BP153" s="102"/>
      <c r="BQ153" s="102"/>
      <c r="BR153" s="102"/>
      <c r="BS153" s="102"/>
      <c r="BT153" s="102"/>
      <c r="BU153" s="102"/>
      <c r="BV153" s="102"/>
      <c r="BW153" s="102"/>
      <c r="BX153" s="102"/>
      <c r="BY153" s="102"/>
      <c r="BZ153" s="102"/>
      <c r="CA153" s="102"/>
      <c r="CB153" s="102"/>
      <c r="CC153" s="102"/>
      <c r="CD153" s="102"/>
      <c r="CE153" s="102"/>
      <c r="CF153" s="102"/>
      <c r="CG153" s="102"/>
      <c r="CH153" s="102"/>
      <c r="CI153" s="102"/>
      <c r="CJ153" s="102"/>
      <c r="CK153" s="102"/>
      <c r="CL153" s="102"/>
      <c r="CM153" s="102"/>
      <c r="CN153" s="102"/>
      <c r="CO153" s="102"/>
      <c r="CP153" s="102"/>
      <c r="CQ153" s="102"/>
      <c r="CR153" s="102"/>
      <c r="CS153" s="151" t="s">
        <v>114</v>
      </c>
      <c r="CU153" s="150" t="s">
        <v>32</v>
      </c>
      <c r="CV153" s="152" t="s">
        <v>33</v>
      </c>
      <c r="CW153" s="153" t="s">
        <v>34</v>
      </c>
      <c r="CX153" s="153" t="s">
        <v>35</v>
      </c>
      <c r="CY153" s="148" t="str">
        <f>' B_Populations'!$I$8</f>
        <v>White-Not Hispanic</v>
      </c>
      <c r="CZ153" s="148" t="str">
        <f>' B_Populations'!$K$8</f>
        <v>Hispanic</v>
      </c>
      <c r="DA153" s="148" t="str">
        <f>' B_Populations'!$M$8</f>
        <v>Black-Not Hispanic</v>
      </c>
      <c r="DB153" s="148" t="str">
        <f>' B_Populations'!$O$8</f>
        <v>Asian</v>
      </c>
      <c r="DC153" s="148" t="str">
        <f>' B_Populations'!$Q$8</f>
        <v>American Indian/Alaska Native</v>
      </c>
      <c r="DD153" s="148" t="str">
        <f>' B_Populations'!$S$8</f>
        <v>Other</v>
      </c>
      <c r="DE153" s="175" t="str">
        <f>' B_Populations'!$U$8</f>
        <v>Other</v>
      </c>
    </row>
    <row r="154" spans="1:109">
      <c r="B154" s="108" t="str">
        <f>' B_Populations'!$B$9</f>
        <v>10-14</v>
      </c>
      <c r="C154" s="259"/>
      <c r="D154" s="260"/>
      <c r="E154" s="260"/>
      <c r="F154" s="155"/>
      <c r="G154" s="155"/>
      <c r="H154" s="155"/>
      <c r="I154" s="155"/>
      <c r="J154" s="155"/>
      <c r="K154" s="155"/>
      <c r="L154" s="155"/>
      <c r="M154" s="110"/>
      <c r="N154" s="110"/>
      <c r="O154" s="110"/>
      <c r="P154" s="110"/>
      <c r="Q154" s="110"/>
      <c r="R154" s="110"/>
      <c r="S154" s="110"/>
      <c r="T154" s="110"/>
      <c r="U154" s="110"/>
      <c r="V154" s="110"/>
      <c r="W154" s="110"/>
      <c r="X154" s="110"/>
      <c r="Y154" s="110"/>
      <c r="Z154" s="177"/>
      <c r="AA154" s="177"/>
      <c r="AB154" s="177"/>
      <c r="AC154" s="177"/>
      <c r="AD154" s="177"/>
      <c r="AE154" s="177"/>
      <c r="AF154" s="177"/>
      <c r="AG154" s="110"/>
      <c r="AH154" s="157">
        <f>' B_Populations'!C159</f>
        <v>0</v>
      </c>
      <c r="AI154" s="157">
        <f>IF(AH154=0,0,($C$154/$AH$154)*100000)</f>
        <v>0</v>
      </c>
      <c r="AJ154" s="157">
        <f>' B_Populations'!E159</f>
        <v>0</v>
      </c>
      <c r="AK154" s="157">
        <f>IF(AJ154=0,0,($D$154/$AJ$154)*100000)</f>
        <v>0</v>
      </c>
      <c r="AL154" s="157">
        <f>' B_Populations'!G159</f>
        <v>0</v>
      </c>
      <c r="AM154" s="157">
        <f>IF(AL154=0,0,($E$154/$AL$154)*100000)</f>
        <v>0</v>
      </c>
      <c r="AN154" s="157">
        <f>' B_Populations'!I159</f>
        <v>0</v>
      </c>
      <c r="AO154" s="157">
        <f>IF(AN154=0,0,($F$154/$AN$154)*100000)</f>
        <v>0</v>
      </c>
      <c r="AP154" s="157">
        <f>' B_Populations'!K159</f>
        <v>0</v>
      </c>
      <c r="AQ154" s="157">
        <f>IF(AP154=0,0,($G$154/$AP$154)*100000)</f>
        <v>0</v>
      </c>
      <c r="AR154" s="157">
        <f>' B_Populations'!M159</f>
        <v>0</v>
      </c>
      <c r="AS154" s="157">
        <f>IF(AR154=0,0,($H$154/$AR$154)*100000)</f>
        <v>0</v>
      </c>
      <c r="AT154" s="157">
        <f>' B_Populations'!O159</f>
        <v>0</v>
      </c>
      <c r="AU154" s="157">
        <f>IF(AT154=0,0,($I$154/$AT$154)*100000)</f>
        <v>0</v>
      </c>
      <c r="AV154" s="157">
        <f>' B_Populations'!Q159</f>
        <v>0</v>
      </c>
      <c r="AW154" s="157">
        <f>IF(AV154=0,0,($J$154/$AV$154)*100000)</f>
        <v>0</v>
      </c>
      <c r="AX154" s="157">
        <f>' B_Populations'!S159</f>
        <v>0</v>
      </c>
      <c r="AY154" s="157">
        <f>IF(AX154=0,0,($K$154/$AX$154)*100000)</f>
        <v>0</v>
      </c>
      <c r="AZ154" s="157">
        <f>' B_Populations'!U159</f>
        <v>0</v>
      </c>
      <c r="BA154" s="157">
        <f>IF(AZ154=0,0,($L$154/$AZ$154)*100000)</f>
        <v>0</v>
      </c>
      <c r="CQ154" s="110"/>
      <c r="CR154" s="158"/>
      <c r="CS154" s="159">
        <v>7.3032E-2</v>
      </c>
      <c r="CT154" s="110"/>
      <c r="CU154" s="108" t="str">
        <f>' B_Populations'!$B$9</f>
        <v>10-14</v>
      </c>
      <c r="CV154" s="160">
        <f t="shared" ref="CV154:CV163" si="162">AI154*CS154</f>
        <v>0</v>
      </c>
      <c r="CW154" s="161">
        <f t="shared" ref="CW154:CW163" si="163">AK154*CS154</f>
        <v>0</v>
      </c>
      <c r="CX154" s="161">
        <f t="shared" ref="CX154:CX163" si="164">AM154*CS154</f>
        <v>0</v>
      </c>
      <c r="CY154" s="162">
        <f t="shared" ref="CY154:CY163" si="165">AO154*CS154</f>
        <v>0</v>
      </c>
      <c r="CZ154" s="162">
        <f t="shared" ref="CZ154:CZ163" si="166">AQ154*CS154</f>
        <v>0</v>
      </c>
      <c r="DA154" s="162">
        <f t="shared" ref="DA154:DA163" si="167">AS154*CS154</f>
        <v>0</v>
      </c>
      <c r="DB154" s="162">
        <f t="shared" ref="DB154:DB163" si="168">AU154*CS154</f>
        <v>0</v>
      </c>
      <c r="DC154" s="162">
        <f t="shared" ref="DC154:DC163" si="169">AW154*CS154</f>
        <v>0</v>
      </c>
      <c r="DD154" s="162">
        <f t="shared" ref="DD154:DD163" si="170">AY154*CS154</f>
        <v>0</v>
      </c>
      <c r="DE154" s="178">
        <f t="shared" ref="DE154:DE163" si="171">BA154*CS154</f>
        <v>0</v>
      </c>
    </row>
    <row r="155" spans="1:109">
      <c r="B155" s="108" t="str">
        <f>' B_Populations'!$B$10</f>
        <v>15-19</v>
      </c>
      <c r="C155" s="259"/>
      <c r="D155" s="260"/>
      <c r="E155" s="260"/>
      <c r="F155" s="155"/>
      <c r="G155" s="155"/>
      <c r="H155" s="155"/>
      <c r="I155" s="155"/>
      <c r="J155" s="155"/>
      <c r="K155" s="155"/>
      <c r="L155" s="155"/>
      <c r="M155" s="110"/>
      <c r="N155" s="110"/>
      <c r="O155" s="110"/>
      <c r="P155" s="110"/>
      <c r="Q155" s="110"/>
      <c r="R155" s="110"/>
      <c r="S155" s="110"/>
      <c r="T155" s="110"/>
      <c r="U155" s="110"/>
      <c r="V155" s="110"/>
      <c r="W155" s="110"/>
      <c r="X155" s="110"/>
      <c r="Y155" s="110"/>
      <c r="Z155" s="177"/>
      <c r="AA155" s="177"/>
      <c r="AB155" s="177"/>
      <c r="AC155" s="177"/>
      <c r="AD155" s="177"/>
      <c r="AE155" s="177"/>
      <c r="AF155" s="177"/>
      <c r="AG155" s="110"/>
      <c r="AH155" s="157">
        <f>' B_Populations'!C160</f>
        <v>0</v>
      </c>
      <c r="AI155" s="157">
        <f>IF(AH155=0,0,($C$155/$AH$155)*100000)</f>
        <v>0</v>
      </c>
      <c r="AJ155" s="157">
        <f>' B_Populations'!E160</f>
        <v>0</v>
      </c>
      <c r="AK155" s="157">
        <f>IF(AJ155=0,0,($D$155/$AJ$155)*100000)</f>
        <v>0</v>
      </c>
      <c r="AL155" s="157">
        <f>' B_Populations'!G160</f>
        <v>0</v>
      </c>
      <c r="AM155" s="157">
        <f>IF(AL155=0,0,($E$155/$AL$155)*100000)</f>
        <v>0</v>
      </c>
      <c r="AN155" s="157">
        <f>' B_Populations'!I160</f>
        <v>0</v>
      </c>
      <c r="AO155" s="157">
        <f>IF(AN155=0,0,($F$155/$AN$155)*100000)</f>
        <v>0</v>
      </c>
      <c r="AP155" s="157">
        <f>' B_Populations'!K160</f>
        <v>0</v>
      </c>
      <c r="AQ155" s="157">
        <f>IF(AP155=0,0,($G$155/$AP$155)*100000)</f>
        <v>0</v>
      </c>
      <c r="AR155" s="157">
        <f>' B_Populations'!M160</f>
        <v>0</v>
      </c>
      <c r="AS155" s="157">
        <f>IF(AR155=0,0,($H$155/$AR$155)*100000)</f>
        <v>0</v>
      </c>
      <c r="AT155" s="157">
        <f>' B_Populations'!O160</f>
        <v>0</v>
      </c>
      <c r="AU155" s="157">
        <f>IF(AT155=0,0,($I$155/$AT$155)*100000)</f>
        <v>0</v>
      </c>
      <c r="AV155" s="157">
        <f>' B_Populations'!Q160</f>
        <v>0</v>
      </c>
      <c r="AW155" s="157">
        <f>IF(AV155=0,0,($J$155/$AV$155)*100000)</f>
        <v>0</v>
      </c>
      <c r="AX155" s="157">
        <f>' B_Populations'!S160</f>
        <v>0</v>
      </c>
      <c r="AY155" s="157">
        <f>IF(AX155=0,0,($K$155/$AX$155)*100000)</f>
        <v>0</v>
      </c>
      <c r="AZ155" s="157">
        <f>' B_Populations'!U160</f>
        <v>0</v>
      </c>
      <c r="BA155" s="157">
        <f>IF(AZ155=0,0,($L$155/$AZ$155)*100000)</f>
        <v>0</v>
      </c>
      <c r="CQ155" s="110"/>
      <c r="CR155" s="158"/>
      <c r="CS155" s="159">
        <v>7.2168999999999997E-2</v>
      </c>
      <c r="CT155" s="110"/>
      <c r="CU155" s="108" t="str">
        <f>' B_Populations'!$B$10</f>
        <v>15-19</v>
      </c>
      <c r="CV155" s="160">
        <f t="shared" si="162"/>
        <v>0</v>
      </c>
      <c r="CW155" s="161">
        <f t="shared" si="163"/>
        <v>0</v>
      </c>
      <c r="CX155" s="161">
        <f t="shared" si="164"/>
        <v>0</v>
      </c>
      <c r="CY155" s="162">
        <f t="shared" si="165"/>
        <v>0</v>
      </c>
      <c r="CZ155" s="162">
        <f t="shared" si="166"/>
        <v>0</v>
      </c>
      <c r="DA155" s="162">
        <f t="shared" si="167"/>
        <v>0</v>
      </c>
      <c r="DB155" s="162">
        <f t="shared" si="168"/>
        <v>0</v>
      </c>
      <c r="DC155" s="162">
        <f t="shared" si="169"/>
        <v>0</v>
      </c>
      <c r="DD155" s="162">
        <f t="shared" si="170"/>
        <v>0</v>
      </c>
      <c r="DE155" s="178">
        <f t="shared" si="171"/>
        <v>0</v>
      </c>
    </row>
    <row r="156" spans="1:109">
      <c r="B156" s="108" t="str">
        <f>' B_Populations'!$B$11</f>
        <v>20-24</v>
      </c>
      <c r="C156" s="259"/>
      <c r="D156" s="260"/>
      <c r="E156" s="260"/>
      <c r="F156" s="155"/>
      <c r="G156" s="155"/>
      <c r="H156" s="155"/>
      <c r="I156" s="155"/>
      <c r="J156" s="155"/>
      <c r="K156" s="155"/>
      <c r="L156" s="155"/>
      <c r="M156" s="110"/>
      <c r="N156" s="110"/>
      <c r="O156" s="110"/>
      <c r="P156" s="110"/>
      <c r="Q156" s="110"/>
      <c r="R156" s="110"/>
      <c r="S156" s="110"/>
      <c r="T156" s="110"/>
      <c r="U156" s="110"/>
      <c r="V156" s="110"/>
      <c r="W156" s="110"/>
      <c r="X156" s="110"/>
      <c r="Y156" s="110"/>
      <c r="Z156" s="177"/>
      <c r="AA156" s="177"/>
      <c r="AB156" s="177"/>
      <c r="AC156" s="177"/>
      <c r="AD156" s="177"/>
      <c r="AE156" s="177"/>
      <c r="AF156" s="177"/>
      <c r="AG156" s="110"/>
      <c r="AH156" s="157">
        <f>' B_Populations'!C161</f>
        <v>0</v>
      </c>
      <c r="AI156" s="157">
        <f>IF(AH156=0,0,($C$156/$AH$156)*100000)</f>
        <v>0</v>
      </c>
      <c r="AJ156" s="157">
        <f>' B_Populations'!E161</f>
        <v>0</v>
      </c>
      <c r="AK156" s="157">
        <f>IF(AJ156=0,0,($D$156/$AJ$156)*100000)</f>
        <v>0</v>
      </c>
      <c r="AL156" s="157">
        <f>' B_Populations'!G161</f>
        <v>0</v>
      </c>
      <c r="AM156" s="157">
        <f>IF(AL156=0,0,($E$156/$AL$156)*100000)</f>
        <v>0</v>
      </c>
      <c r="AN156" s="157">
        <f>' B_Populations'!I161</f>
        <v>0</v>
      </c>
      <c r="AO156" s="157">
        <f>IF(AN156=0,0,($F$156/$AN$156)*100000)</f>
        <v>0</v>
      </c>
      <c r="AP156" s="157">
        <f>' B_Populations'!K161</f>
        <v>0</v>
      </c>
      <c r="AQ156" s="157">
        <f>IF(AP156=0,0,($G$156/$AP$156)*100000)</f>
        <v>0</v>
      </c>
      <c r="AR156" s="157">
        <f>' B_Populations'!M161</f>
        <v>0</v>
      </c>
      <c r="AS156" s="157">
        <f>IF(AR156=0,0,($H$156/$AR$156)*100000)</f>
        <v>0</v>
      </c>
      <c r="AT156" s="157">
        <f>' B_Populations'!O161</f>
        <v>0</v>
      </c>
      <c r="AU156" s="157">
        <f>IF(AT156=0,0,($I$156/$AT$156)*100000)</f>
        <v>0</v>
      </c>
      <c r="AV156" s="157">
        <f>' B_Populations'!Q161</f>
        <v>0</v>
      </c>
      <c r="AW156" s="157">
        <f>IF(AV156=0,0,($J$156/$AV$156)*100000)</f>
        <v>0</v>
      </c>
      <c r="AX156" s="157">
        <f>' B_Populations'!S161</f>
        <v>0</v>
      </c>
      <c r="AY156" s="157">
        <f>IF(AX156=0,0,($K$156/$AX$156)*100000)</f>
        <v>0</v>
      </c>
      <c r="AZ156" s="157">
        <f>' B_Populations'!U161</f>
        <v>0</v>
      </c>
      <c r="BA156" s="157">
        <f>IF(AZ156=0,0,($L$156/$AZ$156)*100000)</f>
        <v>0</v>
      </c>
      <c r="CQ156" s="110"/>
      <c r="CR156" s="158"/>
      <c r="CS156" s="159">
        <v>6.6477999999999995E-2</v>
      </c>
      <c r="CT156" s="110"/>
      <c r="CU156" s="108" t="str">
        <f>' B_Populations'!$B$11</f>
        <v>20-24</v>
      </c>
      <c r="CV156" s="160">
        <f t="shared" si="162"/>
        <v>0</v>
      </c>
      <c r="CW156" s="161">
        <f t="shared" si="163"/>
        <v>0</v>
      </c>
      <c r="CX156" s="161">
        <f t="shared" si="164"/>
        <v>0</v>
      </c>
      <c r="CY156" s="162">
        <f t="shared" si="165"/>
        <v>0</v>
      </c>
      <c r="CZ156" s="162">
        <f t="shared" si="166"/>
        <v>0</v>
      </c>
      <c r="DA156" s="162">
        <f t="shared" si="167"/>
        <v>0</v>
      </c>
      <c r="DB156" s="162">
        <f t="shared" si="168"/>
        <v>0</v>
      </c>
      <c r="DC156" s="162">
        <f t="shared" si="169"/>
        <v>0</v>
      </c>
      <c r="DD156" s="162">
        <f t="shared" si="170"/>
        <v>0</v>
      </c>
      <c r="DE156" s="178">
        <f t="shared" si="171"/>
        <v>0</v>
      </c>
    </row>
    <row r="157" spans="1:109">
      <c r="B157" s="108" t="str">
        <f>' B_Populations'!$B$12</f>
        <v>25-34</v>
      </c>
      <c r="C157" s="259"/>
      <c r="D157" s="260"/>
      <c r="E157" s="260"/>
      <c r="F157" s="155"/>
      <c r="G157" s="155"/>
      <c r="H157" s="155"/>
      <c r="I157" s="155"/>
      <c r="J157" s="155"/>
      <c r="K157" s="155"/>
      <c r="L157" s="155"/>
      <c r="M157" s="110"/>
      <c r="N157" s="110"/>
      <c r="O157" s="110"/>
      <c r="P157" s="110"/>
      <c r="Q157" s="110"/>
      <c r="R157" s="110"/>
      <c r="S157" s="110"/>
      <c r="T157" s="110"/>
      <c r="U157" s="110"/>
      <c r="V157" s="110"/>
      <c r="W157" s="110"/>
      <c r="X157" s="110"/>
      <c r="Y157" s="110"/>
      <c r="Z157" s="177"/>
      <c r="AA157" s="177"/>
      <c r="AB157" s="177"/>
      <c r="AC157" s="177"/>
      <c r="AD157" s="177"/>
      <c r="AE157" s="177"/>
      <c r="AF157" s="177"/>
      <c r="AG157" s="110"/>
      <c r="AH157" s="157">
        <f>' B_Populations'!C162</f>
        <v>0</v>
      </c>
      <c r="AI157" s="157">
        <f>IF(AH157=0,0,($C$157/$AH$157)*100000)</f>
        <v>0</v>
      </c>
      <c r="AJ157" s="157">
        <f>' B_Populations'!E162</f>
        <v>0</v>
      </c>
      <c r="AK157" s="157">
        <f>IF(AJ157=0,0,($D$157/$AJ$157)*100000)</f>
        <v>0</v>
      </c>
      <c r="AL157" s="157">
        <f>' B_Populations'!G162</f>
        <v>0</v>
      </c>
      <c r="AM157" s="157">
        <f>IF(AL157=0,0,($E$157/$AL$157)*100000)</f>
        <v>0</v>
      </c>
      <c r="AN157" s="157">
        <f>' B_Populations'!I162</f>
        <v>0</v>
      </c>
      <c r="AO157" s="157">
        <f>IF(AN157=0,0,($F$157/$AN$157)*100000)</f>
        <v>0</v>
      </c>
      <c r="AP157" s="157">
        <f>' B_Populations'!K162</f>
        <v>0</v>
      </c>
      <c r="AQ157" s="157">
        <f>IF(AP157=0,0,($G$157/$AP$157)*100000)</f>
        <v>0</v>
      </c>
      <c r="AR157" s="157">
        <f>' B_Populations'!M162</f>
        <v>0</v>
      </c>
      <c r="AS157" s="157">
        <f>IF(AR157=0,0,($H$157/$AR$157)*100000)</f>
        <v>0</v>
      </c>
      <c r="AT157" s="157">
        <f>' B_Populations'!O162</f>
        <v>0</v>
      </c>
      <c r="AU157" s="157">
        <f>IF(AT157=0,0,($I$157/$AT$157)*100000)</f>
        <v>0</v>
      </c>
      <c r="AV157" s="157">
        <f>' B_Populations'!Q162</f>
        <v>0</v>
      </c>
      <c r="AW157" s="157">
        <f>IF(AV157=0,0,($J$157/$AV$157)*100000)</f>
        <v>0</v>
      </c>
      <c r="AX157" s="157">
        <f>' B_Populations'!S162</f>
        <v>0</v>
      </c>
      <c r="AY157" s="157">
        <f>IF(AX157=0,0,($K$157/$AX$157)*100000)</f>
        <v>0</v>
      </c>
      <c r="AZ157" s="157">
        <f>' B_Populations'!U162</f>
        <v>0</v>
      </c>
      <c r="BA157" s="157">
        <f>IF(AZ157=0,0,($L$157/$AZ$157)*100000)</f>
        <v>0</v>
      </c>
      <c r="CQ157" s="110"/>
      <c r="CR157" s="158"/>
      <c r="CS157" s="159">
        <v>0.135573</v>
      </c>
      <c r="CT157" s="110"/>
      <c r="CU157" s="108" t="str">
        <f>' B_Populations'!$B$12</f>
        <v>25-34</v>
      </c>
      <c r="CV157" s="160">
        <f t="shared" si="162"/>
        <v>0</v>
      </c>
      <c r="CW157" s="161">
        <f t="shared" si="163"/>
        <v>0</v>
      </c>
      <c r="CX157" s="161">
        <f t="shared" si="164"/>
        <v>0</v>
      </c>
      <c r="CY157" s="162">
        <f t="shared" si="165"/>
        <v>0</v>
      </c>
      <c r="CZ157" s="162">
        <f t="shared" si="166"/>
        <v>0</v>
      </c>
      <c r="DA157" s="162">
        <f t="shared" si="167"/>
        <v>0</v>
      </c>
      <c r="DB157" s="162">
        <f t="shared" si="168"/>
        <v>0</v>
      </c>
      <c r="DC157" s="162">
        <f t="shared" si="169"/>
        <v>0</v>
      </c>
      <c r="DD157" s="162">
        <f t="shared" si="170"/>
        <v>0</v>
      </c>
      <c r="DE157" s="178">
        <f t="shared" si="171"/>
        <v>0</v>
      </c>
    </row>
    <row r="158" spans="1:109">
      <c r="B158" s="108" t="str">
        <f>' B_Populations'!$B$13</f>
        <v>35-44</v>
      </c>
      <c r="C158" s="259"/>
      <c r="D158" s="260"/>
      <c r="E158" s="260"/>
      <c r="F158" s="155"/>
      <c r="G158" s="155"/>
      <c r="H158" s="155"/>
      <c r="I158" s="155"/>
      <c r="J158" s="155"/>
      <c r="K158" s="155"/>
      <c r="L158" s="155"/>
      <c r="M158" s="110"/>
      <c r="N158" s="110"/>
      <c r="O158" s="110"/>
      <c r="P158" s="110"/>
      <c r="Q158" s="110"/>
      <c r="R158" s="110"/>
      <c r="S158" s="110"/>
      <c r="T158" s="110"/>
      <c r="U158" s="110"/>
      <c r="V158" s="110"/>
      <c r="W158" s="110"/>
      <c r="X158" s="110"/>
      <c r="Y158" s="110"/>
      <c r="Z158" s="177"/>
      <c r="AA158" s="177"/>
      <c r="AB158" s="177"/>
      <c r="AC158" s="177"/>
      <c r="AD158" s="177"/>
      <c r="AE158" s="177"/>
      <c r="AF158" s="177"/>
      <c r="AG158" s="110"/>
      <c r="AH158" s="157">
        <f>' B_Populations'!C163</f>
        <v>0</v>
      </c>
      <c r="AI158" s="157">
        <f>IF(AH158=0,0,($C$158/$AH$158)*100000)</f>
        <v>0</v>
      </c>
      <c r="AJ158" s="157">
        <f>' B_Populations'!E163</f>
        <v>0</v>
      </c>
      <c r="AK158" s="157">
        <f>IF(AJ158=0,0,($D$158/$AJ$158)*100000)</f>
        <v>0</v>
      </c>
      <c r="AL158" s="157">
        <f>' B_Populations'!G163</f>
        <v>0</v>
      </c>
      <c r="AM158" s="157">
        <f>IF(AL158=0,0,($E$158/$AL$158)*100000)</f>
        <v>0</v>
      </c>
      <c r="AN158" s="157">
        <f>' B_Populations'!I163</f>
        <v>0</v>
      </c>
      <c r="AO158" s="157">
        <f>IF(AN158=0,0,($F$158/$AN$158)*100000)</f>
        <v>0</v>
      </c>
      <c r="AP158" s="157">
        <f>' B_Populations'!K163</f>
        <v>0</v>
      </c>
      <c r="AQ158" s="157">
        <f>IF(AP158=0,0,($G$158/$AP$158)*100000)</f>
        <v>0</v>
      </c>
      <c r="AR158" s="157">
        <f>' B_Populations'!M163</f>
        <v>0</v>
      </c>
      <c r="AS158" s="157">
        <f>IF(AR158=0,0,($H$158/$AR$158)*100000)</f>
        <v>0</v>
      </c>
      <c r="AT158" s="157">
        <f>' B_Populations'!O163</f>
        <v>0</v>
      </c>
      <c r="AU158" s="157">
        <f>IF(AT158=0,0,($I$158/$AT$158)*100000)</f>
        <v>0</v>
      </c>
      <c r="AV158" s="157">
        <f>' B_Populations'!Q163</f>
        <v>0</v>
      </c>
      <c r="AW158" s="157">
        <f>IF(AV158=0,0,($J$158/$AV$158)*100000)</f>
        <v>0</v>
      </c>
      <c r="AX158" s="157">
        <f>' B_Populations'!S163</f>
        <v>0</v>
      </c>
      <c r="AY158" s="157">
        <f>IF(AX158=0,0,($K$158/$AX$158)*100000)</f>
        <v>0</v>
      </c>
      <c r="AZ158" s="157">
        <f>' B_Populations'!U163</f>
        <v>0</v>
      </c>
      <c r="BA158" s="157">
        <f>IF(AZ158=0,0,($L$158/$AZ$158)*100000)</f>
        <v>0</v>
      </c>
      <c r="CQ158" s="110"/>
      <c r="CR158" s="158"/>
      <c r="CS158" s="159">
        <v>0.16261300000000001</v>
      </c>
      <c r="CT158" s="110"/>
      <c r="CU158" s="108" t="str">
        <f>' B_Populations'!$B$13</f>
        <v>35-44</v>
      </c>
      <c r="CV158" s="160">
        <f t="shared" si="162"/>
        <v>0</v>
      </c>
      <c r="CW158" s="161">
        <f t="shared" si="163"/>
        <v>0</v>
      </c>
      <c r="CX158" s="161">
        <f t="shared" si="164"/>
        <v>0</v>
      </c>
      <c r="CY158" s="162">
        <f t="shared" si="165"/>
        <v>0</v>
      </c>
      <c r="CZ158" s="162">
        <f t="shared" si="166"/>
        <v>0</v>
      </c>
      <c r="DA158" s="162">
        <f t="shared" si="167"/>
        <v>0</v>
      </c>
      <c r="DB158" s="162">
        <f t="shared" si="168"/>
        <v>0</v>
      </c>
      <c r="DC158" s="162">
        <f t="shared" si="169"/>
        <v>0</v>
      </c>
      <c r="DD158" s="162">
        <f t="shared" si="170"/>
        <v>0</v>
      </c>
      <c r="DE158" s="178">
        <f t="shared" si="171"/>
        <v>0</v>
      </c>
    </row>
    <row r="159" spans="1:109">
      <c r="B159" s="108" t="str">
        <f>' B_Populations'!$B$14</f>
        <v>45-54</v>
      </c>
      <c r="C159" s="259"/>
      <c r="D159" s="260"/>
      <c r="E159" s="260"/>
      <c r="F159" s="155"/>
      <c r="G159" s="155"/>
      <c r="H159" s="155"/>
      <c r="I159" s="155"/>
      <c r="J159" s="155"/>
      <c r="K159" s="155"/>
      <c r="L159" s="155"/>
      <c r="M159" s="110"/>
      <c r="N159" s="110"/>
      <c r="O159" s="110"/>
      <c r="P159" s="110"/>
      <c r="Q159" s="110"/>
      <c r="R159" s="110"/>
      <c r="S159" s="110"/>
      <c r="T159" s="110"/>
      <c r="U159" s="110"/>
      <c r="V159" s="110"/>
      <c r="W159" s="110"/>
      <c r="X159" s="110"/>
      <c r="Y159" s="110"/>
      <c r="Z159" s="177"/>
      <c r="AA159" s="177"/>
      <c r="AB159" s="177"/>
      <c r="AC159" s="177"/>
      <c r="AD159" s="177"/>
      <c r="AE159" s="177"/>
      <c r="AF159" s="177"/>
      <c r="AG159" s="110"/>
      <c r="AH159" s="157">
        <f>' B_Populations'!C164</f>
        <v>0</v>
      </c>
      <c r="AI159" s="157">
        <f>IF(AH159=0,0,($C$159/$AH$159)*100000)</f>
        <v>0</v>
      </c>
      <c r="AJ159" s="157">
        <f>' B_Populations'!E164</f>
        <v>0</v>
      </c>
      <c r="AK159" s="157">
        <f>IF(AJ159=0,0,($D$159/$AJ$159)*100000)</f>
        <v>0</v>
      </c>
      <c r="AL159" s="157">
        <f>' B_Populations'!G164</f>
        <v>0</v>
      </c>
      <c r="AM159" s="157">
        <f>IF(AL159=0,0,($E$159/$AL$159)*100000)</f>
        <v>0</v>
      </c>
      <c r="AN159" s="157">
        <f>' B_Populations'!I164</f>
        <v>0</v>
      </c>
      <c r="AO159" s="157">
        <f>IF(AN159=0,0,($F$159/$AN$159)*100000)</f>
        <v>0</v>
      </c>
      <c r="AP159" s="157">
        <f>' B_Populations'!K164</f>
        <v>0</v>
      </c>
      <c r="AQ159" s="157">
        <f>IF(AP159=0,0,($G$159/$AP$159)*100000)</f>
        <v>0</v>
      </c>
      <c r="AR159" s="157">
        <f>' B_Populations'!M164</f>
        <v>0</v>
      </c>
      <c r="AS159" s="157">
        <f>IF(AR159=0,0,($H$159/$AR$159)*100000)</f>
        <v>0</v>
      </c>
      <c r="AT159" s="157">
        <f>' B_Populations'!O164</f>
        <v>0</v>
      </c>
      <c r="AU159" s="157">
        <f>IF(AT159=0,0,($I$159/$AT$159)*100000)</f>
        <v>0</v>
      </c>
      <c r="AV159" s="157">
        <f>' B_Populations'!Q164</f>
        <v>0</v>
      </c>
      <c r="AW159" s="157">
        <f>IF(AV159=0,0,($J$159/$AV$159)*100000)</f>
        <v>0</v>
      </c>
      <c r="AX159" s="157">
        <f>' B_Populations'!S164</f>
        <v>0</v>
      </c>
      <c r="AY159" s="157">
        <f>IF(AX159=0,0,($K$159/$AX$159)*100000)</f>
        <v>0</v>
      </c>
      <c r="AZ159" s="157">
        <f>' B_Populations'!U164</f>
        <v>0</v>
      </c>
      <c r="BA159" s="157">
        <f>IF(AZ159=0,0,($L$159/$AZ$159)*100000)</f>
        <v>0</v>
      </c>
      <c r="CQ159" s="110"/>
      <c r="CR159" s="158"/>
      <c r="CS159" s="159">
        <v>0.13483400000000001</v>
      </c>
      <c r="CT159" s="110"/>
      <c r="CU159" s="108" t="str">
        <f>' B_Populations'!$B$14</f>
        <v>45-54</v>
      </c>
      <c r="CV159" s="160">
        <f t="shared" si="162"/>
        <v>0</v>
      </c>
      <c r="CW159" s="161">
        <f t="shared" si="163"/>
        <v>0</v>
      </c>
      <c r="CX159" s="161">
        <f t="shared" si="164"/>
        <v>0</v>
      </c>
      <c r="CY159" s="162">
        <f t="shared" si="165"/>
        <v>0</v>
      </c>
      <c r="CZ159" s="162">
        <f t="shared" si="166"/>
        <v>0</v>
      </c>
      <c r="DA159" s="162">
        <f t="shared" si="167"/>
        <v>0</v>
      </c>
      <c r="DB159" s="162">
        <f t="shared" si="168"/>
        <v>0</v>
      </c>
      <c r="DC159" s="162">
        <f t="shared" si="169"/>
        <v>0</v>
      </c>
      <c r="DD159" s="162">
        <f t="shared" si="170"/>
        <v>0</v>
      </c>
      <c r="DE159" s="178">
        <f t="shared" si="171"/>
        <v>0</v>
      </c>
    </row>
    <row r="160" spans="1:109">
      <c r="B160" s="108" t="str">
        <f>' B_Populations'!$B$15</f>
        <v>55-64</v>
      </c>
      <c r="C160" s="259"/>
      <c r="D160" s="260"/>
      <c r="E160" s="260"/>
      <c r="F160" s="155"/>
      <c r="G160" s="155"/>
      <c r="H160" s="155"/>
      <c r="I160" s="155"/>
      <c r="J160" s="155"/>
      <c r="K160" s="155"/>
      <c r="L160" s="155"/>
      <c r="M160" s="110"/>
      <c r="N160" s="110"/>
      <c r="O160" s="110"/>
      <c r="P160" s="110"/>
      <c r="Q160" s="110"/>
      <c r="R160" s="110"/>
      <c r="S160" s="110"/>
      <c r="T160" s="110"/>
      <c r="U160" s="110"/>
      <c r="V160" s="110"/>
      <c r="W160" s="110"/>
      <c r="X160" s="110"/>
      <c r="Y160" s="110"/>
      <c r="Z160" s="177"/>
      <c r="AA160" s="177"/>
      <c r="AB160" s="177"/>
      <c r="AC160" s="177"/>
      <c r="AD160" s="177"/>
      <c r="AE160" s="177"/>
      <c r="AF160" s="177"/>
      <c r="AG160" s="110"/>
      <c r="AH160" s="157">
        <f>' B_Populations'!C165</f>
        <v>0</v>
      </c>
      <c r="AI160" s="157">
        <f>IF(AH160=0,0,($C$160/$AH$160)*100000)</f>
        <v>0</v>
      </c>
      <c r="AJ160" s="157">
        <f>' B_Populations'!E165</f>
        <v>0</v>
      </c>
      <c r="AK160" s="157">
        <f>IF(AJ160=0,0,($D$160/$AJ$160)*100000)</f>
        <v>0</v>
      </c>
      <c r="AL160" s="157">
        <f>' B_Populations'!G165</f>
        <v>0</v>
      </c>
      <c r="AM160" s="157">
        <f>IF(AL160=0,0,($E$160/$AL$160)*100000)</f>
        <v>0</v>
      </c>
      <c r="AN160" s="157">
        <f>' B_Populations'!I165</f>
        <v>0</v>
      </c>
      <c r="AO160" s="157">
        <f>IF(AN160=0,0,($F$160/$AN$160)*100000)</f>
        <v>0</v>
      </c>
      <c r="AP160" s="157">
        <f>' B_Populations'!K165</f>
        <v>0</v>
      </c>
      <c r="AQ160" s="157">
        <f>IF(AP160=0,0,($G$160/$AP$160)*100000)</f>
        <v>0</v>
      </c>
      <c r="AR160" s="157">
        <f>' B_Populations'!M165</f>
        <v>0</v>
      </c>
      <c r="AS160" s="157">
        <f>IF(AR160=0,0,($H$160/$AR$160)*100000)</f>
        <v>0</v>
      </c>
      <c r="AT160" s="157">
        <f>' B_Populations'!O165</f>
        <v>0</v>
      </c>
      <c r="AU160" s="157">
        <f>IF(AT160=0,0,($I$160/$AT$160)*100000)</f>
        <v>0</v>
      </c>
      <c r="AV160" s="157">
        <f>' B_Populations'!Q165</f>
        <v>0</v>
      </c>
      <c r="AW160" s="157">
        <f>IF(AV160=0,0,($J$160/$AV$160)*100000)</f>
        <v>0</v>
      </c>
      <c r="AX160" s="157">
        <f>' B_Populations'!S165</f>
        <v>0</v>
      </c>
      <c r="AY160" s="157">
        <f>IF(AX160=0,0,($K$160/$AX$160)*100000)</f>
        <v>0</v>
      </c>
      <c r="AZ160" s="157">
        <f>' B_Populations'!U165</f>
        <v>0</v>
      </c>
      <c r="BA160" s="157">
        <f>IF(AZ160=0,0,($L$160/$AZ$160)*100000)</f>
        <v>0</v>
      </c>
      <c r="CQ160" s="110"/>
      <c r="CR160" s="158"/>
      <c r="CS160" s="159">
        <v>8.7247000000000005E-2</v>
      </c>
      <c r="CT160" s="110"/>
      <c r="CU160" s="108" t="str">
        <f>' B_Populations'!$B$15</f>
        <v>55-64</v>
      </c>
      <c r="CV160" s="160">
        <f t="shared" si="162"/>
        <v>0</v>
      </c>
      <c r="CW160" s="161">
        <f t="shared" si="163"/>
        <v>0</v>
      </c>
      <c r="CX160" s="161">
        <f t="shared" si="164"/>
        <v>0</v>
      </c>
      <c r="CY160" s="162">
        <f t="shared" si="165"/>
        <v>0</v>
      </c>
      <c r="CZ160" s="162">
        <f t="shared" si="166"/>
        <v>0</v>
      </c>
      <c r="DA160" s="162">
        <f t="shared" si="167"/>
        <v>0</v>
      </c>
      <c r="DB160" s="162">
        <f t="shared" si="168"/>
        <v>0</v>
      </c>
      <c r="DC160" s="162">
        <f t="shared" si="169"/>
        <v>0</v>
      </c>
      <c r="DD160" s="162">
        <f t="shared" si="170"/>
        <v>0</v>
      </c>
      <c r="DE160" s="178">
        <f t="shared" si="171"/>
        <v>0</v>
      </c>
    </row>
    <row r="161" spans="1:109">
      <c r="B161" s="108" t="str">
        <f>' B_Populations'!$B$16</f>
        <v>65-74</v>
      </c>
      <c r="C161" s="259"/>
      <c r="D161" s="260"/>
      <c r="E161" s="260"/>
      <c r="F161" s="155"/>
      <c r="G161" s="155"/>
      <c r="H161" s="155"/>
      <c r="I161" s="155"/>
      <c r="J161" s="155"/>
      <c r="K161" s="155"/>
      <c r="L161" s="155"/>
      <c r="M161" s="110"/>
      <c r="N161" s="110"/>
      <c r="O161" s="110"/>
      <c r="P161" s="110"/>
      <c r="Q161" s="110"/>
      <c r="R161" s="110"/>
      <c r="S161" s="110"/>
      <c r="T161" s="110"/>
      <c r="U161" s="110"/>
      <c r="V161" s="110"/>
      <c r="W161" s="110"/>
      <c r="X161" s="110"/>
      <c r="Y161" s="110"/>
      <c r="Z161" s="177"/>
      <c r="AA161" s="177"/>
      <c r="AB161" s="177"/>
      <c r="AC161" s="177"/>
      <c r="AD161" s="177"/>
      <c r="AE161" s="177"/>
      <c r="AF161" s="177"/>
      <c r="AG161" s="110"/>
      <c r="AH161" s="157">
        <f>' B_Populations'!C166</f>
        <v>0</v>
      </c>
      <c r="AI161" s="157">
        <f>IF(AH161=0,0,($C$161/$AH$161)*100000)</f>
        <v>0</v>
      </c>
      <c r="AJ161" s="157">
        <f>' B_Populations'!E166</f>
        <v>0</v>
      </c>
      <c r="AK161" s="157">
        <f>IF(AJ161=0,0,($D$161/$AJ$161)*100000)</f>
        <v>0</v>
      </c>
      <c r="AL161" s="157">
        <f>' B_Populations'!G166</f>
        <v>0</v>
      </c>
      <c r="AM161" s="157">
        <f>IF(AL161=0,0,($E$161/$AL$161)*100000)</f>
        <v>0</v>
      </c>
      <c r="AN161" s="157">
        <f>' B_Populations'!I166</f>
        <v>0</v>
      </c>
      <c r="AO161" s="157">
        <f>IF(AN161=0,0,($F$161/$AN$161)*100000)</f>
        <v>0</v>
      </c>
      <c r="AP161" s="157">
        <f>' B_Populations'!K166</f>
        <v>0</v>
      </c>
      <c r="AQ161" s="157">
        <f>IF(AP161=0,0,($G$161/$AP$161)*100000)</f>
        <v>0</v>
      </c>
      <c r="AR161" s="157">
        <f>' B_Populations'!M166</f>
        <v>0</v>
      </c>
      <c r="AS161" s="157">
        <f>IF(AR161=0,0,($H$161/$AR$161)*100000)</f>
        <v>0</v>
      </c>
      <c r="AT161" s="157">
        <f>' B_Populations'!O166</f>
        <v>0</v>
      </c>
      <c r="AU161" s="157">
        <f>IF(AT161=0,0,($I$161/$AT$161)*100000)</f>
        <v>0</v>
      </c>
      <c r="AV161" s="157">
        <f>' B_Populations'!Q166</f>
        <v>0</v>
      </c>
      <c r="AW161" s="157">
        <f>IF(AV161=0,0,($J$161/$AV$161)*100000)</f>
        <v>0</v>
      </c>
      <c r="AX161" s="157">
        <f>' B_Populations'!S166</f>
        <v>0</v>
      </c>
      <c r="AY161" s="157">
        <f>IF(AX161=0,0,($K$161/$AX$161)*100000)</f>
        <v>0</v>
      </c>
      <c r="AZ161" s="157">
        <f>' B_Populations'!U166</f>
        <v>0</v>
      </c>
      <c r="BA161" s="157">
        <f>IF(AZ161=0,0,($L$161/$AZ$161)*100000)</f>
        <v>0</v>
      </c>
      <c r="CQ161" s="110"/>
      <c r="CR161" s="158"/>
      <c r="CS161" s="159">
        <v>6.6036999999999998E-2</v>
      </c>
      <c r="CT161" s="110"/>
      <c r="CU161" s="108" t="str">
        <f>' B_Populations'!$B$16</f>
        <v>65-74</v>
      </c>
      <c r="CV161" s="160">
        <f t="shared" si="162"/>
        <v>0</v>
      </c>
      <c r="CW161" s="161">
        <f t="shared" si="163"/>
        <v>0</v>
      </c>
      <c r="CX161" s="161">
        <f t="shared" si="164"/>
        <v>0</v>
      </c>
      <c r="CY161" s="162">
        <f t="shared" si="165"/>
        <v>0</v>
      </c>
      <c r="CZ161" s="162">
        <f t="shared" si="166"/>
        <v>0</v>
      </c>
      <c r="DA161" s="162">
        <f t="shared" si="167"/>
        <v>0</v>
      </c>
      <c r="DB161" s="162">
        <f t="shared" si="168"/>
        <v>0</v>
      </c>
      <c r="DC161" s="162">
        <f t="shared" si="169"/>
        <v>0</v>
      </c>
      <c r="DD161" s="162">
        <f t="shared" si="170"/>
        <v>0</v>
      </c>
      <c r="DE161" s="178">
        <f t="shared" si="171"/>
        <v>0</v>
      </c>
    </row>
    <row r="162" spans="1:109">
      <c r="B162" s="108" t="str">
        <f>' B_Populations'!$B$17</f>
        <v>75-84</v>
      </c>
      <c r="C162" s="259"/>
      <c r="D162" s="260"/>
      <c r="E162" s="260"/>
      <c r="F162" s="155"/>
      <c r="G162" s="155"/>
      <c r="H162" s="155"/>
      <c r="I162" s="155"/>
      <c r="J162" s="155"/>
      <c r="K162" s="155"/>
      <c r="L162" s="155"/>
      <c r="M162" s="110"/>
      <c r="N162" s="110"/>
      <c r="O162" s="110"/>
      <c r="P162" s="110"/>
      <c r="Q162" s="110"/>
      <c r="R162" s="110"/>
      <c r="S162" s="110"/>
      <c r="T162" s="110"/>
      <c r="U162" s="110"/>
      <c r="V162" s="110"/>
      <c r="W162" s="110"/>
      <c r="X162" s="110"/>
      <c r="Y162" s="110"/>
      <c r="Z162" s="177"/>
      <c r="AA162" s="177"/>
      <c r="AB162" s="177"/>
      <c r="AC162" s="177"/>
      <c r="AD162" s="177"/>
      <c r="AE162" s="177"/>
      <c r="AF162" s="177"/>
      <c r="AG162" s="110"/>
      <c r="AH162" s="157">
        <f>' B_Populations'!C167</f>
        <v>0</v>
      </c>
      <c r="AI162" s="157">
        <f>IF(AH162=0,0,($C$162/$AH$162)*100000)</f>
        <v>0</v>
      </c>
      <c r="AJ162" s="157">
        <f>' B_Populations'!E167</f>
        <v>0</v>
      </c>
      <c r="AK162" s="157">
        <f>IF(AJ162=0,0,($D$162/$AJ$162)*100000)</f>
        <v>0</v>
      </c>
      <c r="AL162" s="157">
        <f>' B_Populations'!G167</f>
        <v>0</v>
      </c>
      <c r="AM162" s="157">
        <f>IF(AL162=0,0,($E$162/$AL$162)*100000)</f>
        <v>0</v>
      </c>
      <c r="AN162" s="157">
        <f>' B_Populations'!I167</f>
        <v>0</v>
      </c>
      <c r="AO162" s="157">
        <f>IF(AN162=0,0,($F$162/$AN$162)*100000)</f>
        <v>0</v>
      </c>
      <c r="AP162" s="157">
        <f>' B_Populations'!K167</f>
        <v>0</v>
      </c>
      <c r="AQ162" s="157">
        <f>IF(AP162=0,0,($G$162/$AP$162)*100000)</f>
        <v>0</v>
      </c>
      <c r="AR162" s="157">
        <f>' B_Populations'!M167</f>
        <v>0</v>
      </c>
      <c r="AS162" s="157">
        <f>IF(AR162=0,0,($H$162/$AR$162)*100000)</f>
        <v>0</v>
      </c>
      <c r="AT162" s="157">
        <f>' B_Populations'!O167</f>
        <v>0</v>
      </c>
      <c r="AU162" s="157">
        <f>IF(AT162=0,0,($I$162/$AT$162)*100000)</f>
        <v>0</v>
      </c>
      <c r="AV162" s="157">
        <f>' B_Populations'!Q167</f>
        <v>0</v>
      </c>
      <c r="AW162" s="157">
        <f>IF(AV162=0,0,($J$162/$AV$162)*100000)</f>
        <v>0</v>
      </c>
      <c r="AX162" s="157">
        <f>' B_Populations'!S167</f>
        <v>0</v>
      </c>
      <c r="AY162" s="157">
        <f>IF(AX162=0,0,($K$162/$AX$162)*100000)</f>
        <v>0</v>
      </c>
      <c r="AZ162" s="157">
        <f>' B_Populations'!U167</f>
        <v>0</v>
      </c>
      <c r="BA162" s="157">
        <f>IF(AZ162=0,0,($L$162/$AZ$162)*100000)</f>
        <v>0</v>
      </c>
      <c r="CQ162" s="110"/>
      <c r="CR162" s="158"/>
      <c r="CS162" s="159">
        <v>4.4840999999999999E-2</v>
      </c>
      <c r="CT162" s="110"/>
      <c r="CU162" s="108" t="str">
        <f>' B_Populations'!$B$17</f>
        <v>75-84</v>
      </c>
      <c r="CV162" s="160">
        <f t="shared" si="162"/>
        <v>0</v>
      </c>
      <c r="CW162" s="161">
        <f t="shared" si="163"/>
        <v>0</v>
      </c>
      <c r="CX162" s="161">
        <f t="shared" si="164"/>
        <v>0</v>
      </c>
      <c r="CY162" s="162">
        <f t="shared" si="165"/>
        <v>0</v>
      </c>
      <c r="CZ162" s="162">
        <f t="shared" si="166"/>
        <v>0</v>
      </c>
      <c r="DA162" s="162">
        <f t="shared" si="167"/>
        <v>0</v>
      </c>
      <c r="DB162" s="162">
        <f t="shared" si="168"/>
        <v>0</v>
      </c>
      <c r="DC162" s="162">
        <f t="shared" si="169"/>
        <v>0</v>
      </c>
      <c r="DD162" s="162">
        <f t="shared" si="170"/>
        <v>0</v>
      </c>
      <c r="DE162" s="178">
        <f t="shared" si="171"/>
        <v>0</v>
      </c>
    </row>
    <row r="163" spans="1:109">
      <c r="B163" s="108" t="str">
        <f>' B_Populations'!$B$18</f>
        <v>85+</v>
      </c>
      <c r="C163" s="259"/>
      <c r="D163" s="260"/>
      <c r="E163" s="260"/>
      <c r="F163" s="155"/>
      <c r="G163" s="155"/>
      <c r="H163" s="155"/>
      <c r="I163" s="155"/>
      <c r="J163" s="155"/>
      <c r="K163" s="155"/>
      <c r="L163" s="155"/>
      <c r="M163" s="110"/>
      <c r="N163" s="110"/>
      <c r="O163" s="110"/>
      <c r="P163" s="110"/>
      <c r="Q163" s="110"/>
      <c r="R163" s="110"/>
      <c r="S163" s="110"/>
      <c r="T163" s="110"/>
      <c r="U163" s="110"/>
      <c r="V163" s="110"/>
      <c r="W163" s="110"/>
      <c r="X163" s="110"/>
      <c r="Y163" s="110"/>
      <c r="Z163" s="177"/>
      <c r="AA163" s="177"/>
      <c r="AB163" s="177"/>
      <c r="AC163" s="177"/>
      <c r="AD163" s="177"/>
      <c r="AE163" s="177"/>
      <c r="AF163" s="177"/>
      <c r="AG163" s="110"/>
      <c r="AH163" s="157">
        <f>' B_Populations'!C168</f>
        <v>0</v>
      </c>
      <c r="AI163" s="157">
        <f>IF(AH163=0,0,($C$163/$AH$163)*100000)</f>
        <v>0</v>
      </c>
      <c r="AJ163" s="157">
        <f>' B_Populations'!E168</f>
        <v>0</v>
      </c>
      <c r="AK163" s="157">
        <f>IF(AJ163=0,0,($D$163/$AJ$163)*100000)</f>
        <v>0</v>
      </c>
      <c r="AL163" s="157">
        <f>' B_Populations'!G168</f>
        <v>0</v>
      </c>
      <c r="AM163" s="157">
        <f>IF(AL163=0,0,($E$163/$AL$163)*100000)</f>
        <v>0</v>
      </c>
      <c r="AN163" s="157">
        <f>' B_Populations'!I168</f>
        <v>0</v>
      </c>
      <c r="AO163" s="157">
        <f>IF(AN163=0,0,($F$163/$AN$163)*100000)</f>
        <v>0</v>
      </c>
      <c r="AP163" s="157">
        <f>' B_Populations'!K168</f>
        <v>0</v>
      </c>
      <c r="AQ163" s="157">
        <f>IF(AP163=0,0,($G$163/$AP$163)*100000)</f>
        <v>0</v>
      </c>
      <c r="AR163" s="157">
        <f>' B_Populations'!M168</f>
        <v>0</v>
      </c>
      <c r="AS163" s="157">
        <f>IF(AR163=0,0,($H$163/$AR$163)*100000)</f>
        <v>0</v>
      </c>
      <c r="AT163" s="157">
        <f>' B_Populations'!O168</f>
        <v>0</v>
      </c>
      <c r="AU163" s="157">
        <f>IF(AT163=0,0,($I$163/$AT$163)*100000)</f>
        <v>0</v>
      </c>
      <c r="AV163" s="157">
        <f>' B_Populations'!Q168</f>
        <v>0</v>
      </c>
      <c r="AW163" s="157">
        <f>IF(AV163=0,0,($J$163/$AV$163)*100000)</f>
        <v>0</v>
      </c>
      <c r="AX163" s="157">
        <f>' B_Populations'!S168</f>
        <v>0</v>
      </c>
      <c r="AY163" s="157">
        <f>IF(AX163=0,0,($K$163/$AX$163)*100000)</f>
        <v>0</v>
      </c>
      <c r="AZ163" s="157">
        <f>' B_Populations'!U168</f>
        <v>0</v>
      </c>
      <c r="BA163" s="157">
        <f>IF(AZ163=0,0,($L$163/$AZ$163)*100000)</f>
        <v>0</v>
      </c>
      <c r="CQ163" s="110"/>
      <c r="CR163" s="158"/>
      <c r="CS163" s="159">
        <v>1.5507999999999999E-2</v>
      </c>
      <c r="CT163" s="110"/>
      <c r="CU163" s="108" t="str">
        <f>' B_Populations'!$B$18</f>
        <v>85+</v>
      </c>
      <c r="CV163" s="160">
        <f t="shared" si="162"/>
        <v>0</v>
      </c>
      <c r="CW163" s="161">
        <f t="shared" si="163"/>
        <v>0</v>
      </c>
      <c r="CX163" s="161">
        <f t="shared" si="164"/>
        <v>0</v>
      </c>
      <c r="CY163" s="162">
        <f t="shared" si="165"/>
        <v>0</v>
      </c>
      <c r="CZ163" s="162">
        <f t="shared" si="166"/>
        <v>0</v>
      </c>
      <c r="DA163" s="162">
        <f t="shared" si="167"/>
        <v>0</v>
      </c>
      <c r="DB163" s="162">
        <f t="shared" si="168"/>
        <v>0</v>
      </c>
      <c r="DC163" s="162">
        <f t="shared" si="169"/>
        <v>0</v>
      </c>
      <c r="DD163" s="162">
        <f t="shared" si="170"/>
        <v>0</v>
      </c>
      <c r="DE163" s="178">
        <f t="shared" si="171"/>
        <v>0</v>
      </c>
    </row>
    <row r="164" spans="1:109">
      <c r="B164" s="163" t="s">
        <v>115</v>
      </c>
      <c r="C164" s="164">
        <f t="shared" ref="C164:L164" si="172">SUM(C154:C163)</f>
        <v>0</v>
      </c>
      <c r="D164" s="165">
        <f t="shared" si="172"/>
        <v>0</v>
      </c>
      <c r="E164" s="165">
        <f t="shared" si="172"/>
        <v>0</v>
      </c>
      <c r="F164" s="167">
        <f t="shared" si="172"/>
        <v>0</v>
      </c>
      <c r="G164" s="167">
        <f t="shared" si="172"/>
        <v>0</v>
      </c>
      <c r="H164" s="167">
        <f t="shared" si="172"/>
        <v>0</v>
      </c>
      <c r="I164" s="167">
        <f t="shared" si="172"/>
        <v>0</v>
      </c>
      <c r="J164" s="167">
        <f t="shared" si="172"/>
        <v>0</v>
      </c>
      <c r="K164" s="167">
        <f t="shared" si="172"/>
        <v>0</v>
      </c>
      <c r="L164" s="179">
        <f t="shared" si="172"/>
        <v>0</v>
      </c>
      <c r="M164" s="98"/>
      <c r="AH164" s="170">
        <f t="shared" ref="AH164:BA164" si="173">SUM(AH154:AH163)</f>
        <v>0</v>
      </c>
      <c r="AI164" s="157">
        <f>IF(AH164=0,0,($C$164/$AH$164)*100000)</f>
        <v>0</v>
      </c>
      <c r="AJ164" s="157">
        <f t="shared" si="173"/>
        <v>0</v>
      </c>
      <c r="AK164" s="157">
        <f>IF(AJ164=0,0,($D$164/$AJ$164)*100000)</f>
        <v>0</v>
      </c>
      <c r="AL164" s="157">
        <f t="shared" si="173"/>
        <v>0</v>
      </c>
      <c r="AM164" s="157">
        <f>IF(AL164=0,0,($E$164/$AL$164)*100000)</f>
        <v>0</v>
      </c>
      <c r="AN164" s="157">
        <f t="shared" si="173"/>
        <v>0</v>
      </c>
      <c r="AO164" s="157">
        <f>IF(AN164=0,0,($F$164/$AN$164)*100000)</f>
        <v>0</v>
      </c>
      <c r="AP164" s="157">
        <f t="shared" si="173"/>
        <v>0</v>
      </c>
      <c r="AQ164" s="157">
        <f>IF(AP164=0,0,($G$164/$AP$164)*100000)</f>
        <v>0</v>
      </c>
      <c r="AR164" s="157">
        <f t="shared" si="173"/>
        <v>0</v>
      </c>
      <c r="AS164" s="157">
        <f>IF(AR164=0,0,($H$164/$AR$164)*100000)</f>
        <v>0</v>
      </c>
      <c r="AT164" s="157">
        <f t="shared" si="173"/>
        <v>0</v>
      </c>
      <c r="AU164" s="157">
        <f>IF(AT164=0,0,($I$164/$AT$164)*100000)</f>
        <v>0</v>
      </c>
      <c r="AV164" s="157">
        <f t="shared" si="173"/>
        <v>0</v>
      </c>
      <c r="AW164" s="157">
        <f>IF(AV164=0,0,($J$164/$AV$164)*100000)</f>
        <v>0</v>
      </c>
      <c r="AX164" s="157">
        <f t="shared" si="173"/>
        <v>0</v>
      </c>
      <c r="AY164" s="157">
        <f>IF(AX164=0,0,($K$164/$AX$164)*100000)</f>
        <v>0</v>
      </c>
      <c r="AZ164" s="157">
        <f t="shared" si="173"/>
        <v>0</v>
      </c>
      <c r="BA164" s="157">
        <f>IF(AZ164=0,0,($L$164/$AZ$164)*100000)</f>
        <v>0</v>
      </c>
      <c r="CS164" s="171"/>
      <c r="CU164" s="157" t="s">
        <v>115</v>
      </c>
      <c r="CV164" s="160">
        <f t="shared" ref="CV164:DE164" si="174">SUM(CV154:CV163)</f>
        <v>0</v>
      </c>
      <c r="CW164" s="161">
        <f t="shared" si="174"/>
        <v>0</v>
      </c>
      <c r="CX164" s="161">
        <f t="shared" si="174"/>
        <v>0</v>
      </c>
      <c r="CY164" s="172">
        <f t="shared" si="174"/>
        <v>0</v>
      </c>
      <c r="CZ164" s="172">
        <f t="shared" si="174"/>
        <v>0</v>
      </c>
      <c r="DA164" s="172">
        <f t="shared" si="174"/>
        <v>0</v>
      </c>
      <c r="DB164" s="172">
        <f t="shared" si="174"/>
        <v>0</v>
      </c>
      <c r="DC164" s="172">
        <f t="shared" si="174"/>
        <v>0</v>
      </c>
      <c r="DD164" s="172">
        <f t="shared" si="174"/>
        <v>0</v>
      </c>
      <c r="DE164" s="180">
        <f t="shared" si="174"/>
        <v>0</v>
      </c>
    </row>
    <row r="166" spans="1:109" ht="12.95" thickBot="1"/>
    <row r="167" spans="1:109" ht="13.5" thickBot="1">
      <c r="A167" s="136" t="s">
        <v>116</v>
      </c>
      <c r="B167" s="173"/>
      <c r="C167" s="174">
        <f>' B_Populations'!A175</f>
        <v>0</v>
      </c>
      <c r="D167" s="139" t="s">
        <v>103</v>
      </c>
      <c r="E167" s="139"/>
      <c r="F167" s="140" t="s">
        <v>104</v>
      </c>
      <c r="G167" s="141"/>
      <c r="H167" s="141"/>
      <c r="I167" s="141"/>
      <c r="J167" s="141"/>
      <c r="K167" s="141"/>
      <c r="L167" s="141"/>
      <c r="M167" s="98"/>
      <c r="N167" s="98"/>
      <c r="O167" s="98"/>
      <c r="P167" s="98"/>
      <c r="Q167" s="98"/>
      <c r="R167" s="98"/>
      <c r="S167" s="98"/>
      <c r="T167" s="98"/>
      <c r="U167" s="98"/>
      <c r="V167" s="98"/>
      <c r="W167" s="98"/>
      <c r="X167" s="98"/>
      <c r="Y167" s="98"/>
      <c r="CV167" s="98" t="s">
        <v>106</v>
      </c>
      <c r="CW167" s="98"/>
      <c r="CX167" s="98"/>
      <c r="CY167" s="98"/>
    </row>
    <row r="168" spans="1:109" ht="39">
      <c r="B168" s="144" t="s">
        <v>32</v>
      </c>
      <c r="C168" s="145" t="s">
        <v>107</v>
      </c>
      <c r="D168" s="146" t="s">
        <v>108</v>
      </c>
      <c r="E168" s="146" t="s">
        <v>109</v>
      </c>
      <c r="F168" s="148" t="str">
        <f>' B_Populations'!$I$8</f>
        <v>White-Not Hispanic</v>
      </c>
      <c r="G168" s="148" t="str">
        <f>' B_Populations'!$K$8</f>
        <v>Hispanic</v>
      </c>
      <c r="H168" s="148" t="str">
        <f>' B_Populations'!$M$8</f>
        <v>Black-Not Hispanic</v>
      </c>
      <c r="I168" s="148" t="str">
        <f>' B_Populations'!$O$8</f>
        <v>Asian</v>
      </c>
      <c r="J168" s="148" t="str">
        <f>' B_Populations'!$Q$8</f>
        <v>American Indian/Alaska Native</v>
      </c>
      <c r="K168" s="148" t="str">
        <f>' B_Populations'!$S$8</f>
        <v>Other</v>
      </c>
      <c r="L168" s="175" t="str">
        <f>' B_Populations'!$U$8</f>
        <v>Other</v>
      </c>
      <c r="M168" s="102"/>
      <c r="N168" s="102"/>
      <c r="O168" s="102"/>
      <c r="P168" s="102"/>
      <c r="Q168" s="102"/>
      <c r="R168" s="102"/>
      <c r="S168" s="102"/>
      <c r="T168" s="102"/>
      <c r="U168" s="102"/>
      <c r="V168" s="102"/>
      <c r="W168" s="102"/>
      <c r="X168" s="102"/>
      <c r="Y168" s="102"/>
      <c r="Z168" s="102"/>
      <c r="AA168" s="102"/>
      <c r="AB168" s="102"/>
      <c r="AC168" s="102"/>
      <c r="AD168" s="102"/>
      <c r="AE168" s="102"/>
      <c r="AF168" s="102"/>
      <c r="AH168" s="150" t="s">
        <v>110</v>
      </c>
      <c r="AI168" s="150" t="s">
        <v>111</v>
      </c>
      <c r="AJ168" s="150" t="s">
        <v>112</v>
      </c>
      <c r="AK168" s="150" t="s">
        <v>111</v>
      </c>
      <c r="AL168" s="150" t="s">
        <v>113</v>
      </c>
      <c r="AM168" s="150" t="s">
        <v>111</v>
      </c>
      <c r="AN168" s="150" t="str">
        <f>' B_Populations'!$I$8</f>
        <v>White-Not Hispanic</v>
      </c>
      <c r="AO168" s="150" t="s">
        <v>111</v>
      </c>
      <c r="AP168" s="150" t="str">
        <f>' B_Populations'!$K$8</f>
        <v>Hispanic</v>
      </c>
      <c r="AQ168" s="150" t="s">
        <v>111</v>
      </c>
      <c r="AR168" s="150" t="str">
        <f>' B_Populations'!$M$8</f>
        <v>Black-Not Hispanic</v>
      </c>
      <c r="AS168" s="150" t="s">
        <v>111</v>
      </c>
      <c r="AT168" s="150" t="str">
        <f>' B_Populations'!$O$8</f>
        <v>Asian</v>
      </c>
      <c r="AU168" s="150" t="s">
        <v>111</v>
      </c>
      <c r="AV168" s="150" t="str">
        <f>' B_Populations'!$Q$8</f>
        <v>American Indian/Alaska Native</v>
      </c>
      <c r="AW168" s="150" t="s">
        <v>111</v>
      </c>
      <c r="AX168" s="150" t="str">
        <f>' B_Populations'!$S$8</f>
        <v>Other</v>
      </c>
      <c r="AY168" s="150" t="s">
        <v>111</v>
      </c>
      <c r="AZ168" s="150" t="str">
        <f>' B_Populations'!$U$8</f>
        <v>Other</v>
      </c>
      <c r="BA168" s="150" t="s">
        <v>111</v>
      </c>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51" t="s">
        <v>114</v>
      </c>
      <c r="CU168" s="150" t="s">
        <v>32</v>
      </c>
      <c r="CV168" s="152" t="s">
        <v>33</v>
      </c>
      <c r="CW168" s="153" t="s">
        <v>34</v>
      </c>
      <c r="CX168" s="153" t="s">
        <v>35</v>
      </c>
      <c r="CY168" s="148" t="str">
        <f>' B_Populations'!$I$8</f>
        <v>White-Not Hispanic</v>
      </c>
      <c r="CZ168" s="148" t="str">
        <f>' B_Populations'!$K$8</f>
        <v>Hispanic</v>
      </c>
      <c r="DA168" s="148" t="str">
        <f>' B_Populations'!$M$8</f>
        <v>Black-Not Hispanic</v>
      </c>
      <c r="DB168" s="148" t="str">
        <f>' B_Populations'!$O$8</f>
        <v>Asian</v>
      </c>
      <c r="DC168" s="148" t="str">
        <f>' B_Populations'!$Q$8</f>
        <v>American Indian/Alaska Native</v>
      </c>
      <c r="DD168" s="148" t="str">
        <f>' B_Populations'!$S$8</f>
        <v>Other</v>
      </c>
      <c r="DE168" s="175" t="str">
        <f>' B_Populations'!$U$8</f>
        <v>Other</v>
      </c>
    </row>
    <row r="169" spans="1:109">
      <c r="B169" s="108" t="str">
        <f>' B_Populations'!$B$9</f>
        <v>10-14</v>
      </c>
      <c r="C169" s="259"/>
      <c r="D169" s="260"/>
      <c r="E169" s="260"/>
      <c r="F169" s="155"/>
      <c r="G169" s="155"/>
      <c r="H169" s="155"/>
      <c r="I169" s="155"/>
      <c r="J169" s="155"/>
      <c r="K169" s="155"/>
      <c r="L169" s="155"/>
      <c r="M169" s="110"/>
      <c r="N169" s="110"/>
      <c r="O169" s="110"/>
      <c r="P169" s="110"/>
      <c r="Q169" s="110"/>
      <c r="R169" s="110"/>
      <c r="S169" s="110"/>
      <c r="T169" s="110"/>
      <c r="U169" s="110"/>
      <c r="V169" s="110"/>
      <c r="W169" s="110"/>
      <c r="X169" s="110"/>
      <c r="Y169" s="110"/>
      <c r="Z169" s="177"/>
      <c r="AA169" s="177"/>
      <c r="AB169" s="177"/>
      <c r="AC169" s="177"/>
      <c r="AD169" s="177"/>
      <c r="AE169" s="177"/>
      <c r="AF169" s="177"/>
      <c r="AG169" s="110"/>
      <c r="AH169" s="157">
        <f>' B_Populations'!C174</f>
        <v>0</v>
      </c>
      <c r="AI169" s="157">
        <f>IF(AH169=0,0,($C$169/$AH$169)*100000)</f>
        <v>0</v>
      </c>
      <c r="AJ169" s="157">
        <f>' B_Populations'!E174</f>
        <v>0</v>
      </c>
      <c r="AK169" s="157">
        <f>IF(AJ169=0,0,($D$169/$AJ$169)*100000)</f>
        <v>0</v>
      </c>
      <c r="AL169" s="157">
        <f>' B_Populations'!G174</f>
        <v>0</v>
      </c>
      <c r="AM169" s="157">
        <f>IF(AL169=0,0,($E$169/$AL$169)*100000)</f>
        <v>0</v>
      </c>
      <c r="AN169" s="157">
        <f>' B_Populations'!I174</f>
        <v>0</v>
      </c>
      <c r="AO169" s="157">
        <f>IF(AN169=0,0,($F$169/$AN$169)*100000)</f>
        <v>0</v>
      </c>
      <c r="AP169" s="157">
        <f>' B_Populations'!K174</f>
        <v>0</v>
      </c>
      <c r="AQ169" s="157">
        <f>IF(AP169=0,0,($G$169/$AP$169)*100000)</f>
        <v>0</v>
      </c>
      <c r="AR169" s="157">
        <f>' B_Populations'!M174</f>
        <v>0</v>
      </c>
      <c r="AS169" s="157">
        <f>IF(AR169=0,0,($H$169/$AR$169)*100000)</f>
        <v>0</v>
      </c>
      <c r="AT169" s="157">
        <f>' B_Populations'!O174</f>
        <v>0</v>
      </c>
      <c r="AU169" s="157">
        <f>IF(AT169=0,0,($I$169/$AT$169)*100000)</f>
        <v>0</v>
      </c>
      <c r="AV169" s="157">
        <f>' B_Populations'!Q174</f>
        <v>0</v>
      </c>
      <c r="AW169" s="157">
        <f>IF(AV169=0,0,($J$169/$AV$169)*100000)</f>
        <v>0</v>
      </c>
      <c r="AX169" s="157">
        <f>' B_Populations'!S174</f>
        <v>0</v>
      </c>
      <c r="AY169" s="157">
        <f>IF(AX169=0,0,($K$169/$AX$169)*100000)</f>
        <v>0</v>
      </c>
      <c r="AZ169" s="157">
        <f>' B_Populations'!U174</f>
        <v>0</v>
      </c>
      <c r="BA169" s="157">
        <f>IF(AZ169=0,0,($L$169/$AZ$169)*100000)</f>
        <v>0</v>
      </c>
      <c r="CQ169" s="110"/>
      <c r="CR169" s="158"/>
      <c r="CS169" s="159">
        <v>7.3032E-2</v>
      </c>
      <c r="CT169" s="110"/>
      <c r="CU169" s="108" t="str">
        <f>' B_Populations'!$B$9</f>
        <v>10-14</v>
      </c>
      <c r="CV169" s="160">
        <f t="shared" ref="CV169:CV178" si="175">AI169*CS169</f>
        <v>0</v>
      </c>
      <c r="CW169" s="161">
        <f t="shared" ref="CW169:CW178" si="176">AK169*CS169</f>
        <v>0</v>
      </c>
      <c r="CX169" s="161">
        <f t="shared" ref="CX169:CX178" si="177">AM169*CS169</f>
        <v>0</v>
      </c>
      <c r="CY169" s="162">
        <f t="shared" ref="CY169:CY178" si="178">AO169*CS169</f>
        <v>0</v>
      </c>
      <c r="CZ169" s="162">
        <f t="shared" ref="CZ169:CZ178" si="179">AQ169*CS169</f>
        <v>0</v>
      </c>
      <c r="DA169" s="162">
        <f t="shared" ref="DA169:DA178" si="180">AS169*CS169</f>
        <v>0</v>
      </c>
      <c r="DB169" s="162">
        <f t="shared" ref="DB169:DB178" si="181">AU169*CS169</f>
        <v>0</v>
      </c>
      <c r="DC169" s="162">
        <f t="shared" ref="DC169:DC178" si="182">AW169*CS169</f>
        <v>0</v>
      </c>
      <c r="DD169" s="162">
        <f t="shared" ref="DD169:DD178" si="183">AY169*CS169</f>
        <v>0</v>
      </c>
      <c r="DE169" s="178">
        <f t="shared" ref="DE169:DE178" si="184">BA169*CS169</f>
        <v>0</v>
      </c>
    </row>
    <row r="170" spans="1:109">
      <c r="B170" s="108" t="str">
        <f>' B_Populations'!$B$10</f>
        <v>15-19</v>
      </c>
      <c r="C170" s="259"/>
      <c r="D170" s="260"/>
      <c r="E170" s="260"/>
      <c r="F170" s="155"/>
      <c r="G170" s="155"/>
      <c r="H170" s="155"/>
      <c r="I170" s="155"/>
      <c r="J170" s="155"/>
      <c r="K170" s="155"/>
      <c r="L170" s="155"/>
      <c r="M170" s="110"/>
      <c r="N170" s="110"/>
      <c r="O170" s="110"/>
      <c r="P170" s="110"/>
      <c r="Q170" s="110"/>
      <c r="R170" s="110"/>
      <c r="S170" s="110"/>
      <c r="T170" s="110"/>
      <c r="U170" s="110"/>
      <c r="V170" s="110"/>
      <c r="W170" s="110"/>
      <c r="X170" s="110"/>
      <c r="Y170" s="110"/>
      <c r="Z170" s="177"/>
      <c r="AA170" s="177"/>
      <c r="AB170" s="177"/>
      <c r="AC170" s="177"/>
      <c r="AD170" s="177"/>
      <c r="AE170" s="177"/>
      <c r="AF170" s="177"/>
      <c r="AG170" s="110"/>
      <c r="AH170" s="157">
        <f>' B_Populations'!C175</f>
        <v>0</v>
      </c>
      <c r="AI170" s="157">
        <f>IF(AH170=0,0,($C$170/$AH$170)*100000)</f>
        <v>0</v>
      </c>
      <c r="AJ170" s="157">
        <f>' B_Populations'!E175</f>
        <v>0</v>
      </c>
      <c r="AK170" s="157">
        <f>IF(AJ170=0,0,($D$170/$AJ$170)*100000)</f>
        <v>0</v>
      </c>
      <c r="AL170" s="157">
        <f>' B_Populations'!G175</f>
        <v>0</v>
      </c>
      <c r="AM170" s="157">
        <f>IF(AL170=0,0,($E$170/$AL$170)*100000)</f>
        <v>0</v>
      </c>
      <c r="AN170" s="157">
        <f>' B_Populations'!I175</f>
        <v>0</v>
      </c>
      <c r="AO170" s="157">
        <f>IF(AN170=0,0,($F$170/$AN$170)*100000)</f>
        <v>0</v>
      </c>
      <c r="AP170" s="157">
        <f>' B_Populations'!K175</f>
        <v>0</v>
      </c>
      <c r="AQ170" s="157">
        <f>IF(AP170=0,0,($G$170/$AP$170)*100000)</f>
        <v>0</v>
      </c>
      <c r="AR170" s="157">
        <f>' B_Populations'!M175</f>
        <v>0</v>
      </c>
      <c r="AS170" s="157">
        <f>IF(AR170=0,0,($H$170/$AR$170)*100000)</f>
        <v>0</v>
      </c>
      <c r="AT170" s="157">
        <f>' B_Populations'!O175</f>
        <v>0</v>
      </c>
      <c r="AU170" s="157">
        <f>IF(AT170=0,0,($I$170/$AT$170)*100000)</f>
        <v>0</v>
      </c>
      <c r="AV170" s="157">
        <f>' B_Populations'!Q175</f>
        <v>0</v>
      </c>
      <c r="AW170" s="157">
        <f>IF(AV170=0,0,($J$170/$AV$170)*100000)</f>
        <v>0</v>
      </c>
      <c r="AX170" s="157">
        <f>' B_Populations'!S175</f>
        <v>0</v>
      </c>
      <c r="AY170" s="157">
        <f>IF(AX170=0,0,($K$170/$AX$170)*100000)</f>
        <v>0</v>
      </c>
      <c r="AZ170" s="157">
        <f>' B_Populations'!U175</f>
        <v>0</v>
      </c>
      <c r="BA170" s="157">
        <f>IF(AZ170=0,0,($L$170/$AZ$170)*100000)</f>
        <v>0</v>
      </c>
      <c r="CQ170" s="110"/>
      <c r="CR170" s="158"/>
      <c r="CS170" s="159">
        <v>7.2168999999999997E-2</v>
      </c>
      <c r="CT170" s="110"/>
      <c r="CU170" s="108" t="str">
        <f>' B_Populations'!$B$10</f>
        <v>15-19</v>
      </c>
      <c r="CV170" s="160">
        <f t="shared" si="175"/>
        <v>0</v>
      </c>
      <c r="CW170" s="161">
        <f t="shared" si="176"/>
        <v>0</v>
      </c>
      <c r="CX170" s="161">
        <f t="shared" si="177"/>
        <v>0</v>
      </c>
      <c r="CY170" s="162">
        <f t="shared" si="178"/>
        <v>0</v>
      </c>
      <c r="CZ170" s="162">
        <f t="shared" si="179"/>
        <v>0</v>
      </c>
      <c r="DA170" s="162">
        <f t="shared" si="180"/>
        <v>0</v>
      </c>
      <c r="DB170" s="162">
        <f t="shared" si="181"/>
        <v>0</v>
      </c>
      <c r="DC170" s="162">
        <f t="shared" si="182"/>
        <v>0</v>
      </c>
      <c r="DD170" s="162">
        <f t="shared" si="183"/>
        <v>0</v>
      </c>
      <c r="DE170" s="178">
        <f t="shared" si="184"/>
        <v>0</v>
      </c>
    </row>
    <row r="171" spans="1:109">
      <c r="B171" s="108" t="str">
        <f>' B_Populations'!$B$11</f>
        <v>20-24</v>
      </c>
      <c r="C171" s="259"/>
      <c r="D171" s="260"/>
      <c r="E171" s="260"/>
      <c r="F171" s="155"/>
      <c r="G171" s="155"/>
      <c r="H171" s="155"/>
      <c r="I171" s="155"/>
      <c r="J171" s="155"/>
      <c r="K171" s="155"/>
      <c r="L171" s="155"/>
      <c r="M171" s="110"/>
      <c r="N171" s="110"/>
      <c r="O171" s="110"/>
      <c r="P171" s="110"/>
      <c r="Q171" s="110"/>
      <c r="R171" s="110"/>
      <c r="S171" s="110"/>
      <c r="T171" s="110"/>
      <c r="U171" s="110"/>
      <c r="V171" s="110"/>
      <c r="W171" s="110"/>
      <c r="X171" s="110"/>
      <c r="Y171" s="110"/>
      <c r="Z171" s="177"/>
      <c r="AA171" s="177"/>
      <c r="AB171" s="177"/>
      <c r="AC171" s="177"/>
      <c r="AD171" s="177"/>
      <c r="AE171" s="177"/>
      <c r="AF171" s="177"/>
      <c r="AG171" s="110"/>
      <c r="AH171" s="157">
        <f>' B_Populations'!C176</f>
        <v>0</v>
      </c>
      <c r="AI171" s="157">
        <f>IF(AH171=0,0,($C$171/$AH$171)*100000)</f>
        <v>0</v>
      </c>
      <c r="AJ171" s="157">
        <f>' B_Populations'!E176</f>
        <v>0</v>
      </c>
      <c r="AK171" s="157">
        <f>IF(AJ171=0,0,($D$171/$AJ$171)*100000)</f>
        <v>0</v>
      </c>
      <c r="AL171" s="157">
        <f>' B_Populations'!G176</f>
        <v>0</v>
      </c>
      <c r="AM171" s="157">
        <f>IF(AL171=0,0,($E$171/$AL$171)*100000)</f>
        <v>0</v>
      </c>
      <c r="AN171" s="157">
        <f>' B_Populations'!I176</f>
        <v>0</v>
      </c>
      <c r="AO171" s="157">
        <f>IF(AN171=0,0,($F$171/$AN$171)*100000)</f>
        <v>0</v>
      </c>
      <c r="AP171" s="157">
        <f>' B_Populations'!K176</f>
        <v>0</v>
      </c>
      <c r="AQ171" s="157">
        <f>IF(AP171=0,0,($G$171/$AP$171)*100000)</f>
        <v>0</v>
      </c>
      <c r="AR171" s="157">
        <f>' B_Populations'!M176</f>
        <v>0</v>
      </c>
      <c r="AS171" s="157">
        <f>IF(AR171=0,0,($H$171/$AR$171)*100000)</f>
        <v>0</v>
      </c>
      <c r="AT171" s="157">
        <f>' B_Populations'!O176</f>
        <v>0</v>
      </c>
      <c r="AU171" s="157">
        <f>IF(AT171=0,0,($I$171/$AT$171)*100000)</f>
        <v>0</v>
      </c>
      <c r="AV171" s="157">
        <f>' B_Populations'!Q176</f>
        <v>0</v>
      </c>
      <c r="AW171" s="157">
        <f>IF(AV171=0,0,($J$171/$AV$171)*100000)</f>
        <v>0</v>
      </c>
      <c r="AX171" s="157">
        <f>' B_Populations'!S176</f>
        <v>0</v>
      </c>
      <c r="AY171" s="157">
        <f>IF(AX171=0,0,($K$171/$AX$171)*100000)</f>
        <v>0</v>
      </c>
      <c r="AZ171" s="157">
        <f>' B_Populations'!U176</f>
        <v>0</v>
      </c>
      <c r="BA171" s="157">
        <f>IF(AZ171=0,0,($L$171/$AZ$171)*100000)</f>
        <v>0</v>
      </c>
      <c r="CQ171" s="110"/>
      <c r="CR171" s="158"/>
      <c r="CS171" s="159">
        <v>6.6477999999999995E-2</v>
      </c>
      <c r="CT171" s="110"/>
      <c r="CU171" s="108" t="str">
        <f>' B_Populations'!$B$11</f>
        <v>20-24</v>
      </c>
      <c r="CV171" s="160">
        <f t="shared" si="175"/>
        <v>0</v>
      </c>
      <c r="CW171" s="161">
        <f t="shared" si="176"/>
        <v>0</v>
      </c>
      <c r="CX171" s="161">
        <f t="shared" si="177"/>
        <v>0</v>
      </c>
      <c r="CY171" s="162">
        <f t="shared" si="178"/>
        <v>0</v>
      </c>
      <c r="CZ171" s="162">
        <f t="shared" si="179"/>
        <v>0</v>
      </c>
      <c r="DA171" s="162">
        <f t="shared" si="180"/>
        <v>0</v>
      </c>
      <c r="DB171" s="162">
        <f t="shared" si="181"/>
        <v>0</v>
      </c>
      <c r="DC171" s="162">
        <f t="shared" si="182"/>
        <v>0</v>
      </c>
      <c r="DD171" s="162">
        <f t="shared" si="183"/>
        <v>0</v>
      </c>
      <c r="DE171" s="178">
        <f t="shared" si="184"/>
        <v>0</v>
      </c>
    </row>
    <row r="172" spans="1:109">
      <c r="B172" s="108" t="str">
        <f>' B_Populations'!$B$12</f>
        <v>25-34</v>
      </c>
      <c r="C172" s="259"/>
      <c r="D172" s="260"/>
      <c r="E172" s="260"/>
      <c r="F172" s="155"/>
      <c r="G172" s="155"/>
      <c r="H172" s="155"/>
      <c r="I172" s="155"/>
      <c r="J172" s="155"/>
      <c r="K172" s="155"/>
      <c r="L172" s="155"/>
      <c r="M172" s="110"/>
      <c r="N172" s="110"/>
      <c r="O172" s="110"/>
      <c r="P172" s="110"/>
      <c r="Q172" s="110"/>
      <c r="R172" s="110"/>
      <c r="S172" s="110"/>
      <c r="T172" s="110"/>
      <c r="U172" s="110"/>
      <c r="V172" s="110"/>
      <c r="W172" s="110"/>
      <c r="X172" s="110"/>
      <c r="Y172" s="110"/>
      <c r="Z172" s="177"/>
      <c r="AA172" s="177"/>
      <c r="AB172" s="177"/>
      <c r="AC172" s="177"/>
      <c r="AD172" s="177"/>
      <c r="AE172" s="177"/>
      <c r="AF172" s="177"/>
      <c r="AG172" s="110"/>
      <c r="AH172" s="157">
        <f>' B_Populations'!C177</f>
        <v>0</v>
      </c>
      <c r="AI172" s="157">
        <f>IF(AH172=0,0,($C$172/$AH$172)*100000)</f>
        <v>0</v>
      </c>
      <c r="AJ172" s="157">
        <f>' B_Populations'!E177</f>
        <v>0</v>
      </c>
      <c r="AK172" s="157">
        <f>IF(AJ172=0,0,($D$172/$AJ$172)*100000)</f>
        <v>0</v>
      </c>
      <c r="AL172" s="157">
        <f>' B_Populations'!G177</f>
        <v>0</v>
      </c>
      <c r="AM172" s="157">
        <f>IF(AL172=0,0,($E$172/$AL$172)*100000)</f>
        <v>0</v>
      </c>
      <c r="AN172" s="157">
        <f>' B_Populations'!I177</f>
        <v>0</v>
      </c>
      <c r="AO172" s="157">
        <f>IF(AN172=0,0,($F$172/$AN$172)*100000)</f>
        <v>0</v>
      </c>
      <c r="AP172" s="157">
        <f>' B_Populations'!K177</f>
        <v>0</v>
      </c>
      <c r="AQ172" s="157">
        <f>IF(AP172=0,0,($G$172/$AP$172)*100000)</f>
        <v>0</v>
      </c>
      <c r="AR172" s="157">
        <f>' B_Populations'!M177</f>
        <v>0</v>
      </c>
      <c r="AS172" s="157">
        <f>IF(AR172=0,0,($H$172/$AR$172)*100000)</f>
        <v>0</v>
      </c>
      <c r="AT172" s="157">
        <f>' B_Populations'!O177</f>
        <v>0</v>
      </c>
      <c r="AU172" s="157">
        <f>IF(AT172=0,0,($I$172/$AT$172)*100000)</f>
        <v>0</v>
      </c>
      <c r="AV172" s="157">
        <f>' B_Populations'!Q177</f>
        <v>0</v>
      </c>
      <c r="AW172" s="157">
        <f>IF(AV172=0,0,($J$172/$AV$172)*100000)</f>
        <v>0</v>
      </c>
      <c r="AX172" s="157">
        <f>' B_Populations'!S177</f>
        <v>0</v>
      </c>
      <c r="AY172" s="157">
        <f>IF(AX172=0,0,($K$172/$AX$172)*100000)</f>
        <v>0</v>
      </c>
      <c r="AZ172" s="157">
        <f>' B_Populations'!U177</f>
        <v>0</v>
      </c>
      <c r="BA172" s="157">
        <f>IF(AZ172=0,0,($L$172/$AZ$172)*100000)</f>
        <v>0</v>
      </c>
      <c r="CQ172" s="110"/>
      <c r="CR172" s="158"/>
      <c r="CS172" s="159">
        <v>0.135573</v>
      </c>
      <c r="CT172" s="110"/>
      <c r="CU172" s="108" t="str">
        <f>' B_Populations'!$B$12</f>
        <v>25-34</v>
      </c>
      <c r="CV172" s="160">
        <f t="shared" si="175"/>
        <v>0</v>
      </c>
      <c r="CW172" s="161">
        <f t="shared" si="176"/>
        <v>0</v>
      </c>
      <c r="CX172" s="161">
        <f t="shared" si="177"/>
        <v>0</v>
      </c>
      <c r="CY172" s="162">
        <f t="shared" si="178"/>
        <v>0</v>
      </c>
      <c r="CZ172" s="162">
        <f t="shared" si="179"/>
        <v>0</v>
      </c>
      <c r="DA172" s="162">
        <f t="shared" si="180"/>
        <v>0</v>
      </c>
      <c r="DB172" s="162">
        <f t="shared" si="181"/>
        <v>0</v>
      </c>
      <c r="DC172" s="162">
        <f t="shared" si="182"/>
        <v>0</v>
      </c>
      <c r="DD172" s="162">
        <f t="shared" si="183"/>
        <v>0</v>
      </c>
      <c r="DE172" s="178">
        <f t="shared" si="184"/>
        <v>0</v>
      </c>
    </row>
    <row r="173" spans="1:109">
      <c r="B173" s="108" t="str">
        <f>' B_Populations'!$B$13</f>
        <v>35-44</v>
      </c>
      <c r="C173" s="259"/>
      <c r="D173" s="260"/>
      <c r="E173" s="260"/>
      <c r="F173" s="155"/>
      <c r="G173" s="155"/>
      <c r="H173" s="155"/>
      <c r="I173" s="155"/>
      <c r="J173" s="155"/>
      <c r="K173" s="155"/>
      <c r="L173" s="155"/>
      <c r="M173" s="110"/>
      <c r="N173" s="110"/>
      <c r="O173" s="110"/>
      <c r="P173" s="110"/>
      <c r="Q173" s="110"/>
      <c r="R173" s="110"/>
      <c r="S173" s="110"/>
      <c r="T173" s="110"/>
      <c r="U173" s="110"/>
      <c r="V173" s="110"/>
      <c r="W173" s="110"/>
      <c r="X173" s="110"/>
      <c r="Y173" s="110"/>
      <c r="Z173" s="177"/>
      <c r="AA173" s="177"/>
      <c r="AB173" s="177"/>
      <c r="AC173" s="177"/>
      <c r="AD173" s="177"/>
      <c r="AE173" s="177"/>
      <c r="AF173" s="177"/>
      <c r="AG173" s="110"/>
      <c r="AH173" s="157">
        <f>' B_Populations'!C178</f>
        <v>0</v>
      </c>
      <c r="AI173" s="157">
        <f>IF(AH173=0,0,($C$173/$AH$173)*100000)</f>
        <v>0</v>
      </c>
      <c r="AJ173" s="157">
        <f>' B_Populations'!E178</f>
        <v>0</v>
      </c>
      <c r="AK173" s="157">
        <f>IF(AJ173=0,0,($D$173/$AJ$173)*100000)</f>
        <v>0</v>
      </c>
      <c r="AL173" s="157">
        <f>' B_Populations'!G178</f>
        <v>0</v>
      </c>
      <c r="AM173" s="157">
        <f>IF(AL173=0,0,($E$173/$AL$173)*100000)</f>
        <v>0</v>
      </c>
      <c r="AN173" s="157">
        <f>' B_Populations'!I178</f>
        <v>0</v>
      </c>
      <c r="AO173" s="157">
        <f>IF(AN173=0,0,($F$173/$AN$173)*100000)</f>
        <v>0</v>
      </c>
      <c r="AP173" s="157">
        <f>' B_Populations'!K178</f>
        <v>0</v>
      </c>
      <c r="AQ173" s="157">
        <f>IF(AP173=0,0,($G$173/$AP$173)*100000)</f>
        <v>0</v>
      </c>
      <c r="AR173" s="157">
        <f>' B_Populations'!M178</f>
        <v>0</v>
      </c>
      <c r="AS173" s="157">
        <f>IF(AR173=0,0,($H$173/$AR$173)*100000)</f>
        <v>0</v>
      </c>
      <c r="AT173" s="157">
        <f>' B_Populations'!O178</f>
        <v>0</v>
      </c>
      <c r="AU173" s="157">
        <f>IF(AT173=0,0,($I$173/$AT$173)*100000)</f>
        <v>0</v>
      </c>
      <c r="AV173" s="157">
        <f>' B_Populations'!Q178</f>
        <v>0</v>
      </c>
      <c r="AW173" s="157">
        <f>IF(AV173=0,0,($J$173/$AV$173)*100000)</f>
        <v>0</v>
      </c>
      <c r="AX173" s="157">
        <f>' B_Populations'!S178</f>
        <v>0</v>
      </c>
      <c r="AY173" s="157">
        <f>IF(AX173=0,0,($K$173/$AX$173)*100000)</f>
        <v>0</v>
      </c>
      <c r="AZ173" s="157">
        <f>' B_Populations'!U178</f>
        <v>0</v>
      </c>
      <c r="BA173" s="157">
        <f>IF(AZ173=0,0,($L$173/$AZ$173)*100000)</f>
        <v>0</v>
      </c>
      <c r="CQ173" s="110"/>
      <c r="CR173" s="158"/>
      <c r="CS173" s="159">
        <v>0.16261300000000001</v>
      </c>
      <c r="CT173" s="110"/>
      <c r="CU173" s="108" t="str">
        <f>' B_Populations'!$B$13</f>
        <v>35-44</v>
      </c>
      <c r="CV173" s="160">
        <f t="shared" si="175"/>
        <v>0</v>
      </c>
      <c r="CW173" s="161">
        <f t="shared" si="176"/>
        <v>0</v>
      </c>
      <c r="CX173" s="161">
        <f t="shared" si="177"/>
        <v>0</v>
      </c>
      <c r="CY173" s="162">
        <f t="shared" si="178"/>
        <v>0</v>
      </c>
      <c r="CZ173" s="162">
        <f t="shared" si="179"/>
        <v>0</v>
      </c>
      <c r="DA173" s="162">
        <f t="shared" si="180"/>
        <v>0</v>
      </c>
      <c r="DB173" s="162">
        <f t="shared" si="181"/>
        <v>0</v>
      </c>
      <c r="DC173" s="162">
        <f t="shared" si="182"/>
        <v>0</v>
      </c>
      <c r="DD173" s="162">
        <f t="shared" si="183"/>
        <v>0</v>
      </c>
      <c r="DE173" s="178">
        <f t="shared" si="184"/>
        <v>0</v>
      </c>
    </row>
    <row r="174" spans="1:109">
      <c r="B174" s="108" t="str">
        <f>' B_Populations'!$B$14</f>
        <v>45-54</v>
      </c>
      <c r="C174" s="259"/>
      <c r="D174" s="260"/>
      <c r="E174" s="260"/>
      <c r="F174" s="155"/>
      <c r="G174" s="155"/>
      <c r="H174" s="155"/>
      <c r="I174" s="155"/>
      <c r="J174" s="155"/>
      <c r="K174" s="155"/>
      <c r="L174" s="155"/>
      <c r="M174" s="110"/>
      <c r="N174" s="110"/>
      <c r="O174" s="110"/>
      <c r="P174" s="110"/>
      <c r="Q174" s="110"/>
      <c r="R174" s="110"/>
      <c r="S174" s="110"/>
      <c r="T174" s="110"/>
      <c r="U174" s="110"/>
      <c r="V174" s="110"/>
      <c r="W174" s="110"/>
      <c r="X174" s="110"/>
      <c r="Y174" s="110"/>
      <c r="Z174" s="177"/>
      <c r="AA174" s="177"/>
      <c r="AB174" s="177"/>
      <c r="AC174" s="177"/>
      <c r="AD174" s="177"/>
      <c r="AE174" s="177"/>
      <c r="AF174" s="177"/>
      <c r="AG174" s="110"/>
      <c r="AH174" s="157">
        <f>' B_Populations'!C179</f>
        <v>0</v>
      </c>
      <c r="AI174" s="157">
        <f>IF(AH174=0,0,($C$174/$AH$174)*100000)</f>
        <v>0</v>
      </c>
      <c r="AJ174" s="157">
        <f>' B_Populations'!E179</f>
        <v>0</v>
      </c>
      <c r="AK174" s="157">
        <f>IF(AJ174=0,0,($D$174/$AJ$174)*100000)</f>
        <v>0</v>
      </c>
      <c r="AL174" s="157">
        <f>' B_Populations'!G179</f>
        <v>0</v>
      </c>
      <c r="AM174" s="157">
        <f>IF(AL174=0,0,($E$174/$AL$174)*100000)</f>
        <v>0</v>
      </c>
      <c r="AN174" s="157">
        <f>' B_Populations'!I179</f>
        <v>0</v>
      </c>
      <c r="AO174" s="157">
        <f>IF(AN174=0,0,($F$174/$AN$174)*100000)</f>
        <v>0</v>
      </c>
      <c r="AP174" s="157">
        <f>' B_Populations'!K179</f>
        <v>0</v>
      </c>
      <c r="AQ174" s="157">
        <f>IF(AP174=0,0,($G$174/$AP$174)*100000)</f>
        <v>0</v>
      </c>
      <c r="AR174" s="157">
        <f>' B_Populations'!M179</f>
        <v>0</v>
      </c>
      <c r="AS174" s="157">
        <f>IF(AR174=0,0,($H$174/$AR$174)*100000)</f>
        <v>0</v>
      </c>
      <c r="AT174" s="157">
        <f>' B_Populations'!O179</f>
        <v>0</v>
      </c>
      <c r="AU174" s="157">
        <f>IF(AT174=0,0,($I$174/$AT$174)*100000)</f>
        <v>0</v>
      </c>
      <c r="AV174" s="157">
        <f>' B_Populations'!Q179</f>
        <v>0</v>
      </c>
      <c r="AW174" s="157">
        <f>IF(AV174=0,0,($J$174/$AV$174)*100000)</f>
        <v>0</v>
      </c>
      <c r="AX174" s="157">
        <f>' B_Populations'!S179</f>
        <v>0</v>
      </c>
      <c r="AY174" s="157">
        <f>IF(AX174=0,0,($K$174/$AX$174)*100000)</f>
        <v>0</v>
      </c>
      <c r="AZ174" s="157">
        <f>' B_Populations'!U179</f>
        <v>0</v>
      </c>
      <c r="BA174" s="157">
        <f>IF(AZ174=0,0,($L$174/$AZ$174)*100000)</f>
        <v>0</v>
      </c>
      <c r="CQ174" s="110"/>
      <c r="CR174" s="158"/>
      <c r="CS174" s="159">
        <v>0.13483400000000001</v>
      </c>
      <c r="CT174" s="110"/>
      <c r="CU174" s="108" t="str">
        <f>' B_Populations'!$B$14</f>
        <v>45-54</v>
      </c>
      <c r="CV174" s="160">
        <f t="shared" si="175"/>
        <v>0</v>
      </c>
      <c r="CW174" s="161">
        <f t="shared" si="176"/>
        <v>0</v>
      </c>
      <c r="CX174" s="161">
        <f t="shared" si="177"/>
        <v>0</v>
      </c>
      <c r="CY174" s="162">
        <f t="shared" si="178"/>
        <v>0</v>
      </c>
      <c r="CZ174" s="162">
        <f t="shared" si="179"/>
        <v>0</v>
      </c>
      <c r="DA174" s="162">
        <f t="shared" si="180"/>
        <v>0</v>
      </c>
      <c r="DB174" s="162">
        <f t="shared" si="181"/>
        <v>0</v>
      </c>
      <c r="DC174" s="162">
        <f t="shared" si="182"/>
        <v>0</v>
      </c>
      <c r="DD174" s="162">
        <f t="shared" si="183"/>
        <v>0</v>
      </c>
      <c r="DE174" s="178">
        <f t="shared" si="184"/>
        <v>0</v>
      </c>
    </row>
    <row r="175" spans="1:109">
      <c r="B175" s="108" t="str">
        <f>' B_Populations'!$B$15</f>
        <v>55-64</v>
      </c>
      <c r="C175" s="259"/>
      <c r="D175" s="260"/>
      <c r="E175" s="260"/>
      <c r="F175" s="155"/>
      <c r="G175" s="155"/>
      <c r="H175" s="155"/>
      <c r="I175" s="155"/>
      <c r="J175" s="155"/>
      <c r="K175" s="155"/>
      <c r="L175" s="155"/>
      <c r="M175" s="110"/>
      <c r="N175" s="110"/>
      <c r="O175" s="110"/>
      <c r="P175" s="110"/>
      <c r="Q175" s="110"/>
      <c r="R175" s="110"/>
      <c r="S175" s="110"/>
      <c r="T175" s="110"/>
      <c r="U175" s="110"/>
      <c r="V175" s="110"/>
      <c r="W175" s="110"/>
      <c r="X175" s="110"/>
      <c r="Y175" s="110"/>
      <c r="Z175" s="177"/>
      <c r="AA175" s="177"/>
      <c r="AB175" s="177"/>
      <c r="AC175" s="177"/>
      <c r="AD175" s="177"/>
      <c r="AE175" s="177"/>
      <c r="AF175" s="177"/>
      <c r="AG175" s="110"/>
      <c r="AH175" s="157">
        <f>' B_Populations'!C180</f>
        <v>0</v>
      </c>
      <c r="AI175" s="157">
        <f>IF(AH175=0,0,($C$175/$AH$175)*100000)</f>
        <v>0</v>
      </c>
      <c r="AJ175" s="157">
        <f>' B_Populations'!E180</f>
        <v>0</v>
      </c>
      <c r="AK175" s="157">
        <f>IF(AJ175=0,0,($D$175/$AJ$175)*100000)</f>
        <v>0</v>
      </c>
      <c r="AL175" s="157">
        <f>' B_Populations'!G180</f>
        <v>0</v>
      </c>
      <c r="AM175" s="157">
        <f>IF(AL175=0,0,($E$175/$AL$175)*100000)</f>
        <v>0</v>
      </c>
      <c r="AN175" s="157">
        <f>' B_Populations'!I180</f>
        <v>0</v>
      </c>
      <c r="AO175" s="157">
        <f>IF(AN175=0,0,($F$175/$AN$175)*100000)</f>
        <v>0</v>
      </c>
      <c r="AP175" s="157">
        <f>' B_Populations'!K180</f>
        <v>0</v>
      </c>
      <c r="AQ175" s="157">
        <f>IF(AP175=0,0,($G$175/$AP$175)*100000)</f>
        <v>0</v>
      </c>
      <c r="AR175" s="157">
        <f>' B_Populations'!M180</f>
        <v>0</v>
      </c>
      <c r="AS175" s="157">
        <f>IF(AR175=0,0,($H$175/$AR$175)*100000)</f>
        <v>0</v>
      </c>
      <c r="AT175" s="157">
        <f>' B_Populations'!O180</f>
        <v>0</v>
      </c>
      <c r="AU175" s="157">
        <f>IF(AT175=0,0,($I$175/$AT$175)*100000)</f>
        <v>0</v>
      </c>
      <c r="AV175" s="157">
        <f>' B_Populations'!Q180</f>
        <v>0</v>
      </c>
      <c r="AW175" s="157">
        <f>IF(AV175=0,0,($J$175/$AV$175)*100000)</f>
        <v>0</v>
      </c>
      <c r="AX175" s="157">
        <f>' B_Populations'!S180</f>
        <v>0</v>
      </c>
      <c r="AY175" s="157">
        <f>IF(AX175=0,0,($K$175/$AX$175)*100000)</f>
        <v>0</v>
      </c>
      <c r="AZ175" s="157">
        <f>' B_Populations'!U180</f>
        <v>0</v>
      </c>
      <c r="BA175" s="157">
        <f>IF(AZ175=0,0,($L$175/$AZ$175)*100000)</f>
        <v>0</v>
      </c>
      <c r="CQ175" s="110"/>
      <c r="CR175" s="158"/>
      <c r="CS175" s="159">
        <v>8.7247000000000005E-2</v>
      </c>
      <c r="CT175" s="110"/>
      <c r="CU175" s="108" t="str">
        <f>' B_Populations'!$B$15</f>
        <v>55-64</v>
      </c>
      <c r="CV175" s="160">
        <f t="shared" si="175"/>
        <v>0</v>
      </c>
      <c r="CW175" s="161">
        <f t="shared" si="176"/>
        <v>0</v>
      </c>
      <c r="CX175" s="161">
        <f t="shared" si="177"/>
        <v>0</v>
      </c>
      <c r="CY175" s="162">
        <f t="shared" si="178"/>
        <v>0</v>
      </c>
      <c r="CZ175" s="162">
        <f t="shared" si="179"/>
        <v>0</v>
      </c>
      <c r="DA175" s="162">
        <f t="shared" si="180"/>
        <v>0</v>
      </c>
      <c r="DB175" s="162">
        <f t="shared" si="181"/>
        <v>0</v>
      </c>
      <c r="DC175" s="162">
        <f t="shared" si="182"/>
        <v>0</v>
      </c>
      <c r="DD175" s="162">
        <f t="shared" si="183"/>
        <v>0</v>
      </c>
      <c r="DE175" s="178">
        <f t="shared" si="184"/>
        <v>0</v>
      </c>
    </row>
    <row r="176" spans="1:109">
      <c r="B176" s="108" t="str">
        <f>' B_Populations'!$B$16</f>
        <v>65-74</v>
      </c>
      <c r="C176" s="259"/>
      <c r="D176" s="260"/>
      <c r="E176" s="260"/>
      <c r="F176" s="155"/>
      <c r="G176" s="155"/>
      <c r="H176" s="155"/>
      <c r="I176" s="155"/>
      <c r="J176" s="155"/>
      <c r="K176" s="155"/>
      <c r="L176" s="155"/>
      <c r="M176" s="110"/>
      <c r="N176" s="110"/>
      <c r="O176" s="110"/>
      <c r="P176" s="110"/>
      <c r="Q176" s="110"/>
      <c r="R176" s="110"/>
      <c r="S176" s="110"/>
      <c r="T176" s="110"/>
      <c r="U176" s="110"/>
      <c r="V176" s="110"/>
      <c r="W176" s="110"/>
      <c r="X176" s="110"/>
      <c r="Y176" s="110"/>
      <c r="Z176" s="177"/>
      <c r="AA176" s="177"/>
      <c r="AB176" s="177"/>
      <c r="AC176" s="177"/>
      <c r="AD176" s="177"/>
      <c r="AE176" s="177"/>
      <c r="AF176" s="177"/>
      <c r="AG176" s="110"/>
      <c r="AH176" s="157">
        <f>' B_Populations'!C181</f>
        <v>0</v>
      </c>
      <c r="AI176" s="157">
        <f>IF(AH176=0,0,($C$176/$AH$176)*100000)</f>
        <v>0</v>
      </c>
      <c r="AJ176" s="157">
        <f>' B_Populations'!E181</f>
        <v>0</v>
      </c>
      <c r="AK176" s="157">
        <f>IF(AJ176=0,0,($D$176/$AJ$176)*100000)</f>
        <v>0</v>
      </c>
      <c r="AL176" s="157">
        <f>' B_Populations'!G181</f>
        <v>0</v>
      </c>
      <c r="AM176" s="157">
        <f>IF(AL176=0,0,($E$176/$AL$176)*100000)</f>
        <v>0</v>
      </c>
      <c r="AN176" s="157">
        <f>' B_Populations'!I181</f>
        <v>0</v>
      </c>
      <c r="AO176" s="157">
        <f>IF(AN176=0,0,($F$176/$AN$176)*100000)</f>
        <v>0</v>
      </c>
      <c r="AP176" s="157">
        <f>' B_Populations'!K181</f>
        <v>0</v>
      </c>
      <c r="AQ176" s="157">
        <f>IF(AP176=0,0,($G$176/$AP$176)*100000)</f>
        <v>0</v>
      </c>
      <c r="AR176" s="157">
        <f>' B_Populations'!M181</f>
        <v>0</v>
      </c>
      <c r="AS176" s="157">
        <f>IF(AR176=0,0,($H$176/$AR$176)*100000)</f>
        <v>0</v>
      </c>
      <c r="AT176" s="157">
        <f>' B_Populations'!O181</f>
        <v>0</v>
      </c>
      <c r="AU176" s="157">
        <f>IF(AT176=0,0,($I$176/$AT$176)*100000)</f>
        <v>0</v>
      </c>
      <c r="AV176" s="157">
        <f>' B_Populations'!Q181</f>
        <v>0</v>
      </c>
      <c r="AW176" s="157">
        <f>IF(AV176=0,0,($J$176/$AV$176)*100000)</f>
        <v>0</v>
      </c>
      <c r="AX176" s="157">
        <f>' B_Populations'!S181</f>
        <v>0</v>
      </c>
      <c r="AY176" s="157">
        <f>IF(AX176=0,0,($K$176/$AX$176)*100000)</f>
        <v>0</v>
      </c>
      <c r="AZ176" s="157">
        <f>' B_Populations'!U181</f>
        <v>0</v>
      </c>
      <c r="BA176" s="157">
        <f>IF(AZ176=0,0,($L$176/$AZ$176)*100000)</f>
        <v>0</v>
      </c>
      <c r="CQ176" s="110"/>
      <c r="CR176" s="158"/>
      <c r="CS176" s="159">
        <v>6.6036999999999998E-2</v>
      </c>
      <c r="CT176" s="110"/>
      <c r="CU176" s="108" t="str">
        <f>' B_Populations'!$B$16</f>
        <v>65-74</v>
      </c>
      <c r="CV176" s="160">
        <f t="shared" si="175"/>
        <v>0</v>
      </c>
      <c r="CW176" s="161">
        <f t="shared" si="176"/>
        <v>0</v>
      </c>
      <c r="CX176" s="161">
        <f t="shared" si="177"/>
        <v>0</v>
      </c>
      <c r="CY176" s="162">
        <f t="shared" si="178"/>
        <v>0</v>
      </c>
      <c r="CZ176" s="162">
        <f t="shared" si="179"/>
        <v>0</v>
      </c>
      <c r="DA176" s="162">
        <f t="shared" si="180"/>
        <v>0</v>
      </c>
      <c r="DB176" s="162">
        <f t="shared" si="181"/>
        <v>0</v>
      </c>
      <c r="DC176" s="162">
        <f t="shared" si="182"/>
        <v>0</v>
      </c>
      <c r="DD176" s="162">
        <f t="shared" si="183"/>
        <v>0</v>
      </c>
      <c r="DE176" s="178">
        <f t="shared" si="184"/>
        <v>0</v>
      </c>
    </row>
    <row r="177" spans="1:109">
      <c r="B177" s="108" t="str">
        <f>' B_Populations'!$B$17</f>
        <v>75-84</v>
      </c>
      <c r="C177" s="259"/>
      <c r="D177" s="260"/>
      <c r="E177" s="260"/>
      <c r="F177" s="155"/>
      <c r="G177" s="155"/>
      <c r="H177" s="155"/>
      <c r="I177" s="155"/>
      <c r="J177" s="155"/>
      <c r="K177" s="155"/>
      <c r="L177" s="155"/>
      <c r="M177" s="110"/>
      <c r="N177" s="110"/>
      <c r="O177" s="110"/>
      <c r="P177" s="110"/>
      <c r="Q177" s="110"/>
      <c r="R177" s="110"/>
      <c r="S177" s="110"/>
      <c r="T177" s="110"/>
      <c r="U177" s="110"/>
      <c r="V177" s="110"/>
      <c r="W177" s="110"/>
      <c r="X177" s="110"/>
      <c r="Y177" s="110"/>
      <c r="Z177" s="177"/>
      <c r="AA177" s="177"/>
      <c r="AB177" s="177"/>
      <c r="AC177" s="177"/>
      <c r="AD177" s="177"/>
      <c r="AE177" s="177"/>
      <c r="AF177" s="177"/>
      <c r="AG177" s="110"/>
      <c r="AH177" s="157">
        <f>' B_Populations'!C182</f>
        <v>0</v>
      </c>
      <c r="AI177" s="157">
        <f>IF(AH177=0,0,($C$177/$AH$177)*100000)</f>
        <v>0</v>
      </c>
      <c r="AJ177" s="157">
        <f>' B_Populations'!E182</f>
        <v>0</v>
      </c>
      <c r="AK177" s="157">
        <f>IF(AJ177=0,0,($D$177/$AJ$177)*100000)</f>
        <v>0</v>
      </c>
      <c r="AL177" s="157">
        <f>' B_Populations'!G182</f>
        <v>0</v>
      </c>
      <c r="AM177" s="157">
        <f>IF(AL177=0,0,($E$177/$AL$177)*100000)</f>
        <v>0</v>
      </c>
      <c r="AN177" s="157">
        <f>' B_Populations'!I182</f>
        <v>0</v>
      </c>
      <c r="AO177" s="157">
        <f>IF(AN177=0,0,($F$177/$AN$177)*100000)</f>
        <v>0</v>
      </c>
      <c r="AP177" s="157">
        <f>' B_Populations'!K182</f>
        <v>0</v>
      </c>
      <c r="AQ177" s="157">
        <f>IF(AP177=0,0,($G$177/$AP$177)*100000)</f>
        <v>0</v>
      </c>
      <c r="AR177" s="157">
        <f>' B_Populations'!M182</f>
        <v>0</v>
      </c>
      <c r="AS177" s="157">
        <f>IF(AR177=0,0,($H$177/$AR$177)*100000)</f>
        <v>0</v>
      </c>
      <c r="AT177" s="157">
        <f>' B_Populations'!O182</f>
        <v>0</v>
      </c>
      <c r="AU177" s="157">
        <f>IF(AT177=0,0,($I$177/$AT$177)*100000)</f>
        <v>0</v>
      </c>
      <c r="AV177" s="157">
        <f>' B_Populations'!Q182</f>
        <v>0</v>
      </c>
      <c r="AW177" s="157">
        <f>IF(AV177=0,0,($J$177/$AV$177)*100000)</f>
        <v>0</v>
      </c>
      <c r="AX177" s="157">
        <f>' B_Populations'!S182</f>
        <v>0</v>
      </c>
      <c r="AY177" s="157">
        <f>IF(AX177=0,0,($K$177/$AX$177)*100000)</f>
        <v>0</v>
      </c>
      <c r="AZ177" s="157">
        <f>' B_Populations'!U182</f>
        <v>0</v>
      </c>
      <c r="BA177" s="157">
        <f>IF(AZ177=0,0,($L$177/$AZ$177)*100000)</f>
        <v>0</v>
      </c>
      <c r="CQ177" s="110"/>
      <c r="CR177" s="158"/>
      <c r="CS177" s="159">
        <v>4.4840999999999999E-2</v>
      </c>
      <c r="CT177" s="110"/>
      <c r="CU177" s="108" t="str">
        <f>' B_Populations'!$B$17</f>
        <v>75-84</v>
      </c>
      <c r="CV177" s="160">
        <f t="shared" si="175"/>
        <v>0</v>
      </c>
      <c r="CW177" s="161">
        <f t="shared" si="176"/>
        <v>0</v>
      </c>
      <c r="CX177" s="161">
        <f t="shared" si="177"/>
        <v>0</v>
      </c>
      <c r="CY177" s="162">
        <f t="shared" si="178"/>
        <v>0</v>
      </c>
      <c r="CZ177" s="162">
        <f t="shared" si="179"/>
        <v>0</v>
      </c>
      <c r="DA177" s="162">
        <f t="shared" si="180"/>
        <v>0</v>
      </c>
      <c r="DB177" s="162">
        <f t="shared" si="181"/>
        <v>0</v>
      </c>
      <c r="DC177" s="162">
        <f t="shared" si="182"/>
        <v>0</v>
      </c>
      <c r="DD177" s="162">
        <f t="shared" si="183"/>
        <v>0</v>
      </c>
      <c r="DE177" s="178">
        <f t="shared" si="184"/>
        <v>0</v>
      </c>
    </row>
    <row r="178" spans="1:109">
      <c r="B178" s="108" t="str">
        <f>' B_Populations'!$B$18</f>
        <v>85+</v>
      </c>
      <c r="C178" s="259"/>
      <c r="D178" s="260"/>
      <c r="E178" s="260"/>
      <c r="F178" s="155"/>
      <c r="G178" s="155"/>
      <c r="H178" s="155"/>
      <c r="I178" s="155"/>
      <c r="J178" s="155"/>
      <c r="K178" s="155"/>
      <c r="L178" s="155"/>
      <c r="M178" s="110"/>
      <c r="N178" s="110"/>
      <c r="O178" s="110"/>
      <c r="P178" s="110"/>
      <c r="Q178" s="110"/>
      <c r="R178" s="110"/>
      <c r="S178" s="110"/>
      <c r="T178" s="110"/>
      <c r="U178" s="110"/>
      <c r="V178" s="110"/>
      <c r="W178" s="110"/>
      <c r="X178" s="110"/>
      <c r="Y178" s="110"/>
      <c r="Z178" s="177"/>
      <c r="AA178" s="177"/>
      <c r="AB178" s="177"/>
      <c r="AC178" s="177"/>
      <c r="AD178" s="177"/>
      <c r="AE178" s="177"/>
      <c r="AF178" s="177"/>
      <c r="AG178" s="110"/>
      <c r="AH178" s="157">
        <f>' B_Populations'!C183</f>
        <v>0</v>
      </c>
      <c r="AI178" s="157">
        <f>IF(AH178=0,0,($C$178/$AH$178)*100000)</f>
        <v>0</v>
      </c>
      <c r="AJ178" s="157">
        <f>' B_Populations'!E183</f>
        <v>0</v>
      </c>
      <c r="AK178" s="157">
        <f>IF(AJ178=0,0,($D$178/$AJ$178)*100000)</f>
        <v>0</v>
      </c>
      <c r="AL178" s="157">
        <f>' B_Populations'!G183</f>
        <v>0</v>
      </c>
      <c r="AM178" s="157">
        <f>IF(AL178=0,0,($E$178/$AL$178)*100000)</f>
        <v>0</v>
      </c>
      <c r="AN178" s="157">
        <f>' B_Populations'!I183</f>
        <v>0</v>
      </c>
      <c r="AO178" s="157">
        <f>IF(AN178=0,0,($F$178/$AN$178)*100000)</f>
        <v>0</v>
      </c>
      <c r="AP178" s="157">
        <f>' B_Populations'!K183</f>
        <v>0</v>
      </c>
      <c r="AQ178" s="157">
        <f>IF(AP178=0,0,($G$178/$AP$178)*100000)</f>
        <v>0</v>
      </c>
      <c r="AR178" s="157">
        <f>' B_Populations'!M183</f>
        <v>0</v>
      </c>
      <c r="AS178" s="157">
        <f>IF(AR178=0,0,($H$178/$AR$178)*100000)</f>
        <v>0</v>
      </c>
      <c r="AT178" s="157">
        <f>' B_Populations'!O183</f>
        <v>0</v>
      </c>
      <c r="AU178" s="157">
        <f>IF(AT178=0,0,($I$178/$AT$178)*100000)</f>
        <v>0</v>
      </c>
      <c r="AV178" s="157">
        <f>' B_Populations'!Q183</f>
        <v>0</v>
      </c>
      <c r="AW178" s="157">
        <f>IF(AV178=0,0,($J$178/$AV$178)*100000)</f>
        <v>0</v>
      </c>
      <c r="AX178" s="157">
        <f>' B_Populations'!S183</f>
        <v>0</v>
      </c>
      <c r="AY178" s="157">
        <f>IF(AX178=0,0,($K$178/$AX$178)*100000)</f>
        <v>0</v>
      </c>
      <c r="AZ178" s="157">
        <f>' B_Populations'!U183</f>
        <v>0</v>
      </c>
      <c r="BA178" s="157">
        <f>IF(AZ178=0,0,($L$178/$AZ$178)*100000)</f>
        <v>0</v>
      </c>
      <c r="CQ178" s="110"/>
      <c r="CR178" s="158"/>
      <c r="CS178" s="159">
        <v>1.5507999999999999E-2</v>
      </c>
      <c r="CT178" s="110"/>
      <c r="CU178" s="108" t="str">
        <f>' B_Populations'!$B$18</f>
        <v>85+</v>
      </c>
      <c r="CV178" s="160">
        <f t="shared" si="175"/>
        <v>0</v>
      </c>
      <c r="CW178" s="161">
        <f t="shared" si="176"/>
        <v>0</v>
      </c>
      <c r="CX178" s="161">
        <f t="shared" si="177"/>
        <v>0</v>
      </c>
      <c r="CY178" s="162">
        <f t="shared" si="178"/>
        <v>0</v>
      </c>
      <c r="CZ178" s="162">
        <f t="shared" si="179"/>
        <v>0</v>
      </c>
      <c r="DA178" s="162">
        <f t="shared" si="180"/>
        <v>0</v>
      </c>
      <c r="DB178" s="162">
        <f t="shared" si="181"/>
        <v>0</v>
      </c>
      <c r="DC178" s="162">
        <f t="shared" si="182"/>
        <v>0</v>
      </c>
      <c r="DD178" s="162">
        <f t="shared" si="183"/>
        <v>0</v>
      </c>
      <c r="DE178" s="178">
        <f t="shared" si="184"/>
        <v>0</v>
      </c>
    </row>
    <row r="179" spans="1:109">
      <c r="B179" s="163" t="s">
        <v>115</v>
      </c>
      <c r="C179" s="164">
        <f t="shared" ref="C179:L179" si="185">SUM(C169:C178)</f>
        <v>0</v>
      </c>
      <c r="D179" s="165">
        <f t="shared" si="185"/>
        <v>0</v>
      </c>
      <c r="E179" s="165">
        <f t="shared" si="185"/>
        <v>0</v>
      </c>
      <c r="F179" s="167">
        <f t="shared" si="185"/>
        <v>0</v>
      </c>
      <c r="G179" s="167">
        <f t="shared" si="185"/>
        <v>0</v>
      </c>
      <c r="H179" s="167">
        <f t="shared" si="185"/>
        <v>0</v>
      </c>
      <c r="I179" s="167">
        <f t="shared" si="185"/>
        <v>0</v>
      </c>
      <c r="J179" s="167">
        <f t="shared" si="185"/>
        <v>0</v>
      </c>
      <c r="K179" s="167">
        <f t="shared" si="185"/>
        <v>0</v>
      </c>
      <c r="L179" s="179">
        <f t="shared" si="185"/>
        <v>0</v>
      </c>
      <c r="M179" s="98"/>
      <c r="AH179" s="170">
        <f t="shared" ref="AH179:BA179" si="186">SUM(AH169:AH178)</f>
        <v>0</v>
      </c>
      <c r="AI179" s="157">
        <f>IF(AH179=0,0,($C$179/$AH$179)*100000)</f>
        <v>0</v>
      </c>
      <c r="AJ179" s="157">
        <f t="shared" si="186"/>
        <v>0</v>
      </c>
      <c r="AK179" s="157">
        <f>IF(AJ179=0,0,($D$179/$AJ$179)*100000)</f>
        <v>0</v>
      </c>
      <c r="AL179" s="157">
        <f t="shared" si="186"/>
        <v>0</v>
      </c>
      <c r="AM179" s="157">
        <f>IF(AL179=0,0,($E$179/$AL$179)*100000)</f>
        <v>0</v>
      </c>
      <c r="AN179" s="157">
        <f t="shared" si="186"/>
        <v>0</v>
      </c>
      <c r="AO179" s="157">
        <f>IF(AN179=0,0,($F$179/$AN$179)*100000)</f>
        <v>0</v>
      </c>
      <c r="AP179" s="157">
        <f t="shared" si="186"/>
        <v>0</v>
      </c>
      <c r="AQ179" s="157">
        <f>IF(AP179=0,0,($G$179/$AP$179)*100000)</f>
        <v>0</v>
      </c>
      <c r="AR179" s="157">
        <f t="shared" si="186"/>
        <v>0</v>
      </c>
      <c r="AS179" s="157">
        <f>IF(AR179=0,0,($H$179/$AR$179)*100000)</f>
        <v>0</v>
      </c>
      <c r="AT179" s="157">
        <f t="shared" si="186"/>
        <v>0</v>
      </c>
      <c r="AU179" s="157">
        <f>IF(AT179=0,0,($I$179/$AT$179)*100000)</f>
        <v>0</v>
      </c>
      <c r="AV179" s="157">
        <f t="shared" si="186"/>
        <v>0</v>
      </c>
      <c r="AW179" s="157">
        <f>IF(AV179=0,0,($J$179/$AV$179)*100000)</f>
        <v>0</v>
      </c>
      <c r="AX179" s="157">
        <f t="shared" si="186"/>
        <v>0</v>
      </c>
      <c r="AY179" s="157">
        <f>IF(AX179=0,0,($K$179/$AX$179)*100000)</f>
        <v>0</v>
      </c>
      <c r="AZ179" s="157">
        <f t="shared" si="186"/>
        <v>0</v>
      </c>
      <c r="BA179" s="157">
        <f>IF(AZ179=0,0,($L$179/$AZ$179)*100000)</f>
        <v>0</v>
      </c>
      <c r="CS179" s="171"/>
      <c r="CU179" s="157" t="s">
        <v>115</v>
      </c>
      <c r="CV179" s="160">
        <f t="shared" ref="CV179:DE179" si="187">SUM(CV169:CV178)</f>
        <v>0</v>
      </c>
      <c r="CW179" s="161">
        <f t="shared" si="187"/>
        <v>0</v>
      </c>
      <c r="CX179" s="161">
        <f t="shared" si="187"/>
        <v>0</v>
      </c>
      <c r="CY179" s="172">
        <f t="shared" si="187"/>
        <v>0</v>
      </c>
      <c r="CZ179" s="172">
        <f t="shared" si="187"/>
        <v>0</v>
      </c>
      <c r="DA179" s="172">
        <f t="shared" si="187"/>
        <v>0</v>
      </c>
      <c r="DB179" s="172">
        <f t="shared" si="187"/>
        <v>0</v>
      </c>
      <c r="DC179" s="172">
        <f t="shared" si="187"/>
        <v>0</v>
      </c>
      <c r="DD179" s="172">
        <f t="shared" si="187"/>
        <v>0</v>
      </c>
      <c r="DE179" s="180">
        <f t="shared" si="187"/>
        <v>0</v>
      </c>
    </row>
    <row r="181" spans="1:109" ht="12.95" thickBot="1"/>
    <row r="182" spans="1:109" ht="13.5" thickBot="1">
      <c r="A182" s="136" t="s">
        <v>116</v>
      </c>
      <c r="B182" s="173"/>
      <c r="C182" s="174">
        <f>' B_Populations'!A190</f>
        <v>0</v>
      </c>
      <c r="D182" s="139" t="s">
        <v>103</v>
      </c>
      <c r="E182" s="139"/>
      <c r="F182" s="140" t="s">
        <v>104</v>
      </c>
      <c r="G182" s="141"/>
      <c r="H182" s="141"/>
      <c r="I182" s="141"/>
      <c r="J182" s="141"/>
      <c r="K182" s="141"/>
      <c r="L182" s="141"/>
      <c r="M182" s="98"/>
      <c r="N182" s="98"/>
      <c r="O182" s="98"/>
      <c r="P182" s="98"/>
      <c r="Q182" s="98"/>
      <c r="R182" s="98"/>
      <c r="S182" s="98"/>
      <c r="T182" s="98"/>
      <c r="U182" s="98"/>
      <c r="V182" s="98"/>
      <c r="W182" s="98"/>
      <c r="X182" s="98"/>
      <c r="Y182" s="98"/>
      <c r="CV182" s="98" t="s">
        <v>106</v>
      </c>
      <c r="CW182" s="98"/>
      <c r="CX182" s="98"/>
      <c r="CY182" s="98"/>
    </row>
    <row r="183" spans="1:109" ht="39">
      <c r="B183" s="144" t="s">
        <v>32</v>
      </c>
      <c r="C183" s="145" t="s">
        <v>107</v>
      </c>
      <c r="D183" s="146" t="s">
        <v>108</v>
      </c>
      <c r="E183" s="146" t="s">
        <v>109</v>
      </c>
      <c r="F183" s="148" t="str">
        <f>' B_Populations'!$I$8</f>
        <v>White-Not Hispanic</v>
      </c>
      <c r="G183" s="148" t="str">
        <f>' B_Populations'!$K$8</f>
        <v>Hispanic</v>
      </c>
      <c r="H183" s="148" t="str">
        <f>' B_Populations'!$M$8</f>
        <v>Black-Not Hispanic</v>
      </c>
      <c r="I183" s="148" t="str">
        <f>' B_Populations'!$O$8</f>
        <v>Asian</v>
      </c>
      <c r="J183" s="148" t="str">
        <f>' B_Populations'!$Q$8</f>
        <v>American Indian/Alaska Native</v>
      </c>
      <c r="K183" s="148" t="str">
        <f>' B_Populations'!$S$8</f>
        <v>Other</v>
      </c>
      <c r="L183" s="175" t="str">
        <f>' B_Populations'!$U$8</f>
        <v>Other</v>
      </c>
      <c r="M183" s="102"/>
      <c r="N183" s="102"/>
      <c r="O183" s="102"/>
      <c r="P183" s="102"/>
      <c r="Q183" s="102"/>
      <c r="R183" s="102"/>
      <c r="S183" s="102"/>
      <c r="T183" s="102"/>
      <c r="U183" s="102"/>
      <c r="V183" s="102"/>
      <c r="W183" s="102"/>
      <c r="X183" s="102"/>
      <c r="Y183" s="102"/>
      <c r="Z183" s="102"/>
      <c r="AA183" s="102"/>
      <c r="AB183" s="102"/>
      <c r="AC183" s="102"/>
      <c r="AD183" s="102"/>
      <c r="AE183" s="102"/>
      <c r="AF183" s="102"/>
      <c r="AH183" s="150" t="s">
        <v>110</v>
      </c>
      <c r="AI183" s="150" t="s">
        <v>111</v>
      </c>
      <c r="AJ183" s="150" t="s">
        <v>112</v>
      </c>
      <c r="AK183" s="150" t="s">
        <v>111</v>
      </c>
      <c r="AL183" s="150" t="s">
        <v>113</v>
      </c>
      <c r="AM183" s="150" t="s">
        <v>111</v>
      </c>
      <c r="AN183" s="150" t="str">
        <f>' B_Populations'!$I$8</f>
        <v>White-Not Hispanic</v>
      </c>
      <c r="AO183" s="150" t="s">
        <v>111</v>
      </c>
      <c r="AP183" s="150" t="str">
        <f>' B_Populations'!$K$8</f>
        <v>Hispanic</v>
      </c>
      <c r="AQ183" s="150" t="s">
        <v>111</v>
      </c>
      <c r="AR183" s="150" t="str">
        <f>' B_Populations'!$M$8</f>
        <v>Black-Not Hispanic</v>
      </c>
      <c r="AS183" s="150" t="s">
        <v>111</v>
      </c>
      <c r="AT183" s="150" t="str">
        <f>' B_Populations'!$O$8</f>
        <v>Asian</v>
      </c>
      <c r="AU183" s="150" t="s">
        <v>111</v>
      </c>
      <c r="AV183" s="150" t="str">
        <f>' B_Populations'!$Q$8</f>
        <v>American Indian/Alaska Native</v>
      </c>
      <c r="AW183" s="150" t="s">
        <v>111</v>
      </c>
      <c r="AX183" s="150" t="str">
        <f>' B_Populations'!$S$8</f>
        <v>Other</v>
      </c>
      <c r="AY183" s="150" t="s">
        <v>111</v>
      </c>
      <c r="AZ183" s="150" t="str">
        <f>' B_Populations'!$U$8</f>
        <v>Other</v>
      </c>
      <c r="BA183" s="150" t="s">
        <v>111</v>
      </c>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51" t="s">
        <v>114</v>
      </c>
      <c r="CU183" s="150" t="s">
        <v>32</v>
      </c>
      <c r="CV183" s="152" t="s">
        <v>33</v>
      </c>
      <c r="CW183" s="153" t="s">
        <v>34</v>
      </c>
      <c r="CX183" s="153" t="s">
        <v>35</v>
      </c>
      <c r="CY183" s="148" t="str">
        <f>' B_Populations'!$I$8</f>
        <v>White-Not Hispanic</v>
      </c>
      <c r="CZ183" s="148" t="str">
        <f>' B_Populations'!$K$8</f>
        <v>Hispanic</v>
      </c>
      <c r="DA183" s="148" t="str">
        <f>' B_Populations'!$M$8</f>
        <v>Black-Not Hispanic</v>
      </c>
      <c r="DB183" s="148" t="str">
        <f>' B_Populations'!$O$8</f>
        <v>Asian</v>
      </c>
      <c r="DC183" s="148" t="str">
        <f>' B_Populations'!$Q$8</f>
        <v>American Indian/Alaska Native</v>
      </c>
      <c r="DD183" s="148" t="str">
        <f>' B_Populations'!$S$8</f>
        <v>Other</v>
      </c>
      <c r="DE183" s="175" t="str">
        <f>' B_Populations'!$U$8</f>
        <v>Other</v>
      </c>
    </row>
    <row r="184" spans="1:109">
      <c r="B184" s="108" t="str">
        <f>' B_Populations'!$B$9</f>
        <v>10-14</v>
      </c>
      <c r="C184" s="259"/>
      <c r="D184" s="260"/>
      <c r="E184" s="260"/>
      <c r="F184" s="155"/>
      <c r="G184" s="155"/>
      <c r="H184" s="155"/>
      <c r="I184" s="155"/>
      <c r="J184" s="155"/>
      <c r="K184" s="155"/>
      <c r="L184" s="155"/>
      <c r="M184" s="110"/>
      <c r="N184" s="110"/>
      <c r="O184" s="110"/>
      <c r="P184" s="110"/>
      <c r="Q184" s="110"/>
      <c r="R184" s="110"/>
      <c r="S184" s="110"/>
      <c r="T184" s="110"/>
      <c r="U184" s="110"/>
      <c r="V184" s="110"/>
      <c r="W184" s="110"/>
      <c r="X184" s="110"/>
      <c r="Y184" s="110"/>
      <c r="Z184" s="177"/>
      <c r="AA184" s="177"/>
      <c r="AB184" s="177"/>
      <c r="AC184" s="177"/>
      <c r="AD184" s="177"/>
      <c r="AE184" s="177"/>
      <c r="AF184" s="177"/>
      <c r="AG184" s="110"/>
      <c r="AH184" s="157">
        <f>' B_Populations'!C189</f>
        <v>0</v>
      </c>
      <c r="AI184" s="157">
        <f>IF(AH184=0,0,($C$184/$AH$184)*100000)</f>
        <v>0</v>
      </c>
      <c r="AJ184" s="157">
        <f>' B_Populations'!E189</f>
        <v>0</v>
      </c>
      <c r="AK184" s="157">
        <f>IF(AJ184=0,0,($D$184/$AJ$184)*100000)</f>
        <v>0</v>
      </c>
      <c r="AL184" s="157">
        <f>' B_Populations'!G189</f>
        <v>0</v>
      </c>
      <c r="AM184" s="157">
        <f>IF(AL184=0,0,($E$184/$AL$184)*100000)</f>
        <v>0</v>
      </c>
      <c r="AN184" s="157">
        <f>' B_Populations'!I189</f>
        <v>0</v>
      </c>
      <c r="AO184" s="157">
        <f>IF(AN184=0,0,($F$184/$AN$184)*100000)</f>
        <v>0</v>
      </c>
      <c r="AP184" s="157">
        <f>' B_Populations'!K189</f>
        <v>0</v>
      </c>
      <c r="AQ184" s="157">
        <f>IF(AP184=0,0,($G$184/$AP$184)*100000)</f>
        <v>0</v>
      </c>
      <c r="AR184" s="157">
        <f>' B_Populations'!M189</f>
        <v>0</v>
      </c>
      <c r="AS184" s="157">
        <f>IF(AR184=0,0,($H$184/$AR$184)*100000)</f>
        <v>0</v>
      </c>
      <c r="AT184" s="157">
        <f>' B_Populations'!O189</f>
        <v>0</v>
      </c>
      <c r="AU184" s="157">
        <f>IF(AT184=0,0,($I$184/$AT$184)*100000)</f>
        <v>0</v>
      </c>
      <c r="AV184" s="157">
        <f>' B_Populations'!Q189</f>
        <v>0</v>
      </c>
      <c r="AW184" s="157">
        <f>IF(AV184=0,0,($J$184/$AV$184)*100000)</f>
        <v>0</v>
      </c>
      <c r="AX184" s="157">
        <f>' B_Populations'!S189</f>
        <v>0</v>
      </c>
      <c r="AY184" s="157">
        <f>IF(AX184=0,0,($K$184/$AX$184)*100000)</f>
        <v>0</v>
      </c>
      <c r="AZ184" s="157">
        <f>' B_Populations'!U189</f>
        <v>0</v>
      </c>
      <c r="BA184" s="157">
        <f>IF(AZ184=0,0,($L$184/$AZ$184)*100000)</f>
        <v>0</v>
      </c>
      <c r="CQ184" s="110"/>
      <c r="CR184" s="158"/>
      <c r="CS184" s="159">
        <v>7.3032E-2</v>
      </c>
      <c r="CT184" s="110"/>
      <c r="CU184" s="108" t="str">
        <f>' B_Populations'!$B$9</f>
        <v>10-14</v>
      </c>
      <c r="CV184" s="160">
        <f t="shared" ref="CV184:CV193" si="188">AI184*CS184</f>
        <v>0</v>
      </c>
      <c r="CW184" s="161">
        <f t="shared" ref="CW184:CW193" si="189">AK184*CS184</f>
        <v>0</v>
      </c>
      <c r="CX184" s="161">
        <f t="shared" ref="CX184:CX193" si="190">AM184*CS184</f>
        <v>0</v>
      </c>
      <c r="CY184" s="162">
        <f t="shared" ref="CY184:CY193" si="191">AO184*CS184</f>
        <v>0</v>
      </c>
      <c r="CZ184" s="162">
        <f t="shared" ref="CZ184:CZ193" si="192">AQ184*CS184</f>
        <v>0</v>
      </c>
      <c r="DA184" s="162">
        <f t="shared" ref="DA184:DA193" si="193">AS184*CS184</f>
        <v>0</v>
      </c>
      <c r="DB184" s="162">
        <f t="shared" ref="DB184:DB193" si="194">AU184*CS184</f>
        <v>0</v>
      </c>
      <c r="DC184" s="162">
        <f t="shared" ref="DC184:DC193" si="195">AW184*CS184</f>
        <v>0</v>
      </c>
      <c r="DD184" s="162">
        <f t="shared" ref="DD184:DD193" si="196">AY184*CS184</f>
        <v>0</v>
      </c>
      <c r="DE184" s="178">
        <f t="shared" ref="DE184:DE193" si="197">BA184*CS184</f>
        <v>0</v>
      </c>
    </row>
    <row r="185" spans="1:109">
      <c r="B185" s="108" t="str">
        <f>' B_Populations'!$B$10</f>
        <v>15-19</v>
      </c>
      <c r="C185" s="259"/>
      <c r="D185" s="260"/>
      <c r="E185" s="260"/>
      <c r="F185" s="155"/>
      <c r="G185" s="155"/>
      <c r="H185" s="155"/>
      <c r="I185" s="155"/>
      <c r="J185" s="155"/>
      <c r="K185" s="155"/>
      <c r="L185" s="155"/>
      <c r="M185" s="110"/>
      <c r="N185" s="110"/>
      <c r="O185" s="110"/>
      <c r="P185" s="110"/>
      <c r="Q185" s="110"/>
      <c r="R185" s="110"/>
      <c r="S185" s="110"/>
      <c r="T185" s="110"/>
      <c r="U185" s="110"/>
      <c r="V185" s="110"/>
      <c r="W185" s="110"/>
      <c r="X185" s="110"/>
      <c r="Y185" s="110"/>
      <c r="Z185" s="177"/>
      <c r="AA185" s="177"/>
      <c r="AB185" s="177"/>
      <c r="AC185" s="177"/>
      <c r="AD185" s="177"/>
      <c r="AE185" s="177"/>
      <c r="AF185" s="177"/>
      <c r="AG185" s="110"/>
      <c r="AH185" s="157">
        <f>' B_Populations'!C190</f>
        <v>0</v>
      </c>
      <c r="AI185" s="157">
        <f>IF(AH185=0,0,($C$185/$AH$185)*100000)</f>
        <v>0</v>
      </c>
      <c r="AJ185" s="157">
        <f>' B_Populations'!E190</f>
        <v>0</v>
      </c>
      <c r="AK185" s="157">
        <f>IF(AJ185=0,0,($D$185/$AJ$185)*100000)</f>
        <v>0</v>
      </c>
      <c r="AL185" s="157">
        <f>' B_Populations'!G190</f>
        <v>0</v>
      </c>
      <c r="AM185" s="157">
        <f>IF(AL185=0,0,($E$185/$AL$185)*100000)</f>
        <v>0</v>
      </c>
      <c r="AN185" s="157">
        <f>' B_Populations'!I190</f>
        <v>0</v>
      </c>
      <c r="AO185" s="157">
        <f>IF(AN185=0,0,($F$185/$AN$185)*100000)</f>
        <v>0</v>
      </c>
      <c r="AP185" s="157">
        <f>' B_Populations'!K190</f>
        <v>0</v>
      </c>
      <c r="AQ185" s="157">
        <f>IF(AP185=0,0,($G$185/$AP$185)*100000)</f>
        <v>0</v>
      </c>
      <c r="AR185" s="157">
        <f>' B_Populations'!M190</f>
        <v>0</v>
      </c>
      <c r="AS185" s="157">
        <f>IF(AR185=0,0,($H$185/$AR$185)*100000)</f>
        <v>0</v>
      </c>
      <c r="AT185" s="157">
        <f>' B_Populations'!O190</f>
        <v>0</v>
      </c>
      <c r="AU185" s="157">
        <f>IF(AT185=0,0,($I$185/$AT$185)*100000)</f>
        <v>0</v>
      </c>
      <c r="AV185" s="157">
        <f>' B_Populations'!Q190</f>
        <v>0</v>
      </c>
      <c r="AW185" s="157">
        <f>IF(AV185=0,0,($J$185/$AV$185)*100000)</f>
        <v>0</v>
      </c>
      <c r="AX185" s="157">
        <f>' B_Populations'!S190</f>
        <v>0</v>
      </c>
      <c r="AY185" s="157">
        <f>IF(AX185=0,0,($K$185/$AX$185)*100000)</f>
        <v>0</v>
      </c>
      <c r="AZ185" s="157">
        <f>' B_Populations'!U190</f>
        <v>0</v>
      </c>
      <c r="BA185" s="157">
        <f>IF(AZ185=0,0,($L$185/$AZ$185)*100000)</f>
        <v>0</v>
      </c>
      <c r="CQ185" s="110"/>
      <c r="CR185" s="158"/>
      <c r="CS185" s="159">
        <v>7.2168999999999997E-2</v>
      </c>
      <c r="CT185" s="110"/>
      <c r="CU185" s="108" t="str">
        <f>' B_Populations'!$B$10</f>
        <v>15-19</v>
      </c>
      <c r="CV185" s="160">
        <f t="shared" si="188"/>
        <v>0</v>
      </c>
      <c r="CW185" s="161">
        <f t="shared" si="189"/>
        <v>0</v>
      </c>
      <c r="CX185" s="161">
        <f t="shared" si="190"/>
        <v>0</v>
      </c>
      <c r="CY185" s="162">
        <f t="shared" si="191"/>
        <v>0</v>
      </c>
      <c r="CZ185" s="162">
        <f t="shared" si="192"/>
        <v>0</v>
      </c>
      <c r="DA185" s="162">
        <f t="shared" si="193"/>
        <v>0</v>
      </c>
      <c r="DB185" s="162">
        <f t="shared" si="194"/>
        <v>0</v>
      </c>
      <c r="DC185" s="162">
        <f t="shared" si="195"/>
        <v>0</v>
      </c>
      <c r="DD185" s="162">
        <f t="shared" si="196"/>
        <v>0</v>
      </c>
      <c r="DE185" s="178">
        <f t="shared" si="197"/>
        <v>0</v>
      </c>
    </row>
    <row r="186" spans="1:109">
      <c r="B186" s="108" t="str">
        <f>' B_Populations'!$B$11</f>
        <v>20-24</v>
      </c>
      <c r="C186" s="259"/>
      <c r="D186" s="260"/>
      <c r="E186" s="260"/>
      <c r="F186" s="155"/>
      <c r="G186" s="155"/>
      <c r="H186" s="155"/>
      <c r="I186" s="155"/>
      <c r="J186" s="155"/>
      <c r="K186" s="155"/>
      <c r="L186" s="155"/>
      <c r="M186" s="110"/>
      <c r="N186" s="110"/>
      <c r="O186" s="110"/>
      <c r="P186" s="110"/>
      <c r="Q186" s="110"/>
      <c r="R186" s="110"/>
      <c r="S186" s="110"/>
      <c r="T186" s="110"/>
      <c r="U186" s="110"/>
      <c r="V186" s="110"/>
      <c r="W186" s="110"/>
      <c r="X186" s="110"/>
      <c r="Y186" s="110"/>
      <c r="Z186" s="177"/>
      <c r="AA186" s="177"/>
      <c r="AB186" s="177"/>
      <c r="AC186" s="177"/>
      <c r="AD186" s="177"/>
      <c r="AE186" s="177"/>
      <c r="AF186" s="177"/>
      <c r="AG186" s="110"/>
      <c r="AH186" s="157">
        <f>' B_Populations'!C191</f>
        <v>0</v>
      </c>
      <c r="AI186" s="157">
        <f>IF(AH186=0,0,($C$186/$AH$186)*100000)</f>
        <v>0</v>
      </c>
      <c r="AJ186" s="157">
        <f>' B_Populations'!E191</f>
        <v>0</v>
      </c>
      <c r="AK186" s="157">
        <f>IF(AJ186=0,0,($D$186/$AJ$186)*100000)</f>
        <v>0</v>
      </c>
      <c r="AL186" s="157">
        <f>' B_Populations'!G191</f>
        <v>0</v>
      </c>
      <c r="AM186" s="157">
        <f>IF(AL186=0,0,($E$186/$AL$186)*100000)</f>
        <v>0</v>
      </c>
      <c r="AN186" s="157">
        <f>' B_Populations'!I191</f>
        <v>0</v>
      </c>
      <c r="AO186" s="157">
        <f>IF(AN186=0,0,($F$186/$AN$186)*100000)</f>
        <v>0</v>
      </c>
      <c r="AP186" s="157">
        <f>' B_Populations'!K191</f>
        <v>0</v>
      </c>
      <c r="AQ186" s="157">
        <f>IF(AP186=0,0,($G$186/$AP$186)*100000)</f>
        <v>0</v>
      </c>
      <c r="AR186" s="157">
        <f>' B_Populations'!M191</f>
        <v>0</v>
      </c>
      <c r="AS186" s="157">
        <f>IF(AR186=0,0,($H$186/$AR$186)*100000)</f>
        <v>0</v>
      </c>
      <c r="AT186" s="157">
        <f>' B_Populations'!O191</f>
        <v>0</v>
      </c>
      <c r="AU186" s="157">
        <f>IF(AT186=0,0,($I$186/$AT$186)*100000)</f>
        <v>0</v>
      </c>
      <c r="AV186" s="157">
        <f>' B_Populations'!Q191</f>
        <v>0</v>
      </c>
      <c r="AW186" s="157">
        <f>IF(AV186=0,0,($J$186/$AV$186)*100000)</f>
        <v>0</v>
      </c>
      <c r="AX186" s="157">
        <f>' B_Populations'!S191</f>
        <v>0</v>
      </c>
      <c r="AY186" s="157">
        <f>IF(AX186=0,0,($K$186/$AX$186)*100000)</f>
        <v>0</v>
      </c>
      <c r="AZ186" s="157">
        <f>' B_Populations'!U191</f>
        <v>0</v>
      </c>
      <c r="BA186" s="157">
        <f>IF(AZ186=0,0,($L$186/$AZ$186)*100000)</f>
        <v>0</v>
      </c>
      <c r="CQ186" s="110"/>
      <c r="CR186" s="158"/>
      <c r="CS186" s="159">
        <v>6.6477999999999995E-2</v>
      </c>
      <c r="CT186" s="110"/>
      <c r="CU186" s="108" t="str">
        <f>' B_Populations'!$B$11</f>
        <v>20-24</v>
      </c>
      <c r="CV186" s="160">
        <f t="shared" si="188"/>
        <v>0</v>
      </c>
      <c r="CW186" s="161">
        <f t="shared" si="189"/>
        <v>0</v>
      </c>
      <c r="CX186" s="161">
        <f t="shared" si="190"/>
        <v>0</v>
      </c>
      <c r="CY186" s="162">
        <f t="shared" si="191"/>
        <v>0</v>
      </c>
      <c r="CZ186" s="162">
        <f t="shared" si="192"/>
        <v>0</v>
      </c>
      <c r="DA186" s="162">
        <f t="shared" si="193"/>
        <v>0</v>
      </c>
      <c r="DB186" s="162">
        <f t="shared" si="194"/>
        <v>0</v>
      </c>
      <c r="DC186" s="162">
        <f t="shared" si="195"/>
        <v>0</v>
      </c>
      <c r="DD186" s="162">
        <f t="shared" si="196"/>
        <v>0</v>
      </c>
      <c r="DE186" s="178">
        <f t="shared" si="197"/>
        <v>0</v>
      </c>
    </row>
    <row r="187" spans="1:109">
      <c r="B187" s="108" t="str">
        <f>' B_Populations'!$B$12</f>
        <v>25-34</v>
      </c>
      <c r="C187" s="259"/>
      <c r="D187" s="260"/>
      <c r="E187" s="260"/>
      <c r="F187" s="155"/>
      <c r="G187" s="155"/>
      <c r="H187" s="155"/>
      <c r="I187" s="155"/>
      <c r="J187" s="155"/>
      <c r="K187" s="155"/>
      <c r="L187" s="155"/>
      <c r="M187" s="110"/>
      <c r="N187" s="110"/>
      <c r="O187" s="110"/>
      <c r="P187" s="110"/>
      <c r="Q187" s="110"/>
      <c r="R187" s="110"/>
      <c r="S187" s="110"/>
      <c r="T187" s="110"/>
      <c r="U187" s="110"/>
      <c r="V187" s="110"/>
      <c r="W187" s="110"/>
      <c r="X187" s="110"/>
      <c r="Y187" s="110"/>
      <c r="Z187" s="177"/>
      <c r="AA187" s="177"/>
      <c r="AB187" s="177"/>
      <c r="AC187" s="177"/>
      <c r="AD187" s="177"/>
      <c r="AE187" s="177"/>
      <c r="AF187" s="177"/>
      <c r="AG187" s="110"/>
      <c r="AH187" s="157">
        <f>' B_Populations'!C192</f>
        <v>0</v>
      </c>
      <c r="AI187" s="157">
        <f>IF(AH187=0,0,($C$187/$AH$187)*100000)</f>
        <v>0</v>
      </c>
      <c r="AJ187" s="157">
        <f>' B_Populations'!E192</f>
        <v>0</v>
      </c>
      <c r="AK187" s="157">
        <f>IF(AJ187=0,0,($D$187/$AJ$187)*100000)</f>
        <v>0</v>
      </c>
      <c r="AL187" s="157">
        <f>' B_Populations'!G192</f>
        <v>0</v>
      </c>
      <c r="AM187" s="157">
        <f>IF(AL187=0,0,($E$187/$AL$187)*100000)</f>
        <v>0</v>
      </c>
      <c r="AN187" s="157">
        <f>' B_Populations'!I192</f>
        <v>0</v>
      </c>
      <c r="AO187" s="157">
        <f>IF(AN187=0,0,($F$187/$AN$187)*100000)</f>
        <v>0</v>
      </c>
      <c r="AP187" s="157">
        <f>' B_Populations'!K192</f>
        <v>0</v>
      </c>
      <c r="AQ187" s="157">
        <f>IF(AP187=0,0,($G$187/$AP$187)*100000)</f>
        <v>0</v>
      </c>
      <c r="AR187" s="157">
        <f>' B_Populations'!M192</f>
        <v>0</v>
      </c>
      <c r="AS187" s="157">
        <f>IF(AR187=0,0,($H$187/$AR$187)*100000)</f>
        <v>0</v>
      </c>
      <c r="AT187" s="157">
        <f>' B_Populations'!O192</f>
        <v>0</v>
      </c>
      <c r="AU187" s="157">
        <f>IF(AT187=0,0,($I$187/$AT$187)*100000)</f>
        <v>0</v>
      </c>
      <c r="AV187" s="157">
        <f>' B_Populations'!Q192</f>
        <v>0</v>
      </c>
      <c r="AW187" s="157">
        <f>IF(AV187=0,0,($J$187/$AV$187)*100000)</f>
        <v>0</v>
      </c>
      <c r="AX187" s="157">
        <f>' B_Populations'!S192</f>
        <v>0</v>
      </c>
      <c r="AY187" s="157">
        <f>IF(AX187=0,0,($K$187/$AX$187)*100000)</f>
        <v>0</v>
      </c>
      <c r="AZ187" s="157">
        <f>' B_Populations'!U192</f>
        <v>0</v>
      </c>
      <c r="BA187" s="157">
        <f>IF(AZ187=0,0,($L$187/$AZ$187)*100000)</f>
        <v>0</v>
      </c>
      <c r="CQ187" s="110"/>
      <c r="CR187" s="158"/>
      <c r="CS187" s="159">
        <v>0.135573</v>
      </c>
      <c r="CT187" s="110"/>
      <c r="CU187" s="108" t="str">
        <f>' B_Populations'!$B$12</f>
        <v>25-34</v>
      </c>
      <c r="CV187" s="160">
        <f t="shared" si="188"/>
        <v>0</v>
      </c>
      <c r="CW187" s="161">
        <f t="shared" si="189"/>
        <v>0</v>
      </c>
      <c r="CX187" s="161">
        <f t="shared" si="190"/>
        <v>0</v>
      </c>
      <c r="CY187" s="162">
        <f t="shared" si="191"/>
        <v>0</v>
      </c>
      <c r="CZ187" s="162">
        <f t="shared" si="192"/>
        <v>0</v>
      </c>
      <c r="DA187" s="162">
        <f t="shared" si="193"/>
        <v>0</v>
      </c>
      <c r="DB187" s="162">
        <f t="shared" si="194"/>
        <v>0</v>
      </c>
      <c r="DC187" s="162">
        <f t="shared" si="195"/>
        <v>0</v>
      </c>
      <c r="DD187" s="162">
        <f t="shared" si="196"/>
        <v>0</v>
      </c>
      <c r="DE187" s="178">
        <f t="shared" si="197"/>
        <v>0</v>
      </c>
    </row>
    <row r="188" spans="1:109">
      <c r="B188" s="108" t="str">
        <f>' B_Populations'!$B$13</f>
        <v>35-44</v>
      </c>
      <c r="C188" s="259"/>
      <c r="D188" s="260"/>
      <c r="E188" s="260"/>
      <c r="F188" s="155"/>
      <c r="G188" s="155"/>
      <c r="H188" s="155"/>
      <c r="I188" s="155"/>
      <c r="J188" s="155"/>
      <c r="K188" s="155"/>
      <c r="L188" s="155"/>
      <c r="M188" s="110"/>
      <c r="N188" s="110"/>
      <c r="O188" s="110"/>
      <c r="P188" s="110"/>
      <c r="Q188" s="110"/>
      <c r="R188" s="110"/>
      <c r="S188" s="110"/>
      <c r="T188" s="110"/>
      <c r="U188" s="110"/>
      <c r="V188" s="110"/>
      <c r="W188" s="110"/>
      <c r="X188" s="110"/>
      <c r="Y188" s="110"/>
      <c r="Z188" s="177"/>
      <c r="AA188" s="177"/>
      <c r="AB188" s="177"/>
      <c r="AC188" s="177"/>
      <c r="AD188" s="177"/>
      <c r="AE188" s="177"/>
      <c r="AF188" s="177"/>
      <c r="AG188" s="110"/>
      <c r="AH188" s="157">
        <f>' B_Populations'!C193</f>
        <v>0</v>
      </c>
      <c r="AI188" s="157">
        <f>IF(AH188=0,0,($C$188/$AH$188)*100000)</f>
        <v>0</v>
      </c>
      <c r="AJ188" s="157">
        <f>' B_Populations'!E193</f>
        <v>0</v>
      </c>
      <c r="AK188" s="157">
        <f>IF(AJ188=0,0,($D$188/$AJ$188)*100000)</f>
        <v>0</v>
      </c>
      <c r="AL188" s="157">
        <f>' B_Populations'!G193</f>
        <v>0</v>
      </c>
      <c r="AM188" s="157">
        <f>IF(AL188=0,0,($E$188/$AL$188)*100000)</f>
        <v>0</v>
      </c>
      <c r="AN188" s="157">
        <f>' B_Populations'!I193</f>
        <v>0</v>
      </c>
      <c r="AO188" s="157">
        <f>IF(AN188=0,0,($F$188/$AN$188)*100000)</f>
        <v>0</v>
      </c>
      <c r="AP188" s="157">
        <f>' B_Populations'!K193</f>
        <v>0</v>
      </c>
      <c r="AQ188" s="157">
        <f>IF(AP188=0,0,($G$188/$AP$188)*100000)</f>
        <v>0</v>
      </c>
      <c r="AR188" s="157">
        <f>' B_Populations'!M193</f>
        <v>0</v>
      </c>
      <c r="AS188" s="157">
        <f>IF(AR188=0,0,($H$188/$AR$188)*100000)</f>
        <v>0</v>
      </c>
      <c r="AT188" s="157">
        <f>' B_Populations'!O193</f>
        <v>0</v>
      </c>
      <c r="AU188" s="157">
        <f>IF(AT188=0,0,($I$188/$AT$188)*100000)</f>
        <v>0</v>
      </c>
      <c r="AV188" s="157">
        <f>' B_Populations'!Q193</f>
        <v>0</v>
      </c>
      <c r="AW188" s="157">
        <f>IF(AV188=0,0,($J$188/$AV$188)*100000)</f>
        <v>0</v>
      </c>
      <c r="AX188" s="157">
        <f>' B_Populations'!S193</f>
        <v>0</v>
      </c>
      <c r="AY188" s="157">
        <f>IF(AX188=0,0,($K$188/$AX$188)*100000)</f>
        <v>0</v>
      </c>
      <c r="AZ188" s="157">
        <f>' B_Populations'!U193</f>
        <v>0</v>
      </c>
      <c r="BA188" s="157">
        <f>IF(AZ188=0,0,($L$188/$AZ$188)*100000)</f>
        <v>0</v>
      </c>
      <c r="CQ188" s="110"/>
      <c r="CR188" s="158"/>
      <c r="CS188" s="159">
        <v>0.16261300000000001</v>
      </c>
      <c r="CT188" s="110"/>
      <c r="CU188" s="108" t="str">
        <f>' B_Populations'!$B$13</f>
        <v>35-44</v>
      </c>
      <c r="CV188" s="160">
        <f t="shared" si="188"/>
        <v>0</v>
      </c>
      <c r="CW188" s="161">
        <f t="shared" si="189"/>
        <v>0</v>
      </c>
      <c r="CX188" s="161">
        <f t="shared" si="190"/>
        <v>0</v>
      </c>
      <c r="CY188" s="162">
        <f t="shared" si="191"/>
        <v>0</v>
      </c>
      <c r="CZ188" s="162">
        <f t="shared" si="192"/>
        <v>0</v>
      </c>
      <c r="DA188" s="162">
        <f t="shared" si="193"/>
        <v>0</v>
      </c>
      <c r="DB188" s="162">
        <f t="shared" si="194"/>
        <v>0</v>
      </c>
      <c r="DC188" s="162">
        <f t="shared" si="195"/>
        <v>0</v>
      </c>
      <c r="DD188" s="162">
        <f t="shared" si="196"/>
        <v>0</v>
      </c>
      <c r="DE188" s="178">
        <f t="shared" si="197"/>
        <v>0</v>
      </c>
    </row>
    <row r="189" spans="1:109">
      <c r="B189" s="108" t="str">
        <f>' B_Populations'!$B$14</f>
        <v>45-54</v>
      </c>
      <c r="C189" s="259"/>
      <c r="D189" s="260"/>
      <c r="E189" s="260"/>
      <c r="F189" s="155"/>
      <c r="G189" s="155"/>
      <c r="H189" s="155"/>
      <c r="I189" s="155"/>
      <c r="J189" s="155"/>
      <c r="K189" s="155"/>
      <c r="L189" s="155"/>
      <c r="M189" s="110"/>
      <c r="N189" s="110"/>
      <c r="O189" s="110"/>
      <c r="P189" s="110"/>
      <c r="Q189" s="110"/>
      <c r="R189" s="110"/>
      <c r="S189" s="110"/>
      <c r="T189" s="110"/>
      <c r="U189" s="110"/>
      <c r="V189" s="110"/>
      <c r="W189" s="110"/>
      <c r="X189" s="110"/>
      <c r="Y189" s="110"/>
      <c r="Z189" s="177"/>
      <c r="AA189" s="177"/>
      <c r="AB189" s="177"/>
      <c r="AC189" s="177"/>
      <c r="AD189" s="177"/>
      <c r="AE189" s="177"/>
      <c r="AF189" s="177"/>
      <c r="AG189" s="110"/>
      <c r="AH189" s="157">
        <f>' B_Populations'!C194</f>
        <v>0</v>
      </c>
      <c r="AI189" s="157">
        <f>IF(AH189=0,0,($C$189/$AH$189)*100000)</f>
        <v>0</v>
      </c>
      <c r="AJ189" s="157">
        <f>' B_Populations'!E194</f>
        <v>0</v>
      </c>
      <c r="AK189" s="157">
        <f>IF(AJ189=0,0,($D$189/$AJ$189)*100000)</f>
        <v>0</v>
      </c>
      <c r="AL189" s="157">
        <f>' B_Populations'!G194</f>
        <v>0</v>
      </c>
      <c r="AM189" s="157">
        <f>IF(AL189=0,0,($E$189/$AL$189)*100000)</f>
        <v>0</v>
      </c>
      <c r="AN189" s="157">
        <f>' B_Populations'!I194</f>
        <v>0</v>
      </c>
      <c r="AO189" s="157">
        <f>IF(AN189=0,0,($F$189/$AN$189)*100000)</f>
        <v>0</v>
      </c>
      <c r="AP189" s="157">
        <f>' B_Populations'!K194</f>
        <v>0</v>
      </c>
      <c r="AQ189" s="157">
        <f>IF(AP189=0,0,($G$189/$AP$189)*100000)</f>
        <v>0</v>
      </c>
      <c r="AR189" s="157">
        <f>' B_Populations'!M194</f>
        <v>0</v>
      </c>
      <c r="AS189" s="157">
        <f>IF(AR189=0,0,($H$189/$AR$189)*100000)</f>
        <v>0</v>
      </c>
      <c r="AT189" s="157">
        <f>' B_Populations'!O194</f>
        <v>0</v>
      </c>
      <c r="AU189" s="157">
        <f>IF(AT189=0,0,($I$189/$AT$189)*100000)</f>
        <v>0</v>
      </c>
      <c r="AV189" s="157">
        <f>' B_Populations'!Q194</f>
        <v>0</v>
      </c>
      <c r="AW189" s="157">
        <f>IF(AV189=0,0,($J$189/$AV$189)*100000)</f>
        <v>0</v>
      </c>
      <c r="AX189" s="157">
        <f>' B_Populations'!S194</f>
        <v>0</v>
      </c>
      <c r="AY189" s="157">
        <f>IF(AX189=0,0,($K$189/$AX$189)*100000)</f>
        <v>0</v>
      </c>
      <c r="AZ189" s="157">
        <f>' B_Populations'!U194</f>
        <v>0</v>
      </c>
      <c r="BA189" s="157">
        <f>IF(AZ189=0,0,($L$189/$AZ$189)*100000)</f>
        <v>0</v>
      </c>
      <c r="CQ189" s="110"/>
      <c r="CR189" s="158"/>
      <c r="CS189" s="159">
        <v>0.13483400000000001</v>
      </c>
      <c r="CT189" s="110"/>
      <c r="CU189" s="108" t="str">
        <f>' B_Populations'!$B$14</f>
        <v>45-54</v>
      </c>
      <c r="CV189" s="160">
        <f t="shared" si="188"/>
        <v>0</v>
      </c>
      <c r="CW189" s="161">
        <f t="shared" si="189"/>
        <v>0</v>
      </c>
      <c r="CX189" s="161">
        <f t="shared" si="190"/>
        <v>0</v>
      </c>
      <c r="CY189" s="162">
        <f t="shared" si="191"/>
        <v>0</v>
      </c>
      <c r="CZ189" s="162">
        <f t="shared" si="192"/>
        <v>0</v>
      </c>
      <c r="DA189" s="162">
        <f t="shared" si="193"/>
        <v>0</v>
      </c>
      <c r="DB189" s="162">
        <f t="shared" si="194"/>
        <v>0</v>
      </c>
      <c r="DC189" s="162">
        <f t="shared" si="195"/>
        <v>0</v>
      </c>
      <c r="DD189" s="162">
        <f t="shared" si="196"/>
        <v>0</v>
      </c>
      <c r="DE189" s="178">
        <f t="shared" si="197"/>
        <v>0</v>
      </c>
    </row>
    <row r="190" spans="1:109">
      <c r="B190" s="108" t="str">
        <f>' B_Populations'!$B$15</f>
        <v>55-64</v>
      </c>
      <c r="C190" s="259"/>
      <c r="D190" s="260"/>
      <c r="E190" s="260"/>
      <c r="F190" s="155"/>
      <c r="G190" s="155"/>
      <c r="H190" s="155"/>
      <c r="I190" s="155"/>
      <c r="J190" s="155"/>
      <c r="K190" s="155"/>
      <c r="L190" s="155"/>
      <c r="M190" s="110"/>
      <c r="N190" s="110"/>
      <c r="O190" s="110"/>
      <c r="P190" s="110"/>
      <c r="Q190" s="110"/>
      <c r="R190" s="110"/>
      <c r="S190" s="110"/>
      <c r="T190" s="110"/>
      <c r="U190" s="110"/>
      <c r="V190" s="110"/>
      <c r="W190" s="110"/>
      <c r="X190" s="110"/>
      <c r="Y190" s="110"/>
      <c r="Z190" s="177"/>
      <c r="AA190" s="177"/>
      <c r="AB190" s="177"/>
      <c r="AC190" s="177"/>
      <c r="AD190" s="177"/>
      <c r="AE190" s="177"/>
      <c r="AF190" s="177"/>
      <c r="AG190" s="110"/>
      <c r="AH190" s="157">
        <f>' B_Populations'!C195</f>
        <v>0</v>
      </c>
      <c r="AI190" s="157">
        <f>IF(AH190=0,0,($C$190/$AH$190)*100000)</f>
        <v>0</v>
      </c>
      <c r="AJ190" s="157">
        <f>' B_Populations'!E195</f>
        <v>0</v>
      </c>
      <c r="AK190" s="157">
        <f>IF(AJ190=0,0,($D$190/$AJ$190)*100000)</f>
        <v>0</v>
      </c>
      <c r="AL190" s="157">
        <f>' B_Populations'!G195</f>
        <v>0</v>
      </c>
      <c r="AM190" s="157">
        <f>IF(AL190=0,0,($E$190/$AL$190)*100000)</f>
        <v>0</v>
      </c>
      <c r="AN190" s="157">
        <f>' B_Populations'!I195</f>
        <v>0</v>
      </c>
      <c r="AO190" s="157">
        <f>IF(AN190=0,0,($F$190/$AN$190)*100000)</f>
        <v>0</v>
      </c>
      <c r="AP190" s="157">
        <f>' B_Populations'!K195</f>
        <v>0</v>
      </c>
      <c r="AQ190" s="157">
        <f>IF(AP190=0,0,($G$190/$AP$190)*100000)</f>
        <v>0</v>
      </c>
      <c r="AR190" s="157">
        <f>' B_Populations'!M195</f>
        <v>0</v>
      </c>
      <c r="AS190" s="157">
        <f>IF(AR190=0,0,($H$190/$AR$190)*100000)</f>
        <v>0</v>
      </c>
      <c r="AT190" s="157">
        <f>' B_Populations'!O195</f>
        <v>0</v>
      </c>
      <c r="AU190" s="157">
        <f>IF(AT190=0,0,($I$190/$AT$190)*100000)</f>
        <v>0</v>
      </c>
      <c r="AV190" s="157">
        <f>' B_Populations'!Q195</f>
        <v>0</v>
      </c>
      <c r="AW190" s="157">
        <f>IF(AV190=0,0,($J$190/$AV$190)*100000)</f>
        <v>0</v>
      </c>
      <c r="AX190" s="157">
        <f>' B_Populations'!S195</f>
        <v>0</v>
      </c>
      <c r="AY190" s="157">
        <f>IF(AX190=0,0,($K$190/$AX$190)*100000)</f>
        <v>0</v>
      </c>
      <c r="AZ190" s="157">
        <f>' B_Populations'!U195</f>
        <v>0</v>
      </c>
      <c r="BA190" s="157">
        <f>IF(AZ190=0,0,($L$190/$AZ$190)*100000)</f>
        <v>0</v>
      </c>
      <c r="CQ190" s="110"/>
      <c r="CR190" s="158"/>
      <c r="CS190" s="159">
        <v>8.7247000000000005E-2</v>
      </c>
      <c r="CT190" s="110"/>
      <c r="CU190" s="108" t="str">
        <f>' B_Populations'!$B$15</f>
        <v>55-64</v>
      </c>
      <c r="CV190" s="160">
        <f t="shared" si="188"/>
        <v>0</v>
      </c>
      <c r="CW190" s="161">
        <f t="shared" si="189"/>
        <v>0</v>
      </c>
      <c r="CX190" s="161">
        <f t="shared" si="190"/>
        <v>0</v>
      </c>
      <c r="CY190" s="162">
        <f t="shared" si="191"/>
        <v>0</v>
      </c>
      <c r="CZ190" s="162">
        <f t="shared" si="192"/>
        <v>0</v>
      </c>
      <c r="DA190" s="162">
        <f t="shared" si="193"/>
        <v>0</v>
      </c>
      <c r="DB190" s="162">
        <f t="shared" si="194"/>
        <v>0</v>
      </c>
      <c r="DC190" s="162">
        <f t="shared" si="195"/>
        <v>0</v>
      </c>
      <c r="DD190" s="162">
        <f t="shared" si="196"/>
        <v>0</v>
      </c>
      <c r="DE190" s="178">
        <f t="shared" si="197"/>
        <v>0</v>
      </c>
    </row>
    <row r="191" spans="1:109">
      <c r="B191" s="108" t="str">
        <f>' B_Populations'!$B$16</f>
        <v>65-74</v>
      </c>
      <c r="C191" s="259"/>
      <c r="D191" s="260"/>
      <c r="E191" s="260"/>
      <c r="F191" s="155"/>
      <c r="G191" s="155"/>
      <c r="H191" s="155"/>
      <c r="I191" s="155"/>
      <c r="J191" s="155"/>
      <c r="K191" s="155"/>
      <c r="L191" s="155"/>
      <c r="M191" s="110"/>
      <c r="N191" s="110"/>
      <c r="O191" s="110"/>
      <c r="P191" s="110"/>
      <c r="Q191" s="110"/>
      <c r="R191" s="110"/>
      <c r="S191" s="110"/>
      <c r="T191" s="110"/>
      <c r="U191" s="110"/>
      <c r="V191" s="110"/>
      <c r="W191" s="110"/>
      <c r="X191" s="110"/>
      <c r="Y191" s="110"/>
      <c r="Z191" s="177"/>
      <c r="AA191" s="177"/>
      <c r="AB191" s="177"/>
      <c r="AC191" s="177"/>
      <c r="AD191" s="177"/>
      <c r="AE191" s="177"/>
      <c r="AF191" s="177"/>
      <c r="AG191" s="110"/>
      <c r="AH191" s="157">
        <f>' B_Populations'!C196</f>
        <v>0</v>
      </c>
      <c r="AI191" s="157">
        <f>IF(AH191=0,0,($C$191/$AH$191)*100000)</f>
        <v>0</v>
      </c>
      <c r="AJ191" s="157">
        <f>' B_Populations'!E196</f>
        <v>0</v>
      </c>
      <c r="AK191" s="157">
        <f>IF(AJ191=0,0,($D$191/$AJ$191)*100000)</f>
        <v>0</v>
      </c>
      <c r="AL191" s="157">
        <f>' B_Populations'!G196</f>
        <v>0</v>
      </c>
      <c r="AM191" s="157">
        <f>IF(AL191=0,0,($E$191/$AL$191)*100000)</f>
        <v>0</v>
      </c>
      <c r="AN191" s="157">
        <f>' B_Populations'!I196</f>
        <v>0</v>
      </c>
      <c r="AO191" s="157">
        <f>IF(AN191=0,0,($F$191/$AN$191)*100000)</f>
        <v>0</v>
      </c>
      <c r="AP191" s="157">
        <f>' B_Populations'!K196</f>
        <v>0</v>
      </c>
      <c r="AQ191" s="157">
        <f>IF(AP191=0,0,($G$191/$AP$191)*100000)</f>
        <v>0</v>
      </c>
      <c r="AR191" s="157">
        <f>' B_Populations'!M196</f>
        <v>0</v>
      </c>
      <c r="AS191" s="157">
        <f>IF(AR191=0,0,($H$191/$AR$191)*100000)</f>
        <v>0</v>
      </c>
      <c r="AT191" s="157">
        <f>' B_Populations'!O196</f>
        <v>0</v>
      </c>
      <c r="AU191" s="157">
        <f>IF(AT191=0,0,($I$191/$AT$191)*100000)</f>
        <v>0</v>
      </c>
      <c r="AV191" s="157">
        <f>' B_Populations'!Q196</f>
        <v>0</v>
      </c>
      <c r="AW191" s="157">
        <f>IF(AV191=0,0,($J$191/$AV$191)*100000)</f>
        <v>0</v>
      </c>
      <c r="AX191" s="157">
        <f>' B_Populations'!S196</f>
        <v>0</v>
      </c>
      <c r="AY191" s="157">
        <f>IF(AX191=0,0,($K$191/$AX$191)*100000)</f>
        <v>0</v>
      </c>
      <c r="AZ191" s="157">
        <f>' B_Populations'!U196</f>
        <v>0</v>
      </c>
      <c r="BA191" s="157">
        <f>IF(AZ191=0,0,($L$191/$AZ$191)*100000)</f>
        <v>0</v>
      </c>
      <c r="CQ191" s="110"/>
      <c r="CR191" s="158"/>
      <c r="CS191" s="159">
        <v>6.6036999999999998E-2</v>
      </c>
      <c r="CT191" s="110"/>
      <c r="CU191" s="108" t="str">
        <f>' B_Populations'!$B$16</f>
        <v>65-74</v>
      </c>
      <c r="CV191" s="160">
        <f t="shared" si="188"/>
        <v>0</v>
      </c>
      <c r="CW191" s="161">
        <f t="shared" si="189"/>
        <v>0</v>
      </c>
      <c r="CX191" s="161">
        <f t="shared" si="190"/>
        <v>0</v>
      </c>
      <c r="CY191" s="162">
        <f t="shared" si="191"/>
        <v>0</v>
      </c>
      <c r="CZ191" s="162">
        <f t="shared" si="192"/>
        <v>0</v>
      </c>
      <c r="DA191" s="162">
        <f t="shared" si="193"/>
        <v>0</v>
      </c>
      <c r="DB191" s="162">
        <f t="shared" si="194"/>
        <v>0</v>
      </c>
      <c r="DC191" s="162">
        <f t="shared" si="195"/>
        <v>0</v>
      </c>
      <c r="DD191" s="162">
        <f t="shared" si="196"/>
        <v>0</v>
      </c>
      <c r="DE191" s="178">
        <f t="shared" si="197"/>
        <v>0</v>
      </c>
    </row>
    <row r="192" spans="1:109">
      <c r="B192" s="108" t="str">
        <f>' B_Populations'!$B$17</f>
        <v>75-84</v>
      </c>
      <c r="C192" s="259"/>
      <c r="D192" s="260"/>
      <c r="E192" s="260"/>
      <c r="F192" s="155"/>
      <c r="G192" s="155"/>
      <c r="H192" s="155"/>
      <c r="I192" s="155"/>
      <c r="J192" s="155"/>
      <c r="K192" s="155"/>
      <c r="L192" s="155"/>
      <c r="M192" s="110"/>
      <c r="N192" s="110"/>
      <c r="O192" s="110"/>
      <c r="P192" s="110"/>
      <c r="Q192" s="110"/>
      <c r="R192" s="110"/>
      <c r="S192" s="110"/>
      <c r="T192" s="110"/>
      <c r="U192" s="110"/>
      <c r="V192" s="110"/>
      <c r="W192" s="110"/>
      <c r="X192" s="110"/>
      <c r="Y192" s="110"/>
      <c r="Z192" s="177"/>
      <c r="AA192" s="177"/>
      <c r="AB192" s="177"/>
      <c r="AC192" s="177"/>
      <c r="AD192" s="177"/>
      <c r="AE192" s="177"/>
      <c r="AF192" s="177"/>
      <c r="AG192" s="110"/>
      <c r="AH192" s="157">
        <f>' B_Populations'!C197</f>
        <v>0</v>
      </c>
      <c r="AI192" s="157">
        <f>IF(AH192=0,0,($C$192/$AH$192)*100000)</f>
        <v>0</v>
      </c>
      <c r="AJ192" s="157">
        <f>' B_Populations'!E197</f>
        <v>0</v>
      </c>
      <c r="AK192" s="157">
        <f>IF(AJ192=0,0,($D$192/$AJ$192)*100000)</f>
        <v>0</v>
      </c>
      <c r="AL192" s="157">
        <f>' B_Populations'!G197</f>
        <v>0</v>
      </c>
      <c r="AM192" s="157">
        <f>IF(AL192=0,0,($E$192/$AL$192)*100000)</f>
        <v>0</v>
      </c>
      <c r="AN192" s="157">
        <f>' B_Populations'!I197</f>
        <v>0</v>
      </c>
      <c r="AO192" s="157">
        <f>IF(AN192=0,0,($F$192/$AN$192)*100000)</f>
        <v>0</v>
      </c>
      <c r="AP192" s="157">
        <f>' B_Populations'!K197</f>
        <v>0</v>
      </c>
      <c r="AQ192" s="157">
        <f>IF(AP192=0,0,($G$192/$AP$192)*100000)</f>
        <v>0</v>
      </c>
      <c r="AR192" s="157">
        <f>' B_Populations'!M197</f>
        <v>0</v>
      </c>
      <c r="AS192" s="157">
        <f>IF(AR192=0,0,($H$192/$AR$192)*100000)</f>
        <v>0</v>
      </c>
      <c r="AT192" s="157">
        <f>' B_Populations'!O197</f>
        <v>0</v>
      </c>
      <c r="AU192" s="157">
        <f>IF(AT192=0,0,($I$192/$AT$192)*100000)</f>
        <v>0</v>
      </c>
      <c r="AV192" s="157">
        <f>' B_Populations'!Q197</f>
        <v>0</v>
      </c>
      <c r="AW192" s="157">
        <f>IF(AV192=0,0,($J$192/$AV$192)*100000)</f>
        <v>0</v>
      </c>
      <c r="AX192" s="157">
        <f>' B_Populations'!S197</f>
        <v>0</v>
      </c>
      <c r="AY192" s="157">
        <f>IF(AX192=0,0,($K$192/$AX$192)*100000)</f>
        <v>0</v>
      </c>
      <c r="AZ192" s="157">
        <f>' B_Populations'!U197</f>
        <v>0</v>
      </c>
      <c r="BA192" s="157">
        <f>IF(AZ192=0,0,($L$192/$AZ$192)*100000)</f>
        <v>0</v>
      </c>
      <c r="CQ192" s="110"/>
      <c r="CR192" s="158"/>
      <c r="CS192" s="159">
        <v>4.4840999999999999E-2</v>
      </c>
      <c r="CT192" s="110"/>
      <c r="CU192" s="108" t="str">
        <f>' B_Populations'!$B$17</f>
        <v>75-84</v>
      </c>
      <c r="CV192" s="160">
        <f t="shared" si="188"/>
        <v>0</v>
      </c>
      <c r="CW192" s="161">
        <f t="shared" si="189"/>
        <v>0</v>
      </c>
      <c r="CX192" s="161">
        <f t="shared" si="190"/>
        <v>0</v>
      </c>
      <c r="CY192" s="162">
        <f t="shared" si="191"/>
        <v>0</v>
      </c>
      <c r="CZ192" s="162">
        <f t="shared" si="192"/>
        <v>0</v>
      </c>
      <c r="DA192" s="162">
        <f t="shared" si="193"/>
        <v>0</v>
      </c>
      <c r="DB192" s="162">
        <f t="shared" si="194"/>
        <v>0</v>
      </c>
      <c r="DC192" s="162">
        <f t="shared" si="195"/>
        <v>0</v>
      </c>
      <c r="DD192" s="162">
        <f t="shared" si="196"/>
        <v>0</v>
      </c>
      <c r="DE192" s="178">
        <f t="shared" si="197"/>
        <v>0</v>
      </c>
    </row>
    <row r="193" spans="1:109">
      <c r="B193" s="108" t="str">
        <f>' B_Populations'!$B$18</f>
        <v>85+</v>
      </c>
      <c r="C193" s="259"/>
      <c r="D193" s="260"/>
      <c r="E193" s="260"/>
      <c r="F193" s="155"/>
      <c r="G193" s="155"/>
      <c r="H193" s="155"/>
      <c r="I193" s="155"/>
      <c r="J193" s="155"/>
      <c r="K193" s="155"/>
      <c r="L193" s="155"/>
      <c r="M193" s="110"/>
      <c r="N193" s="110"/>
      <c r="O193" s="110"/>
      <c r="P193" s="110"/>
      <c r="Q193" s="110"/>
      <c r="R193" s="110"/>
      <c r="S193" s="110"/>
      <c r="T193" s="110"/>
      <c r="U193" s="110"/>
      <c r="V193" s="110"/>
      <c r="W193" s="110"/>
      <c r="X193" s="110"/>
      <c r="Y193" s="110"/>
      <c r="Z193" s="177"/>
      <c r="AA193" s="177"/>
      <c r="AB193" s="177"/>
      <c r="AC193" s="177"/>
      <c r="AD193" s="177"/>
      <c r="AE193" s="177"/>
      <c r="AF193" s="177"/>
      <c r="AG193" s="110"/>
      <c r="AH193" s="157">
        <f>' B_Populations'!C198</f>
        <v>0</v>
      </c>
      <c r="AI193" s="157">
        <f>IF(AH193=0,0,($C$193/$AH$193)*100000)</f>
        <v>0</v>
      </c>
      <c r="AJ193" s="157">
        <f>' B_Populations'!E198</f>
        <v>0</v>
      </c>
      <c r="AK193" s="157">
        <f>IF(AJ193=0,0,($D$193/$AJ$193)*100000)</f>
        <v>0</v>
      </c>
      <c r="AL193" s="157">
        <f>' B_Populations'!G198</f>
        <v>0</v>
      </c>
      <c r="AM193" s="157">
        <f>IF(AL193=0,0,($E$193/$AL$193)*100000)</f>
        <v>0</v>
      </c>
      <c r="AN193" s="157">
        <f>' B_Populations'!I198</f>
        <v>0</v>
      </c>
      <c r="AO193" s="157">
        <f>IF(AN193=0,0,($F$193/$AN$193)*100000)</f>
        <v>0</v>
      </c>
      <c r="AP193" s="157">
        <f>' B_Populations'!K198</f>
        <v>0</v>
      </c>
      <c r="AQ193" s="157">
        <f>IF(AP193=0,0,($G$193/$AP$193)*100000)</f>
        <v>0</v>
      </c>
      <c r="AR193" s="157">
        <f>' B_Populations'!M198</f>
        <v>0</v>
      </c>
      <c r="AS193" s="157">
        <f>IF(AR193=0,0,($H$193/$AR$193)*100000)</f>
        <v>0</v>
      </c>
      <c r="AT193" s="157">
        <f>' B_Populations'!O198</f>
        <v>0</v>
      </c>
      <c r="AU193" s="157">
        <f>IF(AT193=0,0,($I$193/$AT$193)*100000)</f>
        <v>0</v>
      </c>
      <c r="AV193" s="157">
        <f>' B_Populations'!Q198</f>
        <v>0</v>
      </c>
      <c r="AW193" s="157">
        <f>IF(AV193=0,0,($J$193/$AV$193)*100000)</f>
        <v>0</v>
      </c>
      <c r="AX193" s="157">
        <f>' B_Populations'!S198</f>
        <v>0</v>
      </c>
      <c r="AY193" s="157">
        <f>IF(AX193=0,0,($K$193/$AX$193)*100000)</f>
        <v>0</v>
      </c>
      <c r="AZ193" s="157">
        <f>' B_Populations'!U198</f>
        <v>0</v>
      </c>
      <c r="BA193" s="157">
        <f>IF(AZ193=0,0,($L$193/$AZ$193)*100000)</f>
        <v>0</v>
      </c>
      <c r="CQ193" s="110"/>
      <c r="CR193" s="158"/>
      <c r="CS193" s="159">
        <v>1.5507999999999999E-2</v>
      </c>
      <c r="CT193" s="110"/>
      <c r="CU193" s="108" t="str">
        <f>' B_Populations'!$B$18</f>
        <v>85+</v>
      </c>
      <c r="CV193" s="160">
        <f t="shared" si="188"/>
        <v>0</v>
      </c>
      <c r="CW193" s="161">
        <f t="shared" si="189"/>
        <v>0</v>
      </c>
      <c r="CX193" s="161">
        <f t="shared" si="190"/>
        <v>0</v>
      </c>
      <c r="CY193" s="162">
        <f t="shared" si="191"/>
        <v>0</v>
      </c>
      <c r="CZ193" s="162">
        <f t="shared" si="192"/>
        <v>0</v>
      </c>
      <c r="DA193" s="162">
        <f t="shared" si="193"/>
        <v>0</v>
      </c>
      <c r="DB193" s="162">
        <f t="shared" si="194"/>
        <v>0</v>
      </c>
      <c r="DC193" s="162">
        <f t="shared" si="195"/>
        <v>0</v>
      </c>
      <c r="DD193" s="162">
        <f t="shared" si="196"/>
        <v>0</v>
      </c>
      <c r="DE193" s="178">
        <f t="shared" si="197"/>
        <v>0</v>
      </c>
    </row>
    <row r="194" spans="1:109">
      <c r="B194" s="163" t="s">
        <v>115</v>
      </c>
      <c r="C194" s="164">
        <f t="shared" ref="C194:L194" si="198">SUM(C184:C193)</f>
        <v>0</v>
      </c>
      <c r="D194" s="165">
        <f t="shared" si="198"/>
        <v>0</v>
      </c>
      <c r="E194" s="165">
        <f t="shared" si="198"/>
        <v>0</v>
      </c>
      <c r="F194" s="167">
        <f t="shared" si="198"/>
        <v>0</v>
      </c>
      <c r="G194" s="167">
        <f t="shared" si="198"/>
        <v>0</v>
      </c>
      <c r="H194" s="167">
        <f t="shared" si="198"/>
        <v>0</v>
      </c>
      <c r="I194" s="167">
        <f t="shared" si="198"/>
        <v>0</v>
      </c>
      <c r="J194" s="167">
        <f t="shared" si="198"/>
        <v>0</v>
      </c>
      <c r="K194" s="167">
        <f t="shared" si="198"/>
        <v>0</v>
      </c>
      <c r="L194" s="179">
        <f t="shared" si="198"/>
        <v>0</v>
      </c>
      <c r="M194" s="98"/>
      <c r="AH194" s="170">
        <f t="shared" ref="AH194:BA194" si="199">SUM(AH184:AH193)</f>
        <v>0</v>
      </c>
      <c r="AI194" s="157">
        <f>IF(AH194=0,0,($C$194/$AH$194)*100000)</f>
        <v>0</v>
      </c>
      <c r="AJ194" s="157">
        <f t="shared" si="199"/>
        <v>0</v>
      </c>
      <c r="AK194" s="157">
        <f>IF(AJ194=0,0,($D$194/$AJ$194)*100000)</f>
        <v>0</v>
      </c>
      <c r="AL194" s="157">
        <f t="shared" si="199"/>
        <v>0</v>
      </c>
      <c r="AM194" s="157">
        <f>IF(AL194=0,0,($E$194/$AL$194)*100000)</f>
        <v>0</v>
      </c>
      <c r="AN194" s="157">
        <f t="shared" si="199"/>
        <v>0</v>
      </c>
      <c r="AO194" s="157">
        <f>IF(AN194=0,0,($F$194/$AN$194)*100000)</f>
        <v>0</v>
      </c>
      <c r="AP194" s="157">
        <f t="shared" si="199"/>
        <v>0</v>
      </c>
      <c r="AQ194" s="157">
        <f>IF(AP194=0,0,($G$194/$AP$194)*100000)</f>
        <v>0</v>
      </c>
      <c r="AR194" s="157">
        <f t="shared" si="199"/>
        <v>0</v>
      </c>
      <c r="AS194" s="157">
        <f>IF(AR194=0,0,($H$194/$AR$194)*100000)</f>
        <v>0</v>
      </c>
      <c r="AT194" s="157">
        <f t="shared" si="199"/>
        <v>0</v>
      </c>
      <c r="AU194" s="157">
        <f>IF(AT194=0,0,($I$194/$AT$194)*100000)</f>
        <v>0</v>
      </c>
      <c r="AV194" s="157">
        <f t="shared" si="199"/>
        <v>0</v>
      </c>
      <c r="AW194" s="157">
        <f>IF(AV194=0,0,($J$194/$AV$194)*100000)</f>
        <v>0</v>
      </c>
      <c r="AX194" s="157">
        <f t="shared" si="199"/>
        <v>0</v>
      </c>
      <c r="AY194" s="157">
        <f>IF(AX194=0,0,($K$194/$AX$194)*100000)</f>
        <v>0</v>
      </c>
      <c r="AZ194" s="157">
        <f t="shared" si="199"/>
        <v>0</v>
      </c>
      <c r="BA194" s="157">
        <f>IF(AZ194=0,0,($L$194/$AZ$194)*100000)</f>
        <v>0</v>
      </c>
      <c r="CS194" s="171"/>
      <c r="CU194" s="157" t="s">
        <v>115</v>
      </c>
      <c r="CV194" s="160">
        <f t="shared" ref="CV194:DE194" si="200">SUM(CV184:CV193)</f>
        <v>0</v>
      </c>
      <c r="CW194" s="161">
        <f t="shared" si="200"/>
        <v>0</v>
      </c>
      <c r="CX194" s="161">
        <f t="shared" si="200"/>
        <v>0</v>
      </c>
      <c r="CY194" s="172">
        <f t="shared" si="200"/>
        <v>0</v>
      </c>
      <c r="CZ194" s="172">
        <f t="shared" si="200"/>
        <v>0</v>
      </c>
      <c r="DA194" s="172">
        <f t="shared" si="200"/>
        <v>0</v>
      </c>
      <c r="DB194" s="172">
        <f t="shared" si="200"/>
        <v>0</v>
      </c>
      <c r="DC194" s="172">
        <f t="shared" si="200"/>
        <v>0</v>
      </c>
      <c r="DD194" s="172">
        <f t="shared" si="200"/>
        <v>0</v>
      </c>
      <c r="DE194" s="180">
        <f t="shared" si="200"/>
        <v>0</v>
      </c>
    </row>
    <row r="196" spans="1:109" ht="12.95" thickBot="1"/>
    <row r="197" spans="1:109" ht="13.5" thickBot="1">
      <c r="A197" s="136" t="s">
        <v>116</v>
      </c>
      <c r="B197" s="173"/>
      <c r="C197" s="174">
        <f>' B_Populations'!A205</f>
        <v>0</v>
      </c>
      <c r="D197" s="139" t="s">
        <v>103</v>
      </c>
      <c r="E197" s="139"/>
      <c r="F197" s="140" t="s">
        <v>104</v>
      </c>
      <c r="G197" s="141"/>
      <c r="H197" s="141"/>
      <c r="I197" s="141"/>
      <c r="J197" s="141"/>
      <c r="K197" s="141"/>
      <c r="L197" s="141"/>
      <c r="M197" s="98"/>
      <c r="N197" s="98"/>
      <c r="O197" s="98"/>
      <c r="P197" s="98"/>
      <c r="Q197" s="98"/>
      <c r="R197" s="98"/>
      <c r="S197" s="98"/>
      <c r="T197" s="98"/>
      <c r="U197" s="98"/>
      <c r="V197" s="98"/>
      <c r="W197" s="98"/>
      <c r="X197" s="98"/>
      <c r="Y197" s="98"/>
      <c r="CV197" s="98" t="s">
        <v>106</v>
      </c>
      <c r="CW197" s="98"/>
      <c r="CX197" s="98"/>
      <c r="CY197" s="98"/>
    </row>
    <row r="198" spans="1:109" ht="39">
      <c r="B198" s="144" t="s">
        <v>32</v>
      </c>
      <c r="C198" s="145" t="s">
        <v>107</v>
      </c>
      <c r="D198" s="146" t="s">
        <v>108</v>
      </c>
      <c r="E198" s="146" t="s">
        <v>109</v>
      </c>
      <c r="F198" s="148" t="str">
        <f>' B_Populations'!$I$8</f>
        <v>White-Not Hispanic</v>
      </c>
      <c r="G198" s="148" t="str">
        <f>' B_Populations'!$K$8</f>
        <v>Hispanic</v>
      </c>
      <c r="H198" s="148" t="str">
        <f>' B_Populations'!$M$8</f>
        <v>Black-Not Hispanic</v>
      </c>
      <c r="I198" s="148" t="str">
        <f>' B_Populations'!$O$8</f>
        <v>Asian</v>
      </c>
      <c r="J198" s="148" t="str">
        <f>' B_Populations'!$Q$8</f>
        <v>American Indian/Alaska Native</v>
      </c>
      <c r="K198" s="148" t="str">
        <f>' B_Populations'!$S$8</f>
        <v>Other</v>
      </c>
      <c r="L198" s="175" t="str">
        <f>' B_Populations'!$U$8</f>
        <v>Other</v>
      </c>
      <c r="M198" s="102"/>
      <c r="N198" s="102"/>
      <c r="O198" s="102"/>
      <c r="P198" s="102"/>
      <c r="Q198" s="102"/>
      <c r="R198" s="102"/>
      <c r="S198" s="102"/>
      <c r="T198" s="102"/>
      <c r="U198" s="102"/>
      <c r="V198" s="102"/>
      <c r="W198" s="102"/>
      <c r="X198" s="102"/>
      <c r="Y198" s="102"/>
      <c r="Z198" s="102"/>
      <c r="AA198" s="102"/>
      <c r="AB198" s="102"/>
      <c r="AC198" s="102"/>
      <c r="AD198" s="102"/>
      <c r="AE198" s="102"/>
      <c r="AF198" s="102"/>
      <c r="AH198" s="150" t="s">
        <v>110</v>
      </c>
      <c r="AI198" s="150" t="s">
        <v>111</v>
      </c>
      <c r="AJ198" s="150" t="s">
        <v>112</v>
      </c>
      <c r="AK198" s="150" t="s">
        <v>111</v>
      </c>
      <c r="AL198" s="150" t="s">
        <v>113</v>
      </c>
      <c r="AM198" s="150" t="s">
        <v>111</v>
      </c>
      <c r="AN198" s="150" t="str">
        <f>' B_Populations'!$I$8</f>
        <v>White-Not Hispanic</v>
      </c>
      <c r="AO198" s="150" t="s">
        <v>111</v>
      </c>
      <c r="AP198" s="150" t="str">
        <f>' B_Populations'!$K$8</f>
        <v>Hispanic</v>
      </c>
      <c r="AQ198" s="150" t="s">
        <v>111</v>
      </c>
      <c r="AR198" s="150" t="str">
        <f>' B_Populations'!$M$8</f>
        <v>Black-Not Hispanic</v>
      </c>
      <c r="AS198" s="150" t="s">
        <v>111</v>
      </c>
      <c r="AT198" s="150" t="str">
        <f>' B_Populations'!$O$8</f>
        <v>Asian</v>
      </c>
      <c r="AU198" s="150" t="s">
        <v>111</v>
      </c>
      <c r="AV198" s="150" t="str">
        <f>' B_Populations'!$Q$8</f>
        <v>American Indian/Alaska Native</v>
      </c>
      <c r="AW198" s="150" t="s">
        <v>111</v>
      </c>
      <c r="AX198" s="150" t="str">
        <f>' B_Populations'!$S$8</f>
        <v>Other</v>
      </c>
      <c r="AY198" s="150" t="s">
        <v>111</v>
      </c>
      <c r="AZ198" s="150" t="str">
        <f>' B_Populations'!$U$8</f>
        <v>Other</v>
      </c>
      <c r="BA198" s="150" t="s">
        <v>111</v>
      </c>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51" t="s">
        <v>114</v>
      </c>
      <c r="CU198" s="150" t="s">
        <v>32</v>
      </c>
      <c r="CV198" s="152" t="s">
        <v>33</v>
      </c>
      <c r="CW198" s="153" t="s">
        <v>34</v>
      </c>
      <c r="CX198" s="153" t="s">
        <v>35</v>
      </c>
      <c r="CY198" s="148" t="str">
        <f>' B_Populations'!$I$8</f>
        <v>White-Not Hispanic</v>
      </c>
      <c r="CZ198" s="148" t="str">
        <f>' B_Populations'!$K$8</f>
        <v>Hispanic</v>
      </c>
      <c r="DA198" s="148" t="str">
        <f>' B_Populations'!$M$8</f>
        <v>Black-Not Hispanic</v>
      </c>
      <c r="DB198" s="148" t="str">
        <f>' B_Populations'!$O$8</f>
        <v>Asian</v>
      </c>
      <c r="DC198" s="148" t="str">
        <f>' B_Populations'!$Q$8</f>
        <v>American Indian/Alaska Native</v>
      </c>
      <c r="DD198" s="148" t="str">
        <f>' B_Populations'!$S$8</f>
        <v>Other</v>
      </c>
      <c r="DE198" s="175" t="str">
        <f>' B_Populations'!$U$8</f>
        <v>Other</v>
      </c>
    </row>
    <row r="199" spans="1:109">
      <c r="B199" s="108" t="str">
        <f>' B_Populations'!$B$9</f>
        <v>10-14</v>
      </c>
      <c r="C199" s="259"/>
      <c r="D199" s="260"/>
      <c r="E199" s="260"/>
      <c r="F199" s="155"/>
      <c r="G199" s="155"/>
      <c r="H199" s="155"/>
      <c r="I199" s="155"/>
      <c r="J199" s="155"/>
      <c r="K199" s="155"/>
      <c r="L199" s="155"/>
      <c r="M199" s="110"/>
      <c r="N199" s="110"/>
      <c r="O199" s="110"/>
      <c r="P199" s="110"/>
      <c r="Q199" s="110"/>
      <c r="R199" s="110"/>
      <c r="S199" s="110"/>
      <c r="T199" s="110"/>
      <c r="U199" s="110"/>
      <c r="V199" s="110"/>
      <c r="W199" s="110"/>
      <c r="X199" s="110"/>
      <c r="Y199" s="110"/>
      <c r="Z199" s="177"/>
      <c r="AA199" s="177"/>
      <c r="AB199" s="177"/>
      <c r="AC199" s="177"/>
      <c r="AD199" s="177"/>
      <c r="AE199" s="177"/>
      <c r="AF199" s="177"/>
      <c r="AG199" s="110"/>
      <c r="AH199" s="157">
        <f>' B_Populations'!C204</f>
        <v>0</v>
      </c>
      <c r="AI199" s="157">
        <f>IF(AH199=0,0,($C$199/$AH$199)*100000)</f>
        <v>0</v>
      </c>
      <c r="AJ199" s="157">
        <f>' B_Populations'!E204</f>
        <v>0</v>
      </c>
      <c r="AK199" s="157">
        <f>IF(AJ199=0,0,($D$4/$AJ$4)*100000)</f>
        <v>0</v>
      </c>
      <c r="AL199" s="157">
        <f>' B_Populations'!G204</f>
        <v>0</v>
      </c>
      <c r="AM199" s="157">
        <f>IF(AL199=0,0,($E$4/$AL$4)*100000)</f>
        <v>0</v>
      </c>
      <c r="AN199" s="157">
        <f>' B_Populations'!I204</f>
        <v>0</v>
      </c>
      <c r="AO199" s="157">
        <f>IF(AN199=0,0,($F$4/$AN$4)*100000)</f>
        <v>0</v>
      </c>
      <c r="AP199" s="157">
        <f>' B_Populations'!K204</f>
        <v>0</v>
      </c>
      <c r="AQ199" s="157">
        <f>IF(AP199=0,0,($G$4/$AP$4)*100000)</f>
        <v>0</v>
      </c>
      <c r="AR199" s="157">
        <f>' B_Populations'!M204</f>
        <v>0</v>
      </c>
      <c r="AS199" s="157">
        <f>IF(AR199=0,0,($H$4/$AR$4)*100000)</f>
        <v>0</v>
      </c>
      <c r="AT199" s="157">
        <f>' B_Populations'!O204</f>
        <v>0</v>
      </c>
      <c r="AU199" s="157">
        <f>IF(AT199=0,0,($I$4/$AT$4)*100000)</f>
        <v>0</v>
      </c>
      <c r="AV199" s="157">
        <f>' B_Populations'!Q204</f>
        <v>0</v>
      </c>
      <c r="AW199" s="157">
        <f>IF(AV199=0,0,($J$4/$AV$4)*100000)</f>
        <v>0</v>
      </c>
      <c r="AX199" s="157">
        <f>' B_Populations'!S204</f>
        <v>0</v>
      </c>
      <c r="AY199" s="157">
        <f>IF(AX199=0,0,($K$4/$AX$4)*100000)</f>
        <v>0</v>
      </c>
      <c r="AZ199" s="157">
        <f>' B_Populations'!U204</f>
        <v>0</v>
      </c>
      <c r="BA199" s="157">
        <f>IF(AZ199=0,0,($L$4/$AZ$4)*100000)</f>
        <v>0</v>
      </c>
      <c r="CQ199" s="110"/>
      <c r="CR199" s="158"/>
      <c r="CS199" s="159">
        <v>7.3032E-2</v>
      </c>
      <c r="CT199" s="110"/>
      <c r="CU199" s="108" t="str">
        <f>' B_Populations'!$B$9</f>
        <v>10-14</v>
      </c>
      <c r="CV199" s="160">
        <f t="shared" ref="CV199:CV208" si="201">AI199*CS199</f>
        <v>0</v>
      </c>
      <c r="CW199" s="161">
        <f t="shared" ref="CW199:CW208" si="202">AK199*CS199</f>
        <v>0</v>
      </c>
      <c r="CX199" s="161">
        <f t="shared" ref="CX199:CX208" si="203">AM199*CS199</f>
        <v>0</v>
      </c>
      <c r="CY199" s="162">
        <f t="shared" ref="CY199:CY208" si="204">AO199*CS199</f>
        <v>0</v>
      </c>
      <c r="CZ199" s="162">
        <f t="shared" ref="CZ199:CZ208" si="205">AQ199*CS199</f>
        <v>0</v>
      </c>
      <c r="DA199" s="162">
        <f t="shared" ref="DA199:DA208" si="206">AS199*CS199</f>
        <v>0</v>
      </c>
      <c r="DB199" s="162">
        <f t="shared" ref="DB199:DB208" si="207">AU199*CS199</f>
        <v>0</v>
      </c>
      <c r="DC199" s="162">
        <f t="shared" ref="DC199:DC208" si="208">AW199*CS199</f>
        <v>0</v>
      </c>
      <c r="DD199" s="162">
        <f t="shared" ref="DD199:DD208" si="209">AY199*CS199</f>
        <v>0</v>
      </c>
      <c r="DE199" s="178">
        <f t="shared" ref="DE199:DE208" si="210">BA199*CS199</f>
        <v>0</v>
      </c>
    </row>
    <row r="200" spans="1:109">
      <c r="B200" s="108" t="str">
        <f>' B_Populations'!$B$10</f>
        <v>15-19</v>
      </c>
      <c r="C200" s="259"/>
      <c r="D200" s="260"/>
      <c r="E200" s="260"/>
      <c r="F200" s="155"/>
      <c r="G200" s="155"/>
      <c r="H200" s="155"/>
      <c r="I200" s="155"/>
      <c r="J200" s="155"/>
      <c r="K200" s="155"/>
      <c r="L200" s="155"/>
      <c r="M200" s="110"/>
      <c r="N200" s="110"/>
      <c r="O200" s="110"/>
      <c r="P200" s="110"/>
      <c r="Q200" s="110"/>
      <c r="R200" s="110"/>
      <c r="S200" s="110"/>
      <c r="T200" s="110"/>
      <c r="U200" s="110"/>
      <c r="V200" s="110"/>
      <c r="W200" s="110"/>
      <c r="X200" s="110"/>
      <c r="Y200" s="110"/>
      <c r="Z200" s="177"/>
      <c r="AA200" s="177"/>
      <c r="AB200" s="177"/>
      <c r="AC200" s="177"/>
      <c r="AD200" s="177"/>
      <c r="AE200" s="177"/>
      <c r="AF200" s="177"/>
      <c r="AG200" s="110"/>
      <c r="AH200" s="157">
        <f>' B_Populations'!C205</f>
        <v>0</v>
      </c>
      <c r="AI200" s="157">
        <f>IF(AH200=0,0,($C$200/$AH$200)*100000)</f>
        <v>0</v>
      </c>
      <c r="AJ200" s="157">
        <f>' B_Populations'!E205</f>
        <v>0</v>
      </c>
      <c r="AK200" s="157">
        <f>IF(AJ200=0,0,($D$5/$AJ$5)*100000)</f>
        <v>0</v>
      </c>
      <c r="AL200" s="157">
        <f>' B_Populations'!G205</f>
        <v>0</v>
      </c>
      <c r="AM200" s="157">
        <f>IF(AL200=0,0,($E$5/$AL$5)*100000)</f>
        <v>0</v>
      </c>
      <c r="AN200" s="157">
        <f>' B_Populations'!I205</f>
        <v>0</v>
      </c>
      <c r="AO200" s="157">
        <f>IF(AN200=0,0,($F$5/$AN$5)*100000)</f>
        <v>0</v>
      </c>
      <c r="AP200" s="157">
        <f>' B_Populations'!K205</f>
        <v>0</v>
      </c>
      <c r="AQ200" s="157">
        <f>IF(AP200=0,0,($G$5/$AP$5)*100000)</f>
        <v>0</v>
      </c>
      <c r="AR200" s="157">
        <f>' B_Populations'!M205</f>
        <v>0</v>
      </c>
      <c r="AS200" s="157">
        <f>IF(AR200=0,0,($H$5/$AR$5)*100000)</f>
        <v>0</v>
      </c>
      <c r="AT200" s="157">
        <f>' B_Populations'!O205</f>
        <v>0</v>
      </c>
      <c r="AU200" s="157">
        <f>IF(AT200=0,0,($I$5/$AT$5)*100000)</f>
        <v>0</v>
      </c>
      <c r="AV200" s="157">
        <f>' B_Populations'!Q205</f>
        <v>0</v>
      </c>
      <c r="AW200" s="157">
        <f>IF(AV200=0,0,($J$5/$AV$5)*100000)</f>
        <v>0</v>
      </c>
      <c r="AX200" s="157">
        <f>' B_Populations'!S205</f>
        <v>0</v>
      </c>
      <c r="AY200" s="157">
        <f>IF(AX200=0,0,($K$5/$AX$5)*100000)</f>
        <v>0</v>
      </c>
      <c r="AZ200" s="157">
        <f>' B_Populations'!U205</f>
        <v>0</v>
      </c>
      <c r="BA200" s="157">
        <f>IF(AZ200=0,0,($L$5/$AZ$5)*100000)</f>
        <v>0</v>
      </c>
      <c r="CQ200" s="110"/>
      <c r="CR200" s="158"/>
      <c r="CS200" s="159">
        <v>7.2168999999999997E-2</v>
      </c>
      <c r="CT200" s="110"/>
      <c r="CU200" s="108" t="str">
        <f>' B_Populations'!$B$10</f>
        <v>15-19</v>
      </c>
      <c r="CV200" s="160">
        <f t="shared" si="201"/>
        <v>0</v>
      </c>
      <c r="CW200" s="161">
        <f t="shared" si="202"/>
        <v>0</v>
      </c>
      <c r="CX200" s="161">
        <f t="shared" si="203"/>
        <v>0</v>
      </c>
      <c r="CY200" s="162">
        <f t="shared" si="204"/>
        <v>0</v>
      </c>
      <c r="CZ200" s="162">
        <f t="shared" si="205"/>
        <v>0</v>
      </c>
      <c r="DA200" s="162">
        <f t="shared" si="206"/>
        <v>0</v>
      </c>
      <c r="DB200" s="162">
        <f t="shared" si="207"/>
        <v>0</v>
      </c>
      <c r="DC200" s="162">
        <f t="shared" si="208"/>
        <v>0</v>
      </c>
      <c r="DD200" s="162">
        <f t="shared" si="209"/>
        <v>0</v>
      </c>
      <c r="DE200" s="178">
        <f t="shared" si="210"/>
        <v>0</v>
      </c>
    </row>
    <row r="201" spans="1:109">
      <c r="B201" s="108" t="str">
        <f>' B_Populations'!$B$11</f>
        <v>20-24</v>
      </c>
      <c r="C201" s="259"/>
      <c r="D201" s="260"/>
      <c r="E201" s="260"/>
      <c r="F201" s="155"/>
      <c r="G201" s="155"/>
      <c r="H201" s="155"/>
      <c r="I201" s="155"/>
      <c r="J201" s="155"/>
      <c r="K201" s="155"/>
      <c r="L201" s="155"/>
      <c r="M201" s="110"/>
      <c r="N201" s="110"/>
      <c r="O201" s="110"/>
      <c r="P201" s="110"/>
      <c r="Q201" s="110"/>
      <c r="R201" s="110"/>
      <c r="S201" s="110"/>
      <c r="T201" s="110"/>
      <c r="U201" s="110"/>
      <c r="V201" s="110"/>
      <c r="W201" s="110"/>
      <c r="X201" s="110"/>
      <c r="Y201" s="110"/>
      <c r="Z201" s="177"/>
      <c r="AA201" s="177"/>
      <c r="AB201" s="177"/>
      <c r="AC201" s="177"/>
      <c r="AD201" s="177"/>
      <c r="AE201" s="177"/>
      <c r="AF201" s="177"/>
      <c r="AG201" s="110"/>
      <c r="AH201" s="157">
        <f>' B_Populations'!C206</f>
        <v>0</v>
      </c>
      <c r="AI201" s="157">
        <f>IF(AH201=0,0,($C$201/$AH$201)*100000)</f>
        <v>0</v>
      </c>
      <c r="AJ201" s="157">
        <f>' B_Populations'!E206</f>
        <v>0</v>
      </c>
      <c r="AK201" s="157">
        <f>IF(AJ201=0,0,($D$6/$AJ$6)*100000)</f>
        <v>0</v>
      </c>
      <c r="AL201" s="157">
        <f>' B_Populations'!G206</f>
        <v>0</v>
      </c>
      <c r="AM201" s="157">
        <f>IF(AL201=0,0,($E$6/$AL$6)*100000)</f>
        <v>0</v>
      </c>
      <c r="AN201" s="157">
        <f>' B_Populations'!I206</f>
        <v>0</v>
      </c>
      <c r="AO201" s="157">
        <f>IF(AN201=0,0,($F$6/$AN$6)*100000)</f>
        <v>0</v>
      </c>
      <c r="AP201" s="157">
        <f>' B_Populations'!K206</f>
        <v>0</v>
      </c>
      <c r="AQ201" s="157">
        <f>IF(AP201=0,0,($G$6/$AP$6)*100000)</f>
        <v>0</v>
      </c>
      <c r="AR201" s="157">
        <f>' B_Populations'!M206</f>
        <v>0</v>
      </c>
      <c r="AS201" s="157">
        <f>IF(AR201=0,0,($H$6/$AR$6)*100000)</f>
        <v>0</v>
      </c>
      <c r="AT201" s="157">
        <f>' B_Populations'!O206</f>
        <v>0</v>
      </c>
      <c r="AU201" s="157">
        <f>IF(AT201=0,0,($I$6/$AT$6)*100000)</f>
        <v>0</v>
      </c>
      <c r="AV201" s="157">
        <f>' B_Populations'!Q206</f>
        <v>0</v>
      </c>
      <c r="AW201" s="157">
        <f>IF(AV201=0,0,($J$6/$AV$6)*100000)</f>
        <v>0</v>
      </c>
      <c r="AX201" s="157">
        <f>' B_Populations'!S206</f>
        <v>0</v>
      </c>
      <c r="AY201" s="157">
        <f>IF(AX201=0,0,($K$6/$AX$6)*100000)</f>
        <v>0</v>
      </c>
      <c r="AZ201" s="157">
        <f>' B_Populations'!U206</f>
        <v>0</v>
      </c>
      <c r="BA201" s="157">
        <f>IF(AZ201=0,0,($L$6/$AZ$6)*100000)</f>
        <v>0</v>
      </c>
      <c r="CQ201" s="110"/>
      <c r="CR201" s="158"/>
      <c r="CS201" s="159">
        <v>6.6477999999999995E-2</v>
      </c>
      <c r="CT201" s="110"/>
      <c r="CU201" s="108" t="str">
        <f>' B_Populations'!$B$11</f>
        <v>20-24</v>
      </c>
      <c r="CV201" s="160">
        <f t="shared" si="201"/>
        <v>0</v>
      </c>
      <c r="CW201" s="161">
        <f t="shared" si="202"/>
        <v>0</v>
      </c>
      <c r="CX201" s="161">
        <f t="shared" si="203"/>
        <v>0</v>
      </c>
      <c r="CY201" s="162">
        <f t="shared" si="204"/>
        <v>0</v>
      </c>
      <c r="CZ201" s="162">
        <f t="shared" si="205"/>
        <v>0</v>
      </c>
      <c r="DA201" s="162">
        <f t="shared" si="206"/>
        <v>0</v>
      </c>
      <c r="DB201" s="162">
        <f t="shared" si="207"/>
        <v>0</v>
      </c>
      <c r="DC201" s="162">
        <f t="shared" si="208"/>
        <v>0</v>
      </c>
      <c r="DD201" s="162">
        <f t="shared" si="209"/>
        <v>0</v>
      </c>
      <c r="DE201" s="178">
        <f t="shared" si="210"/>
        <v>0</v>
      </c>
    </row>
    <row r="202" spans="1:109">
      <c r="B202" s="108" t="str">
        <f>' B_Populations'!$B$12</f>
        <v>25-34</v>
      </c>
      <c r="C202" s="259"/>
      <c r="D202" s="260"/>
      <c r="E202" s="260"/>
      <c r="F202" s="155"/>
      <c r="G202" s="155"/>
      <c r="H202" s="155"/>
      <c r="I202" s="155"/>
      <c r="J202" s="155"/>
      <c r="K202" s="155"/>
      <c r="L202" s="155"/>
      <c r="M202" s="110"/>
      <c r="N202" s="110"/>
      <c r="O202" s="110"/>
      <c r="P202" s="110"/>
      <c r="Q202" s="110"/>
      <c r="R202" s="110"/>
      <c r="S202" s="110"/>
      <c r="T202" s="110"/>
      <c r="U202" s="110"/>
      <c r="V202" s="110"/>
      <c r="W202" s="110"/>
      <c r="X202" s="110"/>
      <c r="Y202" s="110"/>
      <c r="Z202" s="177"/>
      <c r="AA202" s="177"/>
      <c r="AB202" s="177"/>
      <c r="AC202" s="177"/>
      <c r="AD202" s="177"/>
      <c r="AE202" s="177"/>
      <c r="AF202" s="177"/>
      <c r="AG202" s="110"/>
      <c r="AH202" s="157">
        <f>' B_Populations'!C207</f>
        <v>0</v>
      </c>
      <c r="AI202" s="157">
        <f>IF(AH202=0,0,($C$202/$AH$202)*100000)</f>
        <v>0</v>
      </c>
      <c r="AJ202" s="157">
        <f>' B_Populations'!E207</f>
        <v>0</v>
      </c>
      <c r="AK202" s="157">
        <f>IF(AJ202=0,0,($D$7/$AJ$7)*100000)</f>
        <v>0</v>
      </c>
      <c r="AL202" s="157">
        <f>' B_Populations'!G207</f>
        <v>0</v>
      </c>
      <c r="AM202" s="157">
        <f>IF(AL202=0,0,($E$7/$AL$7)*100000)</f>
        <v>0</v>
      </c>
      <c r="AN202" s="157">
        <f>' B_Populations'!I207</f>
        <v>0</v>
      </c>
      <c r="AO202" s="157">
        <f>IF(AN202=0,0,($F$7/$AN$7)*100000)</f>
        <v>0</v>
      </c>
      <c r="AP202" s="157">
        <f>' B_Populations'!K207</f>
        <v>0</v>
      </c>
      <c r="AQ202" s="157">
        <f>IF(AP202=0,0,($G$7/$AP$7)*100000)</f>
        <v>0</v>
      </c>
      <c r="AR202" s="157">
        <f>' B_Populations'!M207</f>
        <v>0</v>
      </c>
      <c r="AS202" s="157">
        <f>IF(AR202=0,0,($H$7/$AR$7)*100000)</f>
        <v>0</v>
      </c>
      <c r="AT202" s="157">
        <f>' B_Populations'!O207</f>
        <v>0</v>
      </c>
      <c r="AU202" s="157">
        <f>IF(AT202=0,0,($I$7/$AT$7)*100000)</f>
        <v>0</v>
      </c>
      <c r="AV202" s="157">
        <f>' B_Populations'!Q207</f>
        <v>0</v>
      </c>
      <c r="AW202" s="157">
        <f>IF(AV202=0,0,($J$7/$AV$7)*100000)</f>
        <v>0</v>
      </c>
      <c r="AX202" s="157">
        <f>' B_Populations'!S207</f>
        <v>0</v>
      </c>
      <c r="AY202" s="157">
        <f>IF(AX202=0,0,($K$7/$AX$7)*100000)</f>
        <v>0</v>
      </c>
      <c r="AZ202" s="157">
        <f>' B_Populations'!U207</f>
        <v>0</v>
      </c>
      <c r="BA202" s="157">
        <f>IF(AZ202=0,0,($L$7/$AZ$7)*100000)</f>
        <v>0</v>
      </c>
      <c r="CQ202" s="110"/>
      <c r="CR202" s="158"/>
      <c r="CS202" s="159">
        <v>0.135573</v>
      </c>
      <c r="CT202" s="110"/>
      <c r="CU202" s="108" t="str">
        <f>' B_Populations'!$B$12</f>
        <v>25-34</v>
      </c>
      <c r="CV202" s="160">
        <f t="shared" si="201"/>
        <v>0</v>
      </c>
      <c r="CW202" s="161">
        <f t="shared" si="202"/>
        <v>0</v>
      </c>
      <c r="CX202" s="161">
        <f t="shared" si="203"/>
        <v>0</v>
      </c>
      <c r="CY202" s="162">
        <f t="shared" si="204"/>
        <v>0</v>
      </c>
      <c r="CZ202" s="162">
        <f t="shared" si="205"/>
        <v>0</v>
      </c>
      <c r="DA202" s="162">
        <f t="shared" si="206"/>
        <v>0</v>
      </c>
      <c r="DB202" s="162">
        <f t="shared" si="207"/>
        <v>0</v>
      </c>
      <c r="DC202" s="162">
        <f t="shared" si="208"/>
        <v>0</v>
      </c>
      <c r="DD202" s="162">
        <f t="shared" si="209"/>
        <v>0</v>
      </c>
      <c r="DE202" s="178">
        <f t="shared" si="210"/>
        <v>0</v>
      </c>
    </row>
    <row r="203" spans="1:109">
      <c r="B203" s="108" t="str">
        <f>' B_Populations'!$B$13</f>
        <v>35-44</v>
      </c>
      <c r="C203" s="259"/>
      <c r="D203" s="260"/>
      <c r="E203" s="260"/>
      <c r="F203" s="155"/>
      <c r="G203" s="155"/>
      <c r="H203" s="155"/>
      <c r="I203" s="155"/>
      <c r="J203" s="155"/>
      <c r="K203" s="155"/>
      <c r="L203" s="155"/>
      <c r="M203" s="110"/>
      <c r="N203" s="110"/>
      <c r="O203" s="110"/>
      <c r="P203" s="110"/>
      <c r="Q203" s="110"/>
      <c r="R203" s="110"/>
      <c r="S203" s="110"/>
      <c r="T203" s="110"/>
      <c r="U203" s="110"/>
      <c r="V203" s="110"/>
      <c r="W203" s="110"/>
      <c r="X203" s="110"/>
      <c r="Y203" s="110"/>
      <c r="Z203" s="177"/>
      <c r="AA203" s="177"/>
      <c r="AB203" s="177"/>
      <c r="AC203" s="177"/>
      <c r="AD203" s="177"/>
      <c r="AE203" s="177"/>
      <c r="AF203" s="177"/>
      <c r="AG203" s="110"/>
      <c r="AH203" s="157">
        <f>' B_Populations'!C208</f>
        <v>0</v>
      </c>
      <c r="AI203" s="157">
        <f>IF(AH203=0,0,($C$203/$AH$203)*100000)</f>
        <v>0</v>
      </c>
      <c r="AJ203" s="157">
        <f>' B_Populations'!E208</f>
        <v>0</v>
      </c>
      <c r="AK203" s="157">
        <f>IF(AJ203=0,0,($D$8/$AJ$8)*100000)</f>
        <v>0</v>
      </c>
      <c r="AL203" s="157">
        <f>' B_Populations'!G208</f>
        <v>0</v>
      </c>
      <c r="AM203" s="157">
        <f>IF(AL203=0,0,($E$8/$AL$8)*100000)</f>
        <v>0</v>
      </c>
      <c r="AN203" s="157">
        <f>' B_Populations'!I208</f>
        <v>0</v>
      </c>
      <c r="AO203" s="157">
        <f>IF(AN203=0,0,($F$8/$AN$8)*100000)</f>
        <v>0</v>
      </c>
      <c r="AP203" s="157">
        <f>' B_Populations'!K208</f>
        <v>0</v>
      </c>
      <c r="AQ203" s="157">
        <f>IF(AP203=0,0,($G$8/$AP$8)*100000)</f>
        <v>0</v>
      </c>
      <c r="AR203" s="157">
        <f>' B_Populations'!M208</f>
        <v>0</v>
      </c>
      <c r="AS203" s="157">
        <f>IF(AR203=0,0,($H$8/$AR$8)*100000)</f>
        <v>0</v>
      </c>
      <c r="AT203" s="157">
        <f>' B_Populations'!O208</f>
        <v>0</v>
      </c>
      <c r="AU203" s="157">
        <f>IF(AT203=0,0,($I$8/$AT$8)*100000)</f>
        <v>0</v>
      </c>
      <c r="AV203" s="157">
        <f>' B_Populations'!Q208</f>
        <v>0</v>
      </c>
      <c r="AW203" s="157">
        <f>IF(AV203=0,0,($J$8/$AV$8)*100000)</f>
        <v>0</v>
      </c>
      <c r="AX203" s="157">
        <f>' B_Populations'!S208</f>
        <v>0</v>
      </c>
      <c r="AY203" s="157">
        <f>IF(AX203=0,0,($K$8/$AX$8)*100000)</f>
        <v>0</v>
      </c>
      <c r="AZ203" s="157">
        <f>' B_Populations'!U208</f>
        <v>0</v>
      </c>
      <c r="BA203" s="157">
        <f>IF(AZ203=0,0,($L$8/$AZ$8)*100000)</f>
        <v>0</v>
      </c>
      <c r="CQ203" s="110"/>
      <c r="CR203" s="158"/>
      <c r="CS203" s="159">
        <v>0.16261300000000001</v>
      </c>
      <c r="CT203" s="110"/>
      <c r="CU203" s="108" t="str">
        <f>' B_Populations'!$B$13</f>
        <v>35-44</v>
      </c>
      <c r="CV203" s="160">
        <f t="shared" si="201"/>
        <v>0</v>
      </c>
      <c r="CW203" s="161">
        <f t="shared" si="202"/>
        <v>0</v>
      </c>
      <c r="CX203" s="161">
        <f t="shared" si="203"/>
        <v>0</v>
      </c>
      <c r="CY203" s="162">
        <f t="shared" si="204"/>
        <v>0</v>
      </c>
      <c r="CZ203" s="162">
        <f t="shared" si="205"/>
        <v>0</v>
      </c>
      <c r="DA203" s="162">
        <f t="shared" si="206"/>
        <v>0</v>
      </c>
      <c r="DB203" s="162">
        <f t="shared" si="207"/>
        <v>0</v>
      </c>
      <c r="DC203" s="162">
        <f t="shared" si="208"/>
        <v>0</v>
      </c>
      <c r="DD203" s="162">
        <f t="shared" si="209"/>
        <v>0</v>
      </c>
      <c r="DE203" s="178">
        <f t="shared" si="210"/>
        <v>0</v>
      </c>
    </row>
    <row r="204" spans="1:109">
      <c r="B204" s="108" t="str">
        <f>' B_Populations'!$B$14</f>
        <v>45-54</v>
      </c>
      <c r="C204" s="259"/>
      <c r="D204" s="260"/>
      <c r="E204" s="260"/>
      <c r="F204" s="155"/>
      <c r="G204" s="155"/>
      <c r="H204" s="155"/>
      <c r="I204" s="155"/>
      <c r="J204" s="155"/>
      <c r="K204" s="155"/>
      <c r="L204" s="155"/>
      <c r="M204" s="110"/>
      <c r="N204" s="110"/>
      <c r="O204" s="110"/>
      <c r="P204" s="110"/>
      <c r="Q204" s="110"/>
      <c r="R204" s="110"/>
      <c r="S204" s="110"/>
      <c r="T204" s="110"/>
      <c r="U204" s="110"/>
      <c r="V204" s="110"/>
      <c r="W204" s="110"/>
      <c r="X204" s="110"/>
      <c r="Y204" s="110"/>
      <c r="Z204" s="177"/>
      <c r="AA204" s="177"/>
      <c r="AB204" s="177"/>
      <c r="AC204" s="177"/>
      <c r="AD204" s="177"/>
      <c r="AE204" s="177"/>
      <c r="AF204" s="177"/>
      <c r="AG204" s="110"/>
      <c r="AH204" s="157">
        <f>' B_Populations'!C209</f>
        <v>0</v>
      </c>
      <c r="AI204" s="157">
        <f>IF(AH204=0,0,($C$204/$AH$204)*100000)</f>
        <v>0</v>
      </c>
      <c r="AJ204" s="157">
        <f>' B_Populations'!E209</f>
        <v>0</v>
      </c>
      <c r="AK204" s="157">
        <f>IF(AJ204=0,0,($D$9/$AJ$9)*100000)</f>
        <v>0</v>
      </c>
      <c r="AL204" s="157">
        <f>' B_Populations'!G209</f>
        <v>0</v>
      </c>
      <c r="AM204" s="157">
        <f>IF(AL204=0,0,($E$9/$AL$9)*100000)</f>
        <v>0</v>
      </c>
      <c r="AN204" s="157">
        <f>' B_Populations'!I209</f>
        <v>0</v>
      </c>
      <c r="AO204" s="157">
        <f>IF(AN204=0,0,($F$9/$AN$9)*100000)</f>
        <v>0</v>
      </c>
      <c r="AP204" s="157">
        <f>' B_Populations'!K209</f>
        <v>0</v>
      </c>
      <c r="AQ204" s="157">
        <f>IF(AP204=0,0,($G$9/$AP$9)*100000)</f>
        <v>0</v>
      </c>
      <c r="AR204" s="157">
        <f>' B_Populations'!M209</f>
        <v>0</v>
      </c>
      <c r="AS204" s="157">
        <f>IF(AR204=0,0,($H$9/$AR$9)*100000)</f>
        <v>0</v>
      </c>
      <c r="AT204" s="157">
        <f>' B_Populations'!O209</f>
        <v>0</v>
      </c>
      <c r="AU204" s="157">
        <f>IF(AT204=0,0,($I$9/$AT$9)*100000)</f>
        <v>0</v>
      </c>
      <c r="AV204" s="157">
        <f>' B_Populations'!Q209</f>
        <v>0</v>
      </c>
      <c r="AW204" s="157">
        <f>IF(AV204=0,0,($J$9/$AV$9)*100000)</f>
        <v>0</v>
      </c>
      <c r="AX204" s="157">
        <f>' B_Populations'!S209</f>
        <v>0</v>
      </c>
      <c r="AY204" s="157">
        <f>IF(AX204=0,0,($K$9/$AX$9)*100000)</f>
        <v>0</v>
      </c>
      <c r="AZ204" s="157">
        <f>' B_Populations'!U209</f>
        <v>0</v>
      </c>
      <c r="BA204" s="157">
        <f>IF(AZ204=0,0,($L$9/$AZ$9)*100000)</f>
        <v>0</v>
      </c>
      <c r="CQ204" s="110"/>
      <c r="CR204" s="158"/>
      <c r="CS204" s="159">
        <v>0.13483400000000001</v>
      </c>
      <c r="CT204" s="110"/>
      <c r="CU204" s="108" t="str">
        <f>' B_Populations'!$B$14</f>
        <v>45-54</v>
      </c>
      <c r="CV204" s="160">
        <f t="shared" si="201"/>
        <v>0</v>
      </c>
      <c r="CW204" s="161">
        <f t="shared" si="202"/>
        <v>0</v>
      </c>
      <c r="CX204" s="161">
        <f t="shared" si="203"/>
        <v>0</v>
      </c>
      <c r="CY204" s="162">
        <f t="shared" si="204"/>
        <v>0</v>
      </c>
      <c r="CZ204" s="162">
        <f t="shared" si="205"/>
        <v>0</v>
      </c>
      <c r="DA204" s="162">
        <f t="shared" si="206"/>
        <v>0</v>
      </c>
      <c r="DB204" s="162">
        <f t="shared" si="207"/>
        <v>0</v>
      </c>
      <c r="DC204" s="162">
        <f t="shared" si="208"/>
        <v>0</v>
      </c>
      <c r="DD204" s="162">
        <f t="shared" si="209"/>
        <v>0</v>
      </c>
      <c r="DE204" s="178">
        <f t="shared" si="210"/>
        <v>0</v>
      </c>
    </row>
    <row r="205" spans="1:109">
      <c r="B205" s="108" t="str">
        <f>' B_Populations'!$B$15</f>
        <v>55-64</v>
      </c>
      <c r="C205" s="259"/>
      <c r="D205" s="260"/>
      <c r="E205" s="260"/>
      <c r="F205" s="155"/>
      <c r="G205" s="155"/>
      <c r="H205" s="155"/>
      <c r="I205" s="155"/>
      <c r="J205" s="155"/>
      <c r="K205" s="155"/>
      <c r="L205" s="155"/>
      <c r="M205" s="110"/>
      <c r="N205" s="110"/>
      <c r="O205" s="110"/>
      <c r="P205" s="110"/>
      <c r="Q205" s="110"/>
      <c r="R205" s="110"/>
      <c r="S205" s="110"/>
      <c r="T205" s="110"/>
      <c r="U205" s="110"/>
      <c r="V205" s="110"/>
      <c r="W205" s="110"/>
      <c r="X205" s="110"/>
      <c r="Y205" s="110"/>
      <c r="Z205" s="177"/>
      <c r="AA205" s="177"/>
      <c r="AB205" s="177"/>
      <c r="AC205" s="177"/>
      <c r="AD205" s="177"/>
      <c r="AE205" s="177"/>
      <c r="AF205" s="177"/>
      <c r="AG205" s="110"/>
      <c r="AH205" s="157">
        <f>' B_Populations'!C210</f>
        <v>0</v>
      </c>
      <c r="AI205" s="157">
        <f>IF(AH205=0,0,($C$205/$AH$205)*100000)</f>
        <v>0</v>
      </c>
      <c r="AJ205" s="157">
        <f>' B_Populations'!E210</f>
        <v>0</v>
      </c>
      <c r="AK205" s="157">
        <f>IF(AJ205=0,0,($D$10/$AJ$10)*100000)</f>
        <v>0</v>
      </c>
      <c r="AL205" s="157">
        <f>' B_Populations'!G210</f>
        <v>0</v>
      </c>
      <c r="AM205" s="157">
        <f>IF(AL205=0,0,($E$10/$AL$10)*100000)</f>
        <v>0</v>
      </c>
      <c r="AN205" s="157">
        <f>' B_Populations'!I210</f>
        <v>0</v>
      </c>
      <c r="AO205" s="157">
        <f>IF(AN205=0,0,($F$10/$AN$10)*100000)</f>
        <v>0</v>
      </c>
      <c r="AP205" s="157">
        <f>' B_Populations'!K210</f>
        <v>0</v>
      </c>
      <c r="AQ205" s="157">
        <f>IF(AP205=0,0,($G$10/$AP$10)*100000)</f>
        <v>0</v>
      </c>
      <c r="AR205" s="157">
        <f>' B_Populations'!M210</f>
        <v>0</v>
      </c>
      <c r="AS205" s="157">
        <f>IF(AR205=0,0,($H$10/$AR$10)*100000)</f>
        <v>0</v>
      </c>
      <c r="AT205" s="157">
        <f>' B_Populations'!O210</f>
        <v>0</v>
      </c>
      <c r="AU205" s="157">
        <f>IF(AT205=0,0,($I$10/$AT$10)*100000)</f>
        <v>0</v>
      </c>
      <c r="AV205" s="157">
        <f>' B_Populations'!Q210</f>
        <v>0</v>
      </c>
      <c r="AW205" s="157">
        <f>IF(AV205=0,0,($J$10/$AV$10)*100000)</f>
        <v>0</v>
      </c>
      <c r="AX205" s="157">
        <f>' B_Populations'!S210</f>
        <v>0</v>
      </c>
      <c r="AY205" s="157">
        <f>IF(AX205=0,0,($K$10/$AX$10)*100000)</f>
        <v>0</v>
      </c>
      <c r="AZ205" s="157">
        <f>' B_Populations'!U210</f>
        <v>0</v>
      </c>
      <c r="BA205" s="157">
        <f>IF(AZ205=0,0,($L$10/$AZ$10)*100000)</f>
        <v>0</v>
      </c>
      <c r="CQ205" s="110"/>
      <c r="CR205" s="158"/>
      <c r="CS205" s="159">
        <v>8.7247000000000005E-2</v>
      </c>
      <c r="CT205" s="110"/>
      <c r="CU205" s="108" t="str">
        <f>' B_Populations'!$B$15</f>
        <v>55-64</v>
      </c>
      <c r="CV205" s="160">
        <f t="shared" si="201"/>
        <v>0</v>
      </c>
      <c r="CW205" s="161">
        <f t="shared" si="202"/>
        <v>0</v>
      </c>
      <c r="CX205" s="161">
        <f t="shared" si="203"/>
        <v>0</v>
      </c>
      <c r="CY205" s="162">
        <f t="shared" si="204"/>
        <v>0</v>
      </c>
      <c r="CZ205" s="162">
        <f t="shared" si="205"/>
        <v>0</v>
      </c>
      <c r="DA205" s="162">
        <f t="shared" si="206"/>
        <v>0</v>
      </c>
      <c r="DB205" s="162">
        <f t="shared" si="207"/>
        <v>0</v>
      </c>
      <c r="DC205" s="162">
        <f t="shared" si="208"/>
        <v>0</v>
      </c>
      <c r="DD205" s="162">
        <f t="shared" si="209"/>
        <v>0</v>
      </c>
      <c r="DE205" s="178">
        <f t="shared" si="210"/>
        <v>0</v>
      </c>
    </row>
    <row r="206" spans="1:109">
      <c r="B206" s="108" t="str">
        <f>' B_Populations'!$B$16</f>
        <v>65-74</v>
      </c>
      <c r="C206" s="259"/>
      <c r="D206" s="260"/>
      <c r="E206" s="260"/>
      <c r="F206" s="155"/>
      <c r="G206" s="155"/>
      <c r="H206" s="155"/>
      <c r="I206" s="155"/>
      <c r="J206" s="155"/>
      <c r="K206" s="155"/>
      <c r="L206" s="155"/>
      <c r="M206" s="110"/>
      <c r="N206" s="110"/>
      <c r="O206" s="110"/>
      <c r="P206" s="110"/>
      <c r="Q206" s="110"/>
      <c r="R206" s="110"/>
      <c r="S206" s="110"/>
      <c r="T206" s="110"/>
      <c r="U206" s="110"/>
      <c r="V206" s="110"/>
      <c r="W206" s="110"/>
      <c r="X206" s="110"/>
      <c r="Y206" s="110"/>
      <c r="Z206" s="177"/>
      <c r="AA206" s="177"/>
      <c r="AB206" s="177"/>
      <c r="AC206" s="177"/>
      <c r="AD206" s="177"/>
      <c r="AE206" s="177"/>
      <c r="AF206" s="177"/>
      <c r="AG206" s="110"/>
      <c r="AH206" s="157">
        <f>' B_Populations'!C211</f>
        <v>0</v>
      </c>
      <c r="AI206" s="157">
        <f>IF(AH206=0,0,($C$206/$AH$206)*100000)</f>
        <v>0</v>
      </c>
      <c r="AJ206" s="157">
        <f>' B_Populations'!E211</f>
        <v>0</v>
      </c>
      <c r="AK206" s="157">
        <f>IF(AJ206=0,0,($D$11/$AJ$11)*100000)</f>
        <v>0</v>
      </c>
      <c r="AL206" s="157">
        <f>' B_Populations'!G211</f>
        <v>0</v>
      </c>
      <c r="AM206" s="157">
        <f>IF(AL206=0,0,($E$11/$AL$11)*100000)</f>
        <v>0</v>
      </c>
      <c r="AN206" s="157">
        <f>' B_Populations'!I211</f>
        <v>0</v>
      </c>
      <c r="AO206" s="157">
        <f>IF(AN206=0,0,($F$11/$AN$11)*100000)</f>
        <v>0</v>
      </c>
      <c r="AP206" s="157">
        <f>' B_Populations'!K211</f>
        <v>0</v>
      </c>
      <c r="AQ206" s="157">
        <f>IF(AP206=0,0,($G$11/$AP$11)*100000)</f>
        <v>0</v>
      </c>
      <c r="AR206" s="157">
        <f>' B_Populations'!M211</f>
        <v>0</v>
      </c>
      <c r="AS206" s="157">
        <f>IF(AR206=0,0,($H$11/$AR$11)*100000)</f>
        <v>0</v>
      </c>
      <c r="AT206" s="157">
        <f>' B_Populations'!O211</f>
        <v>0</v>
      </c>
      <c r="AU206" s="157">
        <f>IF(AT206=0,0,($I$11/$AT$11)*100000)</f>
        <v>0</v>
      </c>
      <c r="AV206" s="157">
        <f>' B_Populations'!Q211</f>
        <v>0</v>
      </c>
      <c r="AW206" s="157">
        <f>IF(AV206=0,0,($J$11/$AV$11)*100000)</f>
        <v>0</v>
      </c>
      <c r="AX206" s="157">
        <f>' B_Populations'!S211</f>
        <v>0</v>
      </c>
      <c r="AY206" s="157">
        <f>IF(AX206=0,0,($K$11/$AX$11)*100000)</f>
        <v>0</v>
      </c>
      <c r="AZ206" s="157">
        <f>' B_Populations'!U211</f>
        <v>0</v>
      </c>
      <c r="BA206" s="157">
        <f>IF(AZ206=0,0,($L$11/$AZ$11)*100000)</f>
        <v>0</v>
      </c>
      <c r="CQ206" s="110"/>
      <c r="CR206" s="158"/>
      <c r="CS206" s="159">
        <v>6.6036999999999998E-2</v>
      </c>
      <c r="CT206" s="110"/>
      <c r="CU206" s="108" t="str">
        <f>' B_Populations'!$B$16</f>
        <v>65-74</v>
      </c>
      <c r="CV206" s="160">
        <f t="shared" si="201"/>
        <v>0</v>
      </c>
      <c r="CW206" s="161">
        <f t="shared" si="202"/>
        <v>0</v>
      </c>
      <c r="CX206" s="161">
        <f t="shared" si="203"/>
        <v>0</v>
      </c>
      <c r="CY206" s="162">
        <f t="shared" si="204"/>
        <v>0</v>
      </c>
      <c r="CZ206" s="162">
        <f t="shared" si="205"/>
        <v>0</v>
      </c>
      <c r="DA206" s="162">
        <f t="shared" si="206"/>
        <v>0</v>
      </c>
      <c r="DB206" s="162">
        <f t="shared" si="207"/>
        <v>0</v>
      </c>
      <c r="DC206" s="162">
        <f t="shared" si="208"/>
        <v>0</v>
      </c>
      <c r="DD206" s="162">
        <f t="shared" si="209"/>
        <v>0</v>
      </c>
      <c r="DE206" s="178">
        <f t="shared" si="210"/>
        <v>0</v>
      </c>
    </row>
    <row r="207" spans="1:109">
      <c r="B207" s="108" t="str">
        <f>' B_Populations'!$B$17</f>
        <v>75-84</v>
      </c>
      <c r="C207" s="259"/>
      <c r="D207" s="260"/>
      <c r="E207" s="260"/>
      <c r="F207" s="155"/>
      <c r="G207" s="155"/>
      <c r="H207" s="155"/>
      <c r="I207" s="155"/>
      <c r="J207" s="155"/>
      <c r="K207" s="155"/>
      <c r="L207" s="155"/>
      <c r="M207" s="110"/>
      <c r="N207" s="110"/>
      <c r="O207" s="110"/>
      <c r="P207" s="110"/>
      <c r="Q207" s="110"/>
      <c r="R207" s="110"/>
      <c r="S207" s="110"/>
      <c r="T207" s="110"/>
      <c r="U207" s="110"/>
      <c r="V207" s="110"/>
      <c r="W207" s="110"/>
      <c r="X207" s="110"/>
      <c r="Y207" s="110"/>
      <c r="Z207" s="177"/>
      <c r="AA207" s="177"/>
      <c r="AB207" s="177"/>
      <c r="AC207" s="177"/>
      <c r="AD207" s="177"/>
      <c r="AE207" s="177"/>
      <c r="AF207" s="177"/>
      <c r="AG207" s="110"/>
      <c r="AH207" s="157">
        <f>' B_Populations'!C212</f>
        <v>0</v>
      </c>
      <c r="AI207" s="157">
        <f>IF(AH207=0,0,($C$207/$AH$207)*100000)</f>
        <v>0</v>
      </c>
      <c r="AJ207" s="157">
        <f>' B_Populations'!E212</f>
        <v>0</v>
      </c>
      <c r="AK207" s="157">
        <f>IF(AJ207=0,0,($D$12/$AJ$12)*100000)</f>
        <v>0</v>
      </c>
      <c r="AL207" s="157">
        <f>' B_Populations'!G212</f>
        <v>0</v>
      </c>
      <c r="AM207" s="157">
        <f>IF(AL207=0,0,($E$12/$AL$12)*100000)</f>
        <v>0</v>
      </c>
      <c r="AN207" s="157">
        <f>' B_Populations'!I212</f>
        <v>0</v>
      </c>
      <c r="AO207" s="157">
        <f>IF(AN207=0,0,($F$12/$AN$12)*100000)</f>
        <v>0</v>
      </c>
      <c r="AP207" s="157">
        <f>' B_Populations'!K212</f>
        <v>0</v>
      </c>
      <c r="AQ207" s="157">
        <f>IF(AP207=0,0,($G$12/$AP$12)*100000)</f>
        <v>0</v>
      </c>
      <c r="AR207" s="157">
        <f>' B_Populations'!M212</f>
        <v>0</v>
      </c>
      <c r="AS207" s="157">
        <f>IF(AR207=0,0,($H$12/$AR$12)*100000)</f>
        <v>0</v>
      </c>
      <c r="AT207" s="157">
        <f>' B_Populations'!O212</f>
        <v>0</v>
      </c>
      <c r="AU207" s="157">
        <f>IF(AT207=0,0,($I$12/$AT$12)*100000)</f>
        <v>0</v>
      </c>
      <c r="AV207" s="157">
        <f>' B_Populations'!Q212</f>
        <v>0</v>
      </c>
      <c r="AW207" s="157">
        <f>IF(AV207=0,0,($J$12/$AV$12)*100000)</f>
        <v>0</v>
      </c>
      <c r="AX207" s="157">
        <f>' B_Populations'!S212</f>
        <v>0</v>
      </c>
      <c r="AY207" s="157">
        <f>IF(AX207=0,0,($K$12/$AX$12)*100000)</f>
        <v>0</v>
      </c>
      <c r="AZ207" s="157">
        <f>' B_Populations'!U212</f>
        <v>0</v>
      </c>
      <c r="BA207" s="157">
        <f>IF(AZ207=0,0,($L$12/$AZ$12)*100000)</f>
        <v>0</v>
      </c>
      <c r="CQ207" s="110"/>
      <c r="CR207" s="158"/>
      <c r="CS207" s="159">
        <v>4.4840999999999999E-2</v>
      </c>
      <c r="CT207" s="110"/>
      <c r="CU207" s="108" t="str">
        <f>' B_Populations'!$B$17</f>
        <v>75-84</v>
      </c>
      <c r="CV207" s="160">
        <f t="shared" si="201"/>
        <v>0</v>
      </c>
      <c r="CW207" s="161">
        <f t="shared" si="202"/>
        <v>0</v>
      </c>
      <c r="CX207" s="161">
        <f t="shared" si="203"/>
        <v>0</v>
      </c>
      <c r="CY207" s="162">
        <f t="shared" si="204"/>
        <v>0</v>
      </c>
      <c r="CZ207" s="162">
        <f t="shared" si="205"/>
        <v>0</v>
      </c>
      <c r="DA207" s="162">
        <f t="shared" si="206"/>
        <v>0</v>
      </c>
      <c r="DB207" s="162">
        <f t="shared" si="207"/>
        <v>0</v>
      </c>
      <c r="DC207" s="162">
        <f t="shared" si="208"/>
        <v>0</v>
      </c>
      <c r="DD207" s="162">
        <f t="shared" si="209"/>
        <v>0</v>
      </c>
      <c r="DE207" s="178">
        <f t="shared" si="210"/>
        <v>0</v>
      </c>
    </row>
    <row r="208" spans="1:109">
      <c r="B208" s="108" t="str">
        <f>' B_Populations'!$B$18</f>
        <v>85+</v>
      </c>
      <c r="C208" s="259"/>
      <c r="D208" s="260"/>
      <c r="E208" s="260"/>
      <c r="F208" s="155"/>
      <c r="G208" s="155"/>
      <c r="H208" s="155"/>
      <c r="I208" s="155"/>
      <c r="J208" s="155"/>
      <c r="K208" s="155"/>
      <c r="L208" s="155"/>
      <c r="M208" s="110"/>
      <c r="N208" s="110"/>
      <c r="O208" s="110"/>
      <c r="P208" s="110"/>
      <c r="Q208" s="110"/>
      <c r="R208" s="110"/>
      <c r="S208" s="110"/>
      <c r="T208" s="110"/>
      <c r="U208" s="110"/>
      <c r="V208" s="110"/>
      <c r="W208" s="110"/>
      <c r="X208" s="110"/>
      <c r="Y208" s="110"/>
      <c r="Z208" s="177"/>
      <c r="AA208" s="177"/>
      <c r="AB208" s="177"/>
      <c r="AC208" s="177"/>
      <c r="AD208" s="177"/>
      <c r="AE208" s="177"/>
      <c r="AF208" s="177"/>
      <c r="AG208" s="110"/>
      <c r="AH208" s="157">
        <f>' B_Populations'!C213</f>
        <v>0</v>
      </c>
      <c r="AI208" s="157">
        <f>IF(AH208=0,0,($C$208/$AH$208)*100000)</f>
        <v>0</v>
      </c>
      <c r="AJ208" s="157">
        <f>' B_Populations'!E213</f>
        <v>0</v>
      </c>
      <c r="AK208" s="157">
        <f>IF(AJ208=0,0,($D$13/$AJ$13)*100000)</f>
        <v>0</v>
      </c>
      <c r="AL208" s="157">
        <f>' B_Populations'!G213</f>
        <v>0</v>
      </c>
      <c r="AM208" s="157">
        <f>IF(AL208=0,0,($E$13/$AL$13)*100000)</f>
        <v>0</v>
      </c>
      <c r="AN208" s="157">
        <f>' B_Populations'!I213</f>
        <v>0</v>
      </c>
      <c r="AO208" s="157">
        <f>IF(AN208=0,0,($F$13/$AN$13)*100000)</f>
        <v>0</v>
      </c>
      <c r="AP208" s="157">
        <f>' B_Populations'!K213</f>
        <v>0</v>
      </c>
      <c r="AQ208" s="157">
        <f>IF(AP208=0,0,($G$13/$AP$13)*100000)</f>
        <v>0</v>
      </c>
      <c r="AR208" s="157">
        <f>' B_Populations'!M213</f>
        <v>0</v>
      </c>
      <c r="AS208" s="157">
        <f>IF(AR208=0,0,($H$13/$AR$13)*100000)</f>
        <v>0</v>
      </c>
      <c r="AT208" s="157">
        <f>' B_Populations'!O213</f>
        <v>0</v>
      </c>
      <c r="AU208" s="157">
        <f>IF(AT208=0,0,($I$13/$AT$13)*100000)</f>
        <v>0</v>
      </c>
      <c r="AV208" s="157">
        <f>' B_Populations'!Q213</f>
        <v>0</v>
      </c>
      <c r="AW208" s="157">
        <f>IF(AV208=0,0,($J$13/$AV$13)*100000)</f>
        <v>0</v>
      </c>
      <c r="AX208" s="157">
        <f>' B_Populations'!S213</f>
        <v>0</v>
      </c>
      <c r="AY208" s="157">
        <f>IF(AX208=0,0,($K$13/$AX$13)*100000)</f>
        <v>0</v>
      </c>
      <c r="AZ208" s="157">
        <f>' B_Populations'!U213</f>
        <v>0</v>
      </c>
      <c r="BA208" s="157">
        <f>IF(AZ208=0,0,($L$13/$AZ$13)*100000)</f>
        <v>0</v>
      </c>
      <c r="CQ208" s="110"/>
      <c r="CR208" s="158"/>
      <c r="CS208" s="159">
        <v>1.5507999999999999E-2</v>
      </c>
      <c r="CT208" s="110"/>
      <c r="CU208" s="108" t="str">
        <f>' B_Populations'!$B$18</f>
        <v>85+</v>
      </c>
      <c r="CV208" s="160">
        <f t="shared" si="201"/>
        <v>0</v>
      </c>
      <c r="CW208" s="161">
        <f t="shared" si="202"/>
        <v>0</v>
      </c>
      <c r="CX208" s="161">
        <f t="shared" si="203"/>
        <v>0</v>
      </c>
      <c r="CY208" s="162">
        <f t="shared" si="204"/>
        <v>0</v>
      </c>
      <c r="CZ208" s="162">
        <f t="shared" si="205"/>
        <v>0</v>
      </c>
      <c r="DA208" s="162">
        <f t="shared" si="206"/>
        <v>0</v>
      </c>
      <c r="DB208" s="162">
        <f t="shared" si="207"/>
        <v>0</v>
      </c>
      <c r="DC208" s="162">
        <f t="shared" si="208"/>
        <v>0</v>
      </c>
      <c r="DD208" s="162">
        <f t="shared" si="209"/>
        <v>0</v>
      </c>
      <c r="DE208" s="178">
        <f t="shared" si="210"/>
        <v>0</v>
      </c>
    </row>
    <row r="209" spans="1:109">
      <c r="B209" s="163" t="s">
        <v>115</v>
      </c>
      <c r="C209" s="164">
        <f t="shared" ref="C209:L209" si="211">SUM(C199:C208)</f>
        <v>0</v>
      </c>
      <c r="D209" s="165">
        <f t="shared" si="211"/>
        <v>0</v>
      </c>
      <c r="E209" s="165">
        <f t="shared" si="211"/>
        <v>0</v>
      </c>
      <c r="F209" s="167">
        <f t="shared" si="211"/>
        <v>0</v>
      </c>
      <c r="G209" s="167">
        <f t="shared" si="211"/>
        <v>0</v>
      </c>
      <c r="H209" s="167">
        <f t="shared" si="211"/>
        <v>0</v>
      </c>
      <c r="I209" s="167">
        <f t="shared" si="211"/>
        <v>0</v>
      </c>
      <c r="J209" s="167">
        <f t="shared" si="211"/>
        <v>0</v>
      </c>
      <c r="K209" s="167">
        <f t="shared" si="211"/>
        <v>0</v>
      </c>
      <c r="L209" s="179">
        <f t="shared" si="211"/>
        <v>0</v>
      </c>
      <c r="M209" s="98"/>
      <c r="AH209" s="170">
        <f t="shared" ref="AH209:BA209" si="212">SUM(AH199:AH208)</f>
        <v>0</v>
      </c>
      <c r="AI209" s="157">
        <f>IF(AH209=0,0,($C$209/$AH$209)*100000)</f>
        <v>0</v>
      </c>
      <c r="AJ209" s="157">
        <f t="shared" si="212"/>
        <v>0</v>
      </c>
      <c r="AK209" s="157">
        <f>IF(AJ209=0,0,($D$13/$AJ$13)*100000)</f>
        <v>0</v>
      </c>
      <c r="AL209" s="157">
        <f t="shared" si="212"/>
        <v>0</v>
      </c>
      <c r="AM209" s="157">
        <f t="shared" si="212"/>
        <v>0</v>
      </c>
      <c r="AN209" s="157">
        <f t="shared" si="212"/>
        <v>0</v>
      </c>
      <c r="AO209" s="157">
        <f t="shared" si="212"/>
        <v>0</v>
      </c>
      <c r="AP209" s="157">
        <f t="shared" si="212"/>
        <v>0</v>
      </c>
      <c r="AQ209" s="157">
        <f t="shared" si="212"/>
        <v>0</v>
      </c>
      <c r="AR209" s="157">
        <f t="shared" si="212"/>
        <v>0</v>
      </c>
      <c r="AS209" s="157">
        <f t="shared" si="212"/>
        <v>0</v>
      </c>
      <c r="AT209" s="157">
        <f t="shared" si="212"/>
        <v>0</v>
      </c>
      <c r="AU209" s="157">
        <f t="shared" si="212"/>
        <v>0</v>
      </c>
      <c r="AV209" s="157">
        <f t="shared" si="212"/>
        <v>0</v>
      </c>
      <c r="AW209" s="157">
        <f t="shared" si="212"/>
        <v>0</v>
      </c>
      <c r="AX209" s="157">
        <f t="shared" si="212"/>
        <v>0</v>
      </c>
      <c r="AY209" s="157">
        <f t="shared" si="212"/>
        <v>0</v>
      </c>
      <c r="AZ209" s="157">
        <f t="shared" si="212"/>
        <v>0</v>
      </c>
      <c r="BA209" s="157">
        <f t="shared" si="212"/>
        <v>0</v>
      </c>
      <c r="CS209" s="171"/>
      <c r="CU209" s="157" t="s">
        <v>115</v>
      </c>
      <c r="CV209" s="160">
        <f t="shared" ref="CV209:DE209" si="213">SUM(CV199:CV208)</f>
        <v>0</v>
      </c>
      <c r="CW209" s="161">
        <f t="shared" si="213"/>
        <v>0</v>
      </c>
      <c r="CX209" s="161">
        <f t="shared" si="213"/>
        <v>0</v>
      </c>
      <c r="CY209" s="172">
        <f t="shared" si="213"/>
        <v>0</v>
      </c>
      <c r="CZ209" s="172">
        <f t="shared" si="213"/>
        <v>0</v>
      </c>
      <c r="DA209" s="172">
        <f t="shared" si="213"/>
        <v>0</v>
      </c>
      <c r="DB209" s="172">
        <f t="shared" si="213"/>
        <v>0</v>
      </c>
      <c r="DC209" s="172">
        <f t="shared" si="213"/>
        <v>0</v>
      </c>
      <c r="DD209" s="172">
        <f t="shared" si="213"/>
        <v>0</v>
      </c>
      <c r="DE209" s="180">
        <f t="shared" si="213"/>
        <v>0</v>
      </c>
    </row>
    <row r="211" spans="1:109" ht="12.95" thickBot="1"/>
    <row r="212" spans="1:109" ht="13.5" thickBot="1">
      <c r="A212" s="136" t="s">
        <v>116</v>
      </c>
      <c r="B212" s="173"/>
      <c r="C212" s="174">
        <f>' B_Populations'!A220</f>
        <v>0</v>
      </c>
      <c r="D212" s="139" t="s">
        <v>103</v>
      </c>
      <c r="E212" s="139"/>
      <c r="F212" s="140" t="s">
        <v>104</v>
      </c>
      <c r="G212" s="141"/>
      <c r="H212" s="141"/>
      <c r="I212" s="141"/>
      <c r="J212" s="141"/>
      <c r="K212" s="141"/>
      <c r="L212" s="141"/>
      <c r="M212" s="98"/>
      <c r="N212" s="98"/>
      <c r="O212" s="98"/>
      <c r="P212" s="98"/>
      <c r="Q212" s="98"/>
      <c r="R212" s="98"/>
      <c r="S212" s="98"/>
      <c r="T212" s="98"/>
      <c r="U212" s="98"/>
      <c r="V212" s="98"/>
      <c r="W212" s="98"/>
      <c r="X212" s="98"/>
      <c r="Y212" s="98"/>
      <c r="CV212" s="98" t="s">
        <v>106</v>
      </c>
      <c r="CW212" s="98"/>
      <c r="CX212" s="98"/>
      <c r="CY212" s="98"/>
    </row>
    <row r="213" spans="1:109" ht="39">
      <c r="B213" s="144" t="s">
        <v>32</v>
      </c>
      <c r="C213" s="145" t="s">
        <v>107</v>
      </c>
      <c r="D213" s="146" t="s">
        <v>108</v>
      </c>
      <c r="E213" s="146" t="s">
        <v>109</v>
      </c>
      <c r="F213" s="148" t="str">
        <f>' B_Populations'!$I$8</f>
        <v>White-Not Hispanic</v>
      </c>
      <c r="G213" s="148" t="str">
        <f>' B_Populations'!$K$8</f>
        <v>Hispanic</v>
      </c>
      <c r="H213" s="148" t="str">
        <f>' B_Populations'!$M$8</f>
        <v>Black-Not Hispanic</v>
      </c>
      <c r="I213" s="148" t="str">
        <f>' B_Populations'!$O$8</f>
        <v>Asian</v>
      </c>
      <c r="J213" s="148" t="str">
        <f>' B_Populations'!$Q$8</f>
        <v>American Indian/Alaska Native</v>
      </c>
      <c r="K213" s="148" t="str">
        <f>' B_Populations'!$S$8</f>
        <v>Other</v>
      </c>
      <c r="L213" s="175" t="str">
        <f>' B_Populations'!$U$8</f>
        <v>Other</v>
      </c>
      <c r="M213" s="102"/>
      <c r="N213" s="102"/>
      <c r="O213" s="102"/>
      <c r="P213" s="102"/>
      <c r="Q213" s="102"/>
      <c r="R213" s="102"/>
      <c r="S213" s="102"/>
      <c r="T213" s="102"/>
      <c r="U213" s="102"/>
      <c r="V213" s="102"/>
      <c r="W213" s="102"/>
      <c r="X213" s="102"/>
      <c r="Y213" s="102"/>
      <c r="Z213" s="102"/>
      <c r="AA213" s="102"/>
      <c r="AB213" s="102"/>
      <c r="AC213" s="102"/>
      <c r="AD213" s="102"/>
      <c r="AE213" s="102"/>
      <c r="AF213" s="102"/>
      <c r="AH213" s="150" t="s">
        <v>110</v>
      </c>
      <c r="AI213" s="150" t="s">
        <v>111</v>
      </c>
      <c r="AJ213" s="150" t="s">
        <v>112</v>
      </c>
      <c r="AK213" s="150" t="s">
        <v>111</v>
      </c>
      <c r="AL213" s="150" t="s">
        <v>113</v>
      </c>
      <c r="AM213" s="150" t="s">
        <v>111</v>
      </c>
      <c r="AN213" s="150" t="str">
        <f>' B_Populations'!$I$8</f>
        <v>White-Not Hispanic</v>
      </c>
      <c r="AO213" s="150" t="s">
        <v>111</v>
      </c>
      <c r="AP213" s="150" t="str">
        <f>' B_Populations'!$K$8</f>
        <v>Hispanic</v>
      </c>
      <c r="AQ213" s="150" t="s">
        <v>111</v>
      </c>
      <c r="AR213" s="150" t="str">
        <f>' B_Populations'!$M$8</f>
        <v>Black-Not Hispanic</v>
      </c>
      <c r="AS213" s="150" t="s">
        <v>111</v>
      </c>
      <c r="AT213" s="150" t="str">
        <f>' B_Populations'!$O$8</f>
        <v>Asian</v>
      </c>
      <c r="AU213" s="150" t="s">
        <v>111</v>
      </c>
      <c r="AV213" s="150" t="str">
        <f>' B_Populations'!$Q$8</f>
        <v>American Indian/Alaska Native</v>
      </c>
      <c r="AW213" s="150" t="s">
        <v>111</v>
      </c>
      <c r="AX213" s="150" t="str">
        <f>' B_Populations'!$S$8</f>
        <v>Other</v>
      </c>
      <c r="AY213" s="150" t="s">
        <v>111</v>
      </c>
      <c r="AZ213" s="150" t="str">
        <f>' B_Populations'!$U$8</f>
        <v>Other</v>
      </c>
      <c r="BA213" s="150" t="s">
        <v>111</v>
      </c>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51" t="s">
        <v>114</v>
      </c>
      <c r="CU213" s="150" t="s">
        <v>32</v>
      </c>
      <c r="CV213" s="152" t="s">
        <v>33</v>
      </c>
      <c r="CW213" s="153" t="s">
        <v>34</v>
      </c>
      <c r="CX213" s="153" t="s">
        <v>35</v>
      </c>
      <c r="CY213" s="148" t="str">
        <f>' B_Populations'!$I$8</f>
        <v>White-Not Hispanic</v>
      </c>
      <c r="CZ213" s="148" t="str">
        <f>' B_Populations'!$K$8</f>
        <v>Hispanic</v>
      </c>
      <c r="DA213" s="148" t="str">
        <f>' B_Populations'!$M$8</f>
        <v>Black-Not Hispanic</v>
      </c>
      <c r="DB213" s="148" t="str">
        <f>' B_Populations'!$O$8</f>
        <v>Asian</v>
      </c>
      <c r="DC213" s="148" t="str">
        <f>' B_Populations'!$Q$8</f>
        <v>American Indian/Alaska Native</v>
      </c>
      <c r="DD213" s="148" t="str">
        <f>' B_Populations'!$S$8</f>
        <v>Other</v>
      </c>
      <c r="DE213" s="175" t="str">
        <f>' B_Populations'!$U$8</f>
        <v>Other</v>
      </c>
    </row>
    <row r="214" spans="1:109">
      <c r="B214" s="108" t="str">
        <f>' B_Populations'!$B$9</f>
        <v>10-14</v>
      </c>
      <c r="C214" s="259"/>
      <c r="D214" s="260"/>
      <c r="E214" s="260"/>
      <c r="F214" s="155"/>
      <c r="G214" s="155"/>
      <c r="H214" s="155"/>
      <c r="I214" s="155"/>
      <c r="J214" s="155"/>
      <c r="K214" s="155"/>
      <c r="L214" s="155"/>
      <c r="M214" s="110"/>
      <c r="N214" s="110"/>
      <c r="O214" s="110"/>
      <c r="P214" s="110"/>
      <c r="Q214" s="110"/>
      <c r="R214" s="110"/>
      <c r="S214" s="110"/>
      <c r="T214" s="110"/>
      <c r="U214" s="110"/>
      <c r="V214" s="110"/>
      <c r="W214" s="110"/>
      <c r="X214" s="110"/>
      <c r="Y214" s="110"/>
      <c r="Z214" s="177"/>
      <c r="AA214" s="177"/>
      <c r="AB214" s="177"/>
      <c r="AC214" s="177"/>
      <c r="AD214" s="177"/>
      <c r="AE214" s="177"/>
      <c r="AF214" s="177"/>
      <c r="AG214" s="110"/>
      <c r="AH214" s="157">
        <f>' B_Populations'!C219</f>
        <v>0</v>
      </c>
      <c r="AI214" s="157">
        <f>IF(AH214=0,0,($C$214/$AH$214)*100000)</f>
        <v>0</v>
      </c>
      <c r="AJ214" s="157">
        <f>' B_Populations'!E219</f>
        <v>0</v>
      </c>
      <c r="AK214" s="157">
        <f>IF(AJ214=0,0,($D$214/$AJ$214)*100000)</f>
        <v>0</v>
      </c>
      <c r="AL214" s="157">
        <f>' B_Populations'!G219</f>
        <v>0</v>
      </c>
      <c r="AM214" s="157">
        <f>IF(AL214=0,0,($E$214/$AL$214)*100000)</f>
        <v>0</v>
      </c>
      <c r="AN214" s="157">
        <f>' B_Populations'!I219</f>
        <v>0</v>
      </c>
      <c r="AO214" s="157">
        <f>IF(AN214=0,0,($F$214/$AN$214)*100000)</f>
        <v>0</v>
      </c>
      <c r="AP214" s="157">
        <f>' B_Populations'!K219</f>
        <v>0</v>
      </c>
      <c r="AQ214" s="157">
        <f>IF(AP214=0,0,($G$214/$AP$214)*100000)</f>
        <v>0</v>
      </c>
      <c r="AR214" s="157">
        <f>' B_Populations'!M219</f>
        <v>0</v>
      </c>
      <c r="AS214" s="157">
        <f>IF(AR214=0,0,($H$214/$AR$214)*100000)</f>
        <v>0</v>
      </c>
      <c r="AT214" s="157">
        <f>' B_Populations'!O219</f>
        <v>0</v>
      </c>
      <c r="AU214" s="157">
        <f>IF(AT214=0,0,($I$214/$AT$214)*100000)</f>
        <v>0</v>
      </c>
      <c r="AV214" s="157">
        <f>' B_Populations'!Q219</f>
        <v>0</v>
      </c>
      <c r="AW214" s="157">
        <f>IF(AV214=0,0,($J$214/$AV$214)*100000)</f>
        <v>0</v>
      </c>
      <c r="AX214" s="157">
        <f>' B_Populations'!S219</f>
        <v>0</v>
      </c>
      <c r="AY214" s="157">
        <f>IF(AX214=0,0,($K$214/$AX$214)*100000)</f>
        <v>0</v>
      </c>
      <c r="AZ214" s="157">
        <f>' B_Populations'!U219</f>
        <v>0</v>
      </c>
      <c r="BA214" s="157">
        <f>IF(AZ214=0,0,($L$214/$AZ$214)*100000)</f>
        <v>0</v>
      </c>
      <c r="CQ214" s="110"/>
      <c r="CR214" s="158"/>
      <c r="CS214" s="159">
        <v>7.3032E-2</v>
      </c>
      <c r="CT214" s="110"/>
      <c r="CU214" s="108" t="str">
        <f>' B_Populations'!$B$9</f>
        <v>10-14</v>
      </c>
      <c r="CV214" s="160">
        <f t="shared" ref="CV214:CV223" si="214">AI214*CS214</f>
        <v>0</v>
      </c>
      <c r="CW214" s="161">
        <f t="shared" ref="CW214:CW223" si="215">AK214*CS214</f>
        <v>0</v>
      </c>
      <c r="CX214" s="161">
        <f t="shared" ref="CX214:CX223" si="216">AM214*CS214</f>
        <v>0</v>
      </c>
      <c r="CY214" s="162">
        <f t="shared" ref="CY214:CY223" si="217">AO214*CS214</f>
        <v>0</v>
      </c>
      <c r="CZ214" s="162">
        <f t="shared" ref="CZ214:CZ223" si="218">AQ214*CS214</f>
        <v>0</v>
      </c>
      <c r="DA214" s="162">
        <f t="shared" ref="DA214:DA223" si="219">AS214*CS214</f>
        <v>0</v>
      </c>
      <c r="DB214" s="162">
        <f t="shared" ref="DB214:DB223" si="220">AU214*CS214</f>
        <v>0</v>
      </c>
      <c r="DC214" s="162">
        <f t="shared" ref="DC214:DC223" si="221">AW214*CS214</f>
        <v>0</v>
      </c>
      <c r="DD214" s="162">
        <f t="shared" ref="DD214:DD223" si="222">AY214*CS214</f>
        <v>0</v>
      </c>
      <c r="DE214" s="178">
        <f t="shared" ref="DE214:DE223" si="223">BA214*CS214</f>
        <v>0</v>
      </c>
    </row>
    <row r="215" spans="1:109">
      <c r="B215" s="108" t="str">
        <f>' B_Populations'!$B$10</f>
        <v>15-19</v>
      </c>
      <c r="C215" s="259"/>
      <c r="D215" s="260"/>
      <c r="E215" s="260"/>
      <c r="F215" s="155"/>
      <c r="G215" s="155"/>
      <c r="H215" s="155"/>
      <c r="I215" s="155"/>
      <c r="J215" s="155"/>
      <c r="K215" s="155"/>
      <c r="L215" s="155"/>
      <c r="M215" s="110"/>
      <c r="N215" s="110"/>
      <c r="O215" s="110"/>
      <c r="P215" s="110"/>
      <c r="Q215" s="110"/>
      <c r="R215" s="110"/>
      <c r="S215" s="110"/>
      <c r="T215" s="110"/>
      <c r="U215" s="110"/>
      <c r="V215" s="110"/>
      <c r="W215" s="110"/>
      <c r="X215" s="110"/>
      <c r="Y215" s="110"/>
      <c r="Z215" s="177"/>
      <c r="AA215" s="177"/>
      <c r="AB215" s="177"/>
      <c r="AC215" s="177"/>
      <c r="AD215" s="177"/>
      <c r="AE215" s="177"/>
      <c r="AF215" s="177"/>
      <c r="AG215" s="110"/>
      <c r="AH215" s="157">
        <f>' B_Populations'!C220</f>
        <v>0</v>
      </c>
      <c r="AI215" s="157">
        <f>IF(AH215=0,0,($C$215/$AH$215)*100000)</f>
        <v>0</v>
      </c>
      <c r="AJ215" s="157">
        <f>' B_Populations'!E220</f>
        <v>0</v>
      </c>
      <c r="AK215" s="157">
        <f>IF(AJ215=0,0,($D$215/$AJ$215)*100000)</f>
        <v>0</v>
      </c>
      <c r="AL215" s="157">
        <f>' B_Populations'!G220</f>
        <v>0</v>
      </c>
      <c r="AM215" s="157">
        <f>IF(AL215=0,0,($E$215/$AL$215)*100000)</f>
        <v>0</v>
      </c>
      <c r="AN215" s="157">
        <f>' B_Populations'!I220</f>
        <v>0</v>
      </c>
      <c r="AO215" s="157">
        <f>IF(AN215=0,0,($F$215/$AN$215)*100000)</f>
        <v>0</v>
      </c>
      <c r="AP215" s="157">
        <f>' B_Populations'!K220</f>
        <v>0</v>
      </c>
      <c r="AQ215" s="157">
        <f>IF(AP215=0,0,($G$215/$AP$215)*100000)</f>
        <v>0</v>
      </c>
      <c r="AR215" s="157">
        <f>' B_Populations'!M220</f>
        <v>0</v>
      </c>
      <c r="AS215" s="157">
        <f>IF(AR215=0,0,($H$215/$AR$215)*100000)</f>
        <v>0</v>
      </c>
      <c r="AT215" s="157">
        <f>' B_Populations'!O220</f>
        <v>0</v>
      </c>
      <c r="AU215" s="157">
        <f>IF(AT215=0,0,($I$215/$AT$215)*100000)</f>
        <v>0</v>
      </c>
      <c r="AV215" s="157">
        <f>' B_Populations'!Q220</f>
        <v>0</v>
      </c>
      <c r="AW215" s="157">
        <f>IF(AV215=0,0,($J$215/$AV$215)*100000)</f>
        <v>0</v>
      </c>
      <c r="AX215" s="157">
        <f>' B_Populations'!S220</f>
        <v>0</v>
      </c>
      <c r="AY215" s="157">
        <f>IF(AX215=0,0,($K$215/$AX$215)*100000)</f>
        <v>0</v>
      </c>
      <c r="AZ215" s="157">
        <f>' B_Populations'!U220</f>
        <v>0</v>
      </c>
      <c r="BA215" s="157">
        <f>IF(AZ215=0,0,($L$215/$AZ$215)*100000)</f>
        <v>0</v>
      </c>
      <c r="CQ215" s="110"/>
      <c r="CR215" s="158"/>
      <c r="CS215" s="159">
        <v>7.2168999999999997E-2</v>
      </c>
      <c r="CT215" s="110"/>
      <c r="CU215" s="108" t="str">
        <f>' B_Populations'!$B$10</f>
        <v>15-19</v>
      </c>
      <c r="CV215" s="160">
        <f t="shared" si="214"/>
        <v>0</v>
      </c>
      <c r="CW215" s="161">
        <f t="shared" si="215"/>
        <v>0</v>
      </c>
      <c r="CX215" s="161">
        <f t="shared" si="216"/>
        <v>0</v>
      </c>
      <c r="CY215" s="162">
        <f t="shared" si="217"/>
        <v>0</v>
      </c>
      <c r="CZ215" s="162">
        <f t="shared" si="218"/>
        <v>0</v>
      </c>
      <c r="DA215" s="162">
        <f t="shared" si="219"/>
        <v>0</v>
      </c>
      <c r="DB215" s="162">
        <f t="shared" si="220"/>
        <v>0</v>
      </c>
      <c r="DC215" s="162">
        <f t="shared" si="221"/>
        <v>0</v>
      </c>
      <c r="DD215" s="162">
        <f t="shared" si="222"/>
        <v>0</v>
      </c>
      <c r="DE215" s="178">
        <f t="shared" si="223"/>
        <v>0</v>
      </c>
    </row>
    <row r="216" spans="1:109">
      <c r="B216" s="108" t="str">
        <f>' B_Populations'!$B$11</f>
        <v>20-24</v>
      </c>
      <c r="C216" s="259"/>
      <c r="D216" s="260"/>
      <c r="E216" s="260"/>
      <c r="F216" s="155"/>
      <c r="G216" s="155"/>
      <c r="H216" s="155"/>
      <c r="I216" s="155"/>
      <c r="J216" s="155"/>
      <c r="K216" s="155"/>
      <c r="L216" s="155"/>
      <c r="M216" s="110"/>
      <c r="N216" s="110"/>
      <c r="O216" s="110"/>
      <c r="P216" s="110"/>
      <c r="Q216" s="110"/>
      <c r="R216" s="110"/>
      <c r="S216" s="110"/>
      <c r="T216" s="110"/>
      <c r="U216" s="110"/>
      <c r="V216" s="110"/>
      <c r="W216" s="110"/>
      <c r="X216" s="110"/>
      <c r="Y216" s="110"/>
      <c r="Z216" s="177"/>
      <c r="AA216" s="177"/>
      <c r="AB216" s="177"/>
      <c r="AC216" s="177"/>
      <c r="AD216" s="177"/>
      <c r="AE216" s="177"/>
      <c r="AF216" s="177"/>
      <c r="AG216" s="110"/>
      <c r="AH216" s="157">
        <f>' B_Populations'!C221</f>
        <v>0</v>
      </c>
      <c r="AI216" s="157">
        <f>IF(AH216=0,0,($C$216/$AH$216)*100000)</f>
        <v>0</v>
      </c>
      <c r="AJ216" s="157">
        <f>' B_Populations'!E221</f>
        <v>0</v>
      </c>
      <c r="AK216" s="157">
        <f>IF(AJ216=0,0,($D$216/$AJ$216)*100000)</f>
        <v>0</v>
      </c>
      <c r="AL216" s="157">
        <f>' B_Populations'!G221</f>
        <v>0</v>
      </c>
      <c r="AM216" s="157">
        <f>IF(AL216=0,0,($E$216/$AL$216)*100000)</f>
        <v>0</v>
      </c>
      <c r="AN216" s="157">
        <f>' B_Populations'!I221</f>
        <v>0</v>
      </c>
      <c r="AO216" s="157">
        <f>IF(AN216=0,0,($F$216/$AN$216)*100000)</f>
        <v>0</v>
      </c>
      <c r="AP216" s="157">
        <f>' B_Populations'!K221</f>
        <v>0</v>
      </c>
      <c r="AQ216" s="157">
        <f>IF(AP216=0,0,($G$216/$AP$216)*100000)</f>
        <v>0</v>
      </c>
      <c r="AR216" s="157">
        <f>' B_Populations'!M221</f>
        <v>0</v>
      </c>
      <c r="AS216" s="157">
        <f>IF(AR216=0,0,($H$216/$AR$216)*100000)</f>
        <v>0</v>
      </c>
      <c r="AT216" s="157">
        <f>' B_Populations'!O221</f>
        <v>0</v>
      </c>
      <c r="AU216" s="157">
        <f>IF(AT216=0,0,($I$216/$AT$216)*100000)</f>
        <v>0</v>
      </c>
      <c r="AV216" s="157">
        <f>' B_Populations'!Q221</f>
        <v>0</v>
      </c>
      <c r="AW216" s="157">
        <f>IF(AV216=0,0,($J$216/$AV$216)*100000)</f>
        <v>0</v>
      </c>
      <c r="AX216" s="157">
        <f>' B_Populations'!S221</f>
        <v>0</v>
      </c>
      <c r="AY216" s="157">
        <f>IF(AX216=0,0,($K$216/$AX$216)*100000)</f>
        <v>0</v>
      </c>
      <c r="AZ216" s="157">
        <f>' B_Populations'!U221</f>
        <v>0</v>
      </c>
      <c r="BA216" s="157">
        <f>IF(AZ216=0,0,($L$216/$AZ$216)*100000)</f>
        <v>0</v>
      </c>
      <c r="CQ216" s="110"/>
      <c r="CR216" s="158"/>
      <c r="CS216" s="159">
        <v>6.6477999999999995E-2</v>
      </c>
      <c r="CT216" s="110"/>
      <c r="CU216" s="108" t="str">
        <f>' B_Populations'!$B$11</f>
        <v>20-24</v>
      </c>
      <c r="CV216" s="160">
        <f t="shared" si="214"/>
        <v>0</v>
      </c>
      <c r="CW216" s="161">
        <f t="shared" si="215"/>
        <v>0</v>
      </c>
      <c r="CX216" s="161">
        <f t="shared" si="216"/>
        <v>0</v>
      </c>
      <c r="CY216" s="162">
        <f t="shared" si="217"/>
        <v>0</v>
      </c>
      <c r="CZ216" s="162">
        <f t="shared" si="218"/>
        <v>0</v>
      </c>
      <c r="DA216" s="162">
        <f t="shared" si="219"/>
        <v>0</v>
      </c>
      <c r="DB216" s="162">
        <f t="shared" si="220"/>
        <v>0</v>
      </c>
      <c r="DC216" s="162">
        <f t="shared" si="221"/>
        <v>0</v>
      </c>
      <c r="DD216" s="162">
        <f t="shared" si="222"/>
        <v>0</v>
      </c>
      <c r="DE216" s="178">
        <f t="shared" si="223"/>
        <v>0</v>
      </c>
    </row>
    <row r="217" spans="1:109">
      <c r="B217" s="108" t="str">
        <f>' B_Populations'!$B$12</f>
        <v>25-34</v>
      </c>
      <c r="C217" s="259"/>
      <c r="D217" s="260"/>
      <c r="E217" s="260"/>
      <c r="F217" s="155"/>
      <c r="G217" s="155"/>
      <c r="H217" s="155"/>
      <c r="I217" s="155"/>
      <c r="J217" s="155"/>
      <c r="K217" s="155"/>
      <c r="L217" s="155"/>
      <c r="M217" s="110"/>
      <c r="N217" s="110"/>
      <c r="O217" s="110"/>
      <c r="P217" s="110"/>
      <c r="Q217" s="110"/>
      <c r="R217" s="110"/>
      <c r="S217" s="110"/>
      <c r="T217" s="110"/>
      <c r="U217" s="110"/>
      <c r="V217" s="110"/>
      <c r="W217" s="110"/>
      <c r="X217" s="110"/>
      <c r="Y217" s="110"/>
      <c r="Z217" s="177"/>
      <c r="AA217" s="177"/>
      <c r="AB217" s="177"/>
      <c r="AC217" s="177"/>
      <c r="AD217" s="177"/>
      <c r="AE217" s="177"/>
      <c r="AF217" s="177"/>
      <c r="AG217" s="110"/>
      <c r="AH217" s="157">
        <f>' B_Populations'!C222</f>
        <v>0</v>
      </c>
      <c r="AI217" s="157">
        <f>IF(AH217=0,0,($C$217/$AH$217)*100000)</f>
        <v>0</v>
      </c>
      <c r="AJ217" s="157">
        <f>' B_Populations'!E222</f>
        <v>0</v>
      </c>
      <c r="AK217" s="157">
        <f>IF(AJ217=0,0,($D$217/$AJ$217)*100000)</f>
        <v>0</v>
      </c>
      <c r="AL217" s="157">
        <f>' B_Populations'!G222</f>
        <v>0</v>
      </c>
      <c r="AM217" s="157">
        <f>IF(AL217=0,0,($E$217/$AL$217)*100000)</f>
        <v>0</v>
      </c>
      <c r="AN217" s="157">
        <f>' B_Populations'!I222</f>
        <v>0</v>
      </c>
      <c r="AO217" s="157">
        <f>IF(AN217=0,0,($F$217/$AN$217)*100000)</f>
        <v>0</v>
      </c>
      <c r="AP217" s="157">
        <f>' B_Populations'!K222</f>
        <v>0</v>
      </c>
      <c r="AQ217" s="157">
        <f>IF(AP217=0,0,($G$217/$AP$217)*100000)</f>
        <v>0</v>
      </c>
      <c r="AR217" s="157">
        <f>' B_Populations'!M222</f>
        <v>0</v>
      </c>
      <c r="AS217" s="157">
        <f>IF(AR217=0,0,($H$217/$AR$217)*100000)</f>
        <v>0</v>
      </c>
      <c r="AT217" s="157">
        <f>' B_Populations'!O222</f>
        <v>0</v>
      </c>
      <c r="AU217" s="157">
        <f>IF(AT217=0,0,($I$217/$AT$217)*100000)</f>
        <v>0</v>
      </c>
      <c r="AV217" s="157">
        <f>' B_Populations'!Q222</f>
        <v>0</v>
      </c>
      <c r="AW217" s="157">
        <f>IF(AV217=0,0,($J$217/$AV$217)*100000)</f>
        <v>0</v>
      </c>
      <c r="AX217" s="157">
        <f>' B_Populations'!S222</f>
        <v>0</v>
      </c>
      <c r="AY217" s="157">
        <f>IF(AX217=0,0,($K$217/$AX$217)*100000)</f>
        <v>0</v>
      </c>
      <c r="AZ217" s="157">
        <f>' B_Populations'!U222</f>
        <v>0</v>
      </c>
      <c r="BA217" s="157">
        <f>IF(AZ217=0,0,($L$217/$AZ$217)*100000)</f>
        <v>0</v>
      </c>
      <c r="CQ217" s="110"/>
      <c r="CR217" s="158"/>
      <c r="CS217" s="159">
        <v>0.135573</v>
      </c>
      <c r="CT217" s="110"/>
      <c r="CU217" s="108" t="str">
        <f>' B_Populations'!$B$12</f>
        <v>25-34</v>
      </c>
      <c r="CV217" s="160">
        <f t="shared" si="214"/>
        <v>0</v>
      </c>
      <c r="CW217" s="161">
        <f t="shared" si="215"/>
        <v>0</v>
      </c>
      <c r="CX217" s="161">
        <f t="shared" si="216"/>
        <v>0</v>
      </c>
      <c r="CY217" s="162">
        <f t="shared" si="217"/>
        <v>0</v>
      </c>
      <c r="CZ217" s="162">
        <f t="shared" si="218"/>
        <v>0</v>
      </c>
      <c r="DA217" s="162">
        <f t="shared" si="219"/>
        <v>0</v>
      </c>
      <c r="DB217" s="162">
        <f t="shared" si="220"/>
        <v>0</v>
      </c>
      <c r="DC217" s="162">
        <f t="shared" si="221"/>
        <v>0</v>
      </c>
      <c r="DD217" s="162">
        <f t="shared" si="222"/>
        <v>0</v>
      </c>
      <c r="DE217" s="178">
        <f t="shared" si="223"/>
        <v>0</v>
      </c>
    </row>
    <row r="218" spans="1:109">
      <c r="B218" s="108" t="str">
        <f>' B_Populations'!$B$13</f>
        <v>35-44</v>
      </c>
      <c r="C218" s="259"/>
      <c r="D218" s="260"/>
      <c r="E218" s="260"/>
      <c r="F218" s="155"/>
      <c r="G218" s="155"/>
      <c r="H218" s="155"/>
      <c r="I218" s="155"/>
      <c r="J218" s="155"/>
      <c r="K218" s="155"/>
      <c r="L218" s="155"/>
      <c r="M218" s="110"/>
      <c r="N218" s="110"/>
      <c r="O218" s="110"/>
      <c r="P218" s="110"/>
      <c r="Q218" s="110"/>
      <c r="R218" s="110"/>
      <c r="S218" s="110"/>
      <c r="T218" s="110"/>
      <c r="U218" s="110"/>
      <c r="V218" s="110"/>
      <c r="W218" s="110"/>
      <c r="X218" s="110"/>
      <c r="Y218" s="110"/>
      <c r="Z218" s="177"/>
      <c r="AA218" s="177"/>
      <c r="AB218" s="177"/>
      <c r="AC218" s="177"/>
      <c r="AD218" s="177"/>
      <c r="AE218" s="177"/>
      <c r="AF218" s="177"/>
      <c r="AG218" s="110"/>
      <c r="AH218" s="157">
        <f>' B_Populations'!C223</f>
        <v>0</v>
      </c>
      <c r="AI218" s="157">
        <f>IF(AH218=0,0,($C$218/$AH$218)*100000)</f>
        <v>0</v>
      </c>
      <c r="AJ218" s="157">
        <f>' B_Populations'!E223</f>
        <v>0</v>
      </c>
      <c r="AK218" s="157">
        <f>IF(AJ218=0,0,($D$218/$AJ$218)*100000)</f>
        <v>0</v>
      </c>
      <c r="AL218" s="157">
        <f>' B_Populations'!G223</f>
        <v>0</v>
      </c>
      <c r="AM218" s="157">
        <f>IF(AL218=0,0,($E$218/$AL$218)*100000)</f>
        <v>0</v>
      </c>
      <c r="AN218" s="157">
        <f>' B_Populations'!I223</f>
        <v>0</v>
      </c>
      <c r="AO218" s="157">
        <f>IF(AN218=0,0,($F$218/$AN$218)*100000)</f>
        <v>0</v>
      </c>
      <c r="AP218" s="157">
        <f>' B_Populations'!K223</f>
        <v>0</v>
      </c>
      <c r="AQ218" s="157">
        <f>IF(AP218=0,0,($G$218/$AP$218)*100000)</f>
        <v>0</v>
      </c>
      <c r="AR218" s="157">
        <f>' B_Populations'!M223</f>
        <v>0</v>
      </c>
      <c r="AS218" s="157">
        <f>IF(AR218=0,0,($H$218/$AR$218)*100000)</f>
        <v>0</v>
      </c>
      <c r="AT218" s="157">
        <f>' B_Populations'!O223</f>
        <v>0</v>
      </c>
      <c r="AU218" s="157">
        <f>IF(AT218=0,0,($I$218/$AT$218)*100000)</f>
        <v>0</v>
      </c>
      <c r="AV218" s="157">
        <f>' B_Populations'!Q223</f>
        <v>0</v>
      </c>
      <c r="AW218" s="157">
        <f>IF(AV218=0,0,($J$218/$AV$218)*100000)</f>
        <v>0</v>
      </c>
      <c r="AX218" s="157">
        <f>' B_Populations'!S223</f>
        <v>0</v>
      </c>
      <c r="AY218" s="157">
        <f>IF(AX218=0,0,($K$218/$AX$218)*100000)</f>
        <v>0</v>
      </c>
      <c r="AZ218" s="157">
        <f>' B_Populations'!U223</f>
        <v>0</v>
      </c>
      <c r="BA218" s="157">
        <f>IF(AZ218=0,0,($L$218/$AZ$218)*100000)</f>
        <v>0</v>
      </c>
      <c r="CQ218" s="110"/>
      <c r="CR218" s="158"/>
      <c r="CS218" s="159">
        <v>0.16261300000000001</v>
      </c>
      <c r="CT218" s="110"/>
      <c r="CU218" s="108" t="str">
        <f>' B_Populations'!$B$13</f>
        <v>35-44</v>
      </c>
      <c r="CV218" s="160">
        <f t="shared" si="214"/>
        <v>0</v>
      </c>
      <c r="CW218" s="161">
        <f t="shared" si="215"/>
        <v>0</v>
      </c>
      <c r="CX218" s="161">
        <f t="shared" si="216"/>
        <v>0</v>
      </c>
      <c r="CY218" s="162">
        <f t="shared" si="217"/>
        <v>0</v>
      </c>
      <c r="CZ218" s="162">
        <f t="shared" si="218"/>
        <v>0</v>
      </c>
      <c r="DA218" s="162">
        <f t="shared" si="219"/>
        <v>0</v>
      </c>
      <c r="DB218" s="162">
        <f t="shared" si="220"/>
        <v>0</v>
      </c>
      <c r="DC218" s="162">
        <f t="shared" si="221"/>
        <v>0</v>
      </c>
      <c r="DD218" s="162">
        <f t="shared" si="222"/>
        <v>0</v>
      </c>
      <c r="DE218" s="178">
        <f t="shared" si="223"/>
        <v>0</v>
      </c>
    </row>
    <row r="219" spans="1:109">
      <c r="B219" s="108" t="str">
        <f>' B_Populations'!$B$14</f>
        <v>45-54</v>
      </c>
      <c r="C219" s="259"/>
      <c r="D219" s="260"/>
      <c r="E219" s="260"/>
      <c r="F219" s="155"/>
      <c r="G219" s="155"/>
      <c r="H219" s="155"/>
      <c r="I219" s="155"/>
      <c r="J219" s="155"/>
      <c r="K219" s="155"/>
      <c r="L219" s="155"/>
      <c r="M219" s="110"/>
      <c r="N219" s="110"/>
      <c r="O219" s="110"/>
      <c r="P219" s="110"/>
      <c r="Q219" s="110"/>
      <c r="R219" s="110"/>
      <c r="S219" s="110"/>
      <c r="T219" s="110"/>
      <c r="U219" s="110"/>
      <c r="V219" s="110"/>
      <c r="W219" s="110"/>
      <c r="X219" s="110"/>
      <c r="Y219" s="110"/>
      <c r="Z219" s="177"/>
      <c r="AA219" s="177"/>
      <c r="AB219" s="177"/>
      <c r="AC219" s="177"/>
      <c r="AD219" s="177"/>
      <c r="AE219" s="177"/>
      <c r="AF219" s="177"/>
      <c r="AG219" s="110"/>
      <c r="AH219" s="157">
        <f>' B_Populations'!C224</f>
        <v>0</v>
      </c>
      <c r="AI219" s="157">
        <f>IF(AH219=0,0,($C$219/$AH$219)*100000)</f>
        <v>0</v>
      </c>
      <c r="AJ219" s="157">
        <f>' B_Populations'!E224</f>
        <v>0</v>
      </c>
      <c r="AK219" s="157">
        <f>IF(AJ219=0,0,($D$219/$AJ$219)*100000)</f>
        <v>0</v>
      </c>
      <c r="AL219" s="157">
        <f>' B_Populations'!G224</f>
        <v>0</v>
      </c>
      <c r="AM219" s="157">
        <f>IF(AL219=0,0,($E$219/$AL$219)*100000)</f>
        <v>0</v>
      </c>
      <c r="AN219" s="157">
        <f>' B_Populations'!I224</f>
        <v>0</v>
      </c>
      <c r="AO219" s="157">
        <f>IF(AN219=0,0,($F$219/$AN$219)*100000)</f>
        <v>0</v>
      </c>
      <c r="AP219" s="157">
        <f>' B_Populations'!K224</f>
        <v>0</v>
      </c>
      <c r="AQ219" s="157">
        <f>IF(AP219=0,0,($G$219/$AP$219)*100000)</f>
        <v>0</v>
      </c>
      <c r="AR219" s="157">
        <f>' B_Populations'!M224</f>
        <v>0</v>
      </c>
      <c r="AS219" s="157">
        <f>IF(AR219=0,0,($H$219/$AR$219)*100000)</f>
        <v>0</v>
      </c>
      <c r="AT219" s="157">
        <f>' B_Populations'!O224</f>
        <v>0</v>
      </c>
      <c r="AU219" s="157">
        <f>IF(AT219=0,0,($I$219/$AT$219)*100000)</f>
        <v>0</v>
      </c>
      <c r="AV219" s="157">
        <f>' B_Populations'!Q224</f>
        <v>0</v>
      </c>
      <c r="AW219" s="157">
        <f>IF(AV219=0,0,($J$219/$AV$219)*100000)</f>
        <v>0</v>
      </c>
      <c r="AX219" s="157">
        <f>' B_Populations'!S224</f>
        <v>0</v>
      </c>
      <c r="AY219" s="157">
        <f>IF(AX219=0,0,($K$219/$AX$219)*100000)</f>
        <v>0</v>
      </c>
      <c r="AZ219" s="157">
        <f>' B_Populations'!U224</f>
        <v>0</v>
      </c>
      <c r="BA219" s="157">
        <f>IF(AZ219=0,0,($L$219/$AZ$219)*100000)</f>
        <v>0</v>
      </c>
      <c r="CQ219" s="110"/>
      <c r="CR219" s="158"/>
      <c r="CS219" s="159">
        <v>0.13483400000000001</v>
      </c>
      <c r="CT219" s="110"/>
      <c r="CU219" s="108" t="str">
        <f>' B_Populations'!$B$14</f>
        <v>45-54</v>
      </c>
      <c r="CV219" s="160">
        <f t="shared" si="214"/>
        <v>0</v>
      </c>
      <c r="CW219" s="161">
        <f t="shared" si="215"/>
        <v>0</v>
      </c>
      <c r="CX219" s="161">
        <f t="shared" si="216"/>
        <v>0</v>
      </c>
      <c r="CY219" s="162">
        <f t="shared" si="217"/>
        <v>0</v>
      </c>
      <c r="CZ219" s="162">
        <f t="shared" si="218"/>
        <v>0</v>
      </c>
      <c r="DA219" s="162">
        <f t="shared" si="219"/>
        <v>0</v>
      </c>
      <c r="DB219" s="162">
        <f t="shared" si="220"/>
        <v>0</v>
      </c>
      <c r="DC219" s="162">
        <f t="shared" si="221"/>
        <v>0</v>
      </c>
      <c r="DD219" s="162">
        <f t="shared" si="222"/>
        <v>0</v>
      </c>
      <c r="DE219" s="178">
        <f t="shared" si="223"/>
        <v>0</v>
      </c>
    </row>
    <row r="220" spans="1:109">
      <c r="B220" s="108" t="str">
        <f>' B_Populations'!$B$15</f>
        <v>55-64</v>
      </c>
      <c r="C220" s="259"/>
      <c r="D220" s="260"/>
      <c r="E220" s="260"/>
      <c r="F220" s="155"/>
      <c r="G220" s="155"/>
      <c r="H220" s="155"/>
      <c r="I220" s="155"/>
      <c r="J220" s="155"/>
      <c r="K220" s="155"/>
      <c r="L220" s="155"/>
      <c r="M220" s="110"/>
      <c r="N220" s="110"/>
      <c r="O220" s="110"/>
      <c r="P220" s="110"/>
      <c r="Q220" s="110"/>
      <c r="R220" s="110"/>
      <c r="S220" s="110"/>
      <c r="T220" s="110"/>
      <c r="U220" s="110"/>
      <c r="V220" s="110"/>
      <c r="W220" s="110"/>
      <c r="X220" s="110"/>
      <c r="Y220" s="110"/>
      <c r="Z220" s="177"/>
      <c r="AA220" s="177"/>
      <c r="AB220" s="177"/>
      <c r="AC220" s="177"/>
      <c r="AD220" s="177"/>
      <c r="AE220" s="177"/>
      <c r="AF220" s="177"/>
      <c r="AG220" s="110"/>
      <c r="AH220" s="157">
        <f>' B_Populations'!C225</f>
        <v>0</v>
      </c>
      <c r="AI220" s="157">
        <f>IF(AH220=0,0,($C$220/$AH$220)*100000)</f>
        <v>0</v>
      </c>
      <c r="AJ220" s="157">
        <f>' B_Populations'!E225</f>
        <v>0</v>
      </c>
      <c r="AK220" s="157">
        <f>IF(AJ220=0,0,($D$220/$AJ$220)*100000)</f>
        <v>0</v>
      </c>
      <c r="AL220" s="157">
        <f>' B_Populations'!G225</f>
        <v>0</v>
      </c>
      <c r="AM220" s="157">
        <f>IF(AL220=0,0,($E$220/$AL$220)*100000)</f>
        <v>0</v>
      </c>
      <c r="AN220" s="157">
        <f>' B_Populations'!I225</f>
        <v>0</v>
      </c>
      <c r="AO220" s="157">
        <f>IF(AN220=0,0,($F$220/$AN$220)*100000)</f>
        <v>0</v>
      </c>
      <c r="AP220" s="157">
        <f>' B_Populations'!K225</f>
        <v>0</v>
      </c>
      <c r="AQ220" s="157">
        <f>IF(AP220=0,0,($G$220/$AP$220)*100000)</f>
        <v>0</v>
      </c>
      <c r="AR220" s="157">
        <f>' B_Populations'!M225</f>
        <v>0</v>
      </c>
      <c r="AS220" s="157">
        <f>IF(AR220=0,0,($H$220/$AR$220)*100000)</f>
        <v>0</v>
      </c>
      <c r="AT220" s="157">
        <f>' B_Populations'!O225</f>
        <v>0</v>
      </c>
      <c r="AU220" s="157">
        <f>IF(AT220=0,0,($I$220/$AT$220)*100000)</f>
        <v>0</v>
      </c>
      <c r="AV220" s="157">
        <f>' B_Populations'!Q225</f>
        <v>0</v>
      </c>
      <c r="AW220" s="157">
        <f>IF(AV220=0,0,($J$220/$AV$220)*100000)</f>
        <v>0</v>
      </c>
      <c r="AX220" s="157">
        <f>' B_Populations'!S225</f>
        <v>0</v>
      </c>
      <c r="AY220" s="157">
        <f>IF(AX220=0,0,($K$220/$AX$220)*100000)</f>
        <v>0</v>
      </c>
      <c r="AZ220" s="157">
        <f>' B_Populations'!U225</f>
        <v>0</v>
      </c>
      <c r="BA220" s="157">
        <f>IF(AZ220=0,0,($L$220/$AZ$220)*100000)</f>
        <v>0</v>
      </c>
      <c r="CQ220" s="110"/>
      <c r="CR220" s="158"/>
      <c r="CS220" s="159">
        <v>8.7247000000000005E-2</v>
      </c>
      <c r="CT220" s="110"/>
      <c r="CU220" s="108" t="str">
        <f>' B_Populations'!$B$15</f>
        <v>55-64</v>
      </c>
      <c r="CV220" s="160">
        <f t="shared" si="214"/>
        <v>0</v>
      </c>
      <c r="CW220" s="161">
        <f t="shared" si="215"/>
        <v>0</v>
      </c>
      <c r="CX220" s="161">
        <f t="shared" si="216"/>
        <v>0</v>
      </c>
      <c r="CY220" s="162">
        <f t="shared" si="217"/>
        <v>0</v>
      </c>
      <c r="CZ220" s="162">
        <f t="shared" si="218"/>
        <v>0</v>
      </c>
      <c r="DA220" s="162">
        <f t="shared" si="219"/>
        <v>0</v>
      </c>
      <c r="DB220" s="162">
        <f t="shared" si="220"/>
        <v>0</v>
      </c>
      <c r="DC220" s="162">
        <f t="shared" si="221"/>
        <v>0</v>
      </c>
      <c r="DD220" s="162">
        <f t="shared" si="222"/>
        <v>0</v>
      </c>
      <c r="DE220" s="178">
        <f t="shared" si="223"/>
        <v>0</v>
      </c>
    </row>
    <row r="221" spans="1:109">
      <c r="B221" s="108" t="str">
        <f>' B_Populations'!$B$16</f>
        <v>65-74</v>
      </c>
      <c r="C221" s="259"/>
      <c r="D221" s="260"/>
      <c r="E221" s="260"/>
      <c r="F221" s="155"/>
      <c r="G221" s="155"/>
      <c r="H221" s="155"/>
      <c r="I221" s="155"/>
      <c r="J221" s="155"/>
      <c r="K221" s="155"/>
      <c r="L221" s="155"/>
      <c r="M221" s="110"/>
      <c r="N221" s="110"/>
      <c r="O221" s="110"/>
      <c r="P221" s="110"/>
      <c r="Q221" s="110"/>
      <c r="R221" s="110"/>
      <c r="S221" s="110"/>
      <c r="T221" s="110"/>
      <c r="U221" s="110"/>
      <c r="V221" s="110"/>
      <c r="W221" s="110"/>
      <c r="X221" s="110"/>
      <c r="Y221" s="110"/>
      <c r="Z221" s="177"/>
      <c r="AA221" s="177"/>
      <c r="AB221" s="177"/>
      <c r="AC221" s="177"/>
      <c r="AD221" s="177"/>
      <c r="AE221" s="177"/>
      <c r="AF221" s="177"/>
      <c r="AG221" s="110"/>
      <c r="AH221" s="157">
        <f>' B_Populations'!C226</f>
        <v>0</v>
      </c>
      <c r="AI221" s="157">
        <f>IF(AH221=0,0,($C$221/$AH$221)*100000)</f>
        <v>0</v>
      </c>
      <c r="AJ221" s="157">
        <f>' B_Populations'!E226</f>
        <v>0</v>
      </c>
      <c r="AK221" s="157">
        <f>IF(AJ221=0,0,($D$221/$AJ$221)*100000)</f>
        <v>0</v>
      </c>
      <c r="AL221" s="157">
        <f>' B_Populations'!G226</f>
        <v>0</v>
      </c>
      <c r="AM221" s="157">
        <f>IF(AL221=0,0,($E$221/$AL$221)*100000)</f>
        <v>0</v>
      </c>
      <c r="AN221" s="157">
        <f>' B_Populations'!I226</f>
        <v>0</v>
      </c>
      <c r="AO221" s="157">
        <f>IF(AN221=0,0,($F$221/$AN$221)*100000)</f>
        <v>0</v>
      </c>
      <c r="AP221" s="157">
        <f>' B_Populations'!K226</f>
        <v>0</v>
      </c>
      <c r="AQ221" s="157">
        <f>IF(AP221=0,0,($G$221/$AP$221)*100000)</f>
        <v>0</v>
      </c>
      <c r="AR221" s="157">
        <f>' B_Populations'!M226</f>
        <v>0</v>
      </c>
      <c r="AS221" s="157">
        <f>IF(AR221=0,0,($H$221/$AR$221)*100000)</f>
        <v>0</v>
      </c>
      <c r="AT221" s="157">
        <f>' B_Populations'!O226</f>
        <v>0</v>
      </c>
      <c r="AU221" s="157">
        <f>IF(AT221=0,0,($I$221/$AT$221)*100000)</f>
        <v>0</v>
      </c>
      <c r="AV221" s="157">
        <f>' B_Populations'!Q226</f>
        <v>0</v>
      </c>
      <c r="AW221" s="157">
        <f>IF(AV221=0,0,($J$221/$AV$221)*100000)</f>
        <v>0</v>
      </c>
      <c r="AX221" s="157">
        <f>' B_Populations'!S226</f>
        <v>0</v>
      </c>
      <c r="AY221" s="157">
        <f>IF(AX221=0,0,($K$221/$AX$221)*100000)</f>
        <v>0</v>
      </c>
      <c r="AZ221" s="157">
        <f>' B_Populations'!U226</f>
        <v>0</v>
      </c>
      <c r="BA221" s="157">
        <f>IF(AZ221=0,0,($L$221/$AZ$221)*100000)</f>
        <v>0</v>
      </c>
      <c r="CQ221" s="110"/>
      <c r="CR221" s="158"/>
      <c r="CS221" s="159">
        <v>6.6036999999999998E-2</v>
      </c>
      <c r="CT221" s="110"/>
      <c r="CU221" s="108" t="str">
        <f>' B_Populations'!$B$16</f>
        <v>65-74</v>
      </c>
      <c r="CV221" s="160">
        <f t="shared" si="214"/>
        <v>0</v>
      </c>
      <c r="CW221" s="161">
        <f t="shared" si="215"/>
        <v>0</v>
      </c>
      <c r="CX221" s="161">
        <f t="shared" si="216"/>
        <v>0</v>
      </c>
      <c r="CY221" s="162">
        <f t="shared" si="217"/>
        <v>0</v>
      </c>
      <c r="CZ221" s="162">
        <f t="shared" si="218"/>
        <v>0</v>
      </c>
      <c r="DA221" s="162">
        <f t="shared" si="219"/>
        <v>0</v>
      </c>
      <c r="DB221" s="162">
        <f t="shared" si="220"/>
        <v>0</v>
      </c>
      <c r="DC221" s="162">
        <f t="shared" si="221"/>
        <v>0</v>
      </c>
      <c r="DD221" s="162">
        <f t="shared" si="222"/>
        <v>0</v>
      </c>
      <c r="DE221" s="178">
        <f t="shared" si="223"/>
        <v>0</v>
      </c>
    </row>
    <row r="222" spans="1:109">
      <c r="B222" s="108" t="str">
        <f>' B_Populations'!$B$17</f>
        <v>75-84</v>
      </c>
      <c r="C222" s="259"/>
      <c r="D222" s="260"/>
      <c r="E222" s="260"/>
      <c r="F222" s="155"/>
      <c r="G222" s="155"/>
      <c r="H222" s="155"/>
      <c r="I222" s="155"/>
      <c r="J222" s="155"/>
      <c r="K222" s="155"/>
      <c r="L222" s="155"/>
      <c r="M222" s="110"/>
      <c r="N222" s="110"/>
      <c r="O222" s="110"/>
      <c r="P222" s="110"/>
      <c r="Q222" s="110"/>
      <c r="R222" s="110"/>
      <c r="S222" s="110"/>
      <c r="T222" s="110"/>
      <c r="U222" s="110"/>
      <c r="V222" s="110"/>
      <c r="W222" s="110"/>
      <c r="X222" s="110"/>
      <c r="Y222" s="110"/>
      <c r="Z222" s="177"/>
      <c r="AA222" s="177"/>
      <c r="AB222" s="177"/>
      <c r="AC222" s="177"/>
      <c r="AD222" s="177"/>
      <c r="AE222" s="177"/>
      <c r="AF222" s="177"/>
      <c r="AG222" s="110"/>
      <c r="AH222" s="157">
        <f>' B_Populations'!C227</f>
        <v>0</v>
      </c>
      <c r="AI222" s="157">
        <f>IF(AH222=0,0,($C$222/$AH$222)*100000)</f>
        <v>0</v>
      </c>
      <c r="AJ222" s="157">
        <f>' B_Populations'!E227</f>
        <v>0</v>
      </c>
      <c r="AK222" s="157">
        <f>IF(AJ222=0,0,($D$222/$AJ$222)*100000)</f>
        <v>0</v>
      </c>
      <c r="AL222" s="157">
        <f>' B_Populations'!G227</f>
        <v>0</v>
      </c>
      <c r="AM222" s="157">
        <f>IF(AL222=0,0,($E$222/$AL$222)*100000)</f>
        <v>0</v>
      </c>
      <c r="AN222" s="157">
        <f>' B_Populations'!I227</f>
        <v>0</v>
      </c>
      <c r="AO222" s="157">
        <f>IF(AN222=0,0,($F$222/$AN$222)*100000)</f>
        <v>0</v>
      </c>
      <c r="AP222" s="157">
        <f>' B_Populations'!K227</f>
        <v>0</v>
      </c>
      <c r="AQ222" s="157">
        <f>IF(AP222=0,0,($G$222/$AP$222)*100000)</f>
        <v>0</v>
      </c>
      <c r="AR222" s="157">
        <f>' B_Populations'!M227</f>
        <v>0</v>
      </c>
      <c r="AS222" s="157">
        <f>IF(AR222=0,0,($H$222/$AR$222)*100000)</f>
        <v>0</v>
      </c>
      <c r="AT222" s="157">
        <f>' B_Populations'!O227</f>
        <v>0</v>
      </c>
      <c r="AU222" s="157">
        <f>IF(AT222=0,0,($I$222/$AT$222)*100000)</f>
        <v>0</v>
      </c>
      <c r="AV222" s="157">
        <f>' B_Populations'!Q227</f>
        <v>0</v>
      </c>
      <c r="AW222" s="157">
        <f>IF(AV222=0,0,($J$222/$AV$222)*100000)</f>
        <v>0</v>
      </c>
      <c r="AX222" s="157">
        <f>' B_Populations'!S227</f>
        <v>0</v>
      </c>
      <c r="AY222" s="157">
        <f>IF(AX222=0,0,($K$222/$AX$222)*100000)</f>
        <v>0</v>
      </c>
      <c r="AZ222" s="157">
        <f>' B_Populations'!U227</f>
        <v>0</v>
      </c>
      <c r="BA222" s="157">
        <f>IF(AZ222=0,0,($L$222/$AZ$222)*100000)</f>
        <v>0</v>
      </c>
      <c r="CQ222" s="110"/>
      <c r="CR222" s="158"/>
      <c r="CS222" s="159">
        <v>4.4840999999999999E-2</v>
      </c>
      <c r="CT222" s="110"/>
      <c r="CU222" s="108" t="str">
        <f>' B_Populations'!$B$17</f>
        <v>75-84</v>
      </c>
      <c r="CV222" s="160">
        <f t="shared" si="214"/>
        <v>0</v>
      </c>
      <c r="CW222" s="161">
        <f t="shared" si="215"/>
        <v>0</v>
      </c>
      <c r="CX222" s="161">
        <f t="shared" si="216"/>
        <v>0</v>
      </c>
      <c r="CY222" s="162">
        <f t="shared" si="217"/>
        <v>0</v>
      </c>
      <c r="CZ222" s="162">
        <f t="shared" si="218"/>
        <v>0</v>
      </c>
      <c r="DA222" s="162">
        <f t="shared" si="219"/>
        <v>0</v>
      </c>
      <c r="DB222" s="162">
        <f t="shared" si="220"/>
        <v>0</v>
      </c>
      <c r="DC222" s="162">
        <f t="shared" si="221"/>
        <v>0</v>
      </c>
      <c r="DD222" s="162">
        <f t="shared" si="222"/>
        <v>0</v>
      </c>
      <c r="DE222" s="178">
        <f t="shared" si="223"/>
        <v>0</v>
      </c>
    </row>
    <row r="223" spans="1:109">
      <c r="B223" s="108" t="str">
        <f>' B_Populations'!$B$18</f>
        <v>85+</v>
      </c>
      <c r="C223" s="259"/>
      <c r="D223" s="260"/>
      <c r="E223" s="260"/>
      <c r="F223" s="155"/>
      <c r="G223" s="155"/>
      <c r="H223" s="155"/>
      <c r="I223" s="155"/>
      <c r="J223" s="155"/>
      <c r="K223" s="155"/>
      <c r="L223" s="155"/>
      <c r="M223" s="110"/>
      <c r="N223" s="110"/>
      <c r="O223" s="110"/>
      <c r="P223" s="110"/>
      <c r="Q223" s="110"/>
      <c r="R223" s="110"/>
      <c r="S223" s="110"/>
      <c r="T223" s="110"/>
      <c r="U223" s="110"/>
      <c r="V223" s="110"/>
      <c r="W223" s="110"/>
      <c r="X223" s="110"/>
      <c r="Y223" s="110"/>
      <c r="Z223" s="177"/>
      <c r="AA223" s="177"/>
      <c r="AB223" s="177"/>
      <c r="AC223" s="177"/>
      <c r="AD223" s="177"/>
      <c r="AE223" s="177"/>
      <c r="AF223" s="177"/>
      <c r="AG223" s="110"/>
      <c r="AH223" s="157">
        <f>' B_Populations'!C228</f>
        <v>0</v>
      </c>
      <c r="AI223" s="157">
        <f>IF(AH223=0,0,($C$223/$AH$223)*100000)</f>
        <v>0</v>
      </c>
      <c r="AJ223" s="157">
        <f>' B_Populations'!E228</f>
        <v>0</v>
      </c>
      <c r="AK223" s="157">
        <f>IF(AJ223=0,0,($D$223/$AJ$223)*100000)</f>
        <v>0</v>
      </c>
      <c r="AL223" s="157">
        <f>' B_Populations'!G228</f>
        <v>0</v>
      </c>
      <c r="AM223" s="157">
        <f>IF(AL223=0,0,($E$223/$AL$223)*100000)</f>
        <v>0</v>
      </c>
      <c r="AN223" s="157">
        <f>' B_Populations'!I228</f>
        <v>0</v>
      </c>
      <c r="AO223" s="157">
        <f>IF(AN223=0,0,($F$223/$AN$223)*100000)</f>
        <v>0</v>
      </c>
      <c r="AP223" s="157">
        <f>' B_Populations'!K228</f>
        <v>0</v>
      </c>
      <c r="AQ223" s="157">
        <f>IF(AP223=0,0,($G$223/$AP$223)*100000)</f>
        <v>0</v>
      </c>
      <c r="AR223" s="157">
        <f>' B_Populations'!M228</f>
        <v>0</v>
      </c>
      <c r="AS223" s="157">
        <f>IF(AR223=0,0,($H$223/$AR$223)*100000)</f>
        <v>0</v>
      </c>
      <c r="AT223" s="157">
        <f>' B_Populations'!O228</f>
        <v>0</v>
      </c>
      <c r="AU223" s="157">
        <f>IF(AT223=0,0,($I$223/$AT$223)*100000)</f>
        <v>0</v>
      </c>
      <c r="AV223" s="157">
        <f>' B_Populations'!Q228</f>
        <v>0</v>
      </c>
      <c r="AW223" s="157">
        <f>IF(AV223=0,0,($J$223/$AV$223)*100000)</f>
        <v>0</v>
      </c>
      <c r="AX223" s="157">
        <f>' B_Populations'!S228</f>
        <v>0</v>
      </c>
      <c r="AY223" s="157">
        <f>IF(AX223=0,0,($K$223/$AX$223)*100000)</f>
        <v>0</v>
      </c>
      <c r="AZ223" s="157">
        <f>' B_Populations'!U228</f>
        <v>0</v>
      </c>
      <c r="BA223" s="157">
        <f>IF(AZ223=0,0,($L$223/$AZ$223)*100000)</f>
        <v>0</v>
      </c>
      <c r="CQ223" s="110"/>
      <c r="CR223" s="158"/>
      <c r="CS223" s="159">
        <v>1.5507999999999999E-2</v>
      </c>
      <c r="CT223" s="110"/>
      <c r="CU223" s="108" t="str">
        <f>' B_Populations'!$B$18</f>
        <v>85+</v>
      </c>
      <c r="CV223" s="160">
        <f t="shared" si="214"/>
        <v>0</v>
      </c>
      <c r="CW223" s="161">
        <f t="shared" si="215"/>
        <v>0</v>
      </c>
      <c r="CX223" s="161">
        <f t="shared" si="216"/>
        <v>0</v>
      </c>
      <c r="CY223" s="162">
        <f t="shared" si="217"/>
        <v>0</v>
      </c>
      <c r="CZ223" s="162">
        <f t="shared" si="218"/>
        <v>0</v>
      </c>
      <c r="DA223" s="162">
        <f t="shared" si="219"/>
        <v>0</v>
      </c>
      <c r="DB223" s="162">
        <f t="shared" si="220"/>
        <v>0</v>
      </c>
      <c r="DC223" s="162">
        <f t="shared" si="221"/>
        <v>0</v>
      </c>
      <c r="DD223" s="162">
        <f t="shared" si="222"/>
        <v>0</v>
      </c>
      <c r="DE223" s="178">
        <f t="shared" si="223"/>
        <v>0</v>
      </c>
    </row>
    <row r="224" spans="1:109">
      <c r="B224" s="163" t="s">
        <v>115</v>
      </c>
      <c r="C224" s="164">
        <f t="shared" ref="C224:L224" si="224">SUM(C214:C223)</f>
        <v>0</v>
      </c>
      <c r="D224" s="165">
        <f t="shared" si="224"/>
        <v>0</v>
      </c>
      <c r="E224" s="165">
        <f t="shared" si="224"/>
        <v>0</v>
      </c>
      <c r="F224" s="167">
        <f t="shared" si="224"/>
        <v>0</v>
      </c>
      <c r="G224" s="167">
        <f t="shared" si="224"/>
        <v>0</v>
      </c>
      <c r="H224" s="167">
        <f t="shared" si="224"/>
        <v>0</v>
      </c>
      <c r="I224" s="167">
        <f t="shared" si="224"/>
        <v>0</v>
      </c>
      <c r="J224" s="167">
        <f t="shared" si="224"/>
        <v>0</v>
      </c>
      <c r="K224" s="167">
        <f t="shared" si="224"/>
        <v>0</v>
      </c>
      <c r="L224" s="179">
        <f t="shared" si="224"/>
        <v>0</v>
      </c>
      <c r="M224" s="98"/>
      <c r="AH224" s="170">
        <f t="shared" ref="AH224:BA224" si="225">SUM(AH214:AH223)</f>
        <v>0</v>
      </c>
      <c r="AI224" s="157">
        <f>IF(AH224=0,0,($C$224/$AH$224)*100000)</f>
        <v>0</v>
      </c>
      <c r="AJ224" s="157">
        <f t="shared" si="225"/>
        <v>0</v>
      </c>
      <c r="AK224" s="157">
        <f>IF(AJ224=0,0,($D$224/$AJ$224)*100000)</f>
        <v>0</v>
      </c>
      <c r="AL224" s="157">
        <f t="shared" si="225"/>
        <v>0</v>
      </c>
      <c r="AM224" s="157">
        <f>IF(AL224=0,0,($E$224/$AL$224)*100000)</f>
        <v>0</v>
      </c>
      <c r="AN224" s="157">
        <f t="shared" si="225"/>
        <v>0</v>
      </c>
      <c r="AO224" s="157">
        <f>IF(AN224=0,0,($F$224/$AN$224)*100000)</f>
        <v>0</v>
      </c>
      <c r="AP224" s="157">
        <f t="shared" si="225"/>
        <v>0</v>
      </c>
      <c r="AQ224" s="157">
        <f>IF(AP224=0,0,($G$224/$AP$224)*100000)</f>
        <v>0</v>
      </c>
      <c r="AR224" s="157">
        <f t="shared" si="225"/>
        <v>0</v>
      </c>
      <c r="AS224" s="157">
        <f>IF(AR224=0,0,($H$224/$AR$224)*100000)</f>
        <v>0</v>
      </c>
      <c r="AT224" s="157">
        <f t="shared" si="225"/>
        <v>0</v>
      </c>
      <c r="AU224" s="157">
        <f>IF(AT224=0,0,($I$224/$AT$224)*100000)</f>
        <v>0</v>
      </c>
      <c r="AV224" s="157">
        <f t="shared" si="225"/>
        <v>0</v>
      </c>
      <c r="AW224" s="157">
        <f>IF(AV224=0,0,($J$224/$AV$224)*100000)</f>
        <v>0</v>
      </c>
      <c r="AX224" s="157">
        <f t="shared" si="225"/>
        <v>0</v>
      </c>
      <c r="AY224" s="157">
        <f>IF(AX224=0,0,($K$224/$AX$224)*100000)</f>
        <v>0</v>
      </c>
      <c r="AZ224" s="157">
        <f t="shared" si="225"/>
        <v>0</v>
      </c>
      <c r="BA224" s="157">
        <f>IF(AZ224=0,0,($L$224/$AZ$224)*100000)</f>
        <v>0</v>
      </c>
      <c r="CS224" s="171"/>
      <c r="CU224" s="157" t="s">
        <v>115</v>
      </c>
      <c r="CV224" s="160">
        <f t="shared" ref="CV224:DE224" si="226">SUM(CV214:CV223)</f>
        <v>0</v>
      </c>
      <c r="CW224" s="161">
        <f t="shared" si="226"/>
        <v>0</v>
      </c>
      <c r="CX224" s="161">
        <f t="shared" si="226"/>
        <v>0</v>
      </c>
      <c r="CY224" s="172">
        <f t="shared" si="226"/>
        <v>0</v>
      </c>
      <c r="CZ224" s="172">
        <f t="shared" si="226"/>
        <v>0</v>
      </c>
      <c r="DA224" s="172">
        <f t="shared" si="226"/>
        <v>0</v>
      </c>
      <c r="DB224" s="172">
        <f t="shared" si="226"/>
        <v>0</v>
      </c>
      <c r="DC224" s="172">
        <f t="shared" si="226"/>
        <v>0</v>
      </c>
      <c r="DD224" s="172">
        <f t="shared" si="226"/>
        <v>0</v>
      </c>
      <c r="DE224" s="180">
        <f t="shared" si="226"/>
        <v>0</v>
      </c>
    </row>
    <row r="226" spans="1:109" ht="12.95" thickBot="1"/>
    <row r="227" spans="1:109" ht="13.5" thickBot="1">
      <c r="A227" s="136" t="s">
        <v>116</v>
      </c>
      <c r="B227" s="173"/>
      <c r="C227" s="174">
        <f>' B_Populations'!A235</f>
        <v>0</v>
      </c>
      <c r="D227" s="139" t="s">
        <v>103</v>
      </c>
      <c r="E227" s="139"/>
      <c r="F227" s="140" t="s">
        <v>104</v>
      </c>
      <c r="G227" s="141"/>
      <c r="H227" s="141"/>
      <c r="I227" s="141"/>
      <c r="J227" s="141"/>
      <c r="K227" s="141"/>
      <c r="L227" s="141"/>
      <c r="M227" s="98"/>
      <c r="N227" s="98"/>
      <c r="O227" s="98"/>
      <c r="P227" s="98"/>
      <c r="Q227" s="98"/>
      <c r="R227" s="98"/>
      <c r="S227" s="98"/>
      <c r="T227" s="98"/>
      <c r="U227" s="98"/>
      <c r="V227" s="98"/>
      <c r="W227" s="98"/>
      <c r="X227" s="98"/>
      <c r="Y227" s="98"/>
      <c r="CV227" s="98" t="s">
        <v>106</v>
      </c>
      <c r="CW227" s="98"/>
      <c r="CX227" s="98"/>
      <c r="CY227" s="98"/>
    </row>
    <row r="228" spans="1:109" ht="39">
      <c r="B228" s="144" t="s">
        <v>32</v>
      </c>
      <c r="C228" s="145" t="s">
        <v>107</v>
      </c>
      <c r="D228" s="146" t="s">
        <v>108</v>
      </c>
      <c r="E228" s="146" t="s">
        <v>109</v>
      </c>
      <c r="F228" s="148" t="str">
        <f>' B_Populations'!$I$8</f>
        <v>White-Not Hispanic</v>
      </c>
      <c r="G228" s="148" t="str">
        <f>' B_Populations'!$K$8</f>
        <v>Hispanic</v>
      </c>
      <c r="H228" s="148" t="str">
        <f>' B_Populations'!$M$8</f>
        <v>Black-Not Hispanic</v>
      </c>
      <c r="I228" s="148" t="str">
        <f>' B_Populations'!$O$8</f>
        <v>Asian</v>
      </c>
      <c r="J228" s="148" t="str">
        <f>' B_Populations'!$Q$8</f>
        <v>American Indian/Alaska Native</v>
      </c>
      <c r="K228" s="148" t="str">
        <f>' B_Populations'!$S$8</f>
        <v>Other</v>
      </c>
      <c r="L228" s="175" t="str">
        <f>' B_Populations'!$U$8</f>
        <v>Other</v>
      </c>
      <c r="M228" s="102"/>
      <c r="N228" s="102"/>
      <c r="O228" s="102"/>
      <c r="P228" s="102"/>
      <c r="Q228" s="102"/>
      <c r="R228" s="102"/>
      <c r="S228" s="102"/>
      <c r="T228" s="102"/>
      <c r="U228" s="102"/>
      <c r="V228" s="102"/>
      <c r="W228" s="102"/>
      <c r="X228" s="102"/>
      <c r="Y228" s="102"/>
      <c r="Z228" s="102"/>
      <c r="AA228" s="102"/>
      <c r="AB228" s="102"/>
      <c r="AC228" s="102"/>
      <c r="AD228" s="102"/>
      <c r="AE228" s="102"/>
      <c r="AF228" s="102"/>
      <c r="AH228" s="150" t="s">
        <v>110</v>
      </c>
      <c r="AI228" s="150" t="s">
        <v>111</v>
      </c>
      <c r="AJ228" s="150" t="s">
        <v>112</v>
      </c>
      <c r="AK228" s="150" t="s">
        <v>111</v>
      </c>
      <c r="AL228" s="150" t="s">
        <v>113</v>
      </c>
      <c r="AM228" s="150" t="s">
        <v>111</v>
      </c>
      <c r="AN228" s="150" t="str">
        <f>' B_Populations'!$I$8</f>
        <v>White-Not Hispanic</v>
      </c>
      <c r="AO228" s="150" t="s">
        <v>111</v>
      </c>
      <c r="AP228" s="150" t="str">
        <f>' B_Populations'!$K$8</f>
        <v>Hispanic</v>
      </c>
      <c r="AQ228" s="150" t="s">
        <v>111</v>
      </c>
      <c r="AR228" s="150" t="str">
        <f>' B_Populations'!$M$8</f>
        <v>Black-Not Hispanic</v>
      </c>
      <c r="AS228" s="150" t="s">
        <v>111</v>
      </c>
      <c r="AT228" s="150" t="str">
        <f>' B_Populations'!$O$8</f>
        <v>Asian</v>
      </c>
      <c r="AU228" s="150" t="s">
        <v>111</v>
      </c>
      <c r="AV228" s="150" t="str">
        <f>' B_Populations'!$Q$8</f>
        <v>American Indian/Alaska Native</v>
      </c>
      <c r="AW228" s="150" t="s">
        <v>111</v>
      </c>
      <c r="AX228" s="150" t="str">
        <f>' B_Populations'!$S$8</f>
        <v>Other</v>
      </c>
      <c r="AY228" s="150" t="s">
        <v>111</v>
      </c>
      <c r="AZ228" s="150" t="str">
        <f>' B_Populations'!$U$8</f>
        <v>Other</v>
      </c>
      <c r="BA228" s="150" t="s">
        <v>111</v>
      </c>
      <c r="BB228" s="102"/>
      <c r="BC228" s="102"/>
      <c r="BD228" s="102"/>
      <c r="BE228" s="102"/>
      <c r="BF228" s="102"/>
      <c r="BG228" s="102"/>
      <c r="BH228" s="102"/>
      <c r="BI228" s="102"/>
      <c r="BJ228" s="102"/>
      <c r="BK228" s="102"/>
      <c r="BL228" s="102"/>
      <c r="BM228" s="102"/>
      <c r="BN228" s="102"/>
      <c r="BO228" s="102"/>
      <c r="BP228" s="102"/>
      <c r="BQ228" s="102"/>
      <c r="BR228" s="102"/>
      <c r="BS228" s="102"/>
      <c r="BT228" s="102"/>
      <c r="BU228" s="102"/>
      <c r="BV228" s="102"/>
      <c r="BW228" s="102"/>
      <c r="BX228" s="102"/>
      <c r="BY228" s="102"/>
      <c r="BZ228" s="102"/>
      <c r="CA228" s="102"/>
      <c r="CB228" s="102"/>
      <c r="CC228" s="102"/>
      <c r="CD228" s="102"/>
      <c r="CE228" s="102"/>
      <c r="CF228" s="102"/>
      <c r="CG228" s="102"/>
      <c r="CH228" s="102"/>
      <c r="CI228" s="102"/>
      <c r="CJ228" s="102"/>
      <c r="CK228" s="102"/>
      <c r="CL228" s="102"/>
      <c r="CM228" s="102"/>
      <c r="CN228" s="102"/>
      <c r="CO228" s="102"/>
      <c r="CP228" s="102"/>
      <c r="CQ228" s="102"/>
      <c r="CR228" s="102"/>
      <c r="CS228" s="151" t="s">
        <v>114</v>
      </c>
      <c r="CU228" s="150" t="s">
        <v>32</v>
      </c>
      <c r="CV228" s="152" t="s">
        <v>33</v>
      </c>
      <c r="CW228" s="153" t="s">
        <v>34</v>
      </c>
      <c r="CX228" s="153" t="s">
        <v>35</v>
      </c>
      <c r="CY228" s="148" t="str">
        <f>' B_Populations'!$I$8</f>
        <v>White-Not Hispanic</v>
      </c>
      <c r="CZ228" s="148" t="str">
        <f>' B_Populations'!$K$8</f>
        <v>Hispanic</v>
      </c>
      <c r="DA228" s="148" t="str">
        <f>' B_Populations'!$M$8</f>
        <v>Black-Not Hispanic</v>
      </c>
      <c r="DB228" s="148" t="str">
        <f>' B_Populations'!$O$8</f>
        <v>Asian</v>
      </c>
      <c r="DC228" s="148" t="str">
        <f>' B_Populations'!$Q$8</f>
        <v>American Indian/Alaska Native</v>
      </c>
      <c r="DD228" s="148" t="str">
        <f>' B_Populations'!$S$8</f>
        <v>Other</v>
      </c>
      <c r="DE228" s="175" t="str">
        <f>' B_Populations'!$U$8</f>
        <v>Other</v>
      </c>
    </row>
    <row r="229" spans="1:109">
      <c r="B229" s="108" t="str">
        <f>' B_Populations'!$B$9</f>
        <v>10-14</v>
      </c>
      <c r="C229" s="259"/>
      <c r="D229" s="260"/>
      <c r="E229" s="260"/>
      <c r="F229" s="155"/>
      <c r="G229" s="155"/>
      <c r="H229" s="155"/>
      <c r="I229" s="155"/>
      <c r="J229" s="155"/>
      <c r="K229" s="155"/>
      <c r="L229" s="155"/>
      <c r="M229" s="110"/>
      <c r="N229" s="110"/>
      <c r="O229" s="110"/>
      <c r="P229" s="110"/>
      <c r="Q229" s="110"/>
      <c r="R229" s="110"/>
      <c r="S229" s="110"/>
      <c r="T229" s="110"/>
      <c r="U229" s="110"/>
      <c r="V229" s="110"/>
      <c r="W229" s="110"/>
      <c r="X229" s="110"/>
      <c r="Y229" s="110"/>
      <c r="Z229" s="177"/>
      <c r="AA229" s="177"/>
      <c r="AB229" s="177"/>
      <c r="AC229" s="177"/>
      <c r="AD229" s="177"/>
      <c r="AE229" s="177"/>
      <c r="AF229" s="177"/>
      <c r="AG229" s="110"/>
      <c r="AH229" s="157">
        <f>' B_Populations'!C234</f>
        <v>0</v>
      </c>
      <c r="AI229" s="157">
        <f>IF(AH229=0,0,($C$229/$AH$229)*100000)</f>
        <v>0</v>
      </c>
      <c r="AJ229" s="157">
        <f>' B_Populations'!E234</f>
        <v>0</v>
      </c>
      <c r="AK229" s="157">
        <f>IF(AJ229=0,0,($D$229/$AJ$229)*100000)</f>
        <v>0</v>
      </c>
      <c r="AL229" s="157">
        <f>' B_Populations'!G234</f>
        <v>0</v>
      </c>
      <c r="AM229" s="157">
        <f>IF(AL229=0,0,($E$229/$AL$229)*100000)</f>
        <v>0</v>
      </c>
      <c r="AN229" s="157">
        <f>' B_Populations'!I234</f>
        <v>0</v>
      </c>
      <c r="AO229" s="157">
        <f>IF(AN229=0,0,($F$229/$AN$229)*100000)</f>
        <v>0</v>
      </c>
      <c r="AP229" s="157">
        <f>' B_Populations'!K234</f>
        <v>0</v>
      </c>
      <c r="AQ229" s="157">
        <f>IF(AP229=0,0,($G$229/$AP$229)*100000)</f>
        <v>0</v>
      </c>
      <c r="AR229" s="157">
        <f>' B_Populations'!M234</f>
        <v>0</v>
      </c>
      <c r="AS229" s="157">
        <f>IF(AR229=0,0,($H$229/$AR$229)*100000)</f>
        <v>0</v>
      </c>
      <c r="AT229" s="157">
        <f>' B_Populations'!O234</f>
        <v>0</v>
      </c>
      <c r="AU229" s="157">
        <f>IF(AT229=0,0,($I$229/$AT$229)*100000)</f>
        <v>0</v>
      </c>
      <c r="AV229" s="157">
        <f>' B_Populations'!Q234</f>
        <v>0</v>
      </c>
      <c r="AW229" s="157">
        <f>IF(AV229=0,0,($J$229/$AV$229)*100000)</f>
        <v>0</v>
      </c>
      <c r="AX229" s="157">
        <f>' B_Populations'!S234</f>
        <v>0</v>
      </c>
      <c r="AY229" s="157">
        <f>IF(AX229=0,0,($K$229/$AX$229)*100000)</f>
        <v>0</v>
      </c>
      <c r="AZ229" s="157">
        <f>' B_Populations'!U234</f>
        <v>0</v>
      </c>
      <c r="BA229" s="157">
        <f>IF(AZ229=0,0,($L$229/$AZ$229)*100000)</f>
        <v>0</v>
      </c>
      <c r="CQ229" s="110"/>
      <c r="CR229" s="158"/>
      <c r="CS229" s="159">
        <v>7.3032E-2</v>
      </c>
      <c r="CT229" s="110"/>
      <c r="CU229" s="108" t="str">
        <f>' B_Populations'!$B$9</f>
        <v>10-14</v>
      </c>
      <c r="CV229" s="160">
        <f t="shared" ref="CV229:CV238" si="227">AI229*CS229</f>
        <v>0</v>
      </c>
      <c r="CW229" s="161">
        <f t="shared" ref="CW229:CW238" si="228">AK229*CS229</f>
        <v>0</v>
      </c>
      <c r="CX229" s="161">
        <f t="shared" ref="CX229:CX238" si="229">AM229*CS229</f>
        <v>0</v>
      </c>
      <c r="CY229" s="162">
        <f t="shared" ref="CY229:CY238" si="230">AO229*CS229</f>
        <v>0</v>
      </c>
      <c r="CZ229" s="162">
        <f t="shared" ref="CZ229:CZ238" si="231">AQ229*CS229</f>
        <v>0</v>
      </c>
      <c r="DA229" s="162">
        <f t="shared" ref="DA229:DA238" si="232">AS229*CS229</f>
        <v>0</v>
      </c>
      <c r="DB229" s="162">
        <f t="shared" ref="DB229:DB238" si="233">AU229*CS229</f>
        <v>0</v>
      </c>
      <c r="DC229" s="162">
        <f t="shared" ref="DC229:DC238" si="234">AW229*CS229</f>
        <v>0</v>
      </c>
      <c r="DD229" s="162">
        <f t="shared" ref="DD229:DD238" si="235">AY229*CS229</f>
        <v>0</v>
      </c>
      <c r="DE229" s="178">
        <f t="shared" ref="DE229:DE238" si="236">BA229*CS229</f>
        <v>0</v>
      </c>
    </row>
    <row r="230" spans="1:109">
      <c r="B230" s="108" t="str">
        <f>' B_Populations'!$B$10</f>
        <v>15-19</v>
      </c>
      <c r="C230" s="259"/>
      <c r="D230" s="260"/>
      <c r="E230" s="260"/>
      <c r="F230" s="155"/>
      <c r="G230" s="155"/>
      <c r="H230" s="155"/>
      <c r="I230" s="155"/>
      <c r="J230" s="155"/>
      <c r="K230" s="155"/>
      <c r="L230" s="155"/>
      <c r="M230" s="110"/>
      <c r="N230" s="110"/>
      <c r="O230" s="110"/>
      <c r="P230" s="110"/>
      <c r="Q230" s="110"/>
      <c r="R230" s="110"/>
      <c r="S230" s="110"/>
      <c r="T230" s="110"/>
      <c r="U230" s="110"/>
      <c r="V230" s="110"/>
      <c r="W230" s="110"/>
      <c r="X230" s="110"/>
      <c r="Y230" s="110"/>
      <c r="Z230" s="177"/>
      <c r="AA230" s="177"/>
      <c r="AB230" s="177"/>
      <c r="AC230" s="177"/>
      <c r="AD230" s="177"/>
      <c r="AE230" s="177"/>
      <c r="AF230" s="177"/>
      <c r="AG230" s="110"/>
      <c r="AH230" s="157">
        <f>' B_Populations'!C235</f>
        <v>0</v>
      </c>
      <c r="AI230" s="157">
        <f>IF(AH230=0,0,($C$230/$AH$230)*100000)</f>
        <v>0</v>
      </c>
      <c r="AJ230" s="157">
        <f>' B_Populations'!E235</f>
        <v>0</v>
      </c>
      <c r="AK230" s="157">
        <f>IF(AJ230=0,0,($D$230/$AJ$230)*100000)</f>
        <v>0</v>
      </c>
      <c r="AL230" s="157">
        <f>' B_Populations'!G235</f>
        <v>0</v>
      </c>
      <c r="AM230" s="157">
        <f>IF(AL230=0,0,($E$230/$AL$230)*100000)</f>
        <v>0</v>
      </c>
      <c r="AN230" s="157">
        <f>' B_Populations'!I235</f>
        <v>0</v>
      </c>
      <c r="AO230" s="157">
        <f>IF(AN230=0,0,($F$230/$AN$230)*100000)</f>
        <v>0</v>
      </c>
      <c r="AP230" s="157">
        <f>' B_Populations'!K235</f>
        <v>0</v>
      </c>
      <c r="AQ230" s="157">
        <f>IF(AP230=0,0,($G$230/$AP$230)*100000)</f>
        <v>0</v>
      </c>
      <c r="AR230" s="157">
        <f>' B_Populations'!M235</f>
        <v>0</v>
      </c>
      <c r="AS230" s="157">
        <f>IF(AR230=0,0,($H$230/$AR$230)*100000)</f>
        <v>0</v>
      </c>
      <c r="AT230" s="157">
        <f>' B_Populations'!O235</f>
        <v>0</v>
      </c>
      <c r="AU230" s="157">
        <f>IF(AT230=0,0,($I$230/$AT$230)*100000)</f>
        <v>0</v>
      </c>
      <c r="AV230" s="157">
        <f>' B_Populations'!Q235</f>
        <v>0</v>
      </c>
      <c r="AW230" s="157">
        <f>IF(AV230=0,0,($J$230/$AV$230)*100000)</f>
        <v>0</v>
      </c>
      <c r="AX230" s="157">
        <f>' B_Populations'!S235</f>
        <v>0</v>
      </c>
      <c r="AY230" s="157">
        <f>IF(AX230=0,0,($K$230/$AX$230)*100000)</f>
        <v>0</v>
      </c>
      <c r="AZ230" s="157">
        <f>' B_Populations'!U235</f>
        <v>0</v>
      </c>
      <c r="BA230" s="157">
        <f>IF(AZ230=0,0,($L$230/$AZ$230)*100000)</f>
        <v>0</v>
      </c>
      <c r="CQ230" s="110"/>
      <c r="CR230" s="158"/>
      <c r="CS230" s="159">
        <v>7.2168999999999997E-2</v>
      </c>
      <c r="CT230" s="110"/>
      <c r="CU230" s="108" t="str">
        <f>' B_Populations'!$B$10</f>
        <v>15-19</v>
      </c>
      <c r="CV230" s="160">
        <f t="shared" si="227"/>
        <v>0</v>
      </c>
      <c r="CW230" s="161">
        <f t="shared" si="228"/>
        <v>0</v>
      </c>
      <c r="CX230" s="161">
        <f t="shared" si="229"/>
        <v>0</v>
      </c>
      <c r="CY230" s="162">
        <f t="shared" si="230"/>
        <v>0</v>
      </c>
      <c r="CZ230" s="162">
        <f t="shared" si="231"/>
        <v>0</v>
      </c>
      <c r="DA230" s="162">
        <f t="shared" si="232"/>
        <v>0</v>
      </c>
      <c r="DB230" s="162">
        <f t="shared" si="233"/>
        <v>0</v>
      </c>
      <c r="DC230" s="162">
        <f t="shared" si="234"/>
        <v>0</v>
      </c>
      <c r="DD230" s="162">
        <f t="shared" si="235"/>
        <v>0</v>
      </c>
      <c r="DE230" s="178">
        <f t="shared" si="236"/>
        <v>0</v>
      </c>
    </row>
    <row r="231" spans="1:109">
      <c r="B231" s="108" t="str">
        <f>' B_Populations'!$B$11</f>
        <v>20-24</v>
      </c>
      <c r="C231" s="259"/>
      <c r="D231" s="260"/>
      <c r="E231" s="260"/>
      <c r="F231" s="155"/>
      <c r="G231" s="155"/>
      <c r="H231" s="155"/>
      <c r="I231" s="155"/>
      <c r="J231" s="155"/>
      <c r="K231" s="155"/>
      <c r="L231" s="155"/>
      <c r="M231" s="110"/>
      <c r="N231" s="110"/>
      <c r="O231" s="110"/>
      <c r="P231" s="110"/>
      <c r="Q231" s="110"/>
      <c r="R231" s="110"/>
      <c r="S231" s="110"/>
      <c r="T231" s="110"/>
      <c r="U231" s="110"/>
      <c r="V231" s="110"/>
      <c r="W231" s="110"/>
      <c r="X231" s="110"/>
      <c r="Y231" s="110"/>
      <c r="Z231" s="177"/>
      <c r="AA231" s="177"/>
      <c r="AB231" s="177"/>
      <c r="AC231" s="177"/>
      <c r="AD231" s="177"/>
      <c r="AE231" s="177"/>
      <c r="AF231" s="177"/>
      <c r="AG231" s="110"/>
      <c r="AH231" s="157">
        <f>' B_Populations'!C236</f>
        <v>0</v>
      </c>
      <c r="AI231" s="157">
        <f>IF(AH231=0,0,($C$231/$AH$231)*100000)</f>
        <v>0</v>
      </c>
      <c r="AJ231" s="157">
        <f>' B_Populations'!E236</f>
        <v>0</v>
      </c>
      <c r="AK231" s="157">
        <f>IF(AJ231=0,0,($D$231/$AJ$231)*100000)</f>
        <v>0</v>
      </c>
      <c r="AL231" s="157">
        <f>' B_Populations'!G236</f>
        <v>0</v>
      </c>
      <c r="AM231" s="157">
        <f>IF(AL231=0,0,($E$231/$AL$231)*100000)</f>
        <v>0</v>
      </c>
      <c r="AN231" s="157">
        <f>' B_Populations'!I236</f>
        <v>0</v>
      </c>
      <c r="AO231" s="157">
        <f>IF(AN231=0,0,($F$231/$AN$231)*100000)</f>
        <v>0</v>
      </c>
      <c r="AP231" s="157">
        <f>' B_Populations'!K236</f>
        <v>0</v>
      </c>
      <c r="AQ231" s="157">
        <f>IF(AP231=0,0,($G$231/$AP$231)*100000)</f>
        <v>0</v>
      </c>
      <c r="AR231" s="157">
        <f>' B_Populations'!M236</f>
        <v>0</v>
      </c>
      <c r="AS231" s="157">
        <f>IF(AR231=0,0,($H$231/$AR$231)*100000)</f>
        <v>0</v>
      </c>
      <c r="AT231" s="157">
        <f>' B_Populations'!O236</f>
        <v>0</v>
      </c>
      <c r="AU231" s="157">
        <f>IF(AT231=0,0,($I$231/$AT$231)*100000)</f>
        <v>0</v>
      </c>
      <c r="AV231" s="157">
        <f>' B_Populations'!Q236</f>
        <v>0</v>
      </c>
      <c r="AW231" s="157">
        <f>IF(AV231=0,0,($J$231/$AV$231)*100000)</f>
        <v>0</v>
      </c>
      <c r="AX231" s="157">
        <f>' B_Populations'!S236</f>
        <v>0</v>
      </c>
      <c r="AY231" s="157">
        <f>IF(AX231=0,0,($K$231/$AX$231)*100000)</f>
        <v>0</v>
      </c>
      <c r="AZ231" s="157">
        <f>' B_Populations'!U236</f>
        <v>0</v>
      </c>
      <c r="BA231" s="157">
        <f>IF(AZ231=0,0,($L$231/$AZ$231)*100000)</f>
        <v>0</v>
      </c>
      <c r="CQ231" s="110"/>
      <c r="CR231" s="158"/>
      <c r="CS231" s="159">
        <v>6.6477999999999995E-2</v>
      </c>
      <c r="CT231" s="110"/>
      <c r="CU231" s="108" t="str">
        <f>' B_Populations'!$B$11</f>
        <v>20-24</v>
      </c>
      <c r="CV231" s="160">
        <f t="shared" si="227"/>
        <v>0</v>
      </c>
      <c r="CW231" s="161">
        <f t="shared" si="228"/>
        <v>0</v>
      </c>
      <c r="CX231" s="161">
        <f t="shared" si="229"/>
        <v>0</v>
      </c>
      <c r="CY231" s="162">
        <f t="shared" si="230"/>
        <v>0</v>
      </c>
      <c r="CZ231" s="162">
        <f t="shared" si="231"/>
        <v>0</v>
      </c>
      <c r="DA231" s="162">
        <f t="shared" si="232"/>
        <v>0</v>
      </c>
      <c r="DB231" s="162">
        <f t="shared" si="233"/>
        <v>0</v>
      </c>
      <c r="DC231" s="162">
        <f t="shared" si="234"/>
        <v>0</v>
      </c>
      <c r="DD231" s="162">
        <f t="shared" si="235"/>
        <v>0</v>
      </c>
      <c r="DE231" s="178">
        <f t="shared" si="236"/>
        <v>0</v>
      </c>
    </row>
    <row r="232" spans="1:109">
      <c r="B232" s="108" t="str">
        <f>' B_Populations'!$B$12</f>
        <v>25-34</v>
      </c>
      <c r="C232" s="259"/>
      <c r="D232" s="260"/>
      <c r="E232" s="260"/>
      <c r="F232" s="155"/>
      <c r="G232" s="155"/>
      <c r="H232" s="155"/>
      <c r="I232" s="155"/>
      <c r="J232" s="155"/>
      <c r="K232" s="155"/>
      <c r="L232" s="155"/>
      <c r="M232" s="110"/>
      <c r="N232" s="110"/>
      <c r="O232" s="110"/>
      <c r="P232" s="110"/>
      <c r="Q232" s="110"/>
      <c r="R232" s="110"/>
      <c r="S232" s="110"/>
      <c r="T232" s="110"/>
      <c r="U232" s="110"/>
      <c r="V232" s="110"/>
      <c r="W232" s="110"/>
      <c r="X232" s="110"/>
      <c r="Y232" s="110"/>
      <c r="Z232" s="177"/>
      <c r="AA232" s="177"/>
      <c r="AB232" s="177"/>
      <c r="AC232" s="177"/>
      <c r="AD232" s="177"/>
      <c r="AE232" s="177"/>
      <c r="AF232" s="177"/>
      <c r="AG232" s="110"/>
      <c r="AH232" s="157">
        <f>' B_Populations'!C237</f>
        <v>0</v>
      </c>
      <c r="AI232" s="157">
        <f>IF(AH232=0,0,($C$232/$AH$232)*100000)</f>
        <v>0</v>
      </c>
      <c r="AJ232" s="157">
        <f>' B_Populations'!E237</f>
        <v>0</v>
      </c>
      <c r="AK232" s="157">
        <f>IF(AJ232=0,0,($D$232/$AJ$232)*100000)</f>
        <v>0</v>
      </c>
      <c r="AL232" s="157">
        <f>' B_Populations'!G237</f>
        <v>0</v>
      </c>
      <c r="AM232" s="157">
        <f>IF(AL232=0,0,($E$232/$AL$232)*100000)</f>
        <v>0</v>
      </c>
      <c r="AN232" s="157">
        <f>' B_Populations'!I237</f>
        <v>0</v>
      </c>
      <c r="AO232" s="157">
        <f>IF(AN232=0,0,($F$232/$AN$232)*100000)</f>
        <v>0</v>
      </c>
      <c r="AP232" s="157">
        <f>' B_Populations'!K237</f>
        <v>0</v>
      </c>
      <c r="AQ232" s="157">
        <f>IF(AP232=0,0,($G$232/$AP$232)*100000)</f>
        <v>0</v>
      </c>
      <c r="AR232" s="157">
        <f>' B_Populations'!M237</f>
        <v>0</v>
      </c>
      <c r="AS232" s="157">
        <f>IF(AR232=0,0,($H$232/$AR$232)*100000)</f>
        <v>0</v>
      </c>
      <c r="AT232" s="157">
        <f>' B_Populations'!O237</f>
        <v>0</v>
      </c>
      <c r="AU232" s="157">
        <f>IF(AT232=0,0,($I$232/$AT$232)*100000)</f>
        <v>0</v>
      </c>
      <c r="AV232" s="157">
        <f>' B_Populations'!Q237</f>
        <v>0</v>
      </c>
      <c r="AW232" s="157">
        <f>IF(AV232=0,0,($J$232/$AV$232)*100000)</f>
        <v>0</v>
      </c>
      <c r="AX232" s="157">
        <f>' B_Populations'!S237</f>
        <v>0</v>
      </c>
      <c r="AY232" s="157">
        <f>IF(AX232=0,0,($K$232/$AX$232)*100000)</f>
        <v>0</v>
      </c>
      <c r="AZ232" s="157">
        <f>' B_Populations'!U237</f>
        <v>0</v>
      </c>
      <c r="BA232" s="157">
        <f>IF(AZ232=0,0,($L$232/$AZ$232)*100000)</f>
        <v>0</v>
      </c>
      <c r="CQ232" s="110"/>
      <c r="CR232" s="158"/>
      <c r="CS232" s="159">
        <v>0.135573</v>
      </c>
      <c r="CT232" s="110"/>
      <c r="CU232" s="108" t="str">
        <f>' B_Populations'!$B$12</f>
        <v>25-34</v>
      </c>
      <c r="CV232" s="160">
        <f t="shared" si="227"/>
        <v>0</v>
      </c>
      <c r="CW232" s="161">
        <f t="shared" si="228"/>
        <v>0</v>
      </c>
      <c r="CX232" s="161">
        <f t="shared" si="229"/>
        <v>0</v>
      </c>
      <c r="CY232" s="162">
        <f t="shared" si="230"/>
        <v>0</v>
      </c>
      <c r="CZ232" s="162">
        <f t="shared" si="231"/>
        <v>0</v>
      </c>
      <c r="DA232" s="162">
        <f t="shared" si="232"/>
        <v>0</v>
      </c>
      <c r="DB232" s="162">
        <f t="shared" si="233"/>
        <v>0</v>
      </c>
      <c r="DC232" s="162">
        <f t="shared" si="234"/>
        <v>0</v>
      </c>
      <c r="DD232" s="162">
        <f t="shared" si="235"/>
        <v>0</v>
      </c>
      <c r="DE232" s="178">
        <f t="shared" si="236"/>
        <v>0</v>
      </c>
    </row>
    <row r="233" spans="1:109">
      <c r="B233" s="108" t="str">
        <f>' B_Populations'!$B$13</f>
        <v>35-44</v>
      </c>
      <c r="C233" s="259"/>
      <c r="D233" s="260"/>
      <c r="E233" s="260"/>
      <c r="F233" s="155"/>
      <c r="G233" s="155"/>
      <c r="H233" s="155"/>
      <c r="I233" s="155"/>
      <c r="J233" s="155"/>
      <c r="K233" s="155"/>
      <c r="L233" s="155"/>
      <c r="M233" s="110"/>
      <c r="N233" s="110"/>
      <c r="O233" s="110"/>
      <c r="P233" s="110"/>
      <c r="Q233" s="110"/>
      <c r="R233" s="110"/>
      <c r="S233" s="110"/>
      <c r="T233" s="110"/>
      <c r="U233" s="110"/>
      <c r="V233" s="110"/>
      <c r="W233" s="110"/>
      <c r="X233" s="110"/>
      <c r="Y233" s="110"/>
      <c r="Z233" s="177"/>
      <c r="AA233" s="177"/>
      <c r="AB233" s="177"/>
      <c r="AC233" s="177"/>
      <c r="AD233" s="177"/>
      <c r="AE233" s="177"/>
      <c r="AF233" s="177"/>
      <c r="AG233" s="110"/>
      <c r="AH233" s="157">
        <f>' B_Populations'!C238</f>
        <v>0</v>
      </c>
      <c r="AI233" s="157">
        <f>IF(AH233=0,0,($C$233/$AH$233)*100000)</f>
        <v>0</v>
      </c>
      <c r="AJ233" s="157">
        <f>' B_Populations'!E238</f>
        <v>0</v>
      </c>
      <c r="AK233" s="157">
        <f>IF(AJ233=0,0,($D$233/$AJ$233)*100000)</f>
        <v>0</v>
      </c>
      <c r="AL233" s="157">
        <f>' B_Populations'!G238</f>
        <v>0</v>
      </c>
      <c r="AM233" s="157">
        <f>IF(AL233=0,0,($E$233/$AL$233)*100000)</f>
        <v>0</v>
      </c>
      <c r="AN233" s="157">
        <f>' B_Populations'!I238</f>
        <v>0</v>
      </c>
      <c r="AO233" s="157">
        <f>IF(AN233=0,0,($F$233/$AN$233)*100000)</f>
        <v>0</v>
      </c>
      <c r="AP233" s="157">
        <f>' B_Populations'!K238</f>
        <v>0</v>
      </c>
      <c r="AQ233" s="157">
        <f>IF(AP233=0,0,($G$233/$AP$233)*100000)</f>
        <v>0</v>
      </c>
      <c r="AR233" s="157">
        <f>' B_Populations'!M238</f>
        <v>0</v>
      </c>
      <c r="AS233" s="157">
        <f>IF(AR233=0,0,($H$233/$AR$233)*100000)</f>
        <v>0</v>
      </c>
      <c r="AT233" s="157">
        <f>' B_Populations'!O238</f>
        <v>0</v>
      </c>
      <c r="AU233" s="157">
        <f>IF(AT233=0,0,($I$233/$AT$233)*100000)</f>
        <v>0</v>
      </c>
      <c r="AV233" s="157">
        <f>' B_Populations'!Q238</f>
        <v>0</v>
      </c>
      <c r="AW233" s="157">
        <f>IF(AV233=0,0,($J$233/$AV$233)*100000)</f>
        <v>0</v>
      </c>
      <c r="AX233" s="157">
        <f>' B_Populations'!S238</f>
        <v>0</v>
      </c>
      <c r="AY233" s="157">
        <f>IF(AX233=0,0,($K$233/$AX$233)*100000)</f>
        <v>0</v>
      </c>
      <c r="AZ233" s="157">
        <f>' B_Populations'!U238</f>
        <v>0</v>
      </c>
      <c r="BA233" s="157">
        <f>IF(AZ233=0,0,($L$233/$AZ$233)*100000)</f>
        <v>0</v>
      </c>
      <c r="CQ233" s="110"/>
      <c r="CR233" s="158"/>
      <c r="CS233" s="159">
        <v>0.16261300000000001</v>
      </c>
      <c r="CT233" s="110"/>
      <c r="CU233" s="108" t="str">
        <f>' B_Populations'!$B$13</f>
        <v>35-44</v>
      </c>
      <c r="CV233" s="160">
        <f t="shared" si="227"/>
        <v>0</v>
      </c>
      <c r="CW233" s="161">
        <f t="shared" si="228"/>
        <v>0</v>
      </c>
      <c r="CX233" s="161">
        <f t="shared" si="229"/>
        <v>0</v>
      </c>
      <c r="CY233" s="162">
        <f t="shared" si="230"/>
        <v>0</v>
      </c>
      <c r="CZ233" s="162">
        <f t="shared" si="231"/>
        <v>0</v>
      </c>
      <c r="DA233" s="162">
        <f t="shared" si="232"/>
        <v>0</v>
      </c>
      <c r="DB233" s="162">
        <f t="shared" si="233"/>
        <v>0</v>
      </c>
      <c r="DC233" s="162">
        <f t="shared" si="234"/>
        <v>0</v>
      </c>
      <c r="DD233" s="162">
        <f t="shared" si="235"/>
        <v>0</v>
      </c>
      <c r="DE233" s="178">
        <f t="shared" si="236"/>
        <v>0</v>
      </c>
    </row>
    <row r="234" spans="1:109">
      <c r="B234" s="108" t="str">
        <f>' B_Populations'!$B$14</f>
        <v>45-54</v>
      </c>
      <c r="C234" s="259"/>
      <c r="D234" s="260"/>
      <c r="E234" s="260"/>
      <c r="F234" s="155"/>
      <c r="G234" s="155"/>
      <c r="H234" s="155"/>
      <c r="I234" s="155"/>
      <c r="J234" s="155"/>
      <c r="K234" s="155"/>
      <c r="L234" s="155"/>
      <c r="M234" s="110"/>
      <c r="N234" s="110"/>
      <c r="O234" s="110"/>
      <c r="P234" s="110"/>
      <c r="Q234" s="110"/>
      <c r="R234" s="110"/>
      <c r="S234" s="110"/>
      <c r="T234" s="110"/>
      <c r="U234" s="110"/>
      <c r="V234" s="110"/>
      <c r="W234" s="110"/>
      <c r="X234" s="110"/>
      <c r="Y234" s="110"/>
      <c r="Z234" s="177"/>
      <c r="AA234" s="177"/>
      <c r="AB234" s="177"/>
      <c r="AC234" s="177"/>
      <c r="AD234" s="177"/>
      <c r="AE234" s="177"/>
      <c r="AF234" s="177"/>
      <c r="AG234" s="110"/>
      <c r="AH234" s="157">
        <f>' B_Populations'!C239</f>
        <v>0</v>
      </c>
      <c r="AI234" s="157">
        <f>IF(AH234=0,0,($C$234/$AH$234)*100000)</f>
        <v>0</v>
      </c>
      <c r="AJ234" s="157">
        <f>' B_Populations'!E239</f>
        <v>0</v>
      </c>
      <c r="AK234" s="157">
        <f>IF(AJ234=0,0,($D$234/$AJ$234)*100000)</f>
        <v>0</v>
      </c>
      <c r="AL234" s="157">
        <f>' B_Populations'!G239</f>
        <v>0</v>
      </c>
      <c r="AM234" s="157">
        <f>IF(AL234=0,0,($E$234/$AL$234)*100000)</f>
        <v>0</v>
      </c>
      <c r="AN234" s="157">
        <f>' B_Populations'!I239</f>
        <v>0</v>
      </c>
      <c r="AO234" s="157">
        <f>IF(AN234=0,0,($F$234/$AN$234)*100000)</f>
        <v>0</v>
      </c>
      <c r="AP234" s="157">
        <f>' B_Populations'!K239</f>
        <v>0</v>
      </c>
      <c r="AQ234" s="157">
        <f>IF(AP234=0,0,($G$234/$AP$234)*100000)</f>
        <v>0</v>
      </c>
      <c r="AR234" s="157">
        <f>' B_Populations'!M239</f>
        <v>0</v>
      </c>
      <c r="AS234" s="157">
        <f>IF(AR234=0,0,($H$234/$AR$234)*100000)</f>
        <v>0</v>
      </c>
      <c r="AT234" s="157">
        <f>' B_Populations'!O239</f>
        <v>0</v>
      </c>
      <c r="AU234" s="157">
        <f>IF(AT234=0,0,($I$234/$AT$234)*100000)</f>
        <v>0</v>
      </c>
      <c r="AV234" s="157">
        <f>' B_Populations'!Q239</f>
        <v>0</v>
      </c>
      <c r="AW234" s="157">
        <f>IF(AV234=0,0,($J$234/$AV$234)*100000)</f>
        <v>0</v>
      </c>
      <c r="AX234" s="157">
        <f>' B_Populations'!S239</f>
        <v>0</v>
      </c>
      <c r="AY234" s="157">
        <f>IF(AX234=0,0,($K$234/$AX$234)*100000)</f>
        <v>0</v>
      </c>
      <c r="AZ234" s="157">
        <f>' B_Populations'!U239</f>
        <v>0</v>
      </c>
      <c r="BA234" s="157">
        <f>IF(AZ234=0,0,($L$234/$AZ$234)*100000)</f>
        <v>0</v>
      </c>
      <c r="CQ234" s="110"/>
      <c r="CR234" s="158"/>
      <c r="CS234" s="159">
        <v>0.13483400000000001</v>
      </c>
      <c r="CT234" s="110"/>
      <c r="CU234" s="108" t="str">
        <f>' B_Populations'!$B$14</f>
        <v>45-54</v>
      </c>
      <c r="CV234" s="160">
        <f t="shared" si="227"/>
        <v>0</v>
      </c>
      <c r="CW234" s="161">
        <f t="shared" si="228"/>
        <v>0</v>
      </c>
      <c r="CX234" s="161">
        <f t="shared" si="229"/>
        <v>0</v>
      </c>
      <c r="CY234" s="162">
        <f t="shared" si="230"/>
        <v>0</v>
      </c>
      <c r="CZ234" s="162">
        <f t="shared" si="231"/>
        <v>0</v>
      </c>
      <c r="DA234" s="162">
        <f t="shared" si="232"/>
        <v>0</v>
      </c>
      <c r="DB234" s="162">
        <f t="shared" si="233"/>
        <v>0</v>
      </c>
      <c r="DC234" s="162">
        <f t="shared" si="234"/>
        <v>0</v>
      </c>
      <c r="DD234" s="162">
        <f t="shared" si="235"/>
        <v>0</v>
      </c>
      <c r="DE234" s="178">
        <f t="shared" si="236"/>
        <v>0</v>
      </c>
    </row>
    <row r="235" spans="1:109">
      <c r="B235" s="108" t="str">
        <f>' B_Populations'!$B$15</f>
        <v>55-64</v>
      </c>
      <c r="C235" s="259"/>
      <c r="D235" s="260"/>
      <c r="E235" s="260"/>
      <c r="F235" s="155"/>
      <c r="G235" s="155"/>
      <c r="H235" s="155"/>
      <c r="I235" s="155"/>
      <c r="J235" s="155"/>
      <c r="K235" s="155"/>
      <c r="L235" s="155"/>
      <c r="M235" s="110"/>
      <c r="N235" s="110"/>
      <c r="O235" s="110"/>
      <c r="P235" s="110"/>
      <c r="Q235" s="110"/>
      <c r="R235" s="110"/>
      <c r="S235" s="110"/>
      <c r="T235" s="110"/>
      <c r="U235" s="110"/>
      <c r="V235" s="110"/>
      <c r="W235" s="110"/>
      <c r="X235" s="110"/>
      <c r="Y235" s="110"/>
      <c r="Z235" s="177"/>
      <c r="AA235" s="177"/>
      <c r="AB235" s="177"/>
      <c r="AC235" s="177"/>
      <c r="AD235" s="177"/>
      <c r="AE235" s="177"/>
      <c r="AF235" s="177"/>
      <c r="AG235" s="110"/>
      <c r="AH235" s="157">
        <f>' B_Populations'!C240</f>
        <v>0</v>
      </c>
      <c r="AI235" s="157">
        <f>IF(AH235=0,0,($C$235/$AH$235)*100000)</f>
        <v>0</v>
      </c>
      <c r="AJ235" s="157">
        <f>' B_Populations'!E240</f>
        <v>0</v>
      </c>
      <c r="AK235" s="157">
        <f>IF(AJ235=0,0,($D$235/$AJ$235)*100000)</f>
        <v>0</v>
      </c>
      <c r="AL235" s="157">
        <f>' B_Populations'!G240</f>
        <v>0</v>
      </c>
      <c r="AM235" s="157">
        <f>IF(AL235=0,0,($E$235/$AL$235)*100000)</f>
        <v>0</v>
      </c>
      <c r="AN235" s="157">
        <f>' B_Populations'!I240</f>
        <v>0</v>
      </c>
      <c r="AO235" s="157">
        <f>IF(AN235=0,0,($F$235/$AN$235)*100000)</f>
        <v>0</v>
      </c>
      <c r="AP235" s="157">
        <f>' B_Populations'!K240</f>
        <v>0</v>
      </c>
      <c r="AQ235" s="157">
        <f>IF(AP235=0,0,($G$235/$AP$235)*100000)</f>
        <v>0</v>
      </c>
      <c r="AR235" s="157">
        <f>' B_Populations'!M240</f>
        <v>0</v>
      </c>
      <c r="AS235" s="157">
        <f>IF(AR235=0,0,($H$235/$AR$235)*100000)</f>
        <v>0</v>
      </c>
      <c r="AT235" s="157">
        <f>' B_Populations'!O240</f>
        <v>0</v>
      </c>
      <c r="AU235" s="157">
        <f>IF(AT235=0,0,($I$235/$AT$235)*100000)</f>
        <v>0</v>
      </c>
      <c r="AV235" s="157">
        <f>' B_Populations'!Q240</f>
        <v>0</v>
      </c>
      <c r="AW235" s="157">
        <f>IF(AV235=0,0,($J$235/$AV$235)*100000)</f>
        <v>0</v>
      </c>
      <c r="AX235" s="157">
        <f>' B_Populations'!S240</f>
        <v>0</v>
      </c>
      <c r="AY235" s="157">
        <f>IF(AX235=0,0,($K$235/$AX$235)*100000)</f>
        <v>0</v>
      </c>
      <c r="AZ235" s="157">
        <f>' B_Populations'!U240</f>
        <v>0</v>
      </c>
      <c r="BA235" s="157">
        <f>IF(AZ235=0,0,($L$235/$AZ$235)*100000)</f>
        <v>0</v>
      </c>
      <c r="CQ235" s="110"/>
      <c r="CR235" s="158"/>
      <c r="CS235" s="159">
        <v>8.7247000000000005E-2</v>
      </c>
      <c r="CT235" s="110"/>
      <c r="CU235" s="108" t="str">
        <f>' B_Populations'!$B$15</f>
        <v>55-64</v>
      </c>
      <c r="CV235" s="160">
        <f t="shared" si="227"/>
        <v>0</v>
      </c>
      <c r="CW235" s="161">
        <f t="shared" si="228"/>
        <v>0</v>
      </c>
      <c r="CX235" s="161">
        <f t="shared" si="229"/>
        <v>0</v>
      </c>
      <c r="CY235" s="162">
        <f t="shared" si="230"/>
        <v>0</v>
      </c>
      <c r="CZ235" s="162">
        <f t="shared" si="231"/>
        <v>0</v>
      </c>
      <c r="DA235" s="162">
        <f t="shared" si="232"/>
        <v>0</v>
      </c>
      <c r="DB235" s="162">
        <f t="shared" si="233"/>
        <v>0</v>
      </c>
      <c r="DC235" s="162">
        <f t="shared" si="234"/>
        <v>0</v>
      </c>
      <c r="DD235" s="162">
        <f t="shared" si="235"/>
        <v>0</v>
      </c>
      <c r="DE235" s="178">
        <f t="shared" si="236"/>
        <v>0</v>
      </c>
    </row>
    <row r="236" spans="1:109">
      <c r="B236" s="108" t="str">
        <f>' B_Populations'!$B$16</f>
        <v>65-74</v>
      </c>
      <c r="C236" s="259"/>
      <c r="D236" s="260"/>
      <c r="E236" s="260"/>
      <c r="F236" s="155"/>
      <c r="G236" s="155"/>
      <c r="H236" s="155"/>
      <c r="I236" s="155"/>
      <c r="J236" s="155"/>
      <c r="K236" s="155"/>
      <c r="L236" s="155"/>
      <c r="M236" s="110"/>
      <c r="N236" s="110"/>
      <c r="O236" s="110"/>
      <c r="P236" s="110"/>
      <c r="Q236" s="110"/>
      <c r="R236" s="110"/>
      <c r="S236" s="110"/>
      <c r="T236" s="110"/>
      <c r="U236" s="110"/>
      <c r="V236" s="110"/>
      <c r="W236" s="110"/>
      <c r="X236" s="110"/>
      <c r="Y236" s="110"/>
      <c r="Z236" s="177"/>
      <c r="AA236" s="177"/>
      <c r="AB236" s="177"/>
      <c r="AC236" s="177"/>
      <c r="AD236" s="177"/>
      <c r="AE236" s="177"/>
      <c r="AF236" s="177"/>
      <c r="AG236" s="110"/>
      <c r="AH236" s="157">
        <f>' B_Populations'!C241</f>
        <v>0</v>
      </c>
      <c r="AI236" s="157">
        <f>IF(AH236=0,0,($C$236/$AH$236)*100000)</f>
        <v>0</v>
      </c>
      <c r="AJ236" s="157">
        <f>' B_Populations'!E241</f>
        <v>0</v>
      </c>
      <c r="AK236" s="157">
        <f>IF(AJ236=0,0,($D$236/$AJ$236)*100000)</f>
        <v>0</v>
      </c>
      <c r="AL236" s="157">
        <f>' B_Populations'!G241</f>
        <v>0</v>
      </c>
      <c r="AM236" s="157">
        <f>IF(AL236=0,0,($E$236/$AL$236)*100000)</f>
        <v>0</v>
      </c>
      <c r="AN236" s="157">
        <f>' B_Populations'!I241</f>
        <v>0</v>
      </c>
      <c r="AO236" s="157">
        <f>IF(AN236=0,0,($F$236/$AN$236)*100000)</f>
        <v>0</v>
      </c>
      <c r="AP236" s="157">
        <f>' B_Populations'!K241</f>
        <v>0</v>
      </c>
      <c r="AQ236" s="157">
        <f>IF(AP236=0,0,($G$236/$AP$236)*100000)</f>
        <v>0</v>
      </c>
      <c r="AR236" s="157">
        <f>' B_Populations'!M241</f>
        <v>0</v>
      </c>
      <c r="AS236" s="157">
        <f>IF(AR236=0,0,($H$236/$AR$236)*100000)</f>
        <v>0</v>
      </c>
      <c r="AT236" s="157">
        <f>' B_Populations'!O241</f>
        <v>0</v>
      </c>
      <c r="AU236" s="157">
        <f>IF(AT236=0,0,($I$236/$AT$236)*100000)</f>
        <v>0</v>
      </c>
      <c r="AV236" s="157">
        <f>' B_Populations'!Q241</f>
        <v>0</v>
      </c>
      <c r="AW236" s="157">
        <f>IF(AV236=0,0,($J$236/$AV$236)*100000)</f>
        <v>0</v>
      </c>
      <c r="AX236" s="157">
        <f>' B_Populations'!S241</f>
        <v>0</v>
      </c>
      <c r="AY236" s="157">
        <f>IF(AX236=0,0,($K$236/$AX$236)*100000)</f>
        <v>0</v>
      </c>
      <c r="AZ236" s="157">
        <f>' B_Populations'!U241</f>
        <v>0</v>
      </c>
      <c r="BA236" s="157">
        <f>IF(AZ236=0,0,($L$236/$AZ$236)*100000)</f>
        <v>0</v>
      </c>
      <c r="CQ236" s="110"/>
      <c r="CR236" s="158"/>
      <c r="CS236" s="159">
        <v>6.6036999999999998E-2</v>
      </c>
      <c r="CT236" s="110"/>
      <c r="CU236" s="108" t="str">
        <f>' B_Populations'!$B$16</f>
        <v>65-74</v>
      </c>
      <c r="CV236" s="160">
        <f t="shared" si="227"/>
        <v>0</v>
      </c>
      <c r="CW236" s="161">
        <f t="shared" si="228"/>
        <v>0</v>
      </c>
      <c r="CX236" s="161">
        <f t="shared" si="229"/>
        <v>0</v>
      </c>
      <c r="CY236" s="162">
        <f t="shared" si="230"/>
        <v>0</v>
      </c>
      <c r="CZ236" s="162">
        <f t="shared" si="231"/>
        <v>0</v>
      </c>
      <c r="DA236" s="162">
        <f t="shared" si="232"/>
        <v>0</v>
      </c>
      <c r="DB236" s="162">
        <f t="shared" si="233"/>
        <v>0</v>
      </c>
      <c r="DC236" s="162">
        <f t="shared" si="234"/>
        <v>0</v>
      </c>
      <c r="DD236" s="162">
        <f t="shared" si="235"/>
        <v>0</v>
      </c>
      <c r="DE236" s="178">
        <f t="shared" si="236"/>
        <v>0</v>
      </c>
    </row>
    <row r="237" spans="1:109">
      <c r="B237" s="108" t="str">
        <f>' B_Populations'!$B$17</f>
        <v>75-84</v>
      </c>
      <c r="C237" s="259"/>
      <c r="D237" s="260"/>
      <c r="E237" s="260"/>
      <c r="F237" s="155"/>
      <c r="G237" s="155"/>
      <c r="H237" s="155"/>
      <c r="I237" s="155"/>
      <c r="J237" s="155"/>
      <c r="K237" s="155"/>
      <c r="L237" s="155"/>
      <c r="M237" s="110"/>
      <c r="N237" s="110"/>
      <c r="O237" s="110"/>
      <c r="P237" s="110"/>
      <c r="Q237" s="110"/>
      <c r="R237" s="110"/>
      <c r="S237" s="110"/>
      <c r="T237" s="110"/>
      <c r="U237" s="110"/>
      <c r="V237" s="110"/>
      <c r="W237" s="110"/>
      <c r="X237" s="110"/>
      <c r="Y237" s="110"/>
      <c r="Z237" s="177"/>
      <c r="AA237" s="177"/>
      <c r="AB237" s="177"/>
      <c r="AC237" s="177"/>
      <c r="AD237" s="177"/>
      <c r="AE237" s="177"/>
      <c r="AF237" s="177"/>
      <c r="AG237" s="110"/>
      <c r="AH237" s="157">
        <f>' B_Populations'!C242</f>
        <v>0</v>
      </c>
      <c r="AI237" s="157">
        <f>IF(AH237=0,0,($C$237/$AH$237)*100000)</f>
        <v>0</v>
      </c>
      <c r="AJ237" s="157">
        <f>' B_Populations'!E242</f>
        <v>0</v>
      </c>
      <c r="AK237" s="157">
        <f>IF(AJ237=0,0,($D$237/$AJ$237)*100000)</f>
        <v>0</v>
      </c>
      <c r="AL237" s="157">
        <f>' B_Populations'!G242</f>
        <v>0</v>
      </c>
      <c r="AM237" s="157">
        <f>IF(AL237=0,0,($E$237/$AL$237)*100000)</f>
        <v>0</v>
      </c>
      <c r="AN237" s="157">
        <f>' B_Populations'!I242</f>
        <v>0</v>
      </c>
      <c r="AO237" s="157">
        <f>IF(AN237=0,0,($F$237/$AN$237)*100000)</f>
        <v>0</v>
      </c>
      <c r="AP237" s="157">
        <f>' B_Populations'!K242</f>
        <v>0</v>
      </c>
      <c r="AQ237" s="157">
        <f>IF(AP237=0,0,($G$237/$AP$237)*100000)</f>
        <v>0</v>
      </c>
      <c r="AR237" s="157">
        <f>' B_Populations'!M242</f>
        <v>0</v>
      </c>
      <c r="AS237" s="157">
        <f>IF(AR237=0,0,($H$237/$AR$237)*100000)</f>
        <v>0</v>
      </c>
      <c r="AT237" s="157">
        <f>' B_Populations'!O242</f>
        <v>0</v>
      </c>
      <c r="AU237" s="157">
        <f>IF(AT237=0,0,($I$237/$AT$237)*100000)</f>
        <v>0</v>
      </c>
      <c r="AV237" s="157">
        <f>' B_Populations'!Q242</f>
        <v>0</v>
      </c>
      <c r="AW237" s="157">
        <f>IF(AV237=0,0,($J$237/$AV$237)*100000)</f>
        <v>0</v>
      </c>
      <c r="AX237" s="157">
        <f>' B_Populations'!S242</f>
        <v>0</v>
      </c>
      <c r="AY237" s="157">
        <f>IF(AX237=0,0,($K$237/$AX$237)*100000)</f>
        <v>0</v>
      </c>
      <c r="AZ237" s="157">
        <f>' B_Populations'!U242</f>
        <v>0</v>
      </c>
      <c r="BA237" s="157">
        <f>IF(AZ237=0,0,($L$237/$AZ$237)*100000)</f>
        <v>0</v>
      </c>
      <c r="CQ237" s="110"/>
      <c r="CR237" s="158"/>
      <c r="CS237" s="159">
        <v>4.4840999999999999E-2</v>
      </c>
      <c r="CT237" s="110"/>
      <c r="CU237" s="108" t="str">
        <f>' B_Populations'!$B$17</f>
        <v>75-84</v>
      </c>
      <c r="CV237" s="160">
        <f t="shared" si="227"/>
        <v>0</v>
      </c>
      <c r="CW237" s="161">
        <f t="shared" si="228"/>
        <v>0</v>
      </c>
      <c r="CX237" s="161">
        <f t="shared" si="229"/>
        <v>0</v>
      </c>
      <c r="CY237" s="162">
        <f t="shared" si="230"/>
        <v>0</v>
      </c>
      <c r="CZ237" s="162">
        <f t="shared" si="231"/>
        <v>0</v>
      </c>
      <c r="DA237" s="162">
        <f t="shared" si="232"/>
        <v>0</v>
      </c>
      <c r="DB237" s="162">
        <f t="shared" si="233"/>
        <v>0</v>
      </c>
      <c r="DC237" s="162">
        <f t="shared" si="234"/>
        <v>0</v>
      </c>
      <c r="DD237" s="162">
        <f t="shared" si="235"/>
        <v>0</v>
      </c>
      <c r="DE237" s="178">
        <f t="shared" si="236"/>
        <v>0</v>
      </c>
    </row>
    <row r="238" spans="1:109">
      <c r="B238" s="108" t="str">
        <f>' B_Populations'!$B$18</f>
        <v>85+</v>
      </c>
      <c r="C238" s="259"/>
      <c r="D238" s="260"/>
      <c r="E238" s="260"/>
      <c r="F238" s="155"/>
      <c r="G238" s="155"/>
      <c r="H238" s="155"/>
      <c r="I238" s="155"/>
      <c r="J238" s="155"/>
      <c r="K238" s="155"/>
      <c r="L238" s="155"/>
      <c r="M238" s="110"/>
      <c r="N238" s="110"/>
      <c r="O238" s="110"/>
      <c r="P238" s="110"/>
      <c r="Q238" s="110"/>
      <c r="R238" s="110"/>
      <c r="S238" s="110"/>
      <c r="T238" s="110"/>
      <c r="U238" s="110"/>
      <c r="V238" s="110"/>
      <c r="W238" s="110"/>
      <c r="X238" s="110"/>
      <c r="Y238" s="110"/>
      <c r="Z238" s="177"/>
      <c r="AA238" s="177"/>
      <c r="AB238" s="177"/>
      <c r="AC238" s="177"/>
      <c r="AD238" s="177"/>
      <c r="AE238" s="177"/>
      <c r="AF238" s="177"/>
      <c r="AG238" s="110"/>
      <c r="AH238" s="157">
        <f>' B_Populations'!C243</f>
        <v>0</v>
      </c>
      <c r="AI238" s="157">
        <f>IF(AH238=0,0,($C$238/$AH$238)*100000)</f>
        <v>0</v>
      </c>
      <c r="AJ238" s="157">
        <f>' B_Populations'!E243</f>
        <v>0</v>
      </c>
      <c r="AK238" s="157">
        <f>IF(AJ238=0,0,($D$238/$AJ$238)*100000)</f>
        <v>0</v>
      </c>
      <c r="AL238" s="157">
        <f>' B_Populations'!G243</f>
        <v>0</v>
      </c>
      <c r="AM238" s="157">
        <f>IF(AL238=0,0,($E$238/$AL$238)*100000)</f>
        <v>0</v>
      </c>
      <c r="AN238" s="157">
        <f>' B_Populations'!I243</f>
        <v>0</v>
      </c>
      <c r="AO238" s="157">
        <f>IF(AN238=0,0,($F$238/$AN$238)*100000)</f>
        <v>0</v>
      </c>
      <c r="AP238" s="157">
        <f>' B_Populations'!K243</f>
        <v>0</v>
      </c>
      <c r="AQ238" s="157">
        <f>IF(AP238=0,0,($G$238/$AP$238)*100000)</f>
        <v>0</v>
      </c>
      <c r="AR238" s="157">
        <f>' B_Populations'!M243</f>
        <v>0</v>
      </c>
      <c r="AS238" s="157">
        <f>IF(AR238=0,0,($H$238/$AR$238)*100000)</f>
        <v>0</v>
      </c>
      <c r="AT238" s="157">
        <f>' B_Populations'!O243</f>
        <v>0</v>
      </c>
      <c r="AU238" s="157">
        <f>IF(AT238=0,0,($I$238/$AT$238)*100000)</f>
        <v>0</v>
      </c>
      <c r="AV238" s="157">
        <f>' B_Populations'!Q243</f>
        <v>0</v>
      </c>
      <c r="AW238" s="157">
        <f>IF(AV238=0,0,($J$238/$AV$238)*100000)</f>
        <v>0</v>
      </c>
      <c r="AX238" s="157">
        <f>' B_Populations'!S243</f>
        <v>0</v>
      </c>
      <c r="AY238" s="157">
        <f>IF(AX238=0,0,($K$238/$AX$238)*100000)</f>
        <v>0</v>
      </c>
      <c r="AZ238" s="157">
        <f>' B_Populations'!U243</f>
        <v>0</v>
      </c>
      <c r="BA238" s="157">
        <f>IF(AZ238=0,0,($L$238/$AZ$238)*100000)</f>
        <v>0</v>
      </c>
      <c r="CQ238" s="110"/>
      <c r="CR238" s="158"/>
      <c r="CS238" s="159">
        <v>1.5507999999999999E-2</v>
      </c>
      <c r="CT238" s="110"/>
      <c r="CU238" s="108" t="str">
        <f>' B_Populations'!$B$18</f>
        <v>85+</v>
      </c>
      <c r="CV238" s="160">
        <f t="shared" si="227"/>
        <v>0</v>
      </c>
      <c r="CW238" s="161">
        <f t="shared" si="228"/>
        <v>0</v>
      </c>
      <c r="CX238" s="161">
        <f t="shared" si="229"/>
        <v>0</v>
      </c>
      <c r="CY238" s="162">
        <f t="shared" si="230"/>
        <v>0</v>
      </c>
      <c r="CZ238" s="162">
        <f t="shared" si="231"/>
        <v>0</v>
      </c>
      <c r="DA238" s="162">
        <f t="shared" si="232"/>
        <v>0</v>
      </c>
      <c r="DB238" s="162">
        <f t="shared" si="233"/>
        <v>0</v>
      </c>
      <c r="DC238" s="162">
        <f t="shared" si="234"/>
        <v>0</v>
      </c>
      <c r="DD238" s="162">
        <f t="shared" si="235"/>
        <v>0</v>
      </c>
      <c r="DE238" s="178">
        <f t="shared" si="236"/>
        <v>0</v>
      </c>
    </row>
    <row r="239" spans="1:109">
      <c r="B239" s="163" t="s">
        <v>115</v>
      </c>
      <c r="C239" s="164">
        <f t="shared" ref="C239:L239" si="237">SUM(C229:C238)</f>
        <v>0</v>
      </c>
      <c r="D239" s="165">
        <f t="shared" si="237"/>
        <v>0</v>
      </c>
      <c r="E239" s="165">
        <f t="shared" si="237"/>
        <v>0</v>
      </c>
      <c r="F239" s="167">
        <f t="shared" si="237"/>
        <v>0</v>
      </c>
      <c r="G239" s="167">
        <f t="shared" si="237"/>
        <v>0</v>
      </c>
      <c r="H239" s="167">
        <f t="shared" si="237"/>
        <v>0</v>
      </c>
      <c r="I239" s="167">
        <f t="shared" si="237"/>
        <v>0</v>
      </c>
      <c r="J239" s="167">
        <f t="shared" si="237"/>
        <v>0</v>
      </c>
      <c r="K239" s="167">
        <f t="shared" si="237"/>
        <v>0</v>
      </c>
      <c r="L239" s="179">
        <f t="shared" si="237"/>
        <v>0</v>
      </c>
      <c r="M239" s="98"/>
      <c r="AH239" s="170">
        <f t="shared" ref="AH239:BA239" si="238">SUM(AH229:AH238)</f>
        <v>0</v>
      </c>
      <c r="AI239" s="157">
        <f>IF(AH239=0,0,($C$239/$AH$239)*100000)</f>
        <v>0</v>
      </c>
      <c r="AJ239" s="157">
        <f t="shared" si="238"/>
        <v>0</v>
      </c>
      <c r="AK239" s="157">
        <f>IF(AJ239=0,0,($D$239/$AJ$239)*100000)</f>
        <v>0</v>
      </c>
      <c r="AL239" s="157">
        <f t="shared" si="238"/>
        <v>0</v>
      </c>
      <c r="AM239" s="157">
        <f>IF(AL239=0,0,($E$239/$AL$239)*100000)</f>
        <v>0</v>
      </c>
      <c r="AN239" s="157">
        <f t="shared" si="238"/>
        <v>0</v>
      </c>
      <c r="AO239" s="157">
        <f>IF(AN239=0,0,($F$239/$AN$239)*100000)</f>
        <v>0</v>
      </c>
      <c r="AP239" s="157">
        <f t="shared" si="238"/>
        <v>0</v>
      </c>
      <c r="AQ239" s="157">
        <f>IF(AP239=0,0,($G$239/$AP$239)*100000)</f>
        <v>0</v>
      </c>
      <c r="AR239" s="157">
        <f t="shared" si="238"/>
        <v>0</v>
      </c>
      <c r="AS239" s="157">
        <f>IF(AR239=0,0,($H$239/$AR$239)*100000)</f>
        <v>0</v>
      </c>
      <c r="AT239" s="157">
        <f t="shared" si="238"/>
        <v>0</v>
      </c>
      <c r="AU239" s="157">
        <f>IF(AT239=0,0,($I$239/$AT$239)*100000)</f>
        <v>0</v>
      </c>
      <c r="AV239" s="157">
        <f t="shared" si="238"/>
        <v>0</v>
      </c>
      <c r="AW239" s="157">
        <f>IF(AV239=0,0,($J$239/$AV$239)*100000)</f>
        <v>0</v>
      </c>
      <c r="AX239" s="157">
        <f t="shared" si="238"/>
        <v>0</v>
      </c>
      <c r="AY239" s="157">
        <f>IF(AX239=0,0,($K$239/$AX$239)*100000)</f>
        <v>0</v>
      </c>
      <c r="AZ239" s="157">
        <f t="shared" si="238"/>
        <v>0</v>
      </c>
      <c r="BA239" s="157">
        <f>IF(AZ239=0,0,($L$239/$AZ$239)*100000)</f>
        <v>0</v>
      </c>
      <c r="CS239" s="171"/>
      <c r="CU239" s="157" t="s">
        <v>115</v>
      </c>
      <c r="CV239" s="160">
        <f t="shared" ref="CV239:DE239" si="239">SUM(CV229:CV238)</f>
        <v>0</v>
      </c>
      <c r="CW239" s="161">
        <f t="shared" si="239"/>
        <v>0</v>
      </c>
      <c r="CX239" s="161">
        <f t="shared" si="239"/>
        <v>0</v>
      </c>
      <c r="CY239" s="172">
        <f t="shared" si="239"/>
        <v>0</v>
      </c>
      <c r="CZ239" s="172">
        <f t="shared" si="239"/>
        <v>0</v>
      </c>
      <c r="DA239" s="172">
        <f t="shared" si="239"/>
        <v>0</v>
      </c>
      <c r="DB239" s="172">
        <f t="shared" si="239"/>
        <v>0</v>
      </c>
      <c r="DC239" s="172">
        <f t="shared" si="239"/>
        <v>0</v>
      </c>
      <c r="DD239" s="172">
        <f t="shared" si="239"/>
        <v>0</v>
      </c>
      <c r="DE239" s="180">
        <f t="shared" si="239"/>
        <v>0</v>
      </c>
    </row>
    <row r="241" spans="1:109" ht="12.95" thickBot="1"/>
    <row r="242" spans="1:109" ht="13.5" thickBot="1">
      <c r="A242" s="136" t="s">
        <v>116</v>
      </c>
      <c r="B242" s="173"/>
      <c r="C242" s="174">
        <f>' B_Populations'!A250</f>
        <v>0</v>
      </c>
      <c r="D242" s="139" t="s">
        <v>103</v>
      </c>
      <c r="E242" s="139"/>
      <c r="F242" s="140" t="s">
        <v>104</v>
      </c>
      <c r="G242" s="141"/>
      <c r="H242" s="141"/>
      <c r="I242" s="141"/>
      <c r="J242" s="141"/>
      <c r="K242" s="141"/>
      <c r="L242" s="141"/>
      <c r="M242" s="98"/>
      <c r="N242" s="98"/>
      <c r="O242" s="98"/>
      <c r="P242" s="98"/>
      <c r="Q242" s="98"/>
      <c r="R242" s="98"/>
      <c r="S242" s="98"/>
      <c r="T242" s="98"/>
      <c r="U242" s="98"/>
      <c r="V242" s="98"/>
      <c r="W242" s="98"/>
      <c r="X242" s="98"/>
      <c r="Y242" s="98"/>
      <c r="CV242" s="98" t="s">
        <v>106</v>
      </c>
      <c r="CW242" s="98"/>
      <c r="CX242" s="98"/>
      <c r="CY242" s="98"/>
    </row>
    <row r="243" spans="1:109" ht="39">
      <c r="B243" s="144" t="s">
        <v>32</v>
      </c>
      <c r="C243" s="145" t="s">
        <v>107</v>
      </c>
      <c r="D243" s="146" t="s">
        <v>108</v>
      </c>
      <c r="E243" s="146" t="s">
        <v>109</v>
      </c>
      <c r="F243" s="148" t="str">
        <f>' B_Populations'!$I$8</f>
        <v>White-Not Hispanic</v>
      </c>
      <c r="G243" s="148" t="str">
        <f>' B_Populations'!$K$8</f>
        <v>Hispanic</v>
      </c>
      <c r="H243" s="148" t="str">
        <f>' B_Populations'!$M$8</f>
        <v>Black-Not Hispanic</v>
      </c>
      <c r="I243" s="148" t="str">
        <f>' B_Populations'!$O$8</f>
        <v>Asian</v>
      </c>
      <c r="J243" s="148" t="str">
        <f>' B_Populations'!$Q$8</f>
        <v>American Indian/Alaska Native</v>
      </c>
      <c r="K243" s="148" t="str">
        <f>' B_Populations'!$S$8</f>
        <v>Other</v>
      </c>
      <c r="L243" s="175" t="str">
        <f>' B_Populations'!$U$8</f>
        <v>Other</v>
      </c>
      <c r="M243" s="102"/>
      <c r="N243" s="102"/>
      <c r="O243" s="102"/>
      <c r="P243" s="102"/>
      <c r="Q243" s="102"/>
      <c r="R243" s="102"/>
      <c r="S243" s="102"/>
      <c r="T243" s="102"/>
      <c r="U243" s="102"/>
      <c r="V243" s="102"/>
      <c r="W243" s="102"/>
      <c r="X243" s="102"/>
      <c r="Y243" s="102"/>
      <c r="Z243" s="102"/>
      <c r="AA243" s="102"/>
      <c r="AB243" s="102"/>
      <c r="AC243" s="102"/>
      <c r="AD243" s="102"/>
      <c r="AE243" s="102"/>
      <c r="AF243" s="102"/>
      <c r="AH243" s="150" t="s">
        <v>110</v>
      </c>
      <c r="AI243" s="150" t="s">
        <v>111</v>
      </c>
      <c r="AJ243" s="150" t="s">
        <v>112</v>
      </c>
      <c r="AK243" s="150" t="s">
        <v>111</v>
      </c>
      <c r="AL243" s="150" t="s">
        <v>113</v>
      </c>
      <c r="AM243" s="150" t="s">
        <v>111</v>
      </c>
      <c r="AN243" s="150" t="str">
        <f>' B_Populations'!$I$8</f>
        <v>White-Not Hispanic</v>
      </c>
      <c r="AO243" s="150" t="s">
        <v>111</v>
      </c>
      <c r="AP243" s="150" t="str">
        <f>' B_Populations'!$K$8</f>
        <v>Hispanic</v>
      </c>
      <c r="AQ243" s="150" t="s">
        <v>111</v>
      </c>
      <c r="AR243" s="150" t="str">
        <f>' B_Populations'!$M$8</f>
        <v>Black-Not Hispanic</v>
      </c>
      <c r="AS243" s="150" t="s">
        <v>111</v>
      </c>
      <c r="AT243" s="150" t="str">
        <f>' B_Populations'!$O$8</f>
        <v>Asian</v>
      </c>
      <c r="AU243" s="150" t="s">
        <v>111</v>
      </c>
      <c r="AV243" s="150" t="str">
        <f>' B_Populations'!$Q$8</f>
        <v>American Indian/Alaska Native</v>
      </c>
      <c r="AW243" s="150" t="s">
        <v>111</v>
      </c>
      <c r="AX243" s="150" t="str">
        <f>' B_Populations'!$S$8</f>
        <v>Other</v>
      </c>
      <c r="AY243" s="150" t="s">
        <v>111</v>
      </c>
      <c r="AZ243" s="150" t="str">
        <f>' B_Populations'!$U$8</f>
        <v>Other</v>
      </c>
      <c r="BA243" s="150" t="s">
        <v>111</v>
      </c>
      <c r="BB243" s="102"/>
      <c r="BC243" s="102"/>
      <c r="BD243" s="102"/>
      <c r="BE243" s="102"/>
      <c r="BF243" s="102"/>
      <c r="BG243" s="102"/>
      <c r="BH243" s="102"/>
      <c r="BI243" s="102"/>
      <c r="BJ243" s="102"/>
      <c r="BK243" s="102"/>
      <c r="BL243" s="102"/>
      <c r="BM243" s="102"/>
      <c r="BN243" s="102"/>
      <c r="BO243" s="102"/>
      <c r="BP243" s="102"/>
      <c r="BQ243" s="102"/>
      <c r="BR243" s="102"/>
      <c r="BS243" s="102"/>
      <c r="BT243" s="102"/>
      <c r="BU243" s="102"/>
      <c r="BV243" s="102"/>
      <c r="BW243" s="102"/>
      <c r="BX243" s="102"/>
      <c r="BY243" s="102"/>
      <c r="BZ243" s="102"/>
      <c r="CA243" s="102"/>
      <c r="CB243" s="102"/>
      <c r="CC243" s="102"/>
      <c r="CD243" s="102"/>
      <c r="CE243" s="102"/>
      <c r="CF243" s="102"/>
      <c r="CG243" s="102"/>
      <c r="CH243" s="102"/>
      <c r="CI243" s="102"/>
      <c r="CJ243" s="102"/>
      <c r="CK243" s="102"/>
      <c r="CL243" s="102"/>
      <c r="CM243" s="102"/>
      <c r="CN243" s="102"/>
      <c r="CO243" s="102"/>
      <c r="CP243" s="102"/>
      <c r="CQ243" s="102"/>
      <c r="CR243" s="102"/>
      <c r="CS243" s="151" t="s">
        <v>114</v>
      </c>
      <c r="CU243" s="150" t="s">
        <v>32</v>
      </c>
      <c r="CV243" s="152" t="s">
        <v>33</v>
      </c>
      <c r="CW243" s="153" t="s">
        <v>34</v>
      </c>
      <c r="CX243" s="153" t="s">
        <v>35</v>
      </c>
      <c r="CY243" s="148" t="str">
        <f>' B_Populations'!$I$8</f>
        <v>White-Not Hispanic</v>
      </c>
      <c r="CZ243" s="148" t="str">
        <f>' B_Populations'!$K$8</f>
        <v>Hispanic</v>
      </c>
      <c r="DA243" s="148" t="str">
        <f>' B_Populations'!$M$8</f>
        <v>Black-Not Hispanic</v>
      </c>
      <c r="DB243" s="148" t="str">
        <f>' B_Populations'!$O$8</f>
        <v>Asian</v>
      </c>
      <c r="DC243" s="148" t="str">
        <f>' B_Populations'!$Q$8</f>
        <v>American Indian/Alaska Native</v>
      </c>
      <c r="DD243" s="148" t="str">
        <f>' B_Populations'!$S$8</f>
        <v>Other</v>
      </c>
      <c r="DE243" s="175" t="str">
        <f>' B_Populations'!$U$8</f>
        <v>Other</v>
      </c>
    </row>
    <row r="244" spans="1:109">
      <c r="B244" s="108" t="str">
        <f>' B_Populations'!$B$9</f>
        <v>10-14</v>
      </c>
      <c r="C244" s="259"/>
      <c r="D244" s="260"/>
      <c r="E244" s="260"/>
      <c r="F244" s="155"/>
      <c r="G244" s="155"/>
      <c r="H244" s="155"/>
      <c r="I244" s="155"/>
      <c r="J244" s="155"/>
      <c r="K244" s="155"/>
      <c r="L244" s="155"/>
      <c r="M244" s="110"/>
      <c r="N244" s="110"/>
      <c r="O244" s="110"/>
      <c r="P244" s="110"/>
      <c r="Q244" s="110"/>
      <c r="R244" s="110"/>
      <c r="S244" s="110"/>
      <c r="T244" s="110"/>
      <c r="U244" s="110"/>
      <c r="V244" s="110"/>
      <c r="W244" s="110"/>
      <c r="X244" s="110"/>
      <c r="Y244" s="110"/>
      <c r="Z244" s="177"/>
      <c r="AA244" s="177"/>
      <c r="AB244" s="177"/>
      <c r="AC244" s="177"/>
      <c r="AD244" s="177"/>
      <c r="AE244" s="177"/>
      <c r="AF244" s="177"/>
      <c r="AG244" s="110"/>
      <c r="AH244" s="157">
        <f>' B_Populations'!C249</f>
        <v>0</v>
      </c>
      <c r="AI244" s="157">
        <f>IF(AH244=0,0,($C$244/$AH$244)*100000)</f>
        <v>0</v>
      </c>
      <c r="AJ244" s="157">
        <f>' B_Populations'!E249</f>
        <v>0</v>
      </c>
      <c r="AK244" s="157">
        <f>IF(AJ244=0,0,($D$244/$AJ$244)*100000)</f>
        <v>0</v>
      </c>
      <c r="AL244" s="157">
        <f>' B_Populations'!G249</f>
        <v>0</v>
      </c>
      <c r="AM244" s="157">
        <f>IF(AL244=0,0,($E$244/$AL$244)*100000)</f>
        <v>0</v>
      </c>
      <c r="AN244" s="157">
        <f>' B_Populations'!I249</f>
        <v>0</v>
      </c>
      <c r="AO244" s="157">
        <f>IF(AN244=0,0,($F$244/$AN$244)*100000)</f>
        <v>0</v>
      </c>
      <c r="AP244" s="157">
        <f>' B_Populations'!K249</f>
        <v>0</v>
      </c>
      <c r="AQ244" s="157">
        <f>IF(AP244=0,0,($G$244/$AP$244)*100000)</f>
        <v>0</v>
      </c>
      <c r="AR244" s="157">
        <f>' B_Populations'!M249</f>
        <v>0</v>
      </c>
      <c r="AS244" s="157">
        <f>IF(AR244=0,0,($H$244/$AR$244)*100000)</f>
        <v>0</v>
      </c>
      <c r="AT244" s="157">
        <f>' B_Populations'!O249</f>
        <v>0</v>
      </c>
      <c r="AU244" s="157">
        <f>IF(AT244=0,0,($I$244/$AT$244)*100000)</f>
        <v>0</v>
      </c>
      <c r="AV244" s="157">
        <f>' B_Populations'!Q249</f>
        <v>0</v>
      </c>
      <c r="AW244" s="157">
        <f>IF(AV244=0,0,($J$244/$AV$244)*100000)</f>
        <v>0</v>
      </c>
      <c r="AX244" s="157">
        <f>' B_Populations'!S249</f>
        <v>0</v>
      </c>
      <c r="AY244" s="157">
        <f>IF(AX244=0,0,($K$244/$AX$244)*100000)</f>
        <v>0</v>
      </c>
      <c r="AZ244" s="157">
        <f>' B_Populations'!U249</f>
        <v>0</v>
      </c>
      <c r="BA244" s="157">
        <f>IF(AZ244=0,0,($L$244/$AZ$244)*100000)</f>
        <v>0</v>
      </c>
      <c r="CQ244" s="110"/>
      <c r="CR244" s="158"/>
      <c r="CS244" s="159">
        <v>7.3032E-2</v>
      </c>
      <c r="CT244" s="110"/>
      <c r="CU244" s="108" t="str">
        <f>' B_Populations'!$B$9</f>
        <v>10-14</v>
      </c>
      <c r="CV244" s="160">
        <f t="shared" ref="CV244:CV253" si="240">AI244*CS244</f>
        <v>0</v>
      </c>
      <c r="CW244" s="161">
        <f t="shared" ref="CW244:CW253" si="241">AK244*CS244</f>
        <v>0</v>
      </c>
      <c r="CX244" s="161">
        <f t="shared" ref="CX244:CX253" si="242">AM244*CS244</f>
        <v>0</v>
      </c>
      <c r="CY244" s="162">
        <f t="shared" ref="CY244:CY253" si="243">AO244*CS244</f>
        <v>0</v>
      </c>
      <c r="CZ244" s="162">
        <f t="shared" ref="CZ244:CZ253" si="244">AQ244*CS244</f>
        <v>0</v>
      </c>
      <c r="DA244" s="162">
        <f t="shared" ref="DA244:DA253" si="245">AS244*CS244</f>
        <v>0</v>
      </c>
      <c r="DB244" s="162">
        <f t="shared" ref="DB244:DB253" si="246">AU244*CS244</f>
        <v>0</v>
      </c>
      <c r="DC244" s="162">
        <f t="shared" ref="DC244:DC253" si="247">AW244*CS244</f>
        <v>0</v>
      </c>
      <c r="DD244" s="162">
        <f t="shared" ref="DD244:DD253" si="248">AY244*CS244</f>
        <v>0</v>
      </c>
      <c r="DE244" s="178">
        <f t="shared" ref="DE244:DE253" si="249">BA244*CS244</f>
        <v>0</v>
      </c>
    </row>
    <row r="245" spans="1:109">
      <c r="B245" s="108" t="str">
        <f>' B_Populations'!$B$10</f>
        <v>15-19</v>
      </c>
      <c r="C245" s="259"/>
      <c r="D245" s="260"/>
      <c r="E245" s="260"/>
      <c r="F245" s="155"/>
      <c r="G245" s="155"/>
      <c r="H245" s="155"/>
      <c r="I245" s="155"/>
      <c r="J245" s="155"/>
      <c r="K245" s="155"/>
      <c r="L245" s="155"/>
      <c r="M245" s="110"/>
      <c r="N245" s="110"/>
      <c r="O245" s="110"/>
      <c r="P245" s="110"/>
      <c r="Q245" s="110"/>
      <c r="R245" s="110"/>
      <c r="S245" s="110"/>
      <c r="T245" s="110"/>
      <c r="U245" s="110"/>
      <c r="V245" s="110"/>
      <c r="W245" s="110"/>
      <c r="X245" s="110"/>
      <c r="Y245" s="110"/>
      <c r="Z245" s="177"/>
      <c r="AA245" s="177"/>
      <c r="AB245" s="177"/>
      <c r="AC245" s="177"/>
      <c r="AD245" s="177"/>
      <c r="AE245" s="177"/>
      <c r="AF245" s="177"/>
      <c r="AG245" s="110"/>
      <c r="AH245" s="157">
        <f>' B_Populations'!C250</f>
        <v>0</v>
      </c>
      <c r="AI245" s="157">
        <f>IF(AH245=0,0,($C$245/$AH$245)*100000)</f>
        <v>0</v>
      </c>
      <c r="AJ245" s="157">
        <f>' B_Populations'!E250</f>
        <v>0</v>
      </c>
      <c r="AK245" s="157">
        <f>IF(AJ245=0,0,($D$245/$AJ$245)*100000)</f>
        <v>0</v>
      </c>
      <c r="AL245" s="157">
        <f>' B_Populations'!G250</f>
        <v>0</v>
      </c>
      <c r="AM245" s="157">
        <f>IF(AL245=0,0,($E$245/$AL$245)*100000)</f>
        <v>0</v>
      </c>
      <c r="AN245" s="157">
        <f>' B_Populations'!I250</f>
        <v>0</v>
      </c>
      <c r="AO245" s="157">
        <f>IF(AN245=0,0,($F$245/$AN$245)*100000)</f>
        <v>0</v>
      </c>
      <c r="AP245" s="157">
        <f>' B_Populations'!K250</f>
        <v>0</v>
      </c>
      <c r="AQ245" s="157">
        <f>IF(AP245=0,0,($G$245/$AP$245)*100000)</f>
        <v>0</v>
      </c>
      <c r="AR245" s="157">
        <f>' B_Populations'!M250</f>
        <v>0</v>
      </c>
      <c r="AS245" s="157">
        <f>IF(AR245=0,0,($H$245/$AR$245)*100000)</f>
        <v>0</v>
      </c>
      <c r="AT245" s="157">
        <f>' B_Populations'!O250</f>
        <v>0</v>
      </c>
      <c r="AU245" s="157">
        <f>IF(AT245=0,0,($I$245/$AT$245)*100000)</f>
        <v>0</v>
      </c>
      <c r="AV245" s="157">
        <f>' B_Populations'!Q250</f>
        <v>0</v>
      </c>
      <c r="AW245" s="157">
        <f>IF(AV245=0,0,($J$245/$AV$245)*100000)</f>
        <v>0</v>
      </c>
      <c r="AX245" s="157">
        <f>' B_Populations'!S250</f>
        <v>0</v>
      </c>
      <c r="AY245" s="157">
        <f>IF(AX245=0,0,($K$245/$AX$245)*100000)</f>
        <v>0</v>
      </c>
      <c r="AZ245" s="157">
        <f>' B_Populations'!U250</f>
        <v>0</v>
      </c>
      <c r="BA245" s="157">
        <f>IF(AZ245=0,0,($L$245/$AZ$245)*100000)</f>
        <v>0</v>
      </c>
      <c r="CQ245" s="110"/>
      <c r="CR245" s="158"/>
      <c r="CS245" s="159">
        <v>7.2168999999999997E-2</v>
      </c>
      <c r="CT245" s="110"/>
      <c r="CU245" s="108" t="str">
        <f>' B_Populations'!$B$10</f>
        <v>15-19</v>
      </c>
      <c r="CV245" s="160">
        <f t="shared" si="240"/>
        <v>0</v>
      </c>
      <c r="CW245" s="161">
        <f t="shared" si="241"/>
        <v>0</v>
      </c>
      <c r="CX245" s="161">
        <f t="shared" si="242"/>
        <v>0</v>
      </c>
      <c r="CY245" s="162">
        <f t="shared" si="243"/>
        <v>0</v>
      </c>
      <c r="CZ245" s="162">
        <f t="shared" si="244"/>
        <v>0</v>
      </c>
      <c r="DA245" s="162">
        <f t="shared" si="245"/>
        <v>0</v>
      </c>
      <c r="DB245" s="162">
        <f t="shared" si="246"/>
        <v>0</v>
      </c>
      <c r="DC245" s="162">
        <f t="shared" si="247"/>
        <v>0</v>
      </c>
      <c r="DD245" s="162">
        <f t="shared" si="248"/>
        <v>0</v>
      </c>
      <c r="DE245" s="178">
        <f t="shared" si="249"/>
        <v>0</v>
      </c>
    </row>
    <row r="246" spans="1:109">
      <c r="B246" s="108" t="str">
        <f>' B_Populations'!$B$11</f>
        <v>20-24</v>
      </c>
      <c r="C246" s="259"/>
      <c r="D246" s="260"/>
      <c r="E246" s="260"/>
      <c r="F246" s="155"/>
      <c r="G246" s="155"/>
      <c r="H246" s="155"/>
      <c r="I246" s="155"/>
      <c r="J246" s="155"/>
      <c r="K246" s="155"/>
      <c r="L246" s="155"/>
      <c r="M246" s="110"/>
      <c r="N246" s="110"/>
      <c r="O246" s="110"/>
      <c r="P246" s="110"/>
      <c r="Q246" s="110"/>
      <c r="R246" s="110"/>
      <c r="S246" s="110"/>
      <c r="T246" s="110"/>
      <c r="U246" s="110"/>
      <c r="V246" s="110"/>
      <c r="W246" s="110"/>
      <c r="X246" s="110"/>
      <c r="Y246" s="110"/>
      <c r="Z246" s="177"/>
      <c r="AA246" s="177"/>
      <c r="AB246" s="177"/>
      <c r="AC246" s="177"/>
      <c r="AD246" s="177"/>
      <c r="AE246" s="177"/>
      <c r="AF246" s="177"/>
      <c r="AG246" s="110"/>
      <c r="AH246" s="157">
        <f>' B_Populations'!C251</f>
        <v>0</v>
      </c>
      <c r="AI246" s="157">
        <f>IF(AH246=0,0,($C$246/$AH$246)*100000)</f>
        <v>0</v>
      </c>
      <c r="AJ246" s="157">
        <f>' B_Populations'!E251</f>
        <v>0</v>
      </c>
      <c r="AK246" s="157">
        <f>IF(AJ246=0,0,($D$246/$AJ$246)*100000)</f>
        <v>0</v>
      </c>
      <c r="AL246" s="157">
        <f>' B_Populations'!G251</f>
        <v>0</v>
      </c>
      <c r="AM246" s="157">
        <f>IF(AL246=0,0,($E$246/$AL$246)*100000)</f>
        <v>0</v>
      </c>
      <c r="AN246" s="157">
        <f>' B_Populations'!I251</f>
        <v>0</v>
      </c>
      <c r="AO246" s="157">
        <f>IF(AN246=0,0,($F$246/$AN$246)*100000)</f>
        <v>0</v>
      </c>
      <c r="AP246" s="157">
        <f>' B_Populations'!K251</f>
        <v>0</v>
      </c>
      <c r="AQ246" s="157">
        <f>IF(AP246=0,0,($G$246/$AP$246)*100000)</f>
        <v>0</v>
      </c>
      <c r="AR246" s="157">
        <f>' B_Populations'!M251</f>
        <v>0</v>
      </c>
      <c r="AS246" s="157">
        <f>IF(AR246=0,0,($H$246/$AR$246)*100000)</f>
        <v>0</v>
      </c>
      <c r="AT246" s="157">
        <f>' B_Populations'!O251</f>
        <v>0</v>
      </c>
      <c r="AU246" s="157">
        <f>IF(AT246=0,0,($I$246/$AT$246)*100000)</f>
        <v>0</v>
      </c>
      <c r="AV246" s="157">
        <f>' B_Populations'!Q251</f>
        <v>0</v>
      </c>
      <c r="AW246" s="157">
        <f>IF(AV246=0,0,($J$246/$AV$246)*100000)</f>
        <v>0</v>
      </c>
      <c r="AX246" s="157">
        <f>' B_Populations'!S251</f>
        <v>0</v>
      </c>
      <c r="AY246" s="157">
        <f>IF(AX246=0,0,($K$246/$AX$246)*100000)</f>
        <v>0</v>
      </c>
      <c r="AZ246" s="157">
        <f>' B_Populations'!U251</f>
        <v>0</v>
      </c>
      <c r="BA246" s="157">
        <f>IF(AZ246=0,0,($L$246/$AZ$246)*100000)</f>
        <v>0</v>
      </c>
      <c r="CQ246" s="110"/>
      <c r="CR246" s="158"/>
      <c r="CS246" s="159">
        <v>6.6477999999999995E-2</v>
      </c>
      <c r="CT246" s="110"/>
      <c r="CU246" s="108" t="str">
        <f>' B_Populations'!$B$11</f>
        <v>20-24</v>
      </c>
      <c r="CV246" s="160">
        <f t="shared" si="240"/>
        <v>0</v>
      </c>
      <c r="CW246" s="161">
        <f t="shared" si="241"/>
        <v>0</v>
      </c>
      <c r="CX246" s="161">
        <f t="shared" si="242"/>
        <v>0</v>
      </c>
      <c r="CY246" s="162">
        <f t="shared" si="243"/>
        <v>0</v>
      </c>
      <c r="CZ246" s="162">
        <f t="shared" si="244"/>
        <v>0</v>
      </c>
      <c r="DA246" s="162">
        <f t="shared" si="245"/>
        <v>0</v>
      </c>
      <c r="DB246" s="162">
        <f t="shared" si="246"/>
        <v>0</v>
      </c>
      <c r="DC246" s="162">
        <f t="shared" si="247"/>
        <v>0</v>
      </c>
      <c r="DD246" s="162">
        <f t="shared" si="248"/>
        <v>0</v>
      </c>
      <c r="DE246" s="178">
        <f t="shared" si="249"/>
        <v>0</v>
      </c>
    </row>
    <row r="247" spans="1:109">
      <c r="B247" s="108" t="str">
        <f>' B_Populations'!$B$12</f>
        <v>25-34</v>
      </c>
      <c r="C247" s="259"/>
      <c r="D247" s="260"/>
      <c r="E247" s="260"/>
      <c r="F247" s="155"/>
      <c r="G247" s="155"/>
      <c r="H247" s="155"/>
      <c r="I247" s="155"/>
      <c r="J247" s="155"/>
      <c r="K247" s="155"/>
      <c r="L247" s="155"/>
      <c r="M247" s="110"/>
      <c r="N247" s="110"/>
      <c r="O247" s="110"/>
      <c r="P247" s="110"/>
      <c r="Q247" s="110"/>
      <c r="R247" s="110"/>
      <c r="S247" s="110"/>
      <c r="T247" s="110"/>
      <c r="U247" s="110"/>
      <c r="V247" s="110"/>
      <c r="W247" s="110"/>
      <c r="X247" s="110"/>
      <c r="Y247" s="110"/>
      <c r="Z247" s="177"/>
      <c r="AA247" s="177"/>
      <c r="AB247" s="177"/>
      <c r="AC247" s="177"/>
      <c r="AD247" s="177"/>
      <c r="AE247" s="177"/>
      <c r="AF247" s="177"/>
      <c r="AG247" s="110"/>
      <c r="AH247" s="157">
        <f>' B_Populations'!C252</f>
        <v>0</v>
      </c>
      <c r="AI247" s="157">
        <f>IF(AH247=0,0,($C$247/$AH$247)*100000)</f>
        <v>0</v>
      </c>
      <c r="AJ247" s="157">
        <f>' B_Populations'!E252</f>
        <v>0</v>
      </c>
      <c r="AK247" s="157">
        <f>IF(AJ247=0,0,($D$247/$AJ$247)*100000)</f>
        <v>0</v>
      </c>
      <c r="AL247" s="157">
        <f>' B_Populations'!G252</f>
        <v>0</v>
      </c>
      <c r="AM247" s="157">
        <f>IF(AL247=0,0,($E$247/$AL$247)*100000)</f>
        <v>0</v>
      </c>
      <c r="AN247" s="157">
        <f>' B_Populations'!I252</f>
        <v>0</v>
      </c>
      <c r="AO247" s="157">
        <f>IF(AN247=0,0,($F$247/$AN$247)*100000)</f>
        <v>0</v>
      </c>
      <c r="AP247" s="157">
        <f>' B_Populations'!K252</f>
        <v>0</v>
      </c>
      <c r="AQ247" s="157">
        <f>IF(AP247=0,0,($G$247/$AP$247)*100000)</f>
        <v>0</v>
      </c>
      <c r="AR247" s="157">
        <f>' B_Populations'!M252</f>
        <v>0</v>
      </c>
      <c r="AS247" s="157">
        <f>IF(AR247=0,0,($H$247/$AR$247)*100000)</f>
        <v>0</v>
      </c>
      <c r="AT247" s="157">
        <f>' B_Populations'!O252</f>
        <v>0</v>
      </c>
      <c r="AU247" s="157">
        <f>IF(AT247=0,0,($I$247/$AT$247)*100000)</f>
        <v>0</v>
      </c>
      <c r="AV247" s="157">
        <f>' B_Populations'!Q252</f>
        <v>0</v>
      </c>
      <c r="AW247" s="157">
        <f>IF(AV247=0,0,($J$247/$AV$247)*100000)</f>
        <v>0</v>
      </c>
      <c r="AX247" s="157">
        <f>' B_Populations'!S252</f>
        <v>0</v>
      </c>
      <c r="AY247" s="157">
        <f>IF(AX247=0,0,($K$247/$AX$247)*100000)</f>
        <v>0</v>
      </c>
      <c r="AZ247" s="157">
        <f>' B_Populations'!U252</f>
        <v>0</v>
      </c>
      <c r="BA247" s="157">
        <f>IF(AZ247=0,0,($L$247/$AZ$247)*100000)</f>
        <v>0</v>
      </c>
      <c r="CQ247" s="110"/>
      <c r="CR247" s="158"/>
      <c r="CS247" s="159">
        <v>0.135573</v>
      </c>
      <c r="CT247" s="110"/>
      <c r="CU247" s="108" t="str">
        <f>' B_Populations'!$B$12</f>
        <v>25-34</v>
      </c>
      <c r="CV247" s="160">
        <f t="shared" si="240"/>
        <v>0</v>
      </c>
      <c r="CW247" s="161">
        <f t="shared" si="241"/>
        <v>0</v>
      </c>
      <c r="CX247" s="161">
        <f t="shared" si="242"/>
        <v>0</v>
      </c>
      <c r="CY247" s="162">
        <f t="shared" si="243"/>
        <v>0</v>
      </c>
      <c r="CZ247" s="162">
        <f t="shared" si="244"/>
        <v>0</v>
      </c>
      <c r="DA247" s="162">
        <f t="shared" si="245"/>
        <v>0</v>
      </c>
      <c r="DB247" s="162">
        <f t="shared" si="246"/>
        <v>0</v>
      </c>
      <c r="DC247" s="162">
        <f t="shared" si="247"/>
        <v>0</v>
      </c>
      <c r="DD247" s="162">
        <f t="shared" si="248"/>
        <v>0</v>
      </c>
      <c r="DE247" s="178">
        <f t="shared" si="249"/>
        <v>0</v>
      </c>
    </row>
    <row r="248" spans="1:109">
      <c r="B248" s="108" t="str">
        <f>' B_Populations'!$B$13</f>
        <v>35-44</v>
      </c>
      <c r="C248" s="259"/>
      <c r="D248" s="260"/>
      <c r="E248" s="260"/>
      <c r="F248" s="155"/>
      <c r="G248" s="155"/>
      <c r="H248" s="155"/>
      <c r="I248" s="155"/>
      <c r="J248" s="155"/>
      <c r="K248" s="155"/>
      <c r="L248" s="155"/>
      <c r="M248" s="110"/>
      <c r="N248" s="110"/>
      <c r="O248" s="110"/>
      <c r="P248" s="110"/>
      <c r="Q248" s="110"/>
      <c r="R248" s="110"/>
      <c r="S248" s="110"/>
      <c r="T248" s="110"/>
      <c r="U248" s="110"/>
      <c r="V248" s="110"/>
      <c r="W248" s="110"/>
      <c r="X248" s="110"/>
      <c r="Y248" s="110"/>
      <c r="Z248" s="177"/>
      <c r="AA248" s="177"/>
      <c r="AB248" s="177"/>
      <c r="AC248" s="177"/>
      <c r="AD248" s="177"/>
      <c r="AE248" s="177"/>
      <c r="AF248" s="177"/>
      <c r="AG248" s="110"/>
      <c r="AH248" s="157">
        <f>' B_Populations'!C253</f>
        <v>0</v>
      </c>
      <c r="AI248" s="157">
        <f>IF(AH248=0,0,($C$248/$AH$248)*100000)</f>
        <v>0</v>
      </c>
      <c r="AJ248" s="157">
        <f>' B_Populations'!E253</f>
        <v>0</v>
      </c>
      <c r="AK248" s="157">
        <f>IF(AJ248=0,0,($D$248/$AJ$248)*100000)</f>
        <v>0</v>
      </c>
      <c r="AL248" s="157">
        <f>' B_Populations'!G253</f>
        <v>0</v>
      </c>
      <c r="AM248" s="157">
        <f>IF(AL248=0,0,($E$248/$AL$248)*100000)</f>
        <v>0</v>
      </c>
      <c r="AN248" s="157">
        <f>' B_Populations'!I253</f>
        <v>0</v>
      </c>
      <c r="AO248" s="157">
        <f>IF(AN248=0,0,($F$248/$AN$248)*100000)</f>
        <v>0</v>
      </c>
      <c r="AP248" s="157">
        <f>' B_Populations'!K253</f>
        <v>0</v>
      </c>
      <c r="AQ248" s="157">
        <f>IF(AP248=0,0,($G$248/$AP$248)*100000)</f>
        <v>0</v>
      </c>
      <c r="AR248" s="157">
        <f>' B_Populations'!M253</f>
        <v>0</v>
      </c>
      <c r="AS248" s="157">
        <f>IF(AR248=0,0,($H$248/$AR$248)*100000)</f>
        <v>0</v>
      </c>
      <c r="AT248" s="157">
        <f>' B_Populations'!O253</f>
        <v>0</v>
      </c>
      <c r="AU248" s="157">
        <f>IF(AT248=0,0,($I$248/$AT$248)*100000)</f>
        <v>0</v>
      </c>
      <c r="AV248" s="157">
        <f>' B_Populations'!Q253</f>
        <v>0</v>
      </c>
      <c r="AW248" s="157">
        <f>IF(AV248=0,0,($J$248/$AV$248)*100000)</f>
        <v>0</v>
      </c>
      <c r="AX248" s="157">
        <f>' B_Populations'!S253</f>
        <v>0</v>
      </c>
      <c r="AY248" s="157">
        <f>IF(AX248=0,0,($K$248/$AX$248)*100000)</f>
        <v>0</v>
      </c>
      <c r="AZ248" s="157">
        <f>' B_Populations'!U253</f>
        <v>0</v>
      </c>
      <c r="BA248" s="157">
        <f>IF(AZ248=0,0,($L$248/$AZ$248)*100000)</f>
        <v>0</v>
      </c>
      <c r="CQ248" s="110"/>
      <c r="CR248" s="158"/>
      <c r="CS248" s="159">
        <v>0.16261300000000001</v>
      </c>
      <c r="CT248" s="110"/>
      <c r="CU248" s="108" t="str">
        <f>' B_Populations'!$B$13</f>
        <v>35-44</v>
      </c>
      <c r="CV248" s="160">
        <f t="shared" si="240"/>
        <v>0</v>
      </c>
      <c r="CW248" s="161">
        <f t="shared" si="241"/>
        <v>0</v>
      </c>
      <c r="CX248" s="161">
        <f t="shared" si="242"/>
        <v>0</v>
      </c>
      <c r="CY248" s="162">
        <f t="shared" si="243"/>
        <v>0</v>
      </c>
      <c r="CZ248" s="162">
        <f t="shared" si="244"/>
        <v>0</v>
      </c>
      <c r="DA248" s="162">
        <f t="shared" si="245"/>
        <v>0</v>
      </c>
      <c r="DB248" s="162">
        <f t="shared" si="246"/>
        <v>0</v>
      </c>
      <c r="DC248" s="162">
        <f t="shared" si="247"/>
        <v>0</v>
      </c>
      <c r="DD248" s="162">
        <f t="shared" si="248"/>
        <v>0</v>
      </c>
      <c r="DE248" s="178">
        <f t="shared" si="249"/>
        <v>0</v>
      </c>
    </row>
    <row r="249" spans="1:109">
      <c r="B249" s="108" t="str">
        <f>' B_Populations'!$B$14</f>
        <v>45-54</v>
      </c>
      <c r="C249" s="259"/>
      <c r="D249" s="260"/>
      <c r="E249" s="260"/>
      <c r="F249" s="155"/>
      <c r="G249" s="155"/>
      <c r="H249" s="155"/>
      <c r="I249" s="155"/>
      <c r="J249" s="155"/>
      <c r="K249" s="155"/>
      <c r="L249" s="155"/>
      <c r="M249" s="110"/>
      <c r="N249" s="110"/>
      <c r="O249" s="110"/>
      <c r="P249" s="110"/>
      <c r="Q249" s="110"/>
      <c r="R249" s="110"/>
      <c r="S249" s="110"/>
      <c r="T249" s="110"/>
      <c r="U249" s="110"/>
      <c r="V249" s="110"/>
      <c r="W249" s="110"/>
      <c r="X249" s="110"/>
      <c r="Y249" s="110"/>
      <c r="Z249" s="177"/>
      <c r="AA249" s="177"/>
      <c r="AB249" s="177"/>
      <c r="AC249" s="177"/>
      <c r="AD249" s="177"/>
      <c r="AE249" s="177"/>
      <c r="AF249" s="177"/>
      <c r="AG249" s="110"/>
      <c r="AH249" s="157">
        <f>' B_Populations'!C254</f>
        <v>0</v>
      </c>
      <c r="AI249" s="157">
        <f>IF(AH249=0,0,($C$249/$AH$249)*100000)</f>
        <v>0</v>
      </c>
      <c r="AJ249" s="157">
        <f>' B_Populations'!E254</f>
        <v>0</v>
      </c>
      <c r="AK249" s="157">
        <f>IF(AJ249=0,0,($D$249/$AJ$249)*100000)</f>
        <v>0</v>
      </c>
      <c r="AL249" s="157">
        <f>' B_Populations'!G254</f>
        <v>0</v>
      </c>
      <c r="AM249" s="157">
        <f>IF(AL249=0,0,($E$249/$AL$249)*100000)</f>
        <v>0</v>
      </c>
      <c r="AN249" s="157">
        <f>' B_Populations'!I254</f>
        <v>0</v>
      </c>
      <c r="AO249" s="157">
        <f>IF(AN249=0,0,($F$249/$AN$249)*100000)</f>
        <v>0</v>
      </c>
      <c r="AP249" s="157">
        <f>' B_Populations'!K254</f>
        <v>0</v>
      </c>
      <c r="AQ249" s="157">
        <f>IF(AP249=0,0,($G$249/$AP$249)*100000)</f>
        <v>0</v>
      </c>
      <c r="AR249" s="157">
        <f>' B_Populations'!M254</f>
        <v>0</v>
      </c>
      <c r="AS249" s="157">
        <f>IF(AR249=0,0,($H$249/$AR$249)*100000)</f>
        <v>0</v>
      </c>
      <c r="AT249" s="157">
        <f>' B_Populations'!O254</f>
        <v>0</v>
      </c>
      <c r="AU249" s="157">
        <f>IF(AT249=0,0,($I$249/$AT$249)*100000)</f>
        <v>0</v>
      </c>
      <c r="AV249" s="157">
        <f>' B_Populations'!Q254</f>
        <v>0</v>
      </c>
      <c r="AW249" s="157">
        <f>IF(AV249=0,0,($J$249/$AV$249)*100000)</f>
        <v>0</v>
      </c>
      <c r="AX249" s="157">
        <f>' B_Populations'!S254</f>
        <v>0</v>
      </c>
      <c r="AY249" s="157">
        <f>IF(AX249=0,0,($K$249/$AX$249)*100000)</f>
        <v>0</v>
      </c>
      <c r="AZ249" s="157">
        <f>' B_Populations'!U254</f>
        <v>0</v>
      </c>
      <c r="BA249" s="157">
        <f>IF(AZ249=0,0,($L$249/$AZ$249)*100000)</f>
        <v>0</v>
      </c>
      <c r="CQ249" s="110"/>
      <c r="CR249" s="158"/>
      <c r="CS249" s="159">
        <v>0.13483400000000001</v>
      </c>
      <c r="CT249" s="110"/>
      <c r="CU249" s="108" t="str">
        <f>' B_Populations'!$B$14</f>
        <v>45-54</v>
      </c>
      <c r="CV249" s="160">
        <f t="shared" si="240"/>
        <v>0</v>
      </c>
      <c r="CW249" s="161">
        <f t="shared" si="241"/>
        <v>0</v>
      </c>
      <c r="CX249" s="161">
        <f t="shared" si="242"/>
        <v>0</v>
      </c>
      <c r="CY249" s="162">
        <f t="shared" si="243"/>
        <v>0</v>
      </c>
      <c r="CZ249" s="162">
        <f t="shared" si="244"/>
        <v>0</v>
      </c>
      <c r="DA249" s="162">
        <f t="shared" si="245"/>
        <v>0</v>
      </c>
      <c r="DB249" s="162">
        <f t="shared" si="246"/>
        <v>0</v>
      </c>
      <c r="DC249" s="162">
        <f t="shared" si="247"/>
        <v>0</v>
      </c>
      <c r="DD249" s="162">
        <f t="shared" si="248"/>
        <v>0</v>
      </c>
      <c r="DE249" s="178">
        <f t="shared" si="249"/>
        <v>0</v>
      </c>
    </row>
    <row r="250" spans="1:109">
      <c r="B250" s="108" t="str">
        <f>' B_Populations'!$B$15</f>
        <v>55-64</v>
      </c>
      <c r="C250" s="259"/>
      <c r="D250" s="260"/>
      <c r="E250" s="260"/>
      <c r="F250" s="155"/>
      <c r="G250" s="155"/>
      <c r="H250" s="155"/>
      <c r="I250" s="155"/>
      <c r="J250" s="155"/>
      <c r="K250" s="155"/>
      <c r="L250" s="155"/>
      <c r="M250" s="110"/>
      <c r="N250" s="110"/>
      <c r="O250" s="110"/>
      <c r="P250" s="110"/>
      <c r="Q250" s="110"/>
      <c r="R250" s="110"/>
      <c r="S250" s="110"/>
      <c r="T250" s="110"/>
      <c r="U250" s="110"/>
      <c r="V250" s="110"/>
      <c r="W250" s="110"/>
      <c r="X250" s="110"/>
      <c r="Y250" s="110"/>
      <c r="Z250" s="177"/>
      <c r="AA250" s="177"/>
      <c r="AB250" s="177"/>
      <c r="AC250" s="177"/>
      <c r="AD250" s="177"/>
      <c r="AE250" s="177"/>
      <c r="AF250" s="177"/>
      <c r="AG250" s="110"/>
      <c r="AH250" s="157">
        <f>' B_Populations'!C255</f>
        <v>0</v>
      </c>
      <c r="AI250" s="157">
        <f>IF(AH250=0,0,($C$250/$AH$250)*100000)</f>
        <v>0</v>
      </c>
      <c r="AJ250" s="157">
        <f>' B_Populations'!E255</f>
        <v>0</v>
      </c>
      <c r="AK250" s="157">
        <f>IF(AJ250=0,0,($D$250/$AJ$250)*100000)</f>
        <v>0</v>
      </c>
      <c r="AL250" s="157">
        <f>' B_Populations'!G255</f>
        <v>0</v>
      </c>
      <c r="AM250" s="157">
        <f>IF(AL250=0,0,($E$250/$AL$250)*100000)</f>
        <v>0</v>
      </c>
      <c r="AN250" s="157">
        <f>' B_Populations'!I255</f>
        <v>0</v>
      </c>
      <c r="AO250" s="157">
        <f>IF(AN250=0,0,($F$250/$AN$250)*100000)</f>
        <v>0</v>
      </c>
      <c r="AP250" s="157">
        <f>' B_Populations'!K255</f>
        <v>0</v>
      </c>
      <c r="AQ250" s="157">
        <f>IF(AP250=0,0,($G$250/$AP$250)*100000)</f>
        <v>0</v>
      </c>
      <c r="AR250" s="157">
        <f>' B_Populations'!M255</f>
        <v>0</v>
      </c>
      <c r="AS250" s="157">
        <f>IF(AR250=0,0,($H$250/$AR$250)*100000)</f>
        <v>0</v>
      </c>
      <c r="AT250" s="157">
        <f>' B_Populations'!O255</f>
        <v>0</v>
      </c>
      <c r="AU250" s="157">
        <f>IF(AT250=0,0,($I$250/$AT$250)*100000)</f>
        <v>0</v>
      </c>
      <c r="AV250" s="157">
        <f>' B_Populations'!Q255</f>
        <v>0</v>
      </c>
      <c r="AW250" s="157">
        <f>IF(AV250=0,0,($J$250/$AV$250)*100000)</f>
        <v>0</v>
      </c>
      <c r="AX250" s="157">
        <f>' B_Populations'!S255</f>
        <v>0</v>
      </c>
      <c r="AY250" s="157">
        <f>IF(AX250=0,0,($K$250/$AX$250)*100000)</f>
        <v>0</v>
      </c>
      <c r="AZ250" s="157">
        <f>' B_Populations'!U255</f>
        <v>0</v>
      </c>
      <c r="BA250" s="157">
        <f>IF(AZ250=0,0,($L$250/$AZ$250)*100000)</f>
        <v>0</v>
      </c>
      <c r="CQ250" s="110"/>
      <c r="CR250" s="158"/>
      <c r="CS250" s="159">
        <v>8.7247000000000005E-2</v>
      </c>
      <c r="CT250" s="110"/>
      <c r="CU250" s="108" t="str">
        <f>' B_Populations'!$B$15</f>
        <v>55-64</v>
      </c>
      <c r="CV250" s="160">
        <f t="shared" si="240"/>
        <v>0</v>
      </c>
      <c r="CW250" s="161">
        <f t="shared" si="241"/>
        <v>0</v>
      </c>
      <c r="CX250" s="161">
        <f t="shared" si="242"/>
        <v>0</v>
      </c>
      <c r="CY250" s="162">
        <f t="shared" si="243"/>
        <v>0</v>
      </c>
      <c r="CZ250" s="162">
        <f t="shared" si="244"/>
        <v>0</v>
      </c>
      <c r="DA250" s="162">
        <f t="shared" si="245"/>
        <v>0</v>
      </c>
      <c r="DB250" s="162">
        <f t="shared" si="246"/>
        <v>0</v>
      </c>
      <c r="DC250" s="162">
        <f t="shared" si="247"/>
        <v>0</v>
      </c>
      <c r="DD250" s="162">
        <f t="shared" si="248"/>
        <v>0</v>
      </c>
      <c r="DE250" s="178">
        <f t="shared" si="249"/>
        <v>0</v>
      </c>
    </row>
    <row r="251" spans="1:109">
      <c r="B251" s="108" t="str">
        <f>' B_Populations'!$B$16</f>
        <v>65-74</v>
      </c>
      <c r="C251" s="259"/>
      <c r="D251" s="260"/>
      <c r="E251" s="260"/>
      <c r="F251" s="155"/>
      <c r="G251" s="155"/>
      <c r="H251" s="155"/>
      <c r="I251" s="155"/>
      <c r="J251" s="155"/>
      <c r="K251" s="155"/>
      <c r="L251" s="155"/>
      <c r="M251" s="110"/>
      <c r="N251" s="110"/>
      <c r="O251" s="110"/>
      <c r="P251" s="110"/>
      <c r="Q251" s="110"/>
      <c r="R251" s="110"/>
      <c r="S251" s="110"/>
      <c r="T251" s="110"/>
      <c r="U251" s="110"/>
      <c r="V251" s="110"/>
      <c r="W251" s="110"/>
      <c r="X251" s="110"/>
      <c r="Y251" s="110"/>
      <c r="Z251" s="177"/>
      <c r="AA251" s="177"/>
      <c r="AB251" s="177"/>
      <c r="AC251" s="177"/>
      <c r="AD251" s="177"/>
      <c r="AE251" s="177"/>
      <c r="AF251" s="177"/>
      <c r="AG251" s="110"/>
      <c r="AH251" s="157">
        <f>' B_Populations'!C256</f>
        <v>0</v>
      </c>
      <c r="AI251" s="157">
        <f>IF(AH251=0,0,($C$251/$AH$251)*100000)</f>
        <v>0</v>
      </c>
      <c r="AJ251" s="157">
        <f>' B_Populations'!E256</f>
        <v>0</v>
      </c>
      <c r="AK251" s="157">
        <f>IF(AJ251=0,0,($D$251/$AJ$251)*100000)</f>
        <v>0</v>
      </c>
      <c r="AL251" s="157">
        <f>' B_Populations'!G256</f>
        <v>0</v>
      </c>
      <c r="AM251" s="157">
        <f>IF(AL251=0,0,($E$251/$AL$251)*100000)</f>
        <v>0</v>
      </c>
      <c r="AN251" s="157">
        <f>' B_Populations'!I256</f>
        <v>0</v>
      </c>
      <c r="AO251" s="157">
        <f>IF(AN251=0,0,($F$251/$AN$251)*100000)</f>
        <v>0</v>
      </c>
      <c r="AP251" s="157">
        <f>' B_Populations'!K256</f>
        <v>0</v>
      </c>
      <c r="AQ251" s="157">
        <f>IF(AP251=0,0,($G$251/$AP$251)*100000)</f>
        <v>0</v>
      </c>
      <c r="AR251" s="157">
        <f>' B_Populations'!M256</f>
        <v>0</v>
      </c>
      <c r="AS251" s="157">
        <f>IF(AR251=0,0,($H$251/$AR$251)*100000)</f>
        <v>0</v>
      </c>
      <c r="AT251" s="157">
        <f>' B_Populations'!O256</f>
        <v>0</v>
      </c>
      <c r="AU251" s="157">
        <f>IF(AT251=0,0,($I$251/$AT$251)*100000)</f>
        <v>0</v>
      </c>
      <c r="AV251" s="157">
        <f>' B_Populations'!Q256</f>
        <v>0</v>
      </c>
      <c r="AW251" s="157">
        <f>IF(AV251=0,0,($J$251/$AV$251)*100000)</f>
        <v>0</v>
      </c>
      <c r="AX251" s="157">
        <f>' B_Populations'!S256</f>
        <v>0</v>
      </c>
      <c r="AY251" s="157">
        <f>IF(AX251=0,0,($K$251/$AX$251)*100000)</f>
        <v>0</v>
      </c>
      <c r="AZ251" s="157">
        <f>' B_Populations'!U256</f>
        <v>0</v>
      </c>
      <c r="BA251" s="157">
        <f>IF(AZ251=0,0,($L$251/$AZ$251)*100000)</f>
        <v>0</v>
      </c>
      <c r="CQ251" s="110"/>
      <c r="CR251" s="158"/>
      <c r="CS251" s="159">
        <v>6.6036999999999998E-2</v>
      </c>
      <c r="CT251" s="110"/>
      <c r="CU251" s="108" t="str">
        <f>' B_Populations'!$B$16</f>
        <v>65-74</v>
      </c>
      <c r="CV251" s="160">
        <f t="shared" si="240"/>
        <v>0</v>
      </c>
      <c r="CW251" s="161">
        <f t="shared" si="241"/>
        <v>0</v>
      </c>
      <c r="CX251" s="161">
        <f t="shared" si="242"/>
        <v>0</v>
      </c>
      <c r="CY251" s="162">
        <f t="shared" si="243"/>
        <v>0</v>
      </c>
      <c r="CZ251" s="162">
        <f t="shared" si="244"/>
        <v>0</v>
      </c>
      <c r="DA251" s="162">
        <f t="shared" si="245"/>
        <v>0</v>
      </c>
      <c r="DB251" s="162">
        <f t="shared" si="246"/>
        <v>0</v>
      </c>
      <c r="DC251" s="162">
        <f t="shared" si="247"/>
        <v>0</v>
      </c>
      <c r="DD251" s="162">
        <f t="shared" si="248"/>
        <v>0</v>
      </c>
      <c r="DE251" s="178">
        <f t="shared" si="249"/>
        <v>0</v>
      </c>
    </row>
    <row r="252" spans="1:109">
      <c r="B252" s="108" t="str">
        <f>' B_Populations'!$B$17</f>
        <v>75-84</v>
      </c>
      <c r="C252" s="259"/>
      <c r="D252" s="260"/>
      <c r="E252" s="260"/>
      <c r="F252" s="155"/>
      <c r="G252" s="155"/>
      <c r="H252" s="155"/>
      <c r="I252" s="155"/>
      <c r="J252" s="155"/>
      <c r="K252" s="155"/>
      <c r="L252" s="155"/>
      <c r="M252" s="110"/>
      <c r="N252" s="110"/>
      <c r="O252" s="110"/>
      <c r="P252" s="110"/>
      <c r="Q252" s="110"/>
      <c r="R252" s="110"/>
      <c r="S252" s="110"/>
      <c r="T252" s="110"/>
      <c r="U252" s="110"/>
      <c r="V252" s="110"/>
      <c r="W252" s="110"/>
      <c r="X252" s="110"/>
      <c r="Y252" s="110"/>
      <c r="Z252" s="177"/>
      <c r="AA252" s="177"/>
      <c r="AB252" s="177"/>
      <c r="AC252" s="177"/>
      <c r="AD252" s="177"/>
      <c r="AE252" s="177"/>
      <c r="AF252" s="177"/>
      <c r="AG252" s="110"/>
      <c r="AH252" s="157">
        <f>' B_Populations'!C257</f>
        <v>0</v>
      </c>
      <c r="AI252" s="157">
        <f>IF(AH252=0,0,($C$252/$AH$252)*100000)</f>
        <v>0</v>
      </c>
      <c r="AJ252" s="157">
        <f>' B_Populations'!E257</f>
        <v>0</v>
      </c>
      <c r="AK252" s="157">
        <f>IF(AJ252=0,0,($D$252/$AJ$252)*100000)</f>
        <v>0</v>
      </c>
      <c r="AL252" s="157">
        <f>' B_Populations'!G257</f>
        <v>0</v>
      </c>
      <c r="AM252" s="157">
        <f>IF(AL252=0,0,($E$252/$AL$252)*100000)</f>
        <v>0</v>
      </c>
      <c r="AN252" s="157">
        <f>' B_Populations'!I257</f>
        <v>0</v>
      </c>
      <c r="AO252" s="157">
        <f>IF(AN252=0,0,($F$252/$AN$252)*100000)</f>
        <v>0</v>
      </c>
      <c r="AP252" s="157">
        <f>' B_Populations'!K257</f>
        <v>0</v>
      </c>
      <c r="AQ252" s="157">
        <f>IF(AP252=0,0,($G$252/$AP$252)*100000)</f>
        <v>0</v>
      </c>
      <c r="AR252" s="157">
        <f>' B_Populations'!M257</f>
        <v>0</v>
      </c>
      <c r="AS252" s="157">
        <f>IF(AR252=0,0,($H$252/$AR$252)*100000)</f>
        <v>0</v>
      </c>
      <c r="AT252" s="157">
        <f>' B_Populations'!O257</f>
        <v>0</v>
      </c>
      <c r="AU252" s="157">
        <f>IF(AT252=0,0,($I$252/$AT$252)*100000)</f>
        <v>0</v>
      </c>
      <c r="AV252" s="157">
        <f>' B_Populations'!Q257</f>
        <v>0</v>
      </c>
      <c r="AW252" s="157">
        <f>IF(AV252=0,0,($J$252/$AV$252)*100000)</f>
        <v>0</v>
      </c>
      <c r="AX252" s="157">
        <f>' B_Populations'!S257</f>
        <v>0</v>
      </c>
      <c r="AY252" s="157">
        <f>IF(AX252=0,0,($K$252/$AX$252)*100000)</f>
        <v>0</v>
      </c>
      <c r="AZ252" s="157">
        <f>' B_Populations'!U257</f>
        <v>0</v>
      </c>
      <c r="BA252" s="157">
        <f>IF(AZ252=0,0,($L$252/$AZ$252)*100000)</f>
        <v>0</v>
      </c>
      <c r="CQ252" s="110"/>
      <c r="CR252" s="158"/>
      <c r="CS252" s="159">
        <v>4.4840999999999999E-2</v>
      </c>
      <c r="CT252" s="110"/>
      <c r="CU252" s="108" t="str">
        <f>' B_Populations'!$B$17</f>
        <v>75-84</v>
      </c>
      <c r="CV252" s="160">
        <f t="shared" si="240"/>
        <v>0</v>
      </c>
      <c r="CW252" s="161">
        <f t="shared" si="241"/>
        <v>0</v>
      </c>
      <c r="CX252" s="161">
        <f t="shared" si="242"/>
        <v>0</v>
      </c>
      <c r="CY252" s="162">
        <f t="shared" si="243"/>
        <v>0</v>
      </c>
      <c r="CZ252" s="162">
        <f t="shared" si="244"/>
        <v>0</v>
      </c>
      <c r="DA252" s="162">
        <f t="shared" si="245"/>
        <v>0</v>
      </c>
      <c r="DB252" s="162">
        <f t="shared" si="246"/>
        <v>0</v>
      </c>
      <c r="DC252" s="162">
        <f t="shared" si="247"/>
        <v>0</v>
      </c>
      <c r="DD252" s="162">
        <f t="shared" si="248"/>
        <v>0</v>
      </c>
      <c r="DE252" s="178">
        <f t="shared" si="249"/>
        <v>0</v>
      </c>
    </row>
    <row r="253" spans="1:109">
      <c r="B253" s="108" t="str">
        <f>' B_Populations'!$B$18</f>
        <v>85+</v>
      </c>
      <c r="C253" s="259"/>
      <c r="D253" s="260"/>
      <c r="E253" s="260"/>
      <c r="F253" s="155"/>
      <c r="G253" s="155"/>
      <c r="H253" s="155"/>
      <c r="I253" s="155"/>
      <c r="J253" s="155"/>
      <c r="K253" s="155"/>
      <c r="L253" s="155"/>
      <c r="M253" s="110"/>
      <c r="N253" s="110"/>
      <c r="O253" s="110"/>
      <c r="P253" s="110"/>
      <c r="Q253" s="110"/>
      <c r="R253" s="110"/>
      <c r="S253" s="110"/>
      <c r="T253" s="110"/>
      <c r="U253" s="110"/>
      <c r="V253" s="110"/>
      <c r="W253" s="110"/>
      <c r="X253" s="110"/>
      <c r="Y253" s="110"/>
      <c r="Z253" s="177"/>
      <c r="AA253" s="177"/>
      <c r="AB253" s="177"/>
      <c r="AC253" s="177"/>
      <c r="AD253" s="177"/>
      <c r="AE253" s="177"/>
      <c r="AF253" s="177"/>
      <c r="AG253" s="110"/>
      <c r="AH253" s="157">
        <f>' B_Populations'!C258</f>
        <v>0</v>
      </c>
      <c r="AI253" s="157">
        <f>IF(AH253=0,0,($C$253/$AH$253)*100000)</f>
        <v>0</v>
      </c>
      <c r="AJ253" s="157">
        <f>' B_Populations'!E258</f>
        <v>0</v>
      </c>
      <c r="AK253" s="157">
        <f>IF(AJ253=0,0,($D$253/$AJ$253)*100000)</f>
        <v>0</v>
      </c>
      <c r="AL253" s="157">
        <f>' B_Populations'!G258</f>
        <v>0</v>
      </c>
      <c r="AM253" s="157">
        <f>IF(AL253=0,0,($E$253/$AL$253)*100000)</f>
        <v>0</v>
      </c>
      <c r="AN253" s="157">
        <f>' B_Populations'!I258</f>
        <v>0</v>
      </c>
      <c r="AO253" s="157">
        <f>IF(AN253=0,0,($F$253/$AN$253)*100000)</f>
        <v>0</v>
      </c>
      <c r="AP253" s="157">
        <f>' B_Populations'!K258</f>
        <v>0</v>
      </c>
      <c r="AQ253" s="157">
        <f>IF(AP253=0,0,($G$253/$AP$253)*100000)</f>
        <v>0</v>
      </c>
      <c r="AR253" s="157">
        <f>' B_Populations'!M258</f>
        <v>0</v>
      </c>
      <c r="AS253" s="157">
        <f>IF(AR253=0,0,($H$253/$AR$253)*100000)</f>
        <v>0</v>
      </c>
      <c r="AT253" s="157">
        <f>' B_Populations'!O258</f>
        <v>0</v>
      </c>
      <c r="AU253" s="157">
        <f>IF(AT253=0,0,($I$253/$AT$253)*100000)</f>
        <v>0</v>
      </c>
      <c r="AV253" s="157">
        <f>' B_Populations'!Q258</f>
        <v>0</v>
      </c>
      <c r="AW253" s="157">
        <f>IF(AV253=0,0,($J$253/$AV$253)*100000)</f>
        <v>0</v>
      </c>
      <c r="AX253" s="157">
        <f>' B_Populations'!S258</f>
        <v>0</v>
      </c>
      <c r="AY253" s="157">
        <f>IF(AX253=0,0,($K$253/$AX$253)*100000)</f>
        <v>0</v>
      </c>
      <c r="AZ253" s="157">
        <f>' B_Populations'!U258</f>
        <v>0</v>
      </c>
      <c r="BA253" s="157">
        <f>IF(AZ253=0,0,($L$253/$AZ$253)*100000)</f>
        <v>0</v>
      </c>
      <c r="CQ253" s="110"/>
      <c r="CR253" s="158"/>
      <c r="CS253" s="159">
        <v>1.5507999999999999E-2</v>
      </c>
      <c r="CT253" s="110"/>
      <c r="CU253" s="108" t="str">
        <f>' B_Populations'!$B$18</f>
        <v>85+</v>
      </c>
      <c r="CV253" s="160">
        <f t="shared" si="240"/>
        <v>0</v>
      </c>
      <c r="CW253" s="161">
        <f t="shared" si="241"/>
        <v>0</v>
      </c>
      <c r="CX253" s="161">
        <f t="shared" si="242"/>
        <v>0</v>
      </c>
      <c r="CY253" s="162">
        <f t="shared" si="243"/>
        <v>0</v>
      </c>
      <c r="CZ253" s="162">
        <f t="shared" si="244"/>
        <v>0</v>
      </c>
      <c r="DA253" s="162">
        <f t="shared" si="245"/>
        <v>0</v>
      </c>
      <c r="DB253" s="162">
        <f t="shared" si="246"/>
        <v>0</v>
      </c>
      <c r="DC253" s="162">
        <f t="shared" si="247"/>
        <v>0</v>
      </c>
      <c r="DD253" s="162">
        <f t="shared" si="248"/>
        <v>0</v>
      </c>
      <c r="DE253" s="178">
        <f t="shared" si="249"/>
        <v>0</v>
      </c>
    </row>
    <row r="254" spans="1:109">
      <c r="B254" s="163" t="s">
        <v>115</v>
      </c>
      <c r="C254" s="164">
        <f t="shared" ref="C254:L254" si="250">SUM(C244:C253)</f>
        <v>0</v>
      </c>
      <c r="D254" s="165">
        <f t="shared" si="250"/>
        <v>0</v>
      </c>
      <c r="E254" s="165">
        <f t="shared" si="250"/>
        <v>0</v>
      </c>
      <c r="F254" s="167">
        <f t="shared" si="250"/>
        <v>0</v>
      </c>
      <c r="G254" s="167">
        <f t="shared" si="250"/>
        <v>0</v>
      </c>
      <c r="H254" s="167">
        <f t="shared" si="250"/>
        <v>0</v>
      </c>
      <c r="I254" s="167">
        <f t="shared" si="250"/>
        <v>0</v>
      </c>
      <c r="J254" s="167">
        <f t="shared" si="250"/>
        <v>0</v>
      </c>
      <c r="K254" s="167">
        <f t="shared" si="250"/>
        <v>0</v>
      </c>
      <c r="L254" s="179">
        <f t="shared" si="250"/>
        <v>0</v>
      </c>
      <c r="M254" s="98"/>
      <c r="AH254" s="170">
        <f t="shared" ref="AH254:BA254" si="251">SUM(AH244:AH253)</f>
        <v>0</v>
      </c>
      <c r="AI254" s="157">
        <f>IF(AH254=0,0,($C$254/$AH$254)*100000)</f>
        <v>0</v>
      </c>
      <c r="AJ254" s="157">
        <f t="shared" si="251"/>
        <v>0</v>
      </c>
      <c r="AK254" s="157">
        <f>IF(AJ254=0,0,($D$254/$AJ$254)*100000)</f>
        <v>0</v>
      </c>
      <c r="AL254" s="157">
        <f t="shared" si="251"/>
        <v>0</v>
      </c>
      <c r="AM254" s="157">
        <f>IF(AL254=0,0,($E$254/$AL$254)*100000)</f>
        <v>0</v>
      </c>
      <c r="AN254" s="157">
        <f t="shared" si="251"/>
        <v>0</v>
      </c>
      <c r="AO254" s="157">
        <f>IF(AN254=0,0,($F$254/$AN$254)*100000)</f>
        <v>0</v>
      </c>
      <c r="AP254" s="157">
        <f t="shared" si="251"/>
        <v>0</v>
      </c>
      <c r="AQ254" s="157">
        <f>IF(AP254=0,0,($G$254/$AP$254)*100000)</f>
        <v>0</v>
      </c>
      <c r="AR254" s="157">
        <f t="shared" si="251"/>
        <v>0</v>
      </c>
      <c r="AS254" s="157">
        <f>IF(AR254=0,0,($H$254/$AR$254)*100000)</f>
        <v>0</v>
      </c>
      <c r="AT254" s="157">
        <f t="shared" si="251"/>
        <v>0</v>
      </c>
      <c r="AU254" s="157">
        <f>IF(AT254=0,0,($I$254/$AT$254)*100000)</f>
        <v>0</v>
      </c>
      <c r="AV254" s="157">
        <f t="shared" si="251"/>
        <v>0</v>
      </c>
      <c r="AW254" s="157">
        <f>IF(AV254=0,0,($J$254/$AV$254)*100000)</f>
        <v>0</v>
      </c>
      <c r="AX254" s="157">
        <f t="shared" si="251"/>
        <v>0</v>
      </c>
      <c r="AY254" s="157">
        <f>IF(AX254=0,0,($K$254/$AX$254)*100000)</f>
        <v>0</v>
      </c>
      <c r="AZ254" s="157">
        <f t="shared" si="251"/>
        <v>0</v>
      </c>
      <c r="BA254" s="157">
        <f>IF(AZ254=0,0,($L$254/$AZ$254)*100000)</f>
        <v>0</v>
      </c>
      <c r="CS254" s="171"/>
      <c r="CU254" s="157" t="s">
        <v>115</v>
      </c>
      <c r="CV254" s="160">
        <f t="shared" ref="CV254:DE254" si="252">SUM(CV244:CV253)</f>
        <v>0</v>
      </c>
      <c r="CW254" s="161">
        <f t="shared" si="252"/>
        <v>0</v>
      </c>
      <c r="CX254" s="161">
        <f t="shared" si="252"/>
        <v>0</v>
      </c>
      <c r="CY254" s="172">
        <f t="shared" si="252"/>
        <v>0</v>
      </c>
      <c r="CZ254" s="172">
        <f t="shared" si="252"/>
        <v>0</v>
      </c>
      <c r="DA254" s="172">
        <f t="shared" si="252"/>
        <v>0</v>
      </c>
      <c r="DB254" s="172">
        <f t="shared" si="252"/>
        <v>0</v>
      </c>
      <c r="DC254" s="172">
        <f t="shared" si="252"/>
        <v>0</v>
      </c>
      <c r="DD254" s="172">
        <f t="shared" si="252"/>
        <v>0</v>
      </c>
      <c r="DE254" s="180">
        <f t="shared" si="252"/>
        <v>0</v>
      </c>
    </row>
    <row r="256" spans="1:109" ht="12.95" thickBot="1"/>
    <row r="257" spans="1:109" ht="13.5" thickBot="1">
      <c r="A257" s="136" t="s">
        <v>116</v>
      </c>
      <c r="B257" s="173"/>
      <c r="C257" s="174">
        <f>' B_Populations'!A265</f>
        <v>0</v>
      </c>
      <c r="D257" s="139" t="s">
        <v>103</v>
      </c>
      <c r="E257" s="139"/>
      <c r="F257" s="140" t="s">
        <v>104</v>
      </c>
      <c r="G257" s="141"/>
      <c r="H257" s="141"/>
      <c r="I257" s="141"/>
      <c r="J257" s="141"/>
      <c r="K257" s="141"/>
      <c r="L257" s="141"/>
      <c r="M257" s="98"/>
      <c r="N257" s="98"/>
      <c r="O257" s="98"/>
      <c r="P257" s="98"/>
      <c r="Q257" s="98"/>
      <c r="R257" s="98"/>
      <c r="S257" s="98"/>
      <c r="T257" s="98"/>
      <c r="U257" s="98"/>
      <c r="V257" s="98"/>
      <c r="W257" s="98"/>
      <c r="X257" s="98"/>
      <c r="Y257" s="98"/>
      <c r="CV257" s="98" t="s">
        <v>106</v>
      </c>
      <c r="CW257" s="98"/>
      <c r="CX257" s="98"/>
      <c r="CY257" s="98"/>
    </row>
    <row r="258" spans="1:109" ht="39">
      <c r="B258" s="144" t="s">
        <v>32</v>
      </c>
      <c r="C258" s="145" t="s">
        <v>107</v>
      </c>
      <c r="D258" s="146" t="s">
        <v>108</v>
      </c>
      <c r="E258" s="146" t="s">
        <v>109</v>
      </c>
      <c r="F258" s="148" t="str">
        <f>' B_Populations'!$I$8</f>
        <v>White-Not Hispanic</v>
      </c>
      <c r="G258" s="148" t="str">
        <f>' B_Populations'!$K$8</f>
        <v>Hispanic</v>
      </c>
      <c r="H258" s="148" t="str">
        <f>' B_Populations'!$M$8</f>
        <v>Black-Not Hispanic</v>
      </c>
      <c r="I258" s="148" t="str">
        <f>' B_Populations'!$O$8</f>
        <v>Asian</v>
      </c>
      <c r="J258" s="148" t="str">
        <f>' B_Populations'!$Q$8</f>
        <v>American Indian/Alaska Native</v>
      </c>
      <c r="K258" s="148" t="str">
        <f>' B_Populations'!$S$8</f>
        <v>Other</v>
      </c>
      <c r="L258" s="175" t="str">
        <f>' B_Populations'!$U$8</f>
        <v>Other</v>
      </c>
      <c r="M258" s="102"/>
      <c r="N258" s="102"/>
      <c r="O258" s="102"/>
      <c r="P258" s="102"/>
      <c r="Q258" s="102"/>
      <c r="R258" s="102"/>
      <c r="S258" s="102"/>
      <c r="T258" s="102"/>
      <c r="U258" s="102"/>
      <c r="V258" s="102"/>
      <c r="W258" s="102"/>
      <c r="X258" s="102"/>
      <c r="Y258" s="102"/>
      <c r="Z258" s="102"/>
      <c r="AA258" s="102"/>
      <c r="AB258" s="102"/>
      <c r="AC258" s="102"/>
      <c r="AD258" s="102"/>
      <c r="AE258" s="102"/>
      <c r="AF258" s="102"/>
      <c r="AH258" s="150" t="s">
        <v>110</v>
      </c>
      <c r="AI258" s="150" t="s">
        <v>111</v>
      </c>
      <c r="AJ258" s="150" t="s">
        <v>112</v>
      </c>
      <c r="AK258" s="150" t="s">
        <v>111</v>
      </c>
      <c r="AL258" s="150" t="s">
        <v>113</v>
      </c>
      <c r="AM258" s="150" t="s">
        <v>111</v>
      </c>
      <c r="AN258" s="150" t="str">
        <f>' B_Populations'!$I$8</f>
        <v>White-Not Hispanic</v>
      </c>
      <c r="AO258" s="150" t="s">
        <v>111</v>
      </c>
      <c r="AP258" s="150" t="str">
        <f>' B_Populations'!$K$8</f>
        <v>Hispanic</v>
      </c>
      <c r="AQ258" s="150" t="s">
        <v>111</v>
      </c>
      <c r="AR258" s="150" t="str">
        <f>' B_Populations'!$M$8</f>
        <v>Black-Not Hispanic</v>
      </c>
      <c r="AS258" s="150" t="s">
        <v>111</v>
      </c>
      <c r="AT258" s="150" t="str">
        <f>' B_Populations'!$O$8</f>
        <v>Asian</v>
      </c>
      <c r="AU258" s="150" t="s">
        <v>111</v>
      </c>
      <c r="AV258" s="150" t="str">
        <f>' B_Populations'!$Q$8</f>
        <v>American Indian/Alaska Native</v>
      </c>
      <c r="AW258" s="150" t="s">
        <v>111</v>
      </c>
      <c r="AX258" s="150" t="str">
        <f>' B_Populations'!$S$8</f>
        <v>Other</v>
      </c>
      <c r="AY258" s="150" t="s">
        <v>111</v>
      </c>
      <c r="AZ258" s="150" t="str">
        <f>' B_Populations'!$U$8</f>
        <v>Other</v>
      </c>
      <c r="BA258" s="150" t="s">
        <v>111</v>
      </c>
      <c r="BB258" s="102"/>
      <c r="BC258" s="102"/>
      <c r="BD258" s="102"/>
      <c r="BE258" s="102"/>
      <c r="BF258" s="102"/>
      <c r="BG258" s="102"/>
      <c r="BH258" s="102"/>
      <c r="BI258" s="102"/>
      <c r="BJ258" s="102"/>
      <c r="BK258" s="102"/>
      <c r="BL258" s="102"/>
      <c r="BM258" s="102"/>
      <c r="BN258" s="102"/>
      <c r="BO258" s="102"/>
      <c r="BP258" s="102"/>
      <c r="BQ258" s="102"/>
      <c r="BR258" s="102"/>
      <c r="BS258" s="102"/>
      <c r="BT258" s="102"/>
      <c r="BU258" s="102"/>
      <c r="BV258" s="102"/>
      <c r="BW258" s="102"/>
      <c r="BX258" s="102"/>
      <c r="BY258" s="102"/>
      <c r="BZ258" s="102"/>
      <c r="CA258" s="102"/>
      <c r="CB258" s="102"/>
      <c r="CC258" s="102"/>
      <c r="CD258" s="102"/>
      <c r="CE258" s="102"/>
      <c r="CF258" s="102"/>
      <c r="CG258" s="102"/>
      <c r="CH258" s="102"/>
      <c r="CI258" s="102"/>
      <c r="CJ258" s="102"/>
      <c r="CK258" s="102"/>
      <c r="CL258" s="102"/>
      <c r="CM258" s="102"/>
      <c r="CN258" s="102"/>
      <c r="CO258" s="102"/>
      <c r="CP258" s="102"/>
      <c r="CQ258" s="102"/>
      <c r="CR258" s="102"/>
      <c r="CS258" s="151" t="s">
        <v>114</v>
      </c>
      <c r="CU258" s="150" t="s">
        <v>32</v>
      </c>
      <c r="CV258" s="152" t="s">
        <v>33</v>
      </c>
      <c r="CW258" s="153" t="s">
        <v>34</v>
      </c>
      <c r="CX258" s="153" t="s">
        <v>35</v>
      </c>
      <c r="CY258" s="148" t="str">
        <f>' B_Populations'!$I$8</f>
        <v>White-Not Hispanic</v>
      </c>
      <c r="CZ258" s="148" t="str">
        <f>' B_Populations'!$K$8</f>
        <v>Hispanic</v>
      </c>
      <c r="DA258" s="148" t="str">
        <f>' B_Populations'!$M$8</f>
        <v>Black-Not Hispanic</v>
      </c>
      <c r="DB258" s="148" t="str">
        <f>' B_Populations'!$O$8</f>
        <v>Asian</v>
      </c>
      <c r="DC258" s="148" t="str">
        <f>' B_Populations'!$Q$8</f>
        <v>American Indian/Alaska Native</v>
      </c>
      <c r="DD258" s="148" t="str">
        <f>' B_Populations'!$S$8</f>
        <v>Other</v>
      </c>
      <c r="DE258" s="175" t="str">
        <f>' B_Populations'!$U$8</f>
        <v>Other</v>
      </c>
    </row>
    <row r="259" spans="1:109">
      <c r="B259" s="108" t="str">
        <f>' B_Populations'!$B$9</f>
        <v>10-14</v>
      </c>
      <c r="C259" s="259"/>
      <c r="D259" s="260"/>
      <c r="E259" s="260"/>
      <c r="F259" s="155"/>
      <c r="G259" s="155"/>
      <c r="H259" s="155"/>
      <c r="I259" s="155"/>
      <c r="J259" s="155"/>
      <c r="K259" s="155"/>
      <c r="L259" s="155"/>
      <c r="M259" s="110"/>
      <c r="N259" s="110"/>
      <c r="O259" s="110"/>
      <c r="P259" s="110"/>
      <c r="Q259" s="110"/>
      <c r="R259" s="110"/>
      <c r="S259" s="110"/>
      <c r="T259" s="110"/>
      <c r="U259" s="110"/>
      <c r="V259" s="110"/>
      <c r="W259" s="110"/>
      <c r="X259" s="110"/>
      <c r="Y259" s="110"/>
      <c r="Z259" s="177"/>
      <c r="AA259" s="177"/>
      <c r="AB259" s="177"/>
      <c r="AC259" s="177"/>
      <c r="AD259" s="177"/>
      <c r="AE259" s="177"/>
      <c r="AF259" s="177"/>
      <c r="AG259" s="110"/>
      <c r="AH259" s="157">
        <f>' B_Populations'!C264</f>
        <v>0</v>
      </c>
      <c r="AI259" s="157">
        <f>IF(AH259=0,0,($C$259/$AH$259)*100000)</f>
        <v>0</v>
      </c>
      <c r="AJ259" s="157">
        <f>' B_Populations'!E264</f>
        <v>0</v>
      </c>
      <c r="AK259" s="157">
        <f>IF(AJ259=0,0,($D$259/$AJ$259)*100000)</f>
        <v>0</v>
      </c>
      <c r="AL259" s="157">
        <f>' B_Populations'!G264</f>
        <v>0</v>
      </c>
      <c r="AM259" s="157">
        <f>IF(AL259=0,0,($E$259/$AL$259)*100000)</f>
        <v>0</v>
      </c>
      <c r="AN259" s="157">
        <f>' B_Populations'!I264</f>
        <v>0</v>
      </c>
      <c r="AO259" s="157">
        <f>IF(AN259=0,0,($F$259/$AN$259)*100000)</f>
        <v>0</v>
      </c>
      <c r="AP259" s="157">
        <f>' B_Populations'!K264</f>
        <v>0</v>
      </c>
      <c r="AQ259" s="157">
        <f>IF(AP259=0,0,($G$259/$AP$259)*100000)</f>
        <v>0</v>
      </c>
      <c r="AR259" s="157">
        <f>' B_Populations'!M264</f>
        <v>0</v>
      </c>
      <c r="AS259" s="157">
        <f>IF(AR259=0,0,($H$259/$AR$259)*100000)</f>
        <v>0</v>
      </c>
      <c r="AT259" s="157">
        <f>' B_Populations'!O264</f>
        <v>0</v>
      </c>
      <c r="AU259" s="157">
        <f>IF(AT259=0,0,($I$259/$AT$259)*100000)</f>
        <v>0</v>
      </c>
      <c r="AV259" s="157">
        <f>' B_Populations'!Q264</f>
        <v>0</v>
      </c>
      <c r="AW259" s="157">
        <f>IF(AV259=0,0,($J$259/$AV$259)*100000)</f>
        <v>0</v>
      </c>
      <c r="AX259" s="157">
        <f>' B_Populations'!S264</f>
        <v>0</v>
      </c>
      <c r="AY259" s="157">
        <f>IF(AX259=0,0,($K$259/$AX$259)*100000)</f>
        <v>0</v>
      </c>
      <c r="AZ259" s="157">
        <f>' B_Populations'!U264</f>
        <v>0</v>
      </c>
      <c r="BA259" s="157">
        <f>IF(AZ259=0,0,($L$259/$AZ$259)*100000)</f>
        <v>0</v>
      </c>
      <c r="CQ259" s="110"/>
      <c r="CR259" s="158"/>
      <c r="CS259" s="159">
        <v>7.3032E-2</v>
      </c>
      <c r="CT259" s="110"/>
      <c r="CU259" s="108" t="str">
        <f>' B_Populations'!$B$9</f>
        <v>10-14</v>
      </c>
      <c r="CV259" s="160">
        <f t="shared" ref="CV259:CV268" si="253">AI259*CS259</f>
        <v>0</v>
      </c>
      <c r="CW259" s="161">
        <f t="shared" ref="CW259:CW268" si="254">AK259*CS259</f>
        <v>0</v>
      </c>
      <c r="CX259" s="161">
        <f t="shared" ref="CX259:CX268" si="255">AM259*CS259</f>
        <v>0</v>
      </c>
      <c r="CY259" s="162">
        <f t="shared" ref="CY259:CY268" si="256">AO259*CS259</f>
        <v>0</v>
      </c>
      <c r="CZ259" s="162">
        <f t="shared" ref="CZ259:CZ268" si="257">AQ259*CS259</f>
        <v>0</v>
      </c>
      <c r="DA259" s="162">
        <f t="shared" ref="DA259:DA268" si="258">AS259*CS259</f>
        <v>0</v>
      </c>
      <c r="DB259" s="162">
        <f t="shared" ref="DB259:DB268" si="259">AU259*CS259</f>
        <v>0</v>
      </c>
      <c r="DC259" s="162">
        <f t="shared" ref="DC259:DC268" si="260">AW259*CS259</f>
        <v>0</v>
      </c>
      <c r="DD259" s="162">
        <f t="shared" ref="DD259:DD268" si="261">AY259*CS259</f>
        <v>0</v>
      </c>
      <c r="DE259" s="178">
        <f t="shared" ref="DE259:DE268" si="262">BA259*CS259</f>
        <v>0</v>
      </c>
    </row>
    <row r="260" spans="1:109">
      <c r="B260" s="108" t="str">
        <f>' B_Populations'!$B$10</f>
        <v>15-19</v>
      </c>
      <c r="C260" s="259"/>
      <c r="D260" s="260"/>
      <c r="E260" s="260"/>
      <c r="F260" s="155"/>
      <c r="G260" s="155"/>
      <c r="H260" s="155"/>
      <c r="I260" s="155"/>
      <c r="J260" s="155"/>
      <c r="K260" s="155"/>
      <c r="L260" s="155"/>
      <c r="M260" s="110"/>
      <c r="N260" s="110"/>
      <c r="O260" s="110"/>
      <c r="P260" s="110"/>
      <c r="Q260" s="110"/>
      <c r="R260" s="110"/>
      <c r="S260" s="110"/>
      <c r="T260" s="110"/>
      <c r="U260" s="110"/>
      <c r="V260" s="110"/>
      <c r="W260" s="110"/>
      <c r="X260" s="110"/>
      <c r="Y260" s="110"/>
      <c r="Z260" s="177"/>
      <c r="AA260" s="177"/>
      <c r="AB260" s="177"/>
      <c r="AC260" s="177"/>
      <c r="AD260" s="177"/>
      <c r="AE260" s="177"/>
      <c r="AF260" s="177"/>
      <c r="AG260" s="110"/>
      <c r="AH260" s="157">
        <f>' B_Populations'!C265</f>
        <v>0</v>
      </c>
      <c r="AI260" s="157">
        <f>IF(AH260=0,0,($C$260/$AH$260)*100000)</f>
        <v>0</v>
      </c>
      <c r="AJ260" s="157">
        <f>' B_Populations'!E265</f>
        <v>0</v>
      </c>
      <c r="AK260" s="157">
        <f>IF(AJ260=0,0,($D$260/$AJ$260)*100000)</f>
        <v>0</v>
      </c>
      <c r="AL260" s="157">
        <f>' B_Populations'!G265</f>
        <v>0</v>
      </c>
      <c r="AM260" s="157">
        <f>IF(AL260=0,0,($E$260/$AL$260)*100000)</f>
        <v>0</v>
      </c>
      <c r="AN260" s="157">
        <f>' B_Populations'!I265</f>
        <v>0</v>
      </c>
      <c r="AO260" s="157">
        <f>IF(AN260=0,0,($F$260/$AN$260)*100000)</f>
        <v>0</v>
      </c>
      <c r="AP260" s="157">
        <f>' B_Populations'!K265</f>
        <v>0</v>
      </c>
      <c r="AQ260" s="157">
        <f>IF(AP260=0,0,($G$260/$AP$260)*100000)</f>
        <v>0</v>
      </c>
      <c r="AR260" s="157">
        <f>' B_Populations'!M265</f>
        <v>0</v>
      </c>
      <c r="AS260" s="157">
        <f>IF(AR260=0,0,($H$260/$AR$260)*100000)</f>
        <v>0</v>
      </c>
      <c r="AT260" s="157">
        <f>' B_Populations'!O265</f>
        <v>0</v>
      </c>
      <c r="AU260" s="157">
        <f>IF(AT260=0,0,($I$260/$AT$260)*100000)</f>
        <v>0</v>
      </c>
      <c r="AV260" s="157">
        <f>' B_Populations'!Q265</f>
        <v>0</v>
      </c>
      <c r="AW260" s="157">
        <f>IF(AV260=0,0,($J$260/$AV$260)*100000)</f>
        <v>0</v>
      </c>
      <c r="AX260" s="157">
        <f>' B_Populations'!S265</f>
        <v>0</v>
      </c>
      <c r="AY260" s="157">
        <f>IF(AX260=0,0,($K$260/$AX$260)*100000)</f>
        <v>0</v>
      </c>
      <c r="AZ260" s="157">
        <f>' B_Populations'!U265</f>
        <v>0</v>
      </c>
      <c r="BA260" s="157">
        <f>IF(AZ260=0,0,($L$260/$AZ$260)*100000)</f>
        <v>0</v>
      </c>
      <c r="CQ260" s="110"/>
      <c r="CR260" s="158"/>
      <c r="CS260" s="159">
        <v>7.2168999999999997E-2</v>
      </c>
      <c r="CT260" s="110"/>
      <c r="CU260" s="108" t="str">
        <f>' B_Populations'!$B$10</f>
        <v>15-19</v>
      </c>
      <c r="CV260" s="160">
        <f t="shared" si="253"/>
        <v>0</v>
      </c>
      <c r="CW260" s="161">
        <f t="shared" si="254"/>
        <v>0</v>
      </c>
      <c r="CX260" s="161">
        <f t="shared" si="255"/>
        <v>0</v>
      </c>
      <c r="CY260" s="162">
        <f t="shared" si="256"/>
        <v>0</v>
      </c>
      <c r="CZ260" s="162">
        <f t="shared" si="257"/>
        <v>0</v>
      </c>
      <c r="DA260" s="162">
        <f t="shared" si="258"/>
        <v>0</v>
      </c>
      <c r="DB260" s="162">
        <f t="shared" si="259"/>
        <v>0</v>
      </c>
      <c r="DC260" s="162">
        <f t="shared" si="260"/>
        <v>0</v>
      </c>
      <c r="DD260" s="162">
        <f t="shared" si="261"/>
        <v>0</v>
      </c>
      <c r="DE260" s="178">
        <f t="shared" si="262"/>
        <v>0</v>
      </c>
    </row>
    <row r="261" spans="1:109">
      <c r="B261" s="108" t="str">
        <f>' B_Populations'!$B$11</f>
        <v>20-24</v>
      </c>
      <c r="C261" s="259"/>
      <c r="D261" s="260"/>
      <c r="E261" s="260"/>
      <c r="F261" s="155"/>
      <c r="G261" s="155"/>
      <c r="H261" s="155"/>
      <c r="I261" s="155"/>
      <c r="J261" s="155"/>
      <c r="K261" s="155"/>
      <c r="L261" s="155"/>
      <c r="M261" s="110"/>
      <c r="N261" s="110"/>
      <c r="O261" s="110"/>
      <c r="P261" s="110"/>
      <c r="Q261" s="110"/>
      <c r="R261" s="110"/>
      <c r="S261" s="110"/>
      <c r="T261" s="110"/>
      <c r="U261" s="110"/>
      <c r="V261" s="110"/>
      <c r="W261" s="110"/>
      <c r="X261" s="110"/>
      <c r="Y261" s="110"/>
      <c r="Z261" s="177"/>
      <c r="AA261" s="177"/>
      <c r="AB261" s="177"/>
      <c r="AC261" s="177"/>
      <c r="AD261" s="177"/>
      <c r="AE261" s="177"/>
      <c r="AF261" s="177"/>
      <c r="AG261" s="110"/>
      <c r="AH261" s="157">
        <f>' B_Populations'!C266</f>
        <v>0</v>
      </c>
      <c r="AI261" s="157">
        <f>IF(AH261=0,0,($C$261/$AH$261)*100000)</f>
        <v>0</v>
      </c>
      <c r="AJ261" s="157">
        <f>' B_Populations'!E266</f>
        <v>0</v>
      </c>
      <c r="AK261" s="157">
        <f>IF(AJ261=0,0,($D$261/$AJ$261)*100000)</f>
        <v>0</v>
      </c>
      <c r="AL261" s="157">
        <f>' B_Populations'!G266</f>
        <v>0</v>
      </c>
      <c r="AM261" s="157">
        <f>IF(AL261=0,0,($E$261/$AL$261)*100000)</f>
        <v>0</v>
      </c>
      <c r="AN261" s="157">
        <f>' B_Populations'!I266</f>
        <v>0</v>
      </c>
      <c r="AO261" s="157">
        <f>IF(AN261=0,0,($F$261/$AN$261)*100000)</f>
        <v>0</v>
      </c>
      <c r="AP261" s="157">
        <f>' B_Populations'!K266</f>
        <v>0</v>
      </c>
      <c r="AQ261" s="157">
        <f>IF(AP261=0,0,($G$261/$AP$261)*100000)</f>
        <v>0</v>
      </c>
      <c r="AR261" s="157">
        <f>' B_Populations'!M266</f>
        <v>0</v>
      </c>
      <c r="AS261" s="157">
        <f>IF(AR261=0,0,($H$261/$AR$261)*100000)</f>
        <v>0</v>
      </c>
      <c r="AT261" s="157">
        <f>' B_Populations'!O266</f>
        <v>0</v>
      </c>
      <c r="AU261" s="157">
        <f>IF(AT261=0,0,($I$261/$AT$261)*100000)</f>
        <v>0</v>
      </c>
      <c r="AV261" s="157">
        <f>' B_Populations'!Q266</f>
        <v>0</v>
      </c>
      <c r="AW261" s="157">
        <f>IF(AV261=0,0,($J$261/$AV$261)*100000)</f>
        <v>0</v>
      </c>
      <c r="AX261" s="157">
        <f>' B_Populations'!S266</f>
        <v>0</v>
      </c>
      <c r="AY261" s="157">
        <f>IF(AX261=0,0,($K$261/$AX$261)*100000)</f>
        <v>0</v>
      </c>
      <c r="AZ261" s="157">
        <f>' B_Populations'!U266</f>
        <v>0</v>
      </c>
      <c r="BA261" s="157">
        <f>IF(AZ261=0,0,($L$261/$AZ$261)*100000)</f>
        <v>0</v>
      </c>
      <c r="CQ261" s="110"/>
      <c r="CR261" s="158"/>
      <c r="CS261" s="159">
        <v>6.6477999999999995E-2</v>
      </c>
      <c r="CT261" s="110"/>
      <c r="CU261" s="108" t="str">
        <f>' B_Populations'!$B$11</f>
        <v>20-24</v>
      </c>
      <c r="CV261" s="160">
        <f t="shared" si="253"/>
        <v>0</v>
      </c>
      <c r="CW261" s="161">
        <f t="shared" si="254"/>
        <v>0</v>
      </c>
      <c r="CX261" s="161">
        <f t="shared" si="255"/>
        <v>0</v>
      </c>
      <c r="CY261" s="162">
        <f t="shared" si="256"/>
        <v>0</v>
      </c>
      <c r="CZ261" s="162">
        <f t="shared" si="257"/>
        <v>0</v>
      </c>
      <c r="DA261" s="162">
        <f t="shared" si="258"/>
        <v>0</v>
      </c>
      <c r="DB261" s="162">
        <f t="shared" si="259"/>
        <v>0</v>
      </c>
      <c r="DC261" s="162">
        <f t="shared" si="260"/>
        <v>0</v>
      </c>
      <c r="DD261" s="162">
        <f t="shared" si="261"/>
        <v>0</v>
      </c>
      <c r="DE261" s="178">
        <f t="shared" si="262"/>
        <v>0</v>
      </c>
    </row>
    <row r="262" spans="1:109">
      <c r="B262" s="108" t="str">
        <f>' B_Populations'!$B$12</f>
        <v>25-34</v>
      </c>
      <c r="C262" s="259"/>
      <c r="D262" s="260"/>
      <c r="E262" s="260"/>
      <c r="F262" s="155"/>
      <c r="G262" s="155"/>
      <c r="H262" s="155"/>
      <c r="I262" s="155"/>
      <c r="J262" s="155"/>
      <c r="K262" s="155"/>
      <c r="L262" s="155"/>
      <c r="M262" s="110"/>
      <c r="N262" s="110"/>
      <c r="O262" s="110"/>
      <c r="P262" s="110"/>
      <c r="Q262" s="110"/>
      <c r="R262" s="110"/>
      <c r="S262" s="110"/>
      <c r="T262" s="110"/>
      <c r="U262" s="110"/>
      <c r="V262" s="110"/>
      <c r="W262" s="110"/>
      <c r="X262" s="110"/>
      <c r="Y262" s="110"/>
      <c r="Z262" s="177"/>
      <c r="AA262" s="177"/>
      <c r="AB262" s="177"/>
      <c r="AC262" s="177"/>
      <c r="AD262" s="177"/>
      <c r="AE262" s="177"/>
      <c r="AF262" s="177"/>
      <c r="AG262" s="110"/>
      <c r="AH262" s="157">
        <f>' B_Populations'!C267</f>
        <v>0</v>
      </c>
      <c r="AI262" s="157">
        <f>IF(AH262=0,0,($C$262/$AH$262)*100000)</f>
        <v>0</v>
      </c>
      <c r="AJ262" s="157">
        <f>' B_Populations'!E267</f>
        <v>0</v>
      </c>
      <c r="AK262" s="157">
        <f>IF(AJ262=0,0,($D$262/$AJ$262)*100000)</f>
        <v>0</v>
      </c>
      <c r="AL262" s="157">
        <f>' B_Populations'!G267</f>
        <v>0</v>
      </c>
      <c r="AM262" s="157">
        <f>IF(AL262=0,0,($E$262/$AL$262)*100000)</f>
        <v>0</v>
      </c>
      <c r="AN262" s="157">
        <f>' B_Populations'!I267</f>
        <v>0</v>
      </c>
      <c r="AO262" s="157">
        <f>IF(AN262=0,0,($F$262/$AN$262)*100000)</f>
        <v>0</v>
      </c>
      <c r="AP262" s="157">
        <f>' B_Populations'!K267</f>
        <v>0</v>
      </c>
      <c r="AQ262" s="157">
        <f>IF(AP262=0,0,($G$262/$AP$262)*100000)</f>
        <v>0</v>
      </c>
      <c r="AR262" s="157">
        <f>' B_Populations'!M267</f>
        <v>0</v>
      </c>
      <c r="AS262" s="157">
        <f>IF(AR262=0,0,($H$262/$AR$262)*100000)</f>
        <v>0</v>
      </c>
      <c r="AT262" s="157">
        <f>' B_Populations'!O267</f>
        <v>0</v>
      </c>
      <c r="AU262" s="157">
        <f>IF(AT262=0,0,($I$262/$AT$262)*100000)</f>
        <v>0</v>
      </c>
      <c r="AV262" s="157">
        <f>' B_Populations'!Q267</f>
        <v>0</v>
      </c>
      <c r="AW262" s="157">
        <f>IF(AV262=0,0,($J$262/$AV$262)*100000)</f>
        <v>0</v>
      </c>
      <c r="AX262" s="157">
        <f>' B_Populations'!S267</f>
        <v>0</v>
      </c>
      <c r="AY262" s="157">
        <f>IF(AX262=0,0,($K$262/$AX$262)*100000)</f>
        <v>0</v>
      </c>
      <c r="AZ262" s="157">
        <f>' B_Populations'!U267</f>
        <v>0</v>
      </c>
      <c r="BA262" s="157">
        <f>IF(AZ262=0,0,($L$262/$AZ$262)*100000)</f>
        <v>0</v>
      </c>
      <c r="CQ262" s="110"/>
      <c r="CR262" s="158"/>
      <c r="CS262" s="159">
        <v>0.135573</v>
      </c>
      <c r="CT262" s="110"/>
      <c r="CU262" s="108" t="str">
        <f>' B_Populations'!$B$12</f>
        <v>25-34</v>
      </c>
      <c r="CV262" s="160">
        <f t="shared" si="253"/>
        <v>0</v>
      </c>
      <c r="CW262" s="161">
        <f t="shared" si="254"/>
        <v>0</v>
      </c>
      <c r="CX262" s="161">
        <f t="shared" si="255"/>
        <v>0</v>
      </c>
      <c r="CY262" s="162">
        <f t="shared" si="256"/>
        <v>0</v>
      </c>
      <c r="CZ262" s="162">
        <f t="shared" si="257"/>
        <v>0</v>
      </c>
      <c r="DA262" s="162">
        <f t="shared" si="258"/>
        <v>0</v>
      </c>
      <c r="DB262" s="162">
        <f t="shared" si="259"/>
        <v>0</v>
      </c>
      <c r="DC262" s="162">
        <f t="shared" si="260"/>
        <v>0</v>
      </c>
      <c r="DD262" s="162">
        <f t="shared" si="261"/>
        <v>0</v>
      </c>
      <c r="DE262" s="178">
        <f t="shared" si="262"/>
        <v>0</v>
      </c>
    </row>
    <row r="263" spans="1:109">
      <c r="B263" s="108" t="str">
        <f>' B_Populations'!$B$13</f>
        <v>35-44</v>
      </c>
      <c r="C263" s="259"/>
      <c r="D263" s="260"/>
      <c r="E263" s="260"/>
      <c r="F263" s="155"/>
      <c r="G263" s="155"/>
      <c r="H263" s="155"/>
      <c r="I263" s="155"/>
      <c r="J263" s="155"/>
      <c r="K263" s="155"/>
      <c r="L263" s="155"/>
      <c r="M263" s="110"/>
      <c r="N263" s="110"/>
      <c r="O263" s="110"/>
      <c r="P263" s="110"/>
      <c r="Q263" s="110"/>
      <c r="R263" s="110"/>
      <c r="S263" s="110"/>
      <c r="T263" s="110"/>
      <c r="U263" s="110"/>
      <c r="V263" s="110"/>
      <c r="W263" s="110"/>
      <c r="X263" s="110"/>
      <c r="Y263" s="110"/>
      <c r="Z263" s="177"/>
      <c r="AA263" s="177"/>
      <c r="AB263" s="177"/>
      <c r="AC263" s="177"/>
      <c r="AD263" s="177"/>
      <c r="AE263" s="177"/>
      <c r="AF263" s="177"/>
      <c r="AG263" s="110"/>
      <c r="AH263" s="157">
        <f>' B_Populations'!C268</f>
        <v>0</v>
      </c>
      <c r="AI263" s="157">
        <f>IF(AH263=0,0,($C$263/$AH$263)*100000)</f>
        <v>0</v>
      </c>
      <c r="AJ263" s="157">
        <f>' B_Populations'!E268</f>
        <v>0</v>
      </c>
      <c r="AK263" s="157">
        <f>IF(AJ263=0,0,($D$263/$AJ$263)*100000)</f>
        <v>0</v>
      </c>
      <c r="AL263" s="157">
        <f>' B_Populations'!G268</f>
        <v>0</v>
      </c>
      <c r="AM263" s="157">
        <f>IF(AL263=0,0,($E$263/$AL$263)*100000)</f>
        <v>0</v>
      </c>
      <c r="AN263" s="157">
        <f>' B_Populations'!I268</f>
        <v>0</v>
      </c>
      <c r="AO263" s="157">
        <f>IF(AN263=0,0,($F$263/$AN$263)*100000)</f>
        <v>0</v>
      </c>
      <c r="AP263" s="157">
        <f>' B_Populations'!K268</f>
        <v>0</v>
      </c>
      <c r="AQ263" s="157">
        <f>IF(AP263=0,0,($G$263/$AP$263)*100000)</f>
        <v>0</v>
      </c>
      <c r="AR263" s="157">
        <f>' B_Populations'!M268</f>
        <v>0</v>
      </c>
      <c r="AS263" s="157">
        <f>IF(AR263=0,0,($H$263/$AR$263)*100000)</f>
        <v>0</v>
      </c>
      <c r="AT263" s="157">
        <f>' B_Populations'!O268</f>
        <v>0</v>
      </c>
      <c r="AU263" s="157">
        <f>IF(AT263=0,0,($I$263/$AT$263)*100000)</f>
        <v>0</v>
      </c>
      <c r="AV263" s="157">
        <f>' B_Populations'!Q268</f>
        <v>0</v>
      </c>
      <c r="AW263" s="157">
        <f>IF(AV263=0,0,($J$263/$AV$263)*100000)</f>
        <v>0</v>
      </c>
      <c r="AX263" s="157">
        <f>' B_Populations'!S268</f>
        <v>0</v>
      </c>
      <c r="AY263" s="157">
        <f>IF(AX263=0,0,($K$263/$AX$263)*100000)</f>
        <v>0</v>
      </c>
      <c r="AZ263" s="157">
        <f>' B_Populations'!U268</f>
        <v>0</v>
      </c>
      <c r="BA263" s="157">
        <f>IF(AZ263=0,0,($L$263/$AZ$263)*100000)</f>
        <v>0</v>
      </c>
      <c r="CQ263" s="110"/>
      <c r="CR263" s="158"/>
      <c r="CS263" s="159">
        <v>0.16261300000000001</v>
      </c>
      <c r="CT263" s="110"/>
      <c r="CU263" s="108" t="str">
        <f>' B_Populations'!$B$13</f>
        <v>35-44</v>
      </c>
      <c r="CV263" s="160">
        <f t="shared" si="253"/>
        <v>0</v>
      </c>
      <c r="CW263" s="161">
        <f t="shared" si="254"/>
        <v>0</v>
      </c>
      <c r="CX263" s="161">
        <f t="shared" si="255"/>
        <v>0</v>
      </c>
      <c r="CY263" s="162">
        <f t="shared" si="256"/>
        <v>0</v>
      </c>
      <c r="CZ263" s="162">
        <f t="shared" si="257"/>
        <v>0</v>
      </c>
      <c r="DA263" s="162">
        <f t="shared" si="258"/>
        <v>0</v>
      </c>
      <c r="DB263" s="162">
        <f t="shared" si="259"/>
        <v>0</v>
      </c>
      <c r="DC263" s="162">
        <f t="shared" si="260"/>
        <v>0</v>
      </c>
      <c r="DD263" s="162">
        <f t="shared" si="261"/>
        <v>0</v>
      </c>
      <c r="DE263" s="178">
        <f t="shared" si="262"/>
        <v>0</v>
      </c>
    </row>
    <row r="264" spans="1:109">
      <c r="B264" s="108" t="str">
        <f>' B_Populations'!$B$14</f>
        <v>45-54</v>
      </c>
      <c r="C264" s="259"/>
      <c r="D264" s="260"/>
      <c r="E264" s="260"/>
      <c r="F264" s="155"/>
      <c r="G264" s="155"/>
      <c r="H264" s="155"/>
      <c r="I264" s="155"/>
      <c r="J264" s="155"/>
      <c r="K264" s="155"/>
      <c r="L264" s="155"/>
      <c r="M264" s="110"/>
      <c r="N264" s="110"/>
      <c r="O264" s="110"/>
      <c r="P264" s="110"/>
      <c r="Q264" s="110"/>
      <c r="R264" s="110"/>
      <c r="S264" s="110"/>
      <c r="T264" s="110"/>
      <c r="U264" s="110"/>
      <c r="V264" s="110"/>
      <c r="W264" s="110"/>
      <c r="X264" s="110"/>
      <c r="Y264" s="110"/>
      <c r="Z264" s="177"/>
      <c r="AA264" s="177"/>
      <c r="AB264" s="177"/>
      <c r="AC264" s="177"/>
      <c r="AD264" s="177"/>
      <c r="AE264" s="177"/>
      <c r="AF264" s="177"/>
      <c r="AG264" s="110"/>
      <c r="AH264" s="157">
        <f>' B_Populations'!C269</f>
        <v>0</v>
      </c>
      <c r="AI264" s="157">
        <f>IF(AH264=0,0,($C$264/$AH$264)*100000)</f>
        <v>0</v>
      </c>
      <c r="AJ264" s="157">
        <f>' B_Populations'!E269</f>
        <v>0</v>
      </c>
      <c r="AK264" s="157">
        <f>IF(AJ264=0,0,($D$264/$AJ$264)*100000)</f>
        <v>0</v>
      </c>
      <c r="AL264" s="157">
        <f>' B_Populations'!G269</f>
        <v>0</v>
      </c>
      <c r="AM264" s="157">
        <f>IF(AL264=0,0,($E$264/$AL$264)*100000)</f>
        <v>0</v>
      </c>
      <c r="AN264" s="157">
        <f>' B_Populations'!I269</f>
        <v>0</v>
      </c>
      <c r="AO264" s="157">
        <f>IF(AN264=0,0,($F$264/$AN$264)*100000)</f>
        <v>0</v>
      </c>
      <c r="AP264" s="157">
        <f>' B_Populations'!K269</f>
        <v>0</v>
      </c>
      <c r="AQ264" s="157">
        <f>IF(AP264=0,0,($G$264/$AP$264)*100000)</f>
        <v>0</v>
      </c>
      <c r="AR264" s="157">
        <f>' B_Populations'!M269</f>
        <v>0</v>
      </c>
      <c r="AS264" s="157">
        <f>IF(AR264=0,0,($H$264/$AR$264)*100000)</f>
        <v>0</v>
      </c>
      <c r="AT264" s="157">
        <f>' B_Populations'!O269</f>
        <v>0</v>
      </c>
      <c r="AU264" s="157">
        <f>IF(AT264=0,0,($I$264/$AT$264)*100000)</f>
        <v>0</v>
      </c>
      <c r="AV264" s="157">
        <f>' B_Populations'!Q269</f>
        <v>0</v>
      </c>
      <c r="AW264" s="157">
        <f>IF(AV264=0,0,($J$264/$AV$264)*100000)</f>
        <v>0</v>
      </c>
      <c r="AX264" s="157">
        <f>' B_Populations'!S269</f>
        <v>0</v>
      </c>
      <c r="AY264" s="157">
        <f>IF(AX264=0,0,($K$264/$AX$264)*100000)</f>
        <v>0</v>
      </c>
      <c r="AZ264" s="157">
        <f>' B_Populations'!U269</f>
        <v>0</v>
      </c>
      <c r="BA264" s="157">
        <f>IF(AZ264=0,0,($L$264/$AZ$264)*100000)</f>
        <v>0</v>
      </c>
      <c r="CQ264" s="110"/>
      <c r="CR264" s="158"/>
      <c r="CS264" s="159">
        <v>0.13483400000000001</v>
      </c>
      <c r="CT264" s="110"/>
      <c r="CU264" s="108" t="str">
        <f>' B_Populations'!$B$14</f>
        <v>45-54</v>
      </c>
      <c r="CV264" s="160">
        <f t="shared" si="253"/>
        <v>0</v>
      </c>
      <c r="CW264" s="161">
        <f t="shared" si="254"/>
        <v>0</v>
      </c>
      <c r="CX264" s="161">
        <f t="shared" si="255"/>
        <v>0</v>
      </c>
      <c r="CY264" s="162">
        <f t="shared" si="256"/>
        <v>0</v>
      </c>
      <c r="CZ264" s="162">
        <f t="shared" si="257"/>
        <v>0</v>
      </c>
      <c r="DA264" s="162">
        <f t="shared" si="258"/>
        <v>0</v>
      </c>
      <c r="DB264" s="162">
        <f t="shared" si="259"/>
        <v>0</v>
      </c>
      <c r="DC264" s="162">
        <f t="shared" si="260"/>
        <v>0</v>
      </c>
      <c r="DD264" s="162">
        <f t="shared" si="261"/>
        <v>0</v>
      </c>
      <c r="DE264" s="178">
        <f t="shared" si="262"/>
        <v>0</v>
      </c>
    </row>
    <row r="265" spans="1:109">
      <c r="B265" s="108" t="str">
        <f>' B_Populations'!$B$15</f>
        <v>55-64</v>
      </c>
      <c r="C265" s="259"/>
      <c r="D265" s="260"/>
      <c r="E265" s="260"/>
      <c r="F265" s="155"/>
      <c r="G265" s="155"/>
      <c r="H265" s="155"/>
      <c r="I265" s="155"/>
      <c r="J265" s="155"/>
      <c r="K265" s="155"/>
      <c r="L265" s="155"/>
      <c r="M265" s="110"/>
      <c r="N265" s="110"/>
      <c r="O265" s="110"/>
      <c r="P265" s="110"/>
      <c r="Q265" s="110"/>
      <c r="R265" s="110"/>
      <c r="S265" s="110"/>
      <c r="T265" s="110"/>
      <c r="U265" s="110"/>
      <c r="V265" s="110"/>
      <c r="W265" s="110"/>
      <c r="X265" s="110"/>
      <c r="Y265" s="110"/>
      <c r="Z265" s="177"/>
      <c r="AA265" s="177"/>
      <c r="AB265" s="177"/>
      <c r="AC265" s="177"/>
      <c r="AD265" s="177"/>
      <c r="AE265" s="177"/>
      <c r="AF265" s="177"/>
      <c r="AG265" s="110"/>
      <c r="AH265" s="157">
        <f>' B_Populations'!C270</f>
        <v>0</v>
      </c>
      <c r="AI265" s="157">
        <f>IF(AH265=0,0,($C$265/$AH$265)*100000)</f>
        <v>0</v>
      </c>
      <c r="AJ265" s="157">
        <f>' B_Populations'!E270</f>
        <v>0</v>
      </c>
      <c r="AK265" s="157">
        <f>IF(AJ265=0,0,($D$265/$AJ$265)*100000)</f>
        <v>0</v>
      </c>
      <c r="AL265" s="157">
        <f>' B_Populations'!G270</f>
        <v>0</v>
      </c>
      <c r="AM265" s="157">
        <f>IF(AL265=0,0,($E$265/$AL$265)*100000)</f>
        <v>0</v>
      </c>
      <c r="AN265" s="157">
        <f>' B_Populations'!I270</f>
        <v>0</v>
      </c>
      <c r="AO265" s="157">
        <f>IF(AN265=0,0,($F$265/$AN$265)*100000)</f>
        <v>0</v>
      </c>
      <c r="AP265" s="157">
        <f>' B_Populations'!K270</f>
        <v>0</v>
      </c>
      <c r="AQ265" s="157">
        <f>IF(AP265=0,0,($G$265/$AP$265)*100000)</f>
        <v>0</v>
      </c>
      <c r="AR265" s="157">
        <f>' B_Populations'!M270</f>
        <v>0</v>
      </c>
      <c r="AS265" s="157">
        <f>IF(AR265=0,0,($H$265/$AR$265)*100000)</f>
        <v>0</v>
      </c>
      <c r="AT265" s="157">
        <f>' B_Populations'!O270</f>
        <v>0</v>
      </c>
      <c r="AU265" s="157">
        <f>IF(AT265=0,0,($I$265/$AT$265)*100000)</f>
        <v>0</v>
      </c>
      <c r="AV265" s="157">
        <f>' B_Populations'!Q270</f>
        <v>0</v>
      </c>
      <c r="AW265" s="157">
        <f>IF(AV265=0,0,($J$265/$AV$265)*100000)</f>
        <v>0</v>
      </c>
      <c r="AX265" s="157">
        <f>' B_Populations'!S270</f>
        <v>0</v>
      </c>
      <c r="AY265" s="157">
        <f>IF(AX265=0,0,($K$265/$AX$265)*100000)</f>
        <v>0</v>
      </c>
      <c r="AZ265" s="157">
        <f>' B_Populations'!U270</f>
        <v>0</v>
      </c>
      <c r="BA265" s="157">
        <f>IF(AZ265=0,0,($L$265/$AZ$265)*100000)</f>
        <v>0</v>
      </c>
      <c r="CQ265" s="110"/>
      <c r="CR265" s="158"/>
      <c r="CS265" s="159">
        <v>8.7247000000000005E-2</v>
      </c>
      <c r="CT265" s="110"/>
      <c r="CU265" s="108" t="str">
        <f>' B_Populations'!$B$15</f>
        <v>55-64</v>
      </c>
      <c r="CV265" s="160">
        <f t="shared" si="253"/>
        <v>0</v>
      </c>
      <c r="CW265" s="161">
        <f t="shared" si="254"/>
        <v>0</v>
      </c>
      <c r="CX265" s="161">
        <f t="shared" si="255"/>
        <v>0</v>
      </c>
      <c r="CY265" s="162">
        <f t="shared" si="256"/>
        <v>0</v>
      </c>
      <c r="CZ265" s="162">
        <f t="shared" si="257"/>
        <v>0</v>
      </c>
      <c r="DA265" s="162">
        <f t="shared" si="258"/>
        <v>0</v>
      </c>
      <c r="DB265" s="162">
        <f t="shared" si="259"/>
        <v>0</v>
      </c>
      <c r="DC265" s="162">
        <f t="shared" si="260"/>
        <v>0</v>
      </c>
      <c r="DD265" s="162">
        <f t="shared" si="261"/>
        <v>0</v>
      </c>
      <c r="DE265" s="178">
        <f t="shared" si="262"/>
        <v>0</v>
      </c>
    </row>
    <row r="266" spans="1:109">
      <c r="B266" s="108" t="str">
        <f>' B_Populations'!$B$16</f>
        <v>65-74</v>
      </c>
      <c r="C266" s="259"/>
      <c r="D266" s="260"/>
      <c r="E266" s="260"/>
      <c r="F266" s="155"/>
      <c r="G266" s="155"/>
      <c r="H266" s="155"/>
      <c r="I266" s="155"/>
      <c r="J266" s="155"/>
      <c r="K266" s="155"/>
      <c r="L266" s="155"/>
      <c r="M266" s="110"/>
      <c r="N266" s="110"/>
      <c r="O266" s="110"/>
      <c r="P266" s="110"/>
      <c r="Q266" s="110"/>
      <c r="R266" s="110"/>
      <c r="S266" s="110"/>
      <c r="T266" s="110"/>
      <c r="U266" s="110"/>
      <c r="V266" s="110"/>
      <c r="W266" s="110"/>
      <c r="X266" s="110"/>
      <c r="Y266" s="110"/>
      <c r="Z266" s="177"/>
      <c r="AA266" s="177"/>
      <c r="AB266" s="177"/>
      <c r="AC266" s="177"/>
      <c r="AD266" s="177"/>
      <c r="AE266" s="177"/>
      <c r="AF266" s="177"/>
      <c r="AG266" s="110"/>
      <c r="AH266" s="157">
        <f>' B_Populations'!C271</f>
        <v>0</v>
      </c>
      <c r="AI266" s="157">
        <f>IF(AH266=0,0,($C$266/$AH$266)*100000)</f>
        <v>0</v>
      </c>
      <c r="AJ266" s="157">
        <f>' B_Populations'!E271</f>
        <v>0</v>
      </c>
      <c r="AK266" s="157">
        <f>IF(AJ266=0,0,($D$266/$AJ$266)*100000)</f>
        <v>0</v>
      </c>
      <c r="AL266" s="157">
        <f>' B_Populations'!G271</f>
        <v>0</v>
      </c>
      <c r="AM266" s="157">
        <f>IF(AL266=0,0,($E$266/$AL$266)*100000)</f>
        <v>0</v>
      </c>
      <c r="AN266" s="157">
        <f>' B_Populations'!I271</f>
        <v>0</v>
      </c>
      <c r="AO266" s="157">
        <f>IF(AN266=0,0,($F$266/$AN$266)*100000)</f>
        <v>0</v>
      </c>
      <c r="AP266" s="157">
        <f>' B_Populations'!K271</f>
        <v>0</v>
      </c>
      <c r="AQ266" s="157">
        <f>IF(AP266=0,0,($G$266/$AP$266)*100000)</f>
        <v>0</v>
      </c>
      <c r="AR266" s="157">
        <f>' B_Populations'!M271</f>
        <v>0</v>
      </c>
      <c r="AS266" s="157">
        <f>IF(AR266=0,0,($H$266/$AR$266)*100000)</f>
        <v>0</v>
      </c>
      <c r="AT266" s="157">
        <f>' B_Populations'!O271</f>
        <v>0</v>
      </c>
      <c r="AU266" s="157">
        <f>IF(AT266=0,0,($I$266/$AT$266)*100000)</f>
        <v>0</v>
      </c>
      <c r="AV266" s="157">
        <f>' B_Populations'!Q271</f>
        <v>0</v>
      </c>
      <c r="AW266" s="157">
        <f>IF(AV266=0,0,($J$266/$AV$266)*100000)</f>
        <v>0</v>
      </c>
      <c r="AX266" s="157">
        <f>' B_Populations'!S271</f>
        <v>0</v>
      </c>
      <c r="AY266" s="157">
        <f>IF(AX266=0,0,($K$266/$AX$266)*100000)</f>
        <v>0</v>
      </c>
      <c r="AZ266" s="157">
        <f>' B_Populations'!U271</f>
        <v>0</v>
      </c>
      <c r="BA266" s="157">
        <f>IF(AZ266=0,0,($L$266/$AZ$266)*100000)</f>
        <v>0</v>
      </c>
      <c r="CQ266" s="110"/>
      <c r="CR266" s="158"/>
      <c r="CS266" s="159">
        <v>6.6036999999999998E-2</v>
      </c>
      <c r="CT266" s="110"/>
      <c r="CU266" s="108" t="str">
        <f>' B_Populations'!$B$16</f>
        <v>65-74</v>
      </c>
      <c r="CV266" s="160">
        <f t="shared" si="253"/>
        <v>0</v>
      </c>
      <c r="CW266" s="161">
        <f t="shared" si="254"/>
        <v>0</v>
      </c>
      <c r="CX266" s="161">
        <f t="shared" si="255"/>
        <v>0</v>
      </c>
      <c r="CY266" s="162">
        <f t="shared" si="256"/>
        <v>0</v>
      </c>
      <c r="CZ266" s="162">
        <f t="shared" si="257"/>
        <v>0</v>
      </c>
      <c r="DA266" s="162">
        <f t="shared" si="258"/>
        <v>0</v>
      </c>
      <c r="DB266" s="162">
        <f t="shared" si="259"/>
        <v>0</v>
      </c>
      <c r="DC266" s="162">
        <f t="shared" si="260"/>
        <v>0</v>
      </c>
      <c r="DD266" s="162">
        <f t="shared" si="261"/>
        <v>0</v>
      </c>
      <c r="DE266" s="178">
        <f t="shared" si="262"/>
        <v>0</v>
      </c>
    </row>
    <row r="267" spans="1:109">
      <c r="B267" s="108" t="str">
        <f>' B_Populations'!$B$17</f>
        <v>75-84</v>
      </c>
      <c r="C267" s="259"/>
      <c r="D267" s="260"/>
      <c r="E267" s="260"/>
      <c r="F267" s="155"/>
      <c r="G267" s="155"/>
      <c r="H267" s="155"/>
      <c r="I267" s="155"/>
      <c r="J267" s="155"/>
      <c r="K267" s="155"/>
      <c r="L267" s="155"/>
      <c r="M267" s="110"/>
      <c r="N267" s="110"/>
      <c r="O267" s="110"/>
      <c r="P267" s="110"/>
      <c r="Q267" s="110"/>
      <c r="R267" s="110"/>
      <c r="S267" s="110"/>
      <c r="T267" s="110"/>
      <c r="U267" s="110"/>
      <c r="V267" s="110"/>
      <c r="W267" s="110"/>
      <c r="X267" s="110"/>
      <c r="Y267" s="110"/>
      <c r="Z267" s="177"/>
      <c r="AA267" s="177"/>
      <c r="AB267" s="177"/>
      <c r="AC267" s="177"/>
      <c r="AD267" s="177"/>
      <c r="AE267" s="177"/>
      <c r="AF267" s="177"/>
      <c r="AG267" s="110"/>
      <c r="AH267" s="157">
        <f>' B_Populations'!C272</f>
        <v>0</v>
      </c>
      <c r="AI267" s="157">
        <f>IF(AH267=0,0,($C$267/$AH$267)*100000)</f>
        <v>0</v>
      </c>
      <c r="AJ267" s="157">
        <f>' B_Populations'!E272</f>
        <v>0</v>
      </c>
      <c r="AK267" s="157">
        <f>IF(AJ267=0,0,($D$267/$AJ$267)*100000)</f>
        <v>0</v>
      </c>
      <c r="AL267" s="157">
        <f>' B_Populations'!G272</f>
        <v>0</v>
      </c>
      <c r="AM267" s="157">
        <f>IF(AL267=0,0,($E$267/$AL$267)*100000)</f>
        <v>0</v>
      </c>
      <c r="AN267" s="157">
        <f>' B_Populations'!I272</f>
        <v>0</v>
      </c>
      <c r="AO267" s="157">
        <f>IF(AN267=0,0,($F$267/$AN$267)*100000)</f>
        <v>0</v>
      </c>
      <c r="AP267" s="157">
        <f>' B_Populations'!K272</f>
        <v>0</v>
      </c>
      <c r="AQ267" s="157">
        <f>IF(AP267=0,0,($G$267/$AP$267)*100000)</f>
        <v>0</v>
      </c>
      <c r="AR267" s="157">
        <f>' B_Populations'!M272</f>
        <v>0</v>
      </c>
      <c r="AS267" s="157">
        <f>IF(AR267=0,0,($H$267/$AR$267)*100000)</f>
        <v>0</v>
      </c>
      <c r="AT267" s="157">
        <f>' B_Populations'!O272</f>
        <v>0</v>
      </c>
      <c r="AU267" s="157">
        <f>IF(AT267=0,0,($I$267/$AT$267)*100000)</f>
        <v>0</v>
      </c>
      <c r="AV267" s="157">
        <f>' B_Populations'!Q272</f>
        <v>0</v>
      </c>
      <c r="AW267" s="157">
        <f>IF(AV267=0,0,($J$267/$AV$267)*100000)</f>
        <v>0</v>
      </c>
      <c r="AX267" s="157">
        <f>' B_Populations'!S272</f>
        <v>0</v>
      </c>
      <c r="AY267" s="157">
        <f>IF(AX267=0,0,($K$267/$AX$267)*100000)</f>
        <v>0</v>
      </c>
      <c r="AZ267" s="157">
        <f>' B_Populations'!U272</f>
        <v>0</v>
      </c>
      <c r="BA267" s="157">
        <f>IF(AZ267=0,0,($L$267/$AZ$267)*100000)</f>
        <v>0</v>
      </c>
      <c r="CQ267" s="110"/>
      <c r="CR267" s="158"/>
      <c r="CS267" s="159">
        <v>4.4840999999999999E-2</v>
      </c>
      <c r="CT267" s="110"/>
      <c r="CU267" s="108" t="str">
        <f>' B_Populations'!$B$17</f>
        <v>75-84</v>
      </c>
      <c r="CV267" s="160">
        <f t="shared" si="253"/>
        <v>0</v>
      </c>
      <c r="CW267" s="161">
        <f t="shared" si="254"/>
        <v>0</v>
      </c>
      <c r="CX267" s="161">
        <f t="shared" si="255"/>
        <v>0</v>
      </c>
      <c r="CY267" s="162">
        <f t="shared" si="256"/>
        <v>0</v>
      </c>
      <c r="CZ267" s="162">
        <f t="shared" si="257"/>
        <v>0</v>
      </c>
      <c r="DA267" s="162">
        <f t="shared" si="258"/>
        <v>0</v>
      </c>
      <c r="DB267" s="162">
        <f t="shared" si="259"/>
        <v>0</v>
      </c>
      <c r="DC267" s="162">
        <f t="shared" si="260"/>
        <v>0</v>
      </c>
      <c r="DD267" s="162">
        <f t="shared" si="261"/>
        <v>0</v>
      </c>
      <c r="DE267" s="178">
        <f t="shared" si="262"/>
        <v>0</v>
      </c>
    </row>
    <row r="268" spans="1:109">
      <c r="B268" s="108" t="str">
        <f>' B_Populations'!$B$18</f>
        <v>85+</v>
      </c>
      <c r="C268" s="259"/>
      <c r="D268" s="260"/>
      <c r="E268" s="260"/>
      <c r="F268" s="155"/>
      <c r="G268" s="155"/>
      <c r="H268" s="155"/>
      <c r="I268" s="155"/>
      <c r="J268" s="155"/>
      <c r="K268" s="155"/>
      <c r="L268" s="155"/>
      <c r="M268" s="110"/>
      <c r="N268" s="110"/>
      <c r="O268" s="110"/>
      <c r="P268" s="110"/>
      <c r="Q268" s="110"/>
      <c r="R268" s="110"/>
      <c r="S268" s="110"/>
      <c r="T268" s="110"/>
      <c r="U268" s="110"/>
      <c r="V268" s="110"/>
      <c r="W268" s="110"/>
      <c r="X268" s="110"/>
      <c r="Y268" s="110"/>
      <c r="Z268" s="177"/>
      <c r="AA268" s="177"/>
      <c r="AB268" s="177"/>
      <c r="AC268" s="177"/>
      <c r="AD268" s="177"/>
      <c r="AE268" s="177"/>
      <c r="AF268" s="177"/>
      <c r="AG268" s="110"/>
      <c r="AH268" s="157">
        <f>' B_Populations'!C273</f>
        <v>0</v>
      </c>
      <c r="AI268" s="157">
        <f>IF(AH268=0,0,($C$268/$AH$268)*100000)</f>
        <v>0</v>
      </c>
      <c r="AJ268" s="157">
        <f>' B_Populations'!E273</f>
        <v>0</v>
      </c>
      <c r="AK268" s="157">
        <f>IF(AJ268=0,0,($D$268/$AJ$268)*100000)</f>
        <v>0</v>
      </c>
      <c r="AL268" s="157">
        <f>' B_Populations'!G273</f>
        <v>0</v>
      </c>
      <c r="AM268" s="157">
        <f>IF(AL268=0,0,($E$268/$AL$268)*100000)</f>
        <v>0</v>
      </c>
      <c r="AN268" s="157">
        <f>' B_Populations'!I273</f>
        <v>0</v>
      </c>
      <c r="AO268" s="157">
        <f>IF(AN268=0,0,($F$268/$AN$268)*100000)</f>
        <v>0</v>
      </c>
      <c r="AP268" s="157">
        <f>' B_Populations'!K273</f>
        <v>0</v>
      </c>
      <c r="AQ268" s="157">
        <f>IF(AP268=0,0,($G$268/$AP$268)*100000)</f>
        <v>0</v>
      </c>
      <c r="AR268" s="157">
        <f>' B_Populations'!M273</f>
        <v>0</v>
      </c>
      <c r="AS268" s="157">
        <f>IF(AR268=0,0,($H$268/$AR$268)*100000)</f>
        <v>0</v>
      </c>
      <c r="AT268" s="157">
        <f>' B_Populations'!O273</f>
        <v>0</v>
      </c>
      <c r="AU268" s="157">
        <f>IF(AT268=0,0,($I$268/$AT$268)*100000)</f>
        <v>0</v>
      </c>
      <c r="AV268" s="157">
        <f>' B_Populations'!Q273</f>
        <v>0</v>
      </c>
      <c r="AW268" s="157">
        <f>IF(AV268=0,0,($J$268/$AV$268)*100000)</f>
        <v>0</v>
      </c>
      <c r="AX268" s="157">
        <f>' B_Populations'!S273</f>
        <v>0</v>
      </c>
      <c r="AY268" s="157">
        <f>IF(AX268=0,0,($K$268/$AX$268)*100000)</f>
        <v>0</v>
      </c>
      <c r="AZ268" s="157">
        <f>' B_Populations'!U273</f>
        <v>0</v>
      </c>
      <c r="BA268" s="157">
        <f>IF(AZ268=0,0,($L$268/$AZ$268)*100000)</f>
        <v>0</v>
      </c>
      <c r="CQ268" s="110"/>
      <c r="CR268" s="158"/>
      <c r="CS268" s="159">
        <v>1.5507999999999999E-2</v>
      </c>
      <c r="CT268" s="110"/>
      <c r="CU268" s="108" t="str">
        <f>' B_Populations'!$B$18</f>
        <v>85+</v>
      </c>
      <c r="CV268" s="160">
        <f t="shared" si="253"/>
        <v>0</v>
      </c>
      <c r="CW268" s="161">
        <f t="shared" si="254"/>
        <v>0</v>
      </c>
      <c r="CX268" s="161">
        <f t="shared" si="255"/>
        <v>0</v>
      </c>
      <c r="CY268" s="162">
        <f t="shared" si="256"/>
        <v>0</v>
      </c>
      <c r="CZ268" s="162">
        <f t="shared" si="257"/>
        <v>0</v>
      </c>
      <c r="DA268" s="162">
        <f t="shared" si="258"/>
        <v>0</v>
      </c>
      <c r="DB268" s="162">
        <f t="shared" si="259"/>
        <v>0</v>
      </c>
      <c r="DC268" s="162">
        <f t="shared" si="260"/>
        <v>0</v>
      </c>
      <c r="DD268" s="162">
        <f t="shared" si="261"/>
        <v>0</v>
      </c>
      <c r="DE268" s="178">
        <f t="shared" si="262"/>
        <v>0</v>
      </c>
    </row>
    <row r="269" spans="1:109">
      <c r="B269" s="163" t="s">
        <v>115</v>
      </c>
      <c r="C269" s="164">
        <f t="shared" ref="C269:L269" si="263">SUM(C259:C268)</f>
        <v>0</v>
      </c>
      <c r="D269" s="165">
        <f t="shared" si="263"/>
        <v>0</v>
      </c>
      <c r="E269" s="165">
        <f t="shared" si="263"/>
        <v>0</v>
      </c>
      <c r="F269" s="167">
        <f t="shared" si="263"/>
        <v>0</v>
      </c>
      <c r="G269" s="167">
        <f t="shared" si="263"/>
        <v>0</v>
      </c>
      <c r="H269" s="167">
        <f t="shared" si="263"/>
        <v>0</v>
      </c>
      <c r="I269" s="167">
        <f t="shared" si="263"/>
        <v>0</v>
      </c>
      <c r="J269" s="167">
        <f t="shared" si="263"/>
        <v>0</v>
      </c>
      <c r="K269" s="167">
        <f t="shared" si="263"/>
        <v>0</v>
      </c>
      <c r="L269" s="179">
        <f t="shared" si="263"/>
        <v>0</v>
      </c>
      <c r="M269" s="98"/>
      <c r="AH269" s="170">
        <f t="shared" ref="AH269:BA269" si="264">SUM(AH259:AH268)</f>
        <v>0</v>
      </c>
      <c r="AI269" s="157">
        <f>IF(AH269=0,0,($C$269/$AH$269)*100000)</f>
        <v>0</v>
      </c>
      <c r="AJ269" s="157">
        <f t="shared" si="264"/>
        <v>0</v>
      </c>
      <c r="AK269" s="157">
        <f>IF(AJ269=0,0,($D$269/$AJ$269)*100000)</f>
        <v>0</v>
      </c>
      <c r="AL269" s="157">
        <f t="shared" si="264"/>
        <v>0</v>
      </c>
      <c r="AM269" s="157">
        <f>IF(AL269=0,0,($E$269/$AL$269)*100000)</f>
        <v>0</v>
      </c>
      <c r="AN269" s="157">
        <f t="shared" si="264"/>
        <v>0</v>
      </c>
      <c r="AO269" s="157">
        <f>IF(AN269=0,0,($F$269/$AN$269)*100000)</f>
        <v>0</v>
      </c>
      <c r="AP269" s="157">
        <f t="shared" si="264"/>
        <v>0</v>
      </c>
      <c r="AQ269" s="157">
        <f>IF(AP269=0,0,($G$269/$AP$269)*100000)</f>
        <v>0</v>
      </c>
      <c r="AR269" s="157">
        <f t="shared" si="264"/>
        <v>0</v>
      </c>
      <c r="AS269" s="157">
        <f>IF(AR269=0,0,($H$269/$AR$269)*100000)</f>
        <v>0</v>
      </c>
      <c r="AT269" s="157">
        <f t="shared" si="264"/>
        <v>0</v>
      </c>
      <c r="AU269" s="157">
        <f>IF(AT269=0,0,($I$269/$AT$269)*100000)</f>
        <v>0</v>
      </c>
      <c r="AV269" s="157">
        <f t="shared" si="264"/>
        <v>0</v>
      </c>
      <c r="AW269" s="157">
        <f>IF(AV269=0,0,($J$269/$AV$269)*100000)</f>
        <v>0</v>
      </c>
      <c r="AX269" s="157">
        <f t="shared" si="264"/>
        <v>0</v>
      </c>
      <c r="AY269" s="157">
        <f>IF(AX269=0,0,($K$269/$AX$269)*100000)</f>
        <v>0</v>
      </c>
      <c r="AZ269" s="157">
        <f t="shared" si="264"/>
        <v>0</v>
      </c>
      <c r="BA269" s="157">
        <f>IF(AZ269=0,0,($L$269/$AZ$269)*100000)</f>
        <v>0</v>
      </c>
      <c r="CS269" s="171"/>
      <c r="CU269" s="157" t="s">
        <v>115</v>
      </c>
      <c r="CV269" s="160">
        <f t="shared" ref="CV269:DE269" si="265">SUM(CV259:CV268)</f>
        <v>0</v>
      </c>
      <c r="CW269" s="161">
        <f t="shared" si="265"/>
        <v>0</v>
      </c>
      <c r="CX269" s="161">
        <f t="shared" si="265"/>
        <v>0</v>
      </c>
      <c r="CY269" s="172">
        <f t="shared" si="265"/>
        <v>0</v>
      </c>
      <c r="CZ269" s="172">
        <f t="shared" si="265"/>
        <v>0</v>
      </c>
      <c r="DA269" s="172">
        <f t="shared" si="265"/>
        <v>0</v>
      </c>
      <c r="DB269" s="172">
        <f t="shared" si="265"/>
        <v>0</v>
      </c>
      <c r="DC269" s="172">
        <f t="shared" si="265"/>
        <v>0</v>
      </c>
      <c r="DD269" s="172">
        <f t="shared" si="265"/>
        <v>0</v>
      </c>
      <c r="DE269" s="180">
        <f t="shared" si="265"/>
        <v>0</v>
      </c>
    </row>
    <row r="271" spans="1:109" ht="12.95" thickBot="1"/>
    <row r="272" spans="1:109" ht="13.5" thickBot="1">
      <c r="A272" s="136" t="s">
        <v>116</v>
      </c>
      <c r="B272" s="173"/>
      <c r="C272" s="174">
        <f>' B_Populations'!A280</f>
        <v>0</v>
      </c>
      <c r="D272" s="139" t="s">
        <v>103</v>
      </c>
      <c r="E272" s="139"/>
      <c r="F272" s="140" t="s">
        <v>104</v>
      </c>
      <c r="G272" s="141"/>
      <c r="H272" s="141"/>
      <c r="I272" s="141"/>
      <c r="J272" s="141"/>
      <c r="K272" s="141"/>
      <c r="L272" s="141"/>
      <c r="M272" s="98"/>
      <c r="N272" s="98"/>
      <c r="O272" s="98"/>
      <c r="P272" s="98"/>
      <c r="Q272" s="98"/>
      <c r="R272" s="98"/>
      <c r="S272" s="98"/>
      <c r="T272" s="98"/>
      <c r="U272" s="98"/>
      <c r="V272" s="98"/>
      <c r="W272" s="98"/>
      <c r="X272" s="98"/>
      <c r="Y272" s="98"/>
      <c r="CV272" s="98" t="s">
        <v>106</v>
      </c>
      <c r="CW272" s="98"/>
      <c r="CX272" s="98"/>
      <c r="CY272" s="98"/>
    </row>
    <row r="273" spans="1:109" ht="39">
      <c r="B273" s="144" t="s">
        <v>32</v>
      </c>
      <c r="C273" s="145" t="s">
        <v>107</v>
      </c>
      <c r="D273" s="146" t="s">
        <v>108</v>
      </c>
      <c r="E273" s="146" t="s">
        <v>109</v>
      </c>
      <c r="F273" s="148" t="str">
        <f>' B_Populations'!$I$8</f>
        <v>White-Not Hispanic</v>
      </c>
      <c r="G273" s="148" t="str">
        <f>' B_Populations'!$K$8</f>
        <v>Hispanic</v>
      </c>
      <c r="H273" s="148" t="str">
        <f>' B_Populations'!$M$8</f>
        <v>Black-Not Hispanic</v>
      </c>
      <c r="I273" s="148" t="str">
        <f>' B_Populations'!$O$8</f>
        <v>Asian</v>
      </c>
      <c r="J273" s="148" t="str">
        <f>' B_Populations'!$Q$8</f>
        <v>American Indian/Alaska Native</v>
      </c>
      <c r="K273" s="148" t="str">
        <f>' B_Populations'!$S$8</f>
        <v>Other</v>
      </c>
      <c r="L273" s="175" t="str">
        <f>' B_Populations'!$U$8</f>
        <v>Other</v>
      </c>
      <c r="M273" s="102"/>
      <c r="N273" s="102"/>
      <c r="O273" s="102"/>
      <c r="P273" s="102"/>
      <c r="Q273" s="102"/>
      <c r="R273" s="102"/>
      <c r="S273" s="102"/>
      <c r="T273" s="102"/>
      <c r="U273" s="102"/>
      <c r="V273" s="102"/>
      <c r="W273" s="102"/>
      <c r="X273" s="102"/>
      <c r="Y273" s="102"/>
      <c r="Z273" s="102"/>
      <c r="AA273" s="102"/>
      <c r="AB273" s="102"/>
      <c r="AC273" s="102"/>
      <c r="AD273" s="102"/>
      <c r="AE273" s="102"/>
      <c r="AF273" s="102"/>
      <c r="AH273" s="150" t="s">
        <v>110</v>
      </c>
      <c r="AI273" s="150" t="s">
        <v>111</v>
      </c>
      <c r="AJ273" s="150" t="s">
        <v>112</v>
      </c>
      <c r="AK273" s="150" t="s">
        <v>111</v>
      </c>
      <c r="AL273" s="150" t="s">
        <v>113</v>
      </c>
      <c r="AM273" s="150" t="s">
        <v>111</v>
      </c>
      <c r="AN273" s="150" t="str">
        <f>' B_Populations'!$I$8</f>
        <v>White-Not Hispanic</v>
      </c>
      <c r="AO273" s="150" t="s">
        <v>111</v>
      </c>
      <c r="AP273" s="150" t="str">
        <f>' B_Populations'!$K$8</f>
        <v>Hispanic</v>
      </c>
      <c r="AQ273" s="150" t="s">
        <v>111</v>
      </c>
      <c r="AR273" s="150" t="str">
        <f>' B_Populations'!$M$8</f>
        <v>Black-Not Hispanic</v>
      </c>
      <c r="AS273" s="150" t="s">
        <v>111</v>
      </c>
      <c r="AT273" s="150" t="str">
        <f>' B_Populations'!$O$8</f>
        <v>Asian</v>
      </c>
      <c r="AU273" s="150" t="s">
        <v>111</v>
      </c>
      <c r="AV273" s="150" t="str">
        <f>' B_Populations'!$Q$8</f>
        <v>American Indian/Alaska Native</v>
      </c>
      <c r="AW273" s="150" t="s">
        <v>111</v>
      </c>
      <c r="AX273" s="150" t="str">
        <f>' B_Populations'!$S$8</f>
        <v>Other</v>
      </c>
      <c r="AY273" s="150" t="s">
        <v>111</v>
      </c>
      <c r="AZ273" s="150" t="str">
        <f>' B_Populations'!$U$8</f>
        <v>Other</v>
      </c>
      <c r="BA273" s="150" t="s">
        <v>111</v>
      </c>
      <c r="BB273" s="102"/>
      <c r="BC273" s="102"/>
      <c r="BD273" s="102"/>
      <c r="BE273" s="102"/>
      <c r="BF273" s="102"/>
      <c r="BG273" s="102"/>
      <c r="BH273" s="102"/>
      <c r="BI273" s="102"/>
      <c r="BJ273" s="102"/>
      <c r="BK273" s="102"/>
      <c r="BL273" s="102"/>
      <c r="BM273" s="102"/>
      <c r="BN273" s="102"/>
      <c r="BO273" s="102"/>
      <c r="BP273" s="102"/>
      <c r="BQ273" s="102"/>
      <c r="BR273" s="102"/>
      <c r="BS273" s="102"/>
      <c r="BT273" s="102"/>
      <c r="BU273" s="102"/>
      <c r="BV273" s="102"/>
      <c r="BW273" s="102"/>
      <c r="BX273" s="102"/>
      <c r="BY273" s="102"/>
      <c r="BZ273" s="102"/>
      <c r="CA273" s="102"/>
      <c r="CB273" s="102"/>
      <c r="CC273" s="102"/>
      <c r="CD273" s="102"/>
      <c r="CE273" s="102"/>
      <c r="CF273" s="102"/>
      <c r="CG273" s="102"/>
      <c r="CH273" s="102"/>
      <c r="CI273" s="102"/>
      <c r="CJ273" s="102"/>
      <c r="CK273" s="102"/>
      <c r="CL273" s="102"/>
      <c r="CM273" s="102"/>
      <c r="CN273" s="102"/>
      <c r="CO273" s="102"/>
      <c r="CP273" s="102"/>
      <c r="CQ273" s="102"/>
      <c r="CR273" s="102"/>
      <c r="CS273" s="151" t="s">
        <v>114</v>
      </c>
      <c r="CU273" s="150" t="s">
        <v>32</v>
      </c>
      <c r="CV273" s="152" t="s">
        <v>33</v>
      </c>
      <c r="CW273" s="153" t="s">
        <v>34</v>
      </c>
      <c r="CX273" s="153" t="s">
        <v>35</v>
      </c>
      <c r="CY273" s="148" t="str">
        <f>' B_Populations'!$I$8</f>
        <v>White-Not Hispanic</v>
      </c>
      <c r="CZ273" s="148" t="str">
        <f>' B_Populations'!$K$8</f>
        <v>Hispanic</v>
      </c>
      <c r="DA273" s="148" t="str">
        <f>' B_Populations'!$M$8</f>
        <v>Black-Not Hispanic</v>
      </c>
      <c r="DB273" s="148" t="str">
        <f>' B_Populations'!$O$8</f>
        <v>Asian</v>
      </c>
      <c r="DC273" s="148" t="str">
        <f>' B_Populations'!$Q$8</f>
        <v>American Indian/Alaska Native</v>
      </c>
      <c r="DD273" s="148" t="str">
        <f>' B_Populations'!$S$8</f>
        <v>Other</v>
      </c>
      <c r="DE273" s="175" t="str">
        <f>' B_Populations'!$U$8</f>
        <v>Other</v>
      </c>
    </row>
    <row r="274" spans="1:109">
      <c r="B274" s="108" t="str">
        <f>' B_Populations'!$B$9</f>
        <v>10-14</v>
      </c>
      <c r="C274" s="259"/>
      <c r="D274" s="260"/>
      <c r="E274" s="260"/>
      <c r="F274" s="155"/>
      <c r="G274" s="155"/>
      <c r="H274" s="155"/>
      <c r="I274" s="155"/>
      <c r="J274" s="155"/>
      <c r="K274" s="155"/>
      <c r="L274" s="155"/>
      <c r="M274" s="110"/>
      <c r="N274" s="110"/>
      <c r="O274" s="110"/>
      <c r="P274" s="110"/>
      <c r="Q274" s="110"/>
      <c r="R274" s="110"/>
      <c r="S274" s="110"/>
      <c r="T274" s="110"/>
      <c r="U274" s="110"/>
      <c r="V274" s="110"/>
      <c r="W274" s="110"/>
      <c r="X274" s="110"/>
      <c r="Y274" s="110"/>
      <c r="Z274" s="177"/>
      <c r="AA274" s="177"/>
      <c r="AB274" s="177"/>
      <c r="AC274" s="177"/>
      <c r="AD274" s="177"/>
      <c r="AE274" s="177"/>
      <c r="AF274" s="177"/>
      <c r="AG274" s="110"/>
      <c r="AH274" s="157">
        <f>' B_Populations'!C279</f>
        <v>0</v>
      </c>
      <c r="AI274" s="157">
        <f>IF(AH274=0,0,($C$274/$AH$274)*100000)</f>
        <v>0</v>
      </c>
      <c r="AJ274" s="157">
        <f>' B_Populations'!E279</f>
        <v>0</v>
      </c>
      <c r="AK274" s="157">
        <f>IF(AJ274=0,0,($D$274/$AJ$274)*100000)</f>
        <v>0</v>
      </c>
      <c r="AL274" s="157">
        <f>' B_Populations'!G279</f>
        <v>0</v>
      </c>
      <c r="AM274" s="157">
        <f>IF(AL274=0,0,($E$274/$AL$274)*100000)</f>
        <v>0</v>
      </c>
      <c r="AN274" s="157">
        <f>' B_Populations'!I279</f>
        <v>0</v>
      </c>
      <c r="AO274" s="157">
        <f>IF(AN274=0,0,($F$274/$AN$274)*100000)</f>
        <v>0</v>
      </c>
      <c r="AP274" s="157">
        <f>' B_Populations'!K279</f>
        <v>0</v>
      </c>
      <c r="AQ274" s="157">
        <f>IF(AP274=0,0,($G$274/$AP$274)*100000)</f>
        <v>0</v>
      </c>
      <c r="AR274" s="157">
        <f>' B_Populations'!M279</f>
        <v>0</v>
      </c>
      <c r="AS274" s="157">
        <f>IF(AR274=0,0,($H$274/$AR$274)*100000)</f>
        <v>0</v>
      </c>
      <c r="AT274" s="157">
        <f>' B_Populations'!O279</f>
        <v>0</v>
      </c>
      <c r="AU274" s="157">
        <f>IF(AT274=0,0,($I$274/$AT$274)*100000)</f>
        <v>0</v>
      </c>
      <c r="AV274" s="157">
        <f>' B_Populations'!Q279</f>
        <v>0</v>
      </c>
      <c r="AW274" s="157">
        <f>IF(AV274=0,0,($J$274/$AV$274)*100000)</f>
        <v>0</v>
      </c>
      <c r="AX274" s="157">
        <f>' B_Populations'!S279</f>
        <v>0</v>
      </c>
      <c r="AY274" s="157">
        <f>IF(AX274=0,0,($K$274/$AX$274)*100000)</f>
        <v>0</v>
      </c>
      <c r="AZ274" s="157">
        <f>' B_Populations'!U279</f>
        <v>0</v>
      </c>
      <c r="BA274" s="157">
        <f>IF(AZ274=0,0,($L$274/$AZ$274)*100000)</f>
        <v>0</v>
      </c>
      <c r="CQ274" s="110"/>
      <c r="CR274" s="158"/>
      <c r="CS274" s="159">
        <v>7.3032E-2</v>
      </c>
      <c r="CT274" s="110"/>
      <c r="CU274" s="108" t="str">
        <f>' B_Populations'!$B$9</f>
        <v>10-14</v>
      </c>
      <c r="CV274" s="160">
        <f t="shared" ref="CV274:CV283" si="266">AI274*CS274</f>
        <v>0</v>
      </c>
      <c r="CW274" s="161">
        <f t="shared" ref="CW274:CW283" si="267">AK274*CS274</f>
        <v>0</v>
      </c>
      <c r="CX274" s="161">
        <f t="shared" ref="CX274:CX283" si="268">AM274*CS274</f>
        <v>0</v>
      </c>
      <c r="CY274" s="162">
        <f t="shared" ref="CY274:CY283" si="269">AO274*CS274</f>
        <v>0</v>
      </c>
      <c r="CZ274" s="162">
        <f t="shared" ref="CZ274:CZ283" si="270">AQ274*CS274</f>
        <v>0</v>
      </c>
      <c r="DA274" s="162">
        <f t="shared" ref="DA274:DA283" si="271">AS274*CS274</f>
        <v>0</v>
      </c>
      <c r="DB274" s="162">
        <f t="shared" ref="DB274:DB283" si="272">AU274*CS274</f>
        <v>0</v>
      </c>
      <c r="DC274" s="162">
        <f t="shared" ref="DC274:DC283" si="273">AW274*CS274</f>
        <v>0</v>
      </c>
      <c r="DD274" s="162">
        <f t="shared" ref="DD274:DD283" si="274">AY274*CS274</f>
        <v>0</v>
      </c>
      <c r="DE274" s="178">
        <f t="shared" ref="DE274:DE283" si="275">BA274*CS274</f>
        <v>0</v>
      </c>
    </row>
    <row r="275" spans="1:109">
      <c r="B275" s="108" t="str">
        <f>' B_Populations'!$B$10</f>
        <v>15-19</v>
      </c>
      <c r="C275" s="259"/>
      <c r="D275" s="260"/>
      <c r="E275" s="260"/>
      <c r="F275" s="155"/>
      <c r="G275" s="155"/>
      <c r="H275" s="155"/>
      <c r="I275" s="155"/>
      <c r="J275" s="155"/>
      <c r="K275" s="155"/>
      <c r="L275" s="155"/>
      <c r="M275" s="110"/>
      <c r="N275" s="110"/>
      <c r="O275" s="110"/>
      <c r="P275" s="110"/>
      <c r="Q275" s="110"/>
      <c r="R275" s="110"/>
      <c r="S275" s="110"/>
      <c r="T275" s="110"/>
      <c r="U275" s="110"/>
      <c r="V275" s="110"/>
      <c r="W275" s="110"/>
      <c r="X275" s="110"/>
      <c r="Y275" s="110"/>
      <c r="Z275" s="177"/>
      <c r="AA275" s="177"/>
      <c r="AB275" s="177"/>
      <c r="AC275" s="177"/>
      <c r="AD275" s="177"/>
      <c r="AE275" s="177"/>
      <c r="AF275" s="177"/>
      <c r="AG275" s="110"/>
      <c r="AH275" s="157">
        <f>' B_Populations'!C280</f>
        <v>0</v>
      </c>
      <c r="AI275" s="157">
        <f>IF(AH275=0,0,($C$275/$AH$275)*100000)</f>
        <v>0</v>
      </c>
      <c r="AJ275" s="157">
        <f>' B_Populations'!E280</f>
        <v>0</v>
      </c>
      <c r="AK275" s="157">
        <f>IF(AJ275=0,0,($D$275/$AJ$275)*100000)</f>
        <v>0</v>
      </c>
      <c r="AL275" s="157">
        <f>' B_Populations'!G280</f>
        <v>0</v>
      </c>
      <c r="AM275" s="157">
        <f>IF(AL275=0,0,($E$275/$AL$275)*100000)</f>
        <v>0</v>
      </c>
      <c r="AN275" s="157">
        <f>' B_Populations'!I280</f>
        <v>0</v>
      </c>
      <c r="AO275" s="157">
        <f>IF(AN275=0,0,($F$275/$AN$275)*100000)</f>
        <v>0</v>
      </c>
      <c r="AP275" s="157">
        <f>' B_Populations'!K280</f>
        <v>0</v>
      </c>
      <c r="AQ275" s="157">
        <f>IF(AP275=0,0,($G$275/$AP$275)*100000)</f>
        <v>0</v>
      </c>
      <c r="AR275" s="157">
        <f>' B_Populations'!M280</f>
        <v>0</v>
      </c>
      <c r="AS275" s="157">
        <f>IF(AR275=0,0,($H$275/$AR$275)*100000)</f>
        <v>0</v>
      </c>
      <c r="AT275" s="157">
        <f>' B_Populations'!O280</f>
        <v>0</v>
      </c>
      <c r="AU275" s="157">
        <f>IF(AT275=0,0,($I$275/$AT$275)*100000)</f>
        <v>0</v>
      </c>
      <c r="AV275" s="157">
        <f>' B_Populations'!Q280</f>
        <v>0</v>
      </c>
      <c r="AW275" s="157">
        <f>IF(AV275=0,0,($J$275/$AV$275)*100000)</f>
        <v>0</v>
      </c>
      <c r="AX275" s="157">
        <f>' B_Populations'!S280</f>
        <v>0</v>
      </c>
      <c r="AY275" s="157">
        <f>IF(AX275=0,0,($K$275/$AX$275)*100000)</f>
        <v>0</v>
      </c>
      <c r="AZ275" s="157">
        <f>' B_Populations'!U280</f>
        <v>0</v>
      </c>
      <c r="BA275" s="157">
        <f>IF(AZ275=0,0,($L$275/$AZ$275)*100000)</f>
        <v>0</v>
      </c>
      <c r="CQ275" s="110"/>
      <c r="CR275" s="158"/>
      <c r="CS275" s="159">
        <v>7.2168999999999997E-2</v>
      </c>
      <c r="CT275" s="110"/>
      <c r="CU275" s="108" t="str">
        <f>' B_Populations'!$B$10</f>
        <v>15-19</v>
      </c>
      <c r="CV275" s="160">
        <f t="shared" si="266"/>
        <v>0</v>
      </c>
      <c r="CW275" s="161">
        <f t="shared" si="267"/>
        <v>0</v>
      </c>
      <c r="CX275" s="161">
        <f t="shared" si="268"/>
        <v>0</v>
      </c>
      <c r="CY275" s="162">
        <f t="shared" si="269"/>
        <v>0</v>
      </c>
      <c r="CZ275" s="162">
        <f t="shared" si="270"/>
        <v>0</v>
      </c>
      <c r="DA275" s="162">
        <f t="shared" si="271"/>
        <v>0</v>
      </c>
      <c r="DB275" s="162">
        <f t="shared" si="272"/>
        <v>0</v>
      </c>
      <c r="DC275" s="162">
        <f t="shared" si="273"/>
        <v>0</v>
      </c>
      <c r="DD275" s="162">
        <f t="shared" si="274"/>
        <v>0</v>
      </c>
      <c r="DE275" s="178">
        <f t="shared" si="275"/>
        <v>0</v>
      </c>
    </row>
    <row r="276" spans="1:109">
      <c r="B276" s="108" t="str">
        <f>' B_Populations'!$B$11</f>
        <v>20-24</v>
      </c>
      <c r="C276" s="259"/>
      <c r="D276" s="260"/>
      <c r="E276" s="260"/>
      <c r="F276" s="155"/>
      <c r="G276" s="155"/>
      <c r="H276" s="155"/>
      <c r="I276" s="155"/>
      <c r="J276" s="155"/>
      <c r="K276" s="155"/>
      <c r="L276" s="155"/>
      <c r="M276" s="110"/>
      <c r="N276" s="110"/>
      <c r="O276" s="110"/>
      <c r="P276" s="110"/>
      <c r="Q276" s="110"/>
      <c r="R276" s="110"/>
      <c r="S276" s="110"/>
      <c r="T276" s="110"/>
      <c r="U276" s="110"/>
      <c r="V276" s="110"/>
      <c r="W276" s="110"/>
      <c r="X276" s="110"/>
      <c r="Y276" s="110"/>
      <c r="Z276" s="177"/>
      <c r="AA276" s="177"/>
      <c r="AB276" s="177"/>
      <c r="AC276" s="177"/>
      <c r="AD276" s="177"/>
      <c r="AE276" s="177"/>
      <c r="AF276" s="177"/>
      <c r="AG276" s="110"/>
      <c r="AH276" s="157">
        <f>' B_Populations'!C281</f>
        <v>0</v>
      </c>
      <c r="AI276" s="157">
        <f>IF(AH276=0,0,($C$276/$AH$276)*100000)</f>
        <v>0</v>
      </c>
      <c r="AJ276" s="157">
        <f>' B_Populations'!E281</f>
        <v>0</v>
      </c>
      <c r="AK276" s="157">
        <f>IF(AJ276=0,0,($D$276/$AJ$276)*100000)</f>
        <v>0</v>
      </c>
      <c r="AL276" s="157">
        <f>' B_Populations'!G281</f>
        <v>0</v>
      </c>
      <c r="AM276" s="157">
        <f>IF(AL276=0,0,($E$276/$AL$276)*100000)</f>
        <v>0</v>
      </c>
      <c r="AN276" s="157">
        <f>' B_Populations'!I281</f>
        <v>0</v>
      </c>
      <c r="AO276" s="157">
        <f>IF(AN276=0,0,($F$276/$AN$276)*100000)</f>
        <v>0</v>
      </c>
      <c r="AP276" s="157">
        <f>' B_Populations'!K281</f>
        <v>0</v>
      </c>
      <c r="AQ276" s="157">
        <f>IF(AP276=0,0,($G$276/$AP$276)*100000)</f>
        <v>0</v>
      </c>
      <c r="AR276" s="157">
        <f>' B_Populations'!M281</f>
        <v>0</v>
      </c>
      <c r="AS276" s="157">
        <f>IF(AR276=0,0,($H$276/$AR$276)*100000)</f>
        <v>0</v>
      </c>
      <c r="AT276" s="157">
        <f>' B_Populations'!O281</f>
        <v>0</v>
      </c>
      <c r="AU276" s="157">
        <f>IF(AT276=0,0,($I$276/$AT$276)*100000)</f>
        <v>0</v>
      </c>
      <c r="AV276" s="157">
        <f>' B_Populations'!Q281</f>
        <v>0</v>
      </c>
      <c r="AW276" s="157">
        <f>IF(AV276=0,0,($J$276/$AV$276)*100000)</f>
        <v>0</v>
      </c>
      <c r="AX276" s="157">
        <f>' B_Populations'!S281</f>
        <v>0</v>
      </c>
      <c r="AY276" s="157">
        <f>IF(AX276=0,0,($K$276/$AX$276)*100000)</f>
        <v>0</v>
      </c>
      <c r="AZ276" s="157">
        <f>' B_Populations'!U281</f>
        <v>0</v>
      </c>
      <c r="BA276" s="157">
        <f>IF(AZ276=0,0,($L$276/$AZ$276)*100000)</f>
        <v>0</v>
      </c>
      <c r="CQ276" s="110"/>
      <c r="CR276" s="158"/>
      <c r="CS276" s="159">
        <v>6.6477999999999995E-2</v>
      </c>
      <c r="CT276" s="110"/>
      <c r="CU276" s="108" t="str">
        <f>' B_Populations'!$B$11</f>
        <v>20-24</v>
      </c>
      <c r="CV276" s="160">
        <f t="shared" si="266"/>
        <v>0</v>
      </c>
      <c r="CW276" s="161">
        <f t="shared" si="267"/>
        <v>0</v>
      </c>
      <c r="CX276" s="161">
        <f t="shared" si="268"/>
        <v>0</v>
      </c>
      <c r="CY276" s="162">
        <f t="shared" si="269"/>
        <v>0</v>
      </c>
      <c r="CZ276" s="162">
        <f t="shared" si="270"/>
        <v>0</v>
      </c>
      <c r="DA276" s="162">
        <f t="shared" si="271"/>
        <v>0</v>
      </c>
      <c r="DB276" s="162">
        <f t="shared" si="272"/>
        <v>0</v>
      </c>
      <c r="DC276" s="162">
        <f t="shared" si="273"/>
        <v>0</v>
      </c>
      <c r="DD276" s="162">
        <f t="shared" si="274"/>
        <v>0</v>
      </c>
      <c r="DE276" s="178">
        <f t="shared" si="275"/>
        <v>0</v>
      </c>
    </row>
    <row r="277" spans="1:109">
      <c r="B277" s="108" t="str">
        <f>' B_Populations'!$B$12</f>
        <v>25-34</v>
      </c>
      <c r="C277" s="259"/>
      <c r="D277" s="260"/>
      <c r="E277" s="260"/>
      <c r="F277" s="155"/>
      <c r="G277" s="155"/>
      <c r="H277" s="155"/>
      <c r="I277" s="155"/>
      <c r="J277" s="155"/>
      <c r="K277" s="155"/>
      <c r="L277" s="155"/>
      <c r="M277" s="110"/>
      <c r="N277" s="110"/>
      <c r="O277" s="110"/>
      <c r="P277" s="110"/>
      <c r="Q277" s="110"/>
      <c r="R277" s="110"/>
      <c r="S277" s="110"/>
      <c r="T277" s="110"/>
      <c r="U277" s="110"/>
      <c r="V277" s="110"/>
      <c r="W277" s="110"/>
      <c r="X277" s="110"/>
      <c r="Y277" s="110"/>
      <c r="Z277" s="177"/>
      <c r="AA277" s="177"/>
      <c r="AB277" s="177"/>
      <c r="AC277" s="177"/>
      <c r="AD277" s="177"/>
      <c r="AE277" s="177"/>
      <c r="AF277" s="177"/>
      <c r="AG277" s="110"/>
      <c r="AH277" s="157">
        <f>' B_Populations'!C282</f>
        <v>0</v>
      </c>
      <c r="AI277" s="157">
        <f>IF(AH277=0,0,($C$277/$AH$277)*100000)</f>
        <v>0</v>
      </c>
      <c r="AJ277" s="157">
        <f>' B_Populations'!E282</f>
        <v>0</v>
      </c>
      <c r="AK277" s="157">
        <f>IF(AJ277=0,0,($D$277/$AJ$277)*100000)</f>
        <v>0</v>
      </c>
      <c r="AL277" s="157">
        <f>' B_Populations'!G282</f>
        <v>0</v>
      </c>
      <c r="AM277" s="157">
        <f>IF(AL277=0,0,($E$277/$AL$277)*100000)</f>
        <v>0</v>
      </c>
      <c r="AN277" s="157">
        <f>' B_Populations'!I282</f>
        <v>0</v>
      </c>
      <c r="AO277" s="157">
        <f>IF(AN277=0,0,($F$277/$AN$277)*100000)</f>
        <v>0</v>
      </c>
      <c r="AP277" s="157">
        <f>' B_Populations'!K282</f>
        <v>0</v>
      </c>
      <c r="AQ277" s="157">
        <f>IF(AP277=0,0,($G$277/$AP$277)*100000)</f>
        <v>0</v>
      </c>
      <c r="AR277" s="157">
        <f>' B_Populations'!M282</f>
        <v>0</v>
      </c>
      <c r="AS277" s="157">
        <f>IF(AR277=0,0,($H$277/$AR$277)*100000)</f>
        <v>0</v>
      </c>
      <c r="AT277" s="157">
        <f>' B_Populations'!O282</f>
        <v>0</v>
      </c>
      <c r="AU277" s="157">
        <f>IF(AT277=0,0,($I$277/$AT$277)*100000)</f>
        <v>0</v>
      </c>
      <c r="AV277" s="157">
        <f>' B_Populations'!Q282</f>
        <v>0</v>
      </c>
      <c r="AW277" s="157">
        <f>IF(AV277=0,0,($J$277/$AV$277)*100000)</f>
        <v>0</v>
      </c>
      <c r="AX277" s="157">
        <f>' B_Populations'!S282</f>
        <v>0</v>
      </c>
      <c r="AY277" s="157">
        <f>IF(AX277=0,0,($K$277/$AX$277)*100000)</f>
        <v>0</v>
      </c>
      <c r="AZ277" s="157">
        <f>' B_Populations'!U282</f>
        <v>0</v>
      </c>
      <c r="BA277" s="157">
        <f>IF(AZ277=0,0,($L$277/$AZ$277)*100000)</f>
        <v>0</v>
      </c>
      <c r="CQ277" s="110"/>
      <c r="CR277" s="158"/>
      <c r="CS277" s="159">
        <v>0.135573</v>
      </c>
      <c r="CT277" s="110"/>
      <c r="CU277" s="108" t="str">
        <f>' B_Populations'!$B$12</f>
        <v>25-34</v>
      </c>
      <c r="CV277" s="160">
        <f t="shared" si="266"/>
        <v>0</v>
      </c>
      <c r="CW277" s="161">
        <f t="shared" si="267"/>
        <v>0</v>
      </c>
      <c r="CX277" s="161">
        <f t="shared" si="268"/>
        <v>0</v>
      </c>
      <c r="CY277" s="162">
        <f t="shared" si="269"/>
        <v>0</v>
      </c>
      <c r="CZ277" s="162">
        <f t="shared" si="270"/>
        <v>0</v>
      </c>
      <c r="DA277" s="162">
        <f t="shared" si="271"/>
        <v>0</v>
      </c>
      <c r="DB277" s="162">
        <f t="shared" si="272"/>
        <v>0</v>
      </c>
      <c r="DC277" s="162">
        <f t="shared" si="273"/>
        <v>0</v>
      </c>
      <c r="DD277" s="162">
        <f t="shared" si="274"/>
        <v>0</v>
      </c>
      <c r="DE277" s="178">
        <f t="shared" si="275"/>
        <v>0</v>
      </c>
    </row>
    <row r="278" spans="1:109">
      <c r="B278" s="108" t="str">
        <f>' B_Populations'!$B$13</f>
        <v>35-44</v>
      </c>
      <c r="C278" s="259"/>
      <c r="D278" s="260"/>
      <c r="E278" s="260"/>
      <c r="F278" s="155"/>
      <c r="G278" s="155"/>
      <c r="H278" s="155"/>
      <c r="I278" s="155"/>
      <c r="J278" s="155"/>
      <c r="K278" s="155"/>
      <c r="L278" s="155"/>
      <c r="M278" s="110"/>
      <c r="N278" s="110"/>
      <c r="O278" s="110"/>
      <c r="P278" s="110"/>
      <c r="Q278" s="110"/>
      <c r="R278" s="110"/>
      <c r="S278" s="110"/>
      <c r="T278" s="110"/>
      <c r="U278" s="110"/>
      <c r="V278" s="110"/>
      <c r="W278" s="110"/>
      <c r="X278" s="110"/>
      <c r="Y278" s="110"/>
      <c r="Z278" s="177"/>
      <c r="AA278" s="177"/>
      <c r="AB278" s="177"/>
      <c r="AC278" s="177"/>
      <c r="AD278" s="177"/>
      <c r="AE278" s="177"/>
      <c r="AF278" s="177"/>
      <c r="AG278" s="110"/>
      <c r="AH278" s="157">
        <f>' B_Populations'!C283</f>
        <v>0</v>
      </c>
      <c r="AI278" s="157">
        <f>IF(AH278=0,0,($C$278/$AH$278)*100000)</f>
        <v>0</v>
      </c>
      <c r="AJ278" s="157">
        <f>' B_Populations'!E283</f>
        <v>0</v>
      </c>
      <c r="AK278" s="157">
        <f>IF(AJ278=0,0,($D$278/$AJ$278)*100000)</f>
        <v>0</v>
      </c>
      <c r="AL278" s="157">
        <f>' B_Populations'!G283</f>
        <v>0</v>
      </c>
      <c r="AM278" s="157">
        <f>IF(AL278=0,0,($E$278/$AL$278)*100000)</f>
        <v>0</v>
      </c>
      <c r="AN278" s="157">
        <f>' B_Populations'!I283</f>
        <v>0</v>
      </c>
      <c r="AO278" s="157">
        <f>IF(AN278=0,0,($F$278/$AN$278)*100000)</f>
        <v>0</v>
      </c>
      <c r="AP278" s="157">
        <f>' B_Populations'!K283</f>
        <v>0</v>
      </c>
      <c r="AQ278" s="157">
        <f>IF(AP278=0,0,($G$278/$AP$278)*100000)</f>
        <v>0</v>
      </c>
      <c r="AR278" s="157">
        <f>' B_Populations'!M283</f>
        <v>0</v>
      </c>
      <c r="AS278" s="157">
        <f>IF(AR278=0,0,($H$278/$AR$278)*100000)</f>
        <v>0</v>
      </c>
      <c r="AT278" s="157">
        <f>' B_Populations'!O283</f>
        <v>0</v>
      </c>
      <c r="AU278" s="157">
        <f>IF(AT278=0,0,($I$278/$AT$278)*100000)</f>
        <v>0</v>
      </c>
      <c r="AV278" s="157">
        <f>' B_Populations'!Q283</f>
        <v>0</v>
      </c>
      <c r="AW278" s="157">
        <f>IF(AV278=0,0,($J$278/$AV$278)*100000)</f>
        <v>0</v>
      </c>
      <c r="AX278" s="157">
        <f>' B_Populations'!S283</f>
        <v>0</v>
      </c>
      <c r="AY278" s="157">
        <f>IF(AX278=0,0,($K$278/$AX$278)*100000)</f>
        <v>0</v>
      </c>
      <c r="AZ278" s="157">
        <f>' B_Populations'!U283</f>
        <v>0</v>
      </c>
      <c r="BA278" s="157">
        <f>IF(AZ278=0,0,($L$278/$AZ$278)*100000)</f>
        <v>0</v>
      </c>
      <c r="CQ278" s="110"/>
      <c r="CR278" s="158"/>
      <c r="CS278" s="159">
        <v>0.16261300000000001</v>
      </c>
      <c r="CT278" s="110"/>
      <c r="CU278" s="108" t="str">
        <f>' B_Populations'!$B$13</f>
        <v>35-44</v>
      </c>
      <c r="CV278" s="160">
        <f t="shared" si="266"/>
        <v>0</v>
      </c>
      <c r="CW278" s="161">
        <f t="shared" si="267"/>
        <v>0</v>
      </c>
      <c r="CX278" s="161">
        <f t="shared" si="268"/>
        <v>0</v>
      </c>
      <c r="CY278" s="162">
        <f t="shared" si="269"/>
        <v>0</v>
      </c>
      <c r="CZ278" s="162">
        <f t="shared" si="270"/>
        <v>0</v>
      </c>
      <c r="DA278" s="162">
        <f t="shared" si="271"/>
        <v>0</v>
      </c>
      <c r="DB278" s="162">
        <f t="shared" si="272"/>
        <v>0</v>
      </c>
      <c r="DC278" s="162">
        <f t="shared" si="273"/>
        <v>0</v>
      </c>
      <c r="DD278" s="162">
        <f t="shared" si="274"/>
        <v>0</v>
      </c>
      <c r="DE278" s="178">
        <f t="shared" si="275"/>
        <v>0</v>
      </c>
    </row>
    <row r="279" spans="1:109">
      <c r="B279" s="108" t="str">
        <f>' B_Populations'!$B$14</f>
        <v>45-54</v>
      </c>
      <c r="C279" s="259"/>
      <c r="D279" s="260"/>
      <c r="E279" s="260"/>
      <c r="F279" s="155"/>
      <c r="G279" s="155"/>
      <c r="H279" s="155"/>
      <c r="I279" s="155"/>
      <c r="J279" s="155"/>
      <c r="K279" s="155"/>
      <c r="L279" s="155"/>
      <c r="M279" s="110"/>
      <c r="N279" s="110"/>
      <c r="O279" s="110"/>
      <c r="P279" s="110"/>
      <c r="Q279" s="110"/>
      <c r="R279" s="110"/>
      <c r="S279" s="110"/>
      <c r="T279" s="110"/>
      <c r="U279" s="110"/>
      <c r="V279" s="110"/>
      <c r="W279" s="110"/>
      <c r="X279" s="110"/>
      <c r="Y279" s="110"/>
      <c r="Z279" s="177"/>
      <c r="AA279" s="177"/>
      <c r="AB279" s="177"/>
      <c r="AC279" s="177"/>
      <c r="AD279" s="177"/>
      <c r="AE279" s="177"/>
      <c r="AF279" s="177"/>
      <c r="AG279" s="110"/>
      <c r="AH279" s="157">
        <f>' B_Populations'!C284</f>
        <v>0</v>
      </c>
      <c r="AI279" s="157">
        <f>IF(AH279=0,0,($C$279/$AH$279)*100000)</f>
        <v>0</v>
      </c>
      <c r="AJ279" s="157">
        <f>' B_Populations'!E284</f>
        <v>0</v>
      </c>
      <c r="AK279" s="157">
        <f>IF(AJ279=0,0,($D$279/$AJ$279)*100000)</f>
        <v>0</v>
      </c>
      <c r="AL279" s="157">
        <f>' B_Populations'!G284</f>
        <v>0</v>
      </c>
      <c r="AM279" s="157">
        <f>IF(AL279=0,0,($E$279/$AL$279)*100000)</f>
        <v>0</v>
      </c>
      <c r="AN279" s="157">
        <f>' B_Populations'!I284</f>
        <v>0</v>
      </c>
      <c r="AO279" s="157">
        <f>IF(AN279=0,0,($F$279/$AN$279)*100000)</f>
        <v>0</v>
      </c>
      <c r="AP279" s="157">
        <f>' B_Populations'!K284</f>
        <v>0</v>
      </c>
      <c r="AQ279" s="157">
        <f>IF(AP279=0,0,($G$279/$AP$279)*100000)</f>
        <v>0</v>
      </c>
      <c r="AR279" s="157">
        <f>' B_Populations'!M284</f>
        <v>0</v>
      </c>
      <c r="AS279" s="157">
        <f>IF(AR279=0,0,($H$279/$AR$279)*100000)</f>
        <v>0</v>
      </c>
      <c r="AT279" s="157">
        <f>' B_Populations'!O284</f>
        <v>0</v>
      </c>
      <c r="AU279" s="157">
        <f>IF(AT279=0,0,($I$279/$AT$279)*100000)</f>
        <v>0</v>
      </c>
      <c r="AV279" s="157">
        <f>' B_Populations'!Q284</f>
        <v>0</v>
      </c>
      <c r="AW279" s="157">
        <f>IF(AV279=0,0,($J$279/$AV$279)*100000)</f>
        <v>0</v>
      </c>
      <c r="AX279" s="157">
        <f>' B_Populations'!S284</f>
        <v>0</v>
      </c>
      <c r="AY279" s="157">
        <f>IF(AX279=0,0,($K$279/$AX$279)*100000)</f>
        <v>0</v>
      </c>
      <c r="AZ279" s="157">
        <f>' B_Populations'!U284</f>
        <v>0</v>
      </c>
      <c r="BA279" s="157">
        <f>IF(AZ279=0,0,($L$279/$AZ$279)*100000)</f>
        <v>0</v>
      </c>
      <c r="CQ279" s="110"/>
      <c r="CR279" s="158"/>
      <c r="CS279" s="159">
        <v>0.13483400000000001</v>
      </c>
      <c r="CT279" s="110"/>
      <c r="CU279" s="108" t="str">
        <f>' B_Populations'!$B$14</f>
        <v>45-54</v>
      </c>
      <c r="CV279" s="160">
        <f t="shared" si="266"/>
        <v>0</v>
      </c>
      <c r="CW279" s="161">
        <f t="shared" si="267"/>
        <v>0</v>
      </c>
      <c r="CX279" s="161">
        <f t="shared" si="268"/>
        <v>0</v>
      </c>
      <c r="CY279" s="162">
        <f t="shared" si="269"/>
        <v>0</v>
      </c>
      <c r="CZ279" s="162">
        <f t="shared" si="270"/>
        <v>0</v>
      </c>
      <c r="DA279" s="162">
        <f t="shared" si="271"/>
        <v>0</v>
      </c>
      <c r="DB279" s="162">
        <f t="shared" si="272"/>
        <v>0</v>
      </c>
      <c r="DC279" s="162">
        <f t="shared" si="273"/>
        <v>0</v>
      </c>
      <c r="DD279" s="162">
        <f t="shared" si="274"/>
        <v>0</v>
      </c>
      <c r="DE279" s="178">
        <f t="shared" si="275"/>
        <v>0</v>
      </c>
    </row>
    <row r="280" spans="1:109">
      <c r="B280" s="108" t="str">
        <f>' B_Populations'!$B$15</f>
        <v>55-64</v>
      </c>
      <c r="C280" s="259"/>
      <c r="D280" s="260"/>
      <c r="E280" s="260"/>
      <c r="F280" s="155"/>
      <c r="G280" s="155"/>
      <c r="H280" s="155"/>
      <c r="I280" s="155"/>
      <c r="J280" s="155"/>
      <c r="K280" s="155"/>
      <c r="L280" s="155"/>
      <c r="M280" s="110"/>
      <c r="N280" s="110"/>
      <c r="O280" s="110"/>
      <c r="P280" s="110"/>
      <c r="Q280" s="110"/>
      <c r="R280" s="110"/>
      <c r="S280" s="110"/>
      <c r="T280" s="110"/>
      <c r="U280" s="110"/>
      <c r="V280" s="110"/>
      <c r="W280" s="110"/>
      <c r="X280" s="110"/>
      <c r="Y280" s="110"/>
      <c r="Z280" s="177"/>
      <c r="AA280" s="177"/>
      <c r="AB280" s="177"/>
      <c r="AC280" s="177"/>
      <c r="AD280" s="177"/>
      <c r="AE280" s="177"/>
      <c r="AF280" s="177"/>
      <c r="AG280" s="110"/>
      <c r="AH280" s="157">
        <f>' B_Populations'!C285</f>
        <v>0</v>
      </c>
      <c r="AI280" s="157">
        <f>IF(AH280=0,0,($C$280/$AH$280)*100000)</f>
        <v>0</v>
      </c>
      <c r="AJ280" s="157">
        <f>' B_Populations'!E285</f>
        <v>0</v>
      </c>
      <c r="AK280" s="157">
        <f>IF(AJ280=0,0,($D$280/$AJ$280)*100000)</f>
        <v>0</v>
      </c>
      <c r="AL280" s="157">
        <f>' B_Populations'!G285</f>
        <v>0</v>
      </c>
      <c r="AM280" s="157">
        <f>IF(AL280=0,0,($E$280/$AL$280)*100000)</f>
        <v>0</v>
      </c>
      <c r="AN280" s="157">
        <f>' B_Populations'!I285</f>
        <v>0</v>
      </c>
      <c r="AO280" s="157">
        <f>IF(AN280=0,0,($F$280/$AN$280)*100000)</f>
        <v>0</v>
      </c>
      <c r="AP280" s="157">
        <f>' B_Populations'!K285</f>
        <v>0</v>
      </c>
      <c r="AQ280" s="157">
        <f>IF(AP280=0,0,($G$280/$AP$280)*100000)</f>
        <v>0</v>
      </c>
      <c r="AR280" s="157">
        <f>' B_Populations'!M285</f>
        <v>0</v>
      </c>
      <c r="AS280" s="157">
        <f>IF(AR280=0,0,($H$280/$AR$280)*100000)</f>
        <v>0</v>
      </c>
      <c r="AT280" s="157">
        <f>' B_Populations'!O285</f>
        <v>0</v>
      </c>
      <c r="AU280" s="157">
        <f>IF(AT280=0,0,($I$280/$AT$280)*100000)</f>
        <v>0</v>
      </c>
      <c r="AV280" s="157">
        <f>' B_Populations'!Q285</f>
        <v>0</v>
      </c>
      <c r="AW280" s="157">
        <f>IF(AV280=0,0,($J$280/$AV$280)*100000)</f>
        <v>0</v>
      </c>
      <c r="AX280" s="157">
        <f>' B_Populations'!S285</f>
        <v>0</v>
      </c>
      <c r="AY280" s="157">
        <f>IF(AX280=0,0,($K$280/$AX$280)*100000)</f>
        <v>0</v>
      </c>
      <c r="AZ280" s="157">
        <f>' B_Populations'!U285</f>
        <v>0</v>
      </c>
      <c r="BA280" s="157">
        <f>IF(AZ280=0,0,($L$280/$AZ$280)*100000)</f>
        <v>0</v>
      </c>
      <c r="CQ280" s="110"/>
      <c r="CR280" s="158"/>
      <c r="CS280" s="159">
        <v>8.7247000000000005E-2</v>
      </c>
      <c r="CT280" s="110"/>
      <c r="CU280" s="108" t="str">
        <f>' B_Populations'!$B$15</f>
        <v>55-64</v>
      </c>
      <c r="CV280" s="160">
        <f t="shared" si="266"/>
        <v>0</v>
      </c>
      <c r="CW280" s="161">
        <f t="shared" si="267"/>
        <v>0</v>
      </c>
      <c r="CX280" s="161">
        <f t="shared" si="268"/>
        <v>0</v>
      </c>
      <c r="CY280" s="162">
        <f t="shared" si="269"/>
        <v>0</v>
      </c>
      <c r="CZ280" s="162">
        <f t="shared" si="270"/>
        <v>0</v>
      </c>
      <c r="DA280" s="162">
        <f t="shared" si="271"/>
        <v>0</v>
      </c>
      <c r="DB280" s="162">
        <f t="shared" si="272"/>
        <v>0</v>
      </c>
      <c r="DC280" s="162">
        <f t="shared" si="273"/>
        <v>0</v>
      </c>
      <c r="DD280" s="162">
        <f t="shared" si="274"/>
        <v>0</v>
      </c>
      <c r="DE280" s="178">
        <f t="shared" si="275"/>
        <v>0</v>
      </c>
    </row>
    <row r="281" spans="1:109">
      <c r="B281" s="108" t="str">
        <f>' B_Populations'!$B$16</f>
        <v>65-74</v>
      </c>
      <c r="C281" s="259"/>
      <c r="D281" s="260"/>
      <c r="E281" s="260"/>
      <c r="F281" s="155"/>
      <c r="G281" s="155"/>
      <c r="H281" s="155"/>
      <c r="I281" s="155"/>
      <c r="J281" s="155"/>
      <c r="K281" s="155"/>
      <c r="L281" s="155"/>
      <c r="M281" s="110"/>
      <c r="N281" s="110"/>
      <c r="O281" s="110"/>
      <c r="P281" s="110"/>
      <c r="Q281" s="110"/>
      <c r="R281" s="110"/>
      <c r="S281" s="110"/>
      <c r="T281" s="110"/>
      <c r="U281" s="110"/>
      <c r="V281" s="110"/>
      <c r="W281" s="110"/>
      <c r="X281" s="110"/>
      <c r="Y281" s="110"/>
      <c r="Z281" s="177"/>
      <c r="AA281" s="177"/>
      <c r="AB281" s="177"/>
      <c r="AC281" s="177"/>
      <c r="AD281" s="177"/>
      <c r="AE281" s="177"/>
      <c r="AF281" s="177"/>
      <c r="AG281" s="110"/>
      <c r="AH281" s="157">
        <f>' B_Populations'!C286</f>
        <v>0</v>
      </c>
      <c r="AI281" s="157">
        <f>IF(AH281=0,0,($C$281/$AH$281)*100000)</f>
        <v>0</v>
      </c>
      <c r="AJ281" s="157">
        <f>' B_Populations'!E286</f>
        <v>0</v>
      </c>
      <c r="AK281" s="157">
        <f>IF(AJ281=0,0,($D$281/$AJ$281)*100000)</f>
        <v>0</v>
      </c>
      <c r="AL281" s="157">
        <f>' B_Populations'!G286</f>
        <v>0</v>
      </c>
      <c r="AM281" s="157">
        <f>IF(AL281=0,0,($E$281/$AL$281)*100000)</f>
        <v>0</v>
      </c>
      <c r="AN281" s="157">
        <f>' B_Populations'!I286</f>
        <v>0</v>
      </c>
      <c r="AO281" s="157">
        <f>IF(AN281=0,0,($F$281/$AN$281)*100000)</f>
        <v>0</v>
      </c>
      <c r="AP281" s="157">
        <f>' B_Populations'!K286</f>
        <v>0</v>
      </c>
      <c r="AQ281" s="157">
        <f>IF(AP281=0,0,($G$281/$AP$281)*100000)</f>
        <v>0</v>
      </c>
      <c r="AR281" s="157">
        <f>' B_Populations'!M286</f>
        <v>0</v>
      </c>
      <c r="AS281" s="157">
        <f>IF(AR281=0,0,($H$281/$AR$281)*100000)</f>
        <v>0</v>
      </c>
      <c r="AT281" s="157">
        <f>' B_Populations'!O286</f>
        <v>0</v>
      </c>
      <c r="AU281" s="157">
        <f>IF(AT281=0,0,($I$281/$AT$281)*100000)</f>
        <v>0</v>
      </c>
      <c r="AV281" s="157">
        <f>' B_Populations'!Q286</f>
        <v>0</v>
      </c>
      <c r="AW281" s="157">
        <f>IF(AV281=0,0,($J$281/$AV$281)*100000)</f>
        <v>0</v>
      </c>
      <c r="AX281" s="157">
        <f>' B_Populations'!S286</f>
        <v>0</v>
      </c>
      <c r="AY281" s="157">
        <f>IF(AX281=0,0,($K$281/$AX$281)*100000)</f>
        <v>0</v>
      </c>
      <c r="AZ281" s="157">
        <f>' B_Populations'!U286</f>
        <v>0</v>
      </c>
      <c r="BA281" s="157">
        <f>IF(AZ281=0,0,($L$281/$AZ$281)*100000)</f>
        <v>0</v>
      </c>
      <c r="CQ281" s="110"/>
      <c r="CR281" s="158"/>
      <c r="CS281" s="159">
        <v>6.6036999999999998E-2</v>
      </c>
      <c r="CT281" s="110"/>
      <c r="CU281" s="108" t="str">
        <f>' B_Populations'!$B$16</f>
        <v>65-74</v>
      </c>
      <c r="CV281" s="160">
        <f t="shared" si="266"/>
        <v>0</v>
      </c>
      <c r="CW281" s="161">
        <f t="shared" si="267"/>
        <v>0</v>
      </c>
      <c r="CX281" s="161">
        <f t="shared" si="268"/>
        <v>0</v>
      </c>
      <c r="CY281" s="162">
        <f t="shared" si="269"/>
        <v>0</v>
      </c>
      <c r="CZ281" s="162">
        <f t="shared" si="270"/>
        <v>0</v>
      </c>
      <c r="DA281" s="162">
        <f t="shared" si="271"/>
        <v>0</v>
      </c>
      <c r="DB281" s="162">
        <f t="shared" si="272"/>
        <v>0</v>
      </c>
      <c r="DC281" s="162">
        <f t="shared" si="273"/>
        <v>0</v>
      </c>
      <c r="DD281" s="162">
        <f t="shared" si="274"/>
        <v>0</v>
      </c>
      <c r="DE281" s="178">
        <f t="shared" si="275"/>
        <v>0</v>
      </c>
    </row>
    <row r="282" spans="1:109">
      <c r="B282" s="108" t="str">
        <f>' B_Populations'!$B$17</f>
        <v>75-84</v>
      </c>
      <c r="C282" s="259"/>
      <c r="D282" s="260"/>
      <c r="E282" s="260"/>
      <c r="F282" s="155"/>
      <c r="G282" s="155"/>
      <c r="H282" s="155"/>
      <c r="I282" s="155"/>
      <c r="J282" s="155"/>
      <c r="K282" s="155"/>
      <c r="L282" s="155"/>
      <c r="M282" s="110"/>
      <c r="N282" s="110"/>
      <c r="O282" s="110"/>
      <c r="P282" s="110"/>
      <c r="Q282" s="110"/>
      <c r="R282" s="110"/>
      <c r="S282" s="110"/>
      <c r="T282" s="110"/>
      <c r="U282" s="110"/>
      <c r="V282" s="110"/>
      <c r="W282" s="110"/>
      <c r="X282" s="110"/>
      <c r="Y282" s="110"/>
      <c r="Z282" s="177"/>
      <c r="AA282" s="177"/>
      <c r="AB282" s="177"/>
      <c r="AC282" s="177"/>
      <c r="AD282" s="177"/>
      <c r="AE282" s="177"/>
      <c r="AF282" s="177"/>
      <c r="AG282" s="110"/>
      <c r="AH282" s="157">
        <f>' B_Populations'!C287</f>
        <v>0</v>
      </c>
      <c r="AI282" s="157">
        <f>IF(AH282=0,0,($C$282/$AH$282)*100000)</f>
        <v>0</v>
      </c>
      <c r="AJ282" s="157">
        <f>' B_Populations'!E287</f>
        <v>0</v>
      </c>
      <c r="AK282" s="157">
        <f>IF(AJ282=0,0,($D$282/$AJ$282)*100000)</f>
        <v>0</v>
      </c>
      <c r="AL282" s="157">
        <f>' B_Populations'!G287</f>
        <v>0</v>
      </c>
      <c r="AM282" s="157">
        <f>IF(AL282=0,0,($E$282/$AL$282)*100000)</f>
        <v>0</v>
      </c>
      <c r="AN282" s="157">
        <f>' B_Populations'!I287</f>
        <v>0</v>
      </c>
      <c r="AO282" s="157">
        <f>IF(AN282=0,0,($F$282/$AN$282)*100000)</f>
        <v>0</v>
      </c>
      <c r="AP282" s="157">
        <f>' B_Populations'!K287</f>
        <v>0</v>
      </c>
      <c r="AQ282" s="157">
        <f>IF(AP282=0,0,($G$282/$AP$282)*100000)</f>
        <v>0</v>
      </c>
      <c r="AR282" s="157">
        <f>' B_Populations'!M287</f>
        <v>0</v>
      </c>
      <c r="AS282" s="157">
        <f>IF(AR282=0,0,($H$282/$AR$282)*100000)</f>
        <v>0</v>
      </c>
      <c r="AT282" s="157">
        <f>' B_Populations'!O287</f>
        <v>0</v>
      </c>
      <c r="AU282" s="157">
        <f>IF(AT282=0,0,($I$282/$AT$282)*100000)</f>
        <v>0</v>
      </c>
      <c r="AV282" s="157">
        <f>' B_Populations'!Q287</f>
        <v>0</v>
      </c>
      <c r="AW282" s="157">
        <f>IF(AV282=0,0,($J$282/$AV$282)*100000)</f>
        <v>0</v>
      </c>
      <c r="AX282" s="157">
        <f>' B_Populations'!S287</f>
        <v>0</v>
      </c>
      <c r="AY282" s="157">
        <f>IF(AX282=0,0,($K$282/$AX$282)*100000)</f>
        <v>0</v>
      </c>
      <c r="AZ282" s="157">
        <f>' B_Populations'!U287</f>
        <v>0</v>
      </c>
      <c r="BA282" s="157">
        <f>IF(AZ282=0,0,($L$282/$AZ$282)*100000)</f>
        <v>0</v>
      </c>
      <c r="CQ282" s="110"/>
      <c r="CR282" s="158"/>
      <c r="CS282" s="159">
        <v>4.4840999999999999E-2</v>
      </c>
      <c r="CT282" s="110"/>
      <c r="CU282" s="108" t="str">
        <f>' B_Populations'!$B$17</f>
        <v>75-84</v>
      </c>
      <c r="CV282" s="160">
        <f t="shared" si="266"/>
        <v>0</v>
      </c>
      <c r="CW282" s="161">
        <f t="shared" si="267"/>
        <v>0</v>
      </c>
      <c r="CX282" s="161">
        <f t="shared" si="268"/>
        <v>0</v>
      </c>
      <c r="CY282" s="162">
        <f t="shared" si="269"/>
        <v>0</v>
      </c>
      <c r="CZ282" s="162">
        <f t="shared" si="270"/>
        <v>0</v>
      </c>
      <c r="DA282" s="162">
        <f t="shared" si="271"/>
        <v>0</v>
      </c>
      <c r="DB282" s="162">
        <f t="shared" si="272"/>
        <v>0</v>
      </c>
      <c r="DC282" s="162">
        <f t="shared" si="273"/>
        <v>0</v>
      </c>
      <c r="DD282" s="162">
        <f t="shared" si="274"/>
        <v>0</v>
      </c>
      <c r="DE282" s="178">
        <f t="shared" si="275"/>
        <v>0</v>
      </c>
    </row>
    <row r="283" spans="1:109">
      <c r="B283" s="108" t="str">
        <f>' B_Populations'!$B$18</f>
        <v>85+</v>
      </c>
      <c r="C283" s="259"/>
      <c r="D283" s="260"/>
      <c r="E283" s="260"/>
      <c r="F283" s="155"/>
      <c r="G283" s="155"/>
      <c r="H283" s="155"/>
      <c r="I283" s="155"/>
      <c r="J283" s="155"/>
      <c r="K283" s="155"/>
      <c r="L283" s="155"/>
      <c r="M283" s="110"/>
      <c r="N283" s="110"/>
      <c r="O283" s="110"/>
      <c r="P283" s="110"/>
      <c r="Q283" s="110"/>
      <c r="R283" s="110"/>
      <c r="S283" s="110"/>
      <c r="T283" s="110"/>
      <c r="U283" s="110"/>
      <c r="V283" s="110"/>
      <c r="W283" s="110"/>
      <c r="X283" s="110"/>
      <c r="Y283" s="110"/>
      <c r="Z283" s="177"/>
      <c r="AA283" s="177"/>
      <c r="AB283" s="177"/>
      <c r="AC283" s="177"/>
      <c r="AD283" s="177"/>
      <c r="AE283" s="177"/>
      <c r="AF283" s="177"/>
      <c r="AG283" s="110"/>
      <c r="AH283" s="157">
        <f>' B_Populations'!C288</f>
        <v>0</v>
      </c>
      <c r="AI283" s="157">
        <f>IF(AH283=0,0,($C$283/$AH$283)*100000)</f>
        <v>0</v>
      </c>
      <c r="AJ283" s="157">
        <f>' B_Populations'!E288</f>
        <v>0</v>
      </c>
      <c r="AK283" s="157">
        <f>IF(AJ283=0,0,($D$283/$AJ$283)*100000)</f>
        <v>0</v>
      </c>
      <c r="AL283" s="157">
        <f>' B_Populations'!G288</f>
        <v>0</v>
      </c>
      <c r="AM283" s="157">
        <f>IF(AL283=0,0,($E$283/$AL$283)*100000)</f>
        <v>0</v>
      </c>
      <c r="AN283" s="157">
        <f>' B_Populations'!I288</f>
        <v>0</v>
      </c>
      <c r="AO283" s="157">
        <f>IF(AN283=0,0,($F$283/$AN$283)*100000)</f>
        <v>0</v>
      </c>
      <c r="AP283" s="157">
        <f>' B_Populations'!K288</f>
        <v>0</v>
      </c>
      <c r="AQ283" s="157">
        <f>IF(AP283=0,0,($G$283/$AP$283)*100000)</f>
        <v>0</v>
      </c>
      <c r="AR283" s="157">
        <f>' B_Populations'!M288</f>
        <v>0</v>
      </c>
      <c r="AS283" s="157">
        <f>IF(AR283=0,0,($H$283/$AR$283)*100000)</f>
        <v>0</v>
      </c>
      <c r="AT283" s="157">
        <f>' B_Populations'!O288</f>
        <v>0</v>
      </c>
      <c r="AU283" s="157">
        <f>IF(AT283=0,0,($I$283/$AT$283)*100000)</f>
        <v>0</v>
      </c>
      <c r="AV283" s="157">
        <f>' B_Populations'!Q288</f>
        <v>0</v>
      </c>
      <c r="AW283" s="157">
        <f>IF(AV283=0,0,($J$283/$AV$283)*100000)</f>
        <v>0</v>
      </c>
      <c r="AX283" s="157">
        <f>' B_Populations'!S288</f>
        <v>0</v>
      </c>
      <c r="AY283" s="157">
        <f>IF(AX283=0,0,($K$283/$AX$283)*100000)</f>
        <v>0</v>
      </c>
      <c r="AZ283" s="157">
        <f>' B_Populations'!U288</f>
        <v>0</v>
      </c>
      <c r="BA283" s="157">
        <f>IF(AZ283=0,0,($L$283/$AZ$283)*100000)</f>
        <v>0</v>
      </c>
      <c r="CQ283" s="110"/>
      <c r="CR283" s="158"/>
      <c r="CS283" s="159">
        <v>1.5507999999999999E-2</v>
      </c>
      <c r="CT283" s="110"/>
      <c r="CU283" s="108" t="str">
        <f>' B_Populations'!$B$18</f>
        <v>85+</v>
      </c>
      <c r="CV283" s="160">
        <f t="shared" si="266"/>
        <v>0</v>
      </c>
      <c r="CW283" s="161">
        <f t="shared" si="267"/>
        <v>0</v>
      </c>
      <c r="CX283" s="161">
        <f t="shared" si="268"/>
        <v>0</v>
      </c>
      <c r="CY283" s="162">
        <f t="shared" si="269"/>
        <v>0</v>
      </c>
      <c r="CZ283" s="162">
        <f t="shared" si="270"/>
        <v>0</v>
      </c>
      <c r="DA283" s="162">
        <f t="shared" si="271"/>
        <v>0</v>
      </c>
      <c r="DB283" s="162">
        <f t="shared" si="272"/>
        <v>0</v>
      </c>
      <c r="DC283" s="162">
        <f t="shared" si="273"/>
        <v>0</v>
      </c>
      <c r="DD283" s="162">
        <f t="shared" si="274"/>
        <v>0</v>
      </c>
      <c r="DE283" s="178">
        <f t="shared" si="275"/>
        <v>0</v>
      </c>
    </row>
    <row r="284" spans="1:109">
      <c r="B284" s="163" t="s">
        <v>115</v>
      </c>
      <c r="C284" s="164">
        <f t="shared" ref="C284:L284" si="276">SUM(C274:C283)</f>
        <v>0</v>
      </c>
      <c r="D284" s="165">
        <f t="shared" si="276"/>
        <v>0</v>
      </c>
      <c r="E284" s="165">
        <f t="shared" si="276"/>
        <v>0</v>
      </c>
      <c r="F284" s="167">
        <f t="shared" si="276"/>
        <v>0</v>
      </c>
      <c r="G284" s="167">
        <f t="shared" si="276"/>
        <v>0</v>
      </c>
      <c r="H284" s="167">
        <f t="shared" si="276"/>
        <v>0</v>
      </c>
      <c r="I284" s="167">
        <f t="shared" si="276"/>
        <v>0</v>
      </c>
      <c r="J284" s="167">
        <f t="shared" si="276"/>
        <v>0</v>
      </c>
      <c r="K284" s="167">
        <f t="shared" si="276"/>
        <v>0</v>
      </c>
      <c r="L284" s="179">
        <f t="shared" si="276"/>
        <v>0</v>
      </c>
      <c r="M284" s="98"/>
      <c r="AH284" s="170">
        <f t="shared" ref="AH284:BA284" si="277">SUM(AH274:AH283)</f>
        <v>0</v>
      </c>
      <c r="AI284" s="157">
        <f>IF(AH284=0,0,($C$284/$AH$284)*100000)</f>
        <v>0</v>
      </c>
      <c r="AJ284" s="157">
        <f t="shared" si="277"/>
        <v>0</v>
      </c>
      <c r="AK284" s="157">
        <f>IF(AJ284=0,0,($D$284/$AJ$284)*100000)</f>
        <v>0</v>
      </c>
      <c r="AL284" s="157">
        <f t="shared" si="277"/>
        <v>0</v>
      </c>
      <c r="AM284" s="157">
        <f>IF(AL284=0,0,($E$284/$AL$284)*100000)</f>
        <v>0</v>
      </c>
      <c r="AN284" s="157">
        <f t="shared" si="277"/>
        <v>0</v>
      </c>
      <c r="AO284" s="157">
        <f>IF(AN284=0,0,($F$284/$AN$284)*100000)</f>
        <v>0</v>
      </c>
      <c r="AP284" s="157">
        <f t="shared" si="277"/>
        <v>0</v>
      </c>
      <c r="AQ284" s="157">
        <f>IF(AP284=0,0,($G$284/$AP$284)*100000)</f>
        <v>0</v>
      </c>
      <c r="AR284" s="157">
        <f t="shared" si="277"/>
        <v>0</v>
      </c>
      <c r="AS284" s="157">
        <f>IF(AR284=0,0,($H$284/$AR$284)*100000)</f>
        <v>0</v>
      </c>
      <c r="AT284" s="157">
        <f t="shared" si="277"/>
        <v>0</v>
      </c>
      <c r="AU284" s="157">
        <f>IF(AT284=0,0,($I$284/$AT$284)*100000)</f>
        <v>0</v>
      </c>
      <c r="AV284" s="157">
        <f t="shared" si="277"/>
        <v>0</v>
      </c>
      <c r="AW284" s="157">
        <f>IF(AV284=0,0,($J$284/$AV$284)*100000)</f>
        <v>0</v>
      </c>
      <c r="AX284" s="157">
        <f t="shared" si="277"/>
        <v>0</v>
      </c>
      <c r="AY284" s="157">
        <f>IF(AX284=0,0,($K$284/$AX$284)*100000)</f>
        <v>0</v>
      </c>
      <c r="AZ284" s="157">
        <f t="shared" si="277"/>
        <v>0</v>
      </c>
      <c r="BA284" s="157">
        <f>IF(AZ284=0,0,($L$284/$AZ$284)*100000)</f>
        <v>0</v>
      </c>
      <c r="CS284" s="171"/>
      <c r="CU284" s="157" t="s">
        <v>115</v>
      </c>
      <c r="CV284" s="160">
        <f t="shared" ref="CV284:DE284" si="278">SUM(CV274:CV283)</f>
        <v>0</v>
      </c>
      <c r="CW284" s="161">
        <f t="shared" si="278"/>
        <v>0</v>
      </c>
      <c r="CX284" s="161">
        <f t="shared" si="278"/>
        <v>0</v>
      </c>
      <c r="CY284" s="172">
        <f t="shared" si="278"/>
        <v>0</v>
      </c>
      <c r="CZ284" s="172">
        <f t="shared" si="278"/>
        <v>0</v>
      </c>
      <c r="DA284" s="172">
        <f t="shared" si="278"/>
        <v>0</v>
      </c>
      <c r="DB284" s="172">
        <f t="shared" si="278"/>
        <v>0</v>
      </c>
      <c r="DC284" s="172">
        <f t="shared" si="278"/>
        <v>0</v>
      </c>
      <c r="DD284" s="172">
        <f t="shared" si="278"/>
        <v>0</v>
      </c>
      <c r="DE284" s="180">
        <f t="shared" si="278"/>
        <v>0</v>
      </c>
    </row>
    <row r="286" spans="1:109" ht="12.95" thickBot="1"/>
    <row r="287" spans="1:109" ht="13.5" thickBot="1">
      <c r="A287" s="136" t="s">
        <v>116</v>
      </c>
      <c r="B287" s="173"/>
      <c r="C287" s="174">
        <f>' B_Populations'!A295</f>
        <v>0</v>
      </c>
      <c r="D287" s="139" t="s">
        <v>103</v>
      </c>
      <c r="E287" s="139"/>
      <c r="F287" s="140" t="s">
        <v>104</v>
      </c>
      <c r="G287" s="141"/>
      <c r="H287" s="141"/>
      <c r="I287" s="141"/>
      <c r="J287" s="141"/>
      <c r="K287" s="141"/>
      <c r="L287" s="141"/>
      <c r="M287" s="98"/>
      <c r="N287" s="98"/>
      <c r="O287" s="98"/>
      <c r="P287" s="98"/>
      <c r="Q287" s="98"/>
      <c r="R287" s="98"/>
      <c r="S287" s="98"/>
      <c r="T287" s="98"/>
      <c r="U287" s="98"/>
      <c r="V287" s="98"/>
      <c r="W287" s="98"/>
      <c r="X287" s="98"/>
      <c r="Y287" s="98"/>
      <c r="CV287" s="98" t="s">
        <v>106</v>
      </c>
      <c r="CW287" s="98"/>
      <c r="CX287" s="98"/>
      <c r="CY287" s="98"/>
    </row>
    <row r="288" spans="1:109" ht="39">
      <c r="B288" s="144" t="s">
        <v>32</v>
      </c>
      <c r="C288" s="145" t="s">
        <v>107</v>
      </c>
      <c r="D288" s="146" t="s">
        <v>108</v>
      </c>
      <c r="E288" s="146" t="s">
        <v>109</v>
      </c>
      <c r="F288" s="148" t="str">
        <f>' B_Populations'!$I$8</f>
        <v>White-Not Hispanic</v>
      </c>
      <c r="G288" s="148" t="str">
        <f>' B_Populations'!$K$8</f>
        <v>Hispanic</v>
      </c>
      <c r="H288" s="148" t="str">
        <f>' B_Populations'!$M$8</f>
        <v>Black-Not Hispanic</v>
      </c>
      <c r="I288" s="148" t="str">
        <f>' B_Populations'!$O$8</f>
        <v>Asian</v>
      </c>
      <c r="J288" s="148" t="str">
        <f>' B_Populations'!$Q$8</f>
        <v>American Indian/Alaska Native</v>
      </c>
      <c r="K288" s="148" t="str">
        <f>' B_Populations'!$S$8</f>
        <v>Other</v>
      </c>
      <c r="L288" s="175" t="str">
        <f>' B_Populations'!$U$8</f>
        <v>Other</v>
      </c>
      <c r="M288" s="102"/>
      <c r="N288" s="102"/>
      <c r="O288" s="102"/>
      <c r="P288" s="102"/>
      <c r="Q288" s="102"/>
      <c r="R288" s="102"/>
      <c r="S288" s="102"/>
      <c r="T288" s="102"/>
      <c r="U288" s="102"/>
      <c r="V288" s="102"/>
      <c r="W288" s="102"/>
      <c r="X288" s="102"/>
      <c r="Y288" s="102"/>
      <c r="Z288" s="102"/>
      <c r="AA288" s="102"/>
      <c r="AB288" s="102"/>
      <c r="AC288" s="102"/>
      <c r="AD288" s="102"/>
      <c r="AE288" s="102"/>
      <c r="AF288" s="102"/>
      <c r="AH288" s="150" t="s">
        <v>110</v>
      </c>
      <c r="AI288" s="150" t="s">
        <v>111</v>
      </c>
      <c r="AJ288" s="150" t="s">
        <v>112</v>
      </c>
      <c r="AK288" s="150" t="s">
        <v>111</v>
      </c>
      <c r="AL288" s="150" t="s">
        <v>113</v>
      </c>
      <c r="AM288" s="150" t="s">
        <v>111</v>
      </c>
      <c r="AN288" s="150" t="str">
        <f>' B_Populations'!$I$8</f>
        <v>White-Not Hispanic</v>
      </c>
      <c r="AO288" s="150" t="s">
        <v>111</v>
      </c>
      <c r="AP288" s="150" t="str">
        <f>' B_Populations'!$K$8</f>
        <v>Hispanic</v>
      </c>
      <c r="AQ288" s="150" t="s">
        <v>111</v>
      </c>
      <c r="AR288" s="150" t="str">
        <f>' B_Populations'!$M$8</f>
        <v>Black-Not Hispanic</v>
      </c>
      <c r="AS288" s="150" t="s">
        <v>111</v>
      </c>
      <c r="AT288" s="150" t="str">
        <f>' B_Populations'!$O$8</f>
        <v>Asian</v>
      </c>
      <c r="AU288" s="150" t="s">
        <v>111</v>
      </c>
      <c r="AV288" s="150" t="str">
        <f>' B_Populations'!$Q$8</f>
        <v>American Indian/Alaska Native</v>
      </c>
      <c r="AW288" s="150" t="s">
        <v>111</v>
      </c>
      <c r="AX288" s="150" t="str">
        <f>' B_Populations'!$S$8</f>
        <v>Other</v>
      </c>
      <c r="AY288" s="150" t="s">
        <v>111</v>
      </c>
      <c r="AZ288" s="150" t="str">
        <f>' B_Populations'!$U$8</f>
        <v>Other</v>
      </c>
      <c r="BA288" s="150" t="s">
        <v>111</v>
      </c>
      <c r="BB288" s="102"/>
      <c r="BC288" s="102"/>
      <c r="BD288" s="102"/>
      <c r="BE288" s="102"/>
      <c r="BF288" s="102"/>
      <c r="BG288" s="102"/>
      <c r="BH288" s="102"/>
      <c r="BI288" s="102"/>
      <c r="BJ288" s="102"/>
      <c r="BK288" s="102"/>
      <c r="BL288" s="102"/>
      <c r="BM288" s="102"/>
      <c r="BN288" s="102"/>
      <c r="BO288" s="102"/>
      <c r="BP288" s="102"/>
      <c r="BQ288" s="102"/>
      <c r="BR288" s="102"/>
      <c r="BS288" s="102"/>
      <c r="BT288" s="102"/>
      <c r="BU288" s="102"/>
      <c r="BV288" s="102"/>
      <c r="BW288" s="102"/>
      <c r="BX288" s="102"/>
      <c r="BY288" s="102"/>
      <c r="BZ288" s="102"/>
      <c r="CA288" s="102"/>
      <c r="CB288" s="102"/>
      <c r="CC288" s="102"/>
      <c r="CD288" s="102"/>
      <c r="CE288" s="102"/>
      <c r="CF288" s="102"/>
      <c r="CG288" s="102"/>
      <c r="CH288" s="102"/>
      <c r="CI288" s="102"/>
      <c r="CJ288" s="102"/>
      <c r="CK288" s="102"/>
      <c r="CL288" s="102"/>
      <c r="CM288" s="102"/>
      <c r="CN288" s="102"/>
      <c r="CO288" s="102"/>
      <c r="CP288" s="102"/>
      <c r="CQ288" s="102"/>
      <c r="CR288" s="102"/>
      <c r="CS288" s="151" t="s">
        <v>114</v>
      </c>
      <c r="CU288" s="150" t="s">
        <v>32</v>
      </c>
      <c r="CV288" s="152" t="s">
        <v>33</v>
      </c>
      <c r="CW288" s="153" t="s">
        <v>34</v>
      </c>
      <c r="CX288" s="153" t="s">
        <v>35</v>
      </c>
      <c r="CY288" s="148" t="str">
        <f>' B_Populations'!$I$8</f>
        <v>White-Not Hispanic</v>
      </c>
      <c r="CZ288" s="148" t="str">
        <f>' B_Populations'!$K$8</f>
        <v>Hispanic</v>
      </c>
      <c r="DA288" s="148" t="str">
        <f>' B_Populations'!$M$8</f>
        <v>Black-Not Hispanic</v>
      </c>
      <c r="DB288" s="148" t="str">
        <f>' B_Populations'!$O$8</f>
        <v>Asian</v>
      </c>
      <c r="DC288" s="148" t="str">
        <f>' B_Populations'!$Q$8</f>
        <v>American Indian/Alaska Native</v>
      </c>
      <c r="DD288" s="148" t="str">
        <f>' B_Populations'!$S$8</f>
        <v>Other</v>
      </c>
      <c r="DE288" s="175" t="str">
        <f>' B_Populations'!$U$8</f>
        <v>Other</v>
      </c>
    </row>
    <row r="289" spans="1:129">
      <c r="B289" s="108" t="str">
        <f>' B_Populations'!$B$9</f>
        <v>10-14</v>
      </c>
      <c r="C289" s="259"/>
      <c r="D289" s="260"/>
      <c r="E289" s="260"/>
      <c r="F289" s="155"/>
      <c r="G289" s="155"/>
      <c r="H289" s="155"/>
      <c r="I289" s="155"/>
      <c r="J289" s="155"/>
      <c r="K289" s="155"/>
      <c r="L289" s="155"/>
      <c r="M289" s="110"/>
      <c r="N289" s="110"/>
      <c r="O289" s="110"/>
      <c r="P289" s="110"/>
      <c r="Q289" s="110"/>
      <c r="R289" s="110"/>
      <c r="S289" s="110"/>
      <c r="T289" s="110"/>
      <c r="U289" s="110"/>
      <c r="V289" s="110"/>
      <c r="W289" s="110"/>
      <c r="X289" s="110"/>
      <c r="Y289" s="110"/>
      <c r="Z289" s="177"/>
      <c r="AA289" s="177"/>
      <c r="AB289" s="177"/>
      <c r="AC289" s="177"/>
      <c r="AD289" s="177"/>
      <c r="AE289" s="177"/>
      <c r="AF289" s="177"/>
      <c r="AG289" s="110"/>
      <c r="AH289" s="157">
        <f>' B_Populations'!C293</f>
        <v>0</v>
      </c>
      <c r="AI289" s="157">
        <f>IF(AH289=0,0,($C$289/$AH$289)*100000)</f>
        <v>0</v>
      </c>
      <c r="AJ289" s="157">
        <f>' B_Populations'!E293</f>
        <v>0</v>
      </c>
      <c r="AK289" s="157">
        <f>IF(AJ289=0,0,($D$289/$AJ$289)*100000)</f>
        <v>0</v>
      </c>
      <c r="AL289" s="157">
        <f>' B_Populations'!G293</f>
        <v>0</v>
      </c>
      <c r="AM289" s="157">
        <f>IF(AL289=0,0,($E$289/$AL$289)*100000)</f>
        <v>0</v>
      </c>
      <c r="AN289" s="157">
        <f>' B_Populations'!I293</f>
        <v>0</v>
      </c>
      <c r="AO289" s="157">
        <f>IF(AN289=0,0,($F$289/$AN$289)*100000)</f>
        <v>0</v>
      </c>
      <c r="AP289" s="157">
        <f>' B_Populations'!K293</f>
        <v>0</v>
      </c>
      <c r="AQ289" s="157">
        <f>IF(AP289=0,0,($G$289/$AP$289)*100000)</f>
        <v>0</v>
      </c>
      <c r="AR289" s="157">
        <f>' B_Populations'!M293</f>
        <v>0</v>
      </c>
      <c r="AS289" s="157">
        <f>IF(AR289=0,0,($H$289/$AR$289)*100000)</f>
        <v>0</v>
      </c>
      <c r="AT289" s="157">
        <f>' B_Populations'!O293</f>
        <v>0</v>
      </c>
      <c r="AU289" s="157">
        <f>IF(AT289=0,0,($I$289/$AT$289)*100000)</f>
        <v>0</v>
      </c>
      <c r="AV289" s="157">
        <f>' B_Populations'!Q293</f>
        <v>0</v>
      </c>
      <c r="AW289" s="157">
        <f>IF(AV289=0,0,($J$289/$AV$289)*100000)</f>
        <v>0</v>
      </c>
      <c r="AX289" s="157">
        <f>' B_Populations'!S293</f>
        <v>0</v>
      </c>
      <c r="AY289" s="157">
        <f>IF(AX289=0,0,($K$289/$AX$289)*100000)</f>
        <v>0</v>
      </c>
      <c r="AZ289" s="157">
        <f>' B_Populations'!U293</f>
        <v>0</v>
      </c>
      <c r="BA289" s="157">
        <f>IF(AZ289=0,0,($L$289/$AZ$289)*100000)</f>
        <v>0</v>
      </c>
      <c r="CQ289" s="110"/>
      <c r="CR289" s="158"/>
      <c r="CS289" s="159">
        <v>7.3032E-2</v>
      </c>
      <c r="CT289" s="110"/>
      <c r="CU289" s="108" t="str">
        <f>' B_Populations'!$B$9</f>
        <v>10-14</v>
      </c>
      <c r="CV289" s="160">
        <f t="shared" ref="CV289:CV298" si="279">AI289*CS289</f>
        <v>0</v>
      </c>
      <c r="CW289" s="161">
        <f t="shared" ref="CW289:CW298" si="280">AK289*CS289</f>
        <v>0</v>
      </c>
      <c r="CX289" s="161">
        <f t="shared" ref="CX289:CX298" si="281">AM289*CS289</f>
        <v>0</v>
      </c>
      <c r="CY289" s="162">
        <f t="shared" ref="CY289:CY298" si="282">AO289*CS289</f>
        <v>0</v>
      </c>
      <c r="CZ289" s="162">
        <f t="shared" ref="CZ289:CZ298" si="283">AQ289*CS289</f>
        <v>0</v>
      </c>
      <c r="DA289" s="162">
        <f t="shared" ref="DA289:DA298" si="284">AS289*CS289</f>
        <v>0</v>
      </c>
      <c r="DB289" s="162">
        <f t="shared" ref="DB289:DB298" si="285">AU289*CS289</f>
        <v>0</v>
      </c>
      <c r="DC289" s="162">
        <f t="shared" ref="DC289:DC298" si="286">AW289*CS289</f>
        <v>0</v>
      </c>
      <c r="DD289" s="162">
        <f t="shared" ref="DD289:DD298" si="287">AY289*CS289</f>
        <v>0</v>
      </c>
      <c r="DE289" s="178">
        <f t="shared" ref="DE289:DE298" si="288">BA289*CS289</f>
        <v>0</v>
      </c>
    </row>
    <row r="290" spans="1:129">
      <c r="B290" s="108" t="str">
        <f>' B_Populations'!$B$10</f>
        <v>15-19</v>
      </c>
      <c r="C290" s="259"/>
      <c r="D290" s="260"/>
      <c r="E290" s="260"/>
      <c r="F290" s="155"/>
      <c r="G290" s="155"/>
      <c r="H290" s="155"/>
      <c r="I290" s="155"/>
      <c r="J290" s="155"/>
      <c r="K290" s="155"/>
      <c r="L290" s="155"/>
      <c r="M290" s="110"/>
      <c r="N290" s="110"/>
      <c r="O290" s="110"/>
      <c r="P290" s="110"/>
      <c r="Q290" s="110"/>
      <c r="R290" s="110"/>
      <c r="S290" s="110"/>
      <c r="T290" s="110"/>
      <c r="U290" s="110"/>
      <c r="V290" s="110"/>
      <c r="W290" s="110"/>
      <c r="X290" s="110"/>
      <c r="Y290" s="110"/>
      <c r="Z290" s="177"/>
      <c r="AA290" s="177"/>
      <c r="AB290" s="177"/>
      <c r="AC290" s="177"/>
      <c r="AD290" s="177"/>
      <c r="AE290" s="177"/>
      <c r="AF290" s="177"/>
      <c r="AG290" s="110"/>
      <c r="AH290" s="157">
        <f>' B_Populations'!C294</f>
        <v>0</v>
      </c>
      <c r="AI290" s="157">
        <f>IF(AH290=0,0,($C$290/$AH$290)*100000)</f>
        <v>0</v>
      </c>
      <c r="AJ290" s="157">
        <f>' B_Populations'!E294</f>
        <v>0</v>
      </c>
      <c r="AK290" s="157">
        <f>IF(AJ290=0,0,($D$290/$AJ$290)*100000)</f>
        <v>0</v>
      </c>
      <c r="AL290" s="157">
        <f>' B_Populations'!G294</f>
        <v>0</v>
      </c>
      <c r="AM290" s="157">
        <f>IF(AL290=0,0,($E$290/$AL$290)*100000)</f>
        <v>0</v>
      </c>
      <c r="AN290" s="157">
        <f>' B_Populations'!I294</f>
        <v>0</v>
      </c>
      <c r="AO290" s="157">
        <f>IF(AN290=0,0,($F$290/$AN$290)*100000)</f>
        <v>0</v>
      </c>
      <c r="AP290" s="157">
        <f>' B_Populations'!K294</f>
        <v>0</v>
      </c>
      <c r="AQ290" s="157">
        <f>IF(AP290=0,0,($G$290/$AP$290)*100000)</f>
        <v>0</v>
      </c>
      <c r="AR290" s="157">
        <f>' B_Populations'!M294</f>
        <v>0</v>
      </c>
      <c r="AS290" s="157">
        <f>IF(AR290=0,0,($H$290/$AR$290)*100000)</f>
        <v>0</v>
      </c>
      <c r="AT290" s="157">
        <f>' B_Populations'!O294</f>
        <v>0</v>
      </c>
      <c r="AU290" s="157">
        <f>IF(AT290=0,0,($I$290/$AT$290)*100000)</f>
        <v>0</v>
      </c>
      <c r="AV290" s="157">
        <f>' B_Populations'!Q294</f>
        <v>0</v>
      </c>
      <c r="AW290" s="157">
        <f>IF(AV290=0,0,($J$290/$AV$290)*100000)</f>
        <v>0</v>
      </c>
      <c r="AX290" s="157">
        <f>' B_Populations'!S294</f>
        <v>0</v>
      </c>
      <c r="AY290" s="157">
        <f>IF(AX290=0,0,($K$290/$AX$290)*100000)</f>
        <v>0</v>
      </c>
      <c r="AZ290" s="157">
        <f>' B_Populations'!U294</f>
        <v>0</v>
      </c>
      <c r="BA290" s="157">
        <f>IF(AZ290=0,0,($L$290/$AZ$290)*100000)</f>
        <v>0</v>
      </c>
      <c r="CQ290" s="110"/>
      <c r="CR290" s="158"/>
      <c r="CS290" s="159">
        <v>7.2168999999999997E-2</v>
      </c>
      <c r="CT290" s="110"/>
      <c r="CU290" s="108" t="str">
        <f>' B_Populations'!$B$10</f>
        <v>15-19</v>
      </c>
      <c r="CV290" s="160">
        <f t="shared" si="279"/>
        <v>0</v>
      </c>
      <c r="CW290" s="161">
        <f t="shared" si="280"/>
        <v>0</v>
      </c>
      <c r="CX290" s="161">
        <f t="shared" si="281"/>
        <v>0</v>
      </c>
      <c r="CY290" s="162">
        <f t="shared" si="282"/>
        <v>0</v>
      </c>
      <c r="CZ290" s="162">
        <f t="shared" si="283"/>
        <v>0</v>
      </c>
      <c r="DA290" s="162">
        <f t="shared" si="284"/>
        <v>0</v>
      </c>
      <c r="DB290" s="162">
        <f t="shared" si="285"/>
        <v>0</v>
      </c>
      <c r="DC290" s="162">
        <f t="shared" si="286"/>
        <v>0</v>
      </c>
      <c r="DD290" s="162">
        <f t="shared" si="287"/>
        <v>0</v>
      </c>
      <c r="DE290" s="178">
        <f t="shared" si="288"/>
        <v>0</v>
      </c>
    </row>
    <row r="291" spans="1:129">
      <c r="B291" s="108" t="str">
        <f>' B_Populations'!$B$11</f>
        <v>20-24</v>
      </c>
      <c r="C291" s="259"/>
      <c r="D291" s="260"/>
      <c r="E291" s="260"/>
      <c r="F291" s="155"/>
      <c r="G291" s="155"/>
      <c r="H291" s="155"/>
      <c r="I291" s="155"/>
      <c r="J291" s="155"/>
      <c r="K291" s="155"/>
      <c r="L291" s="155"/>
      <c r="M291" s="110"/>
      <c r="N291" s="110"/>
      <c r="O291" s="110"/>
      <c r="P291" s="110"/>
      <c r="Q291" s="110"/>
      <c r="R291" s="110"/>
      <c r="S291" s="110"/>
      <c r="T291" s="110"/>
      <c r="U291" s="110"/>
      <c r="V291" s="110"/>
      <c r="W291" s="110"/>
      <c r="X291" s="110"/>
      <c r="Y291" s="110"/>
      <c r="Z291" s="177"/>
      <c r="AA291" s="177"/>
      <c r="AB291" s="177"/>
      <c r="AC291" s="177"/>
      <c r="AD291" s="177"/>
      <c r="AE291" s="177"/>
      <c r="AF291" s="177"/>
      <c r="AG291" s="110"/>
      <c r="AH291" s="157">
        <f>' B_Populations'!C295</f>
        <v>0</v>
      </c>
      <c r="AI291" s="157">
        <f>IF(AH291=0,0,($C$291/$AH$291)*100000)</f>
        <v>0</v>
      </c>
      <c r="AJ291" s="157">
        <f>' B_Populations'!E295</f>
        <v>0</v>
      </c>
      <c r="AK291" s="157">
        <f>IF(AJ291=0,0,($D$291/$AJ$291)*100000)</f>
        <v>0</v>
      </c>
      <c r="AL291" s="157">
        <f>' B_Populations'!G295</f>
        <v>0</v>
      </c>
      <c r="AM291" s="157">
        <f>IF(AL291=0,0,($E$291/$AL$291)*100000)</f>
        <v>0</v>
      </c>
      <c r="AN291" s="157">
        <f>' B_Populations'!I295</f>
        <v>0</v>
      </c>
      <c r="AO291" s="157">
        <f>IF(AN291=0,0,($F$291/$AN$291)*100000)</f>
        <v>0</v>
      </c>
      <c r="AP291" s="157">
        <f>' B_Populations'!K295</f>
        <v>0</v>
      </c>
      <c r="AQ291" s="157">
        <f>IF(AP291=0,0,($G$291/$AP$291)*100000)</f>
        <v>0</v>
      </c>
      <c r="AR291" s="157">
        <f>' B_Populations'!M295</f>
        <v>0</v>
      </c>
      <c r="AS291" s="157">
        <f>IF(AR291=0,0,($H$291/$AR$291)*100000)</f>
        <v>0</v>
      </c>
      <c r="AT291" s="157">
        <f>' B_Populations'!O295</f>
        <v>0</v>
      </c>
      <c r="AU291" s="157">
        <f>IF(AT291=0,0,($I$291/$AT$291)*100000)</f>
        <v>0</v>
      </c>
      <c r="AV291" s="157">
        <f>' B_Populations'!Q295</f>
        <v>0</v>
      </c>
      <c r="AW291" s="157">
        <f>IF(AV291=0,0,($J$291/$AV$291)*100000)</f>
        <v>0</v>
      </c>
      <c r="AX291" s="157">
        <f>' B_Populations'!S295</f>
        <v>0</v>
      </c>
      <c r="AY291" s="157">
        <f>IF(AX291=0,0,($K$291/$AX$291)*100000)</f>
        <v>0</v>
      </c>
      <c r="AZ291" s="157">
        <f>' B_Populations'!U295</f>
        <v>0</v>
      </c>
      <c r="BA291" s="157">
        <f>IF(AZ291=0,0,($L$291/$AZ$291)*100000)</f>
        <v>0</v>
      </c>
      <c r="CQ291" s="110"/>
      <c r="CR291" s="158"/>
      <c r="CS291" s="159">
        <v>6.6477999999999995E-2</v>
      </c>
      <c r="CT291" s="110"/>
      <c r="CU291" s="108" t="str">
        <f>' B_Populations'!$B$11</f>
        <v>20-24</v>
      </c>
      <c r="CV291" s="160">
        <f t="shared" si="279"/>
        <v>0</v>
      </c>
      <c r="CW291" s="161">
        <f t="shared" si="280"/>
        <v>0</v>
      </c>
      <c r="CX291" s="161">
        <f t="shared" si="281"/>
        <v>0</v>
      </c>
      <c r="CY291" s="162">
        <f t="shared" si="282"/>
        <v>0</v>
      </c>
      <c r="CZ291" s="162">
        <f t="shared" si="283"/>
        <v>0</v>
      </c>
      <c r="DA291" s="162">
        <f t="shared" si="284"/>
        <v>0</v>
      </c>
      <c r="DB291" s="162">
        <f t="shared" si="285"/>
        <v>0</v>
      </c>
      <c r="DC291" s="162">
        <f t="shared" si="286"/>
        <v>0</v>
      </c>
      <c r="DD291" s="162">
        <f t="shared" si="287"/>
        <v>0</v>
      </c>
      <c r="DE291" s="178">
        <f t="shared" si="288"/>
        <v>0</v>
      </c>
    </row>
    <row r="292" spans="1:129">
      <c r="B292" s="108" t="str">
        <f>' B_Populations'!$B$12</f>
        <v>25-34</v>
      </c>
      <c r="C292" s="259"/>
      <c r="D292" s="260"/>
      <c r="E292" s="260"/>
      <c r="F292" s="155"/>
      <c r="G292" s="155"/>
      <c r="H292" s="155"/>
      <c r="I292" s="155"/>
      <c r="J292" s="155"/>
      <c r="K292" s="155"/>
      <c r="L292" s="155"/>
      <c r="M292" s="110"/>
      <c r="N292" s="110"/>
      <c r="O292" s="110"/>
      <c r="P292" s="110"/>
      <c r="Q292" s="110"/>
      <c r="R292" s="110"/>
      <c r="S292" s="110"/>
      <c r="T292" s="110"/>
      <c r="U292" s="110"/>
      <c r="V292" s="110"/>
      <c r="W292" s="110"/>
      <c r="X292" s="110"/>
      <c r="Y292" s="110"/>
      <c r="Z292" s="177"/>
      <c r="AA292" s="177"/>
      <c r="AB292" s="177"/>
      <c r="AC292" s="177"/>
      <c r="AD292" s="177"/>
      <c r="AE292" s="177"/>
      <c r="AF292" s="177"/>
      <c r="AG292" s="110"/>
      <c r="AH292" s="157">
        <f>' B_Populations'!C296</f>
        <v>0</v>
      </c>
      <c r="AI292" s="157">
        <f>IF(AH292=0,0,($C$292/$AH$292)*100000)</f>
        <v>0</v>
      </c>
      <c r="AJ292" s="157">
        <f>' B_Populations'!E296</f>
        <v>0</v>
      </c>
      <c r="AK292" s="157">
        <f>IF(AJ292=0,0,($D$292/$AJ$292)*100000)</f>
        <v>0</v>
      </c>
      <c r="AL292" s="157">
        <f>' B_Populations'!G296</f>
        <v>0</v>
      </c>
      <c r="AM292" s="157">
        <f>IF(AL292=0,0,($E$292/$AL$292)*100000)</f>
        <v>0</v>
      </c>
      <c r="AN292" s="157">
        <f>' B_Populations'!I296</f>
        <v>0</v>
      </c>
      <c r="AO292" s="157">
        <f>IF(AN292=0,0,($F$292/$AN$292)*100000)</f>
        <v>0</v>
      </c>
      <c r="AP292" s="157">
        <f>' B_Populations'!K296</f>
        <v>0</v>
      </c>
      <c r="AQ292" s="157">
        <f>IF(AP292=0,0,($G$292/$AP$292)*100000)</f>
        <v>0</v>
      </c>
      <c r="AR292" s="157">
        <f>' B_Populations'!M296</f>
        <v>0</v>
      </c>
      <c r="AS292" s="157">
        <f>IF(AR292=0,0,($H$292/$AR$292)*100000)</f>
        <v>0</v>
      </c>
      <c r="AT292" s="157">
        <f>' B_Populations'!O296</f>
        <v>0</v>
      </c>
      <c r="AU292" s="157">
        <f>IF(AT292=0,0,($I$292/$AT$292)*100000)</f>
        <v>0</v>
      </c>
      <c r="AV292" s="157">
        <f>' B_Populations'!Q296</f>
        <v>0</v>
      </c>
      <c r="AW292" s="157">
        <f>IF(AV292=0,0,($J$292/$AV$292)*100000)</f>
        <v>0</v>
      </c>
      <c r="AX292" s="157">
        <f>' B_Populations'!S296</f>
        <v>0</v>
      </c>
      <c r="AY292" s="157">
        <f>IF(AX292=0,0,($K$292/$AX$292)*100000)</f>
        <v>0</v>
      </c>
      <c r="AZ292" s="157">
        <f>' B_Populations'!U296</f>
        <v>0</v>
      </c>
      <c r="BA292" s="157">
        <f>IF(AZ292=0,0,($L$292/$AZ$292)*100000)</f>
        <v>0</v>
      </c>
      <c r="CQ292" s="110"/>
      <c r="CR292" s="158"/>
      <c r="CS292" s="159">
        <v>0.135573</v>
      </c>
      <c r="CT292" s="110"/>
      <c r="CU292" s="108" t="str">
        <f>' B_Populations'!$B$12</f>
        <v>25-34</v>
      </c>
      <c r="CV292" s="160">
        <f t="shared" si="279"/>
        <v>0</v>
      </c>
      <c r="CW292" s="161">
        <f t="shared" si="280"/>
        <v>0</v>
      </c>
      <c r="CX292" s="161">
        <f t="shared" si="281"/>
        <v>0</v>
      </c>
      <c r="CY292" s="162">
        <f t="shared" si="282"/>
        <v>0</v>
      </c>
      <c r="CZ292" s="162">
        <f t="shared" si="283"/>
        <v>0</v>
      </c>
      <c r="DA292" s="162">
        <f t="shared" si="284"/>
        <v>0</v>
      </c>
      <c r="DB292" s="162">
        <f t="shared" si="285"/>
        <v>0</v>
      </c>
      <c r="DC292" s="162">
        <f t="shared" si="286"/>
        <v>0</v>
      </c>
      <c r="DD292" s="162">
        <f t="shared" si="287"/>
        <v>0</v>
      </c>
      <c r="DE292" s="178">
        <f t="shared" si="288"/>
        <v>0</v>
      </c>
    </row>
    <row r="293" spans="1:129">
      <c r="B293" s="108" t="str">
        <f>' B_Populations'!$B$13</f>
        <v>35-44</v>
      </c>
      <c r="C293" s="259"/>
      <c r="D293" s="260"/>
      <c r="E293" s="260"/>
      <c r="F293" s="155"/>
      <c r="G293" s="155"/>
      <c r="H293" s="155"/>
      <c r="I293" s="155"/>
      <c r="J293" s="155"/>
      <c r="K293" s="155"/>
      <c r="L293" s="155"/>
      <c r="M293" s="110"/>
      <c r="N293" s="110"/>
      <c r="O293" s="110"/>
      <c r="P293" s="110"/>
      <c r="Q293" s="110"/>
      <c r="R293" s="110"/>
      <c r="S293" s="110"/>
      <c r="T293" s="110"/>
      <c r="U293" s="110"/>
      <c r="V293" s="110"/>
      <c r="W293" s="110"/>
      <c r="X293" s="110"/>
      <c r="Y293" s="110"/>
      <c r="Z293" s="177"/>
      <c r="AA293" s="177"/>
      <c r="AB293" s="177"/>
      <c r="AC293" s="177"/>
      <c r="AD293" s="177"/>
      <c r="AE293" s="177"/>
      <c r="AF293" s="177"/>
      <c r="AG293" s="110"/>
      <c r="AH293" s="157">
        <f>' B_Populations'!C297</f>
        <v>0</v>
      </c>
      <c r="AI293" s="157">
        <f>IF(AH293=0,0,($C$293/$AH$293)*100000)</f>
        <v>0</v>
      </c>
      <c r="AJ293" s="157">
        <f>' B_Populations'!E297</f>
        <v>0</v>
      </c>
      <c r="AK293" s="157">
        <f>IF(AJ293=0,0,($D$293/$AJ$293)*100000)</f>
        <v>0</v>
      </c>
      <c r="AL293" s="157">
        <f>' B_Populations'!G297</f>
        <v>0</v>
      </c>
      <c r="AM293" s="157">
        <f>IF(AL293=0,0,($E$293/$AL$293)*100000)</f>
        <v>0</v>
      </c>
      <c r="AN293" s="157">
        <f>' B_Populations'!I297</f>
        <v>0</v>
      </c>
      <c r="AO293" s="157">
        <f>IF(AN293=0,0,($F$293/$AN$293)*100000)</f>
        <v>0</v>
      </c>
      <c r="AP293" s="157">
        <f>' B_Populations'!K297</f>
        <v>0</v>
      </c>
      <c r="AQ293" s="157">
        <f>IF(AP293=0,0,($G$293/$AP$293)*100000)</f>
        <v>0</v>
      </c>
      <c r="AR293" s="157">
        <f>' B_Populations'!M297</f>
        <v>0</v>
      </c>
      <c r="AS293" s="157">
        <f>IF(AR293=0,0,($H$293/$AR$293)*100000)</f>
        <v>0</v>
      </c>
      <c r="AT293" s="157">
        <f>' B_Populations'!O297</f>
        <v>0</v>
      </c>
      <c r="AU293" s="157">
        <f>IF(AT293=0,0,($I$293/$AT$293)*100000)</f>
        <v>0</v>
      </c>
      <c r="AV293" s="157">
        <f>' B_Populations'!Q297</f>
        <v>0</v>
      </c>
      <c r="AW293" s="157">
        <f>IF(AV293=0,0,($J$293/$AV$293)*100000)</f>
        <v>0</v>
      </c>
      <c r="AX293" s="157">
        <f>' B_Populations'!S297</f>
        <v>0</v>
      </c>
      <c r="AY293" s="157">
        <f>IF(AX293=0,0,($K$293/$AX$293)*100000)</f>
        <v>0</v>
      </c>
      <c r="AZ293" s="157">
        <f>' B_Populations'!U297</f>
        <v>0</v>
      </c>
      <c r="BA293" s="157">
        <f>IF(AZ293=0,0,($L$293/$AZ$293)*100000)</f>
        <v>0</v>
      </c>
      <c r="CQ293" s="110"/>
      <c r="CR293" s="158"/>
      <c r="CS293" s="159">
        <v>0.16261300000000001</v>
      </c>
      <c r="CT293" s="110"/>
      <c r="CU293" s="108" t="str">
        <f>' B_Populations'!$B$13</f>
        <v>35-44</v>
      </c>
      <c r="CV293" s="160">
        <f t="shared" si="279"/>
        <v>0</v>
      </c>
      <c r="CW293" s="161">
        <f t="shared" si="280"/>
        <v>0</v>
      </c>
      <c r="CX293" s="161">
        <f t="shared" si="281"/>
        <v>0</v>
      </c>
      <c r="CY293" s="162">
        <f t="shared" si="282"/>
        <v>0</v>
      </c>
      <c r="CZ293" s="162">
        <f t="shared" si="283"/>
        <v>0</v>
      </c>
      <c r="DA293" s="162">
        <f t="shared" si="284"/>
        <v>0</v>
      </c>
      <c r="DB293" s="162">
        <f t="shared" si="285"/>
        <v>0</v>
      </c>
      <c r="DC293" s="162">
        <f t="shared" si="286"/>
        <v>0</v>
      </c>
      <c r="DD293" s="162">
        <f t="shared" si="287"/>
        <v>0</v>
      </c>
      <c r="DE293" s="178">
        <f t="shared" si="288"/>
        <v>0</v>
      </c>
    </row>
    <row r="294" spans="1:129">
      <c r="B294" s="108" t="str">
        <f>' B_Populations'!$B$14</f>
        <v>45-54</v>
      </c>
      <c r="C294" s="259"/>
      <c r="D294" s="260"/>
      <c r="E294" s="260"/>
      <c r="F294" s="155"/>
      <c r="G294" s="155"/>
      <c r="H294" s="155"/>
      <c r="I294" s="155"/>
      <c r="J294" s="155"/>
      <c r="K294" s="155"/>
      <c r="L294" s="155"/>
      <c r="M294" s="110"/>
      <c r="N294" s="110"/>
      <c r="O294" s="110"/>
      <c r="P294" s="110"/>
      <c r="Q294" s="110"/>
      <c r="R294" s="110"/>
      <c r="S294" s="110"/>
      <c r="T294" s="110"/>
      <c r="U294" s="110"/>
      <c r="V294" s="110"/>
      <c r="W294" s="110"/>
      <c r="X294" s="110"/>
      <c r="Y294" s="110"/>
      <c r="Z294" s="177"/>
      <c r="AA294" s="177"/>
      <c r="AB294" s="177"/>
      <c r="AC294" s="177"/>
      <c r="AD294" s="177"/>
      <c r="AE294" s="177"/>
      <c r="AF294" s="177"/>
      <c r="AG294" s="110"/>
      <c r="AH294" s="157">
        <f>' B_Populations'!C298</f>
        <v>0</v>
      </c>
      <c r="AI294" s="157">
        <f>IF(AH294=0,0,($C$294/$AH$294)*100000)</f>
        <v>0</v>
      </c>
      <c r="AJ294" s="157">
        <f>' B_Populations'!E298</f>
        <v>0</v>
      </c>
      <c r="AK294" s="157">
        <f>IF(AJ294=0,0,($D$294/$AJ$294)*100000)</f>
        <v>0</v>
      </c>
      <c r="AL294" s="157">
        <f>' B_Populations'!G298</f>
        <v>0</v>
      </c>
      <c r="AM294" s="157">
        <f>IF(AL294=0,0,($E$294/$AL$294)*100000)</f>
        <v>0</v>
      </c>
      <c r="AN294" s="157">
        <f>' B_Populations'!I298</f>
        <v>0</v>
      </c>
      <c r="AO294" s="157">
        <f>IF(AN294=0,0,($F$294/$AN$294)*100000)</f>
        <v>0</v>
      </c>
      <c r="AP294" s="157">
        <f>' B_Populations'!K298</f>
        <v>0</v>
      </c>
      <c r="AQ294" s="157">
        <f>IF(AP294=0,0,($G$294/$AP$294)*100000)</f>
        <v>0</v>
      </c>
      <c r="AR294" s="157">
        <f>' B_Populations'!M298</f>
        <v>0</v>
      </c>
      <c r="AS294" s="157">
        <f>IF(AR294=0,0,($H$294/$AR$294)*100000)</f>
        <v>0</v>
      </c>
      <c r="AT294" s="157">
        <f>' B_Populations'!O298</f>
        <v>0</v>
      </c>
      <c r="AU294" s="157">
        <f>IF(AT294=0,0,($I$294/$AT$294)*100000)</f>
        <v>0</v>
      </c>
      <c r="AV294" s="157">
        <f>' B_Populations'!Q298</f>
        <v>0</v>
      </c>
      <c r="AW294" s="157">
        <f>IF(AV294=0,0,($J$294/$AV$294)*100000)</f>
        <v>0</v>
      </c>
      <c r="AX294" s="157">
        <f>' B_Populations'!S298</f>
        <v>0</v>
      </c>
      <c r="AY294" s="157">
        <f>IF(AX294=0,0,($K$294/$AX$294)*100000)</f>
        <v>0</v>
      </c>
      <c r="AZ294" s="157">
        <f>' B_Populations'!U298</f>
        <v>0</v>
      </c>
      <c r="BA294" s="157">
        <f>IF(AZ294=0,0,($L$294/$AZ$294)*100000)</f>
        <v>0</v>
      </c>
      <c r="CQ294" s="110"/>
      <c r="CR294" s="158"/>
      <c r="CS294" s="159">
        <v>0.13483400000000001</v>
      </c>
      <c r="CT294" s="110"/>
      <c r="CU294" s="108" t="str">
        <f>' B_Populations'!$B$14</f>
        <v>45-54</v>
      </c>
      <c r="CV294" s="160">
        <f t="shared" si="279"/>
        <v>0</v>
      </c>
      <c r="CW294" s="161">
        <f t="shared" si="280"/>
        <v>0</v>
      </c>
      <c r="CX294" s="161">
        <f t="shared" si="281"/>
        <v>0</v>
      </c>
      <c r="CY294" s="162">
        <f t="shared" si="282"/>
        <v>0</v>
      </c>
      <c r="CZ294" s="162">
        <f t="shared" si="283"/>
        <v>0</v>
      </c>
      <c r="DA294" s="162">
        <f t="shared" si="284"/>
        <v>0</v>
      </c>
      <c r="DB294" s="162">
        <f t="shared" si="285"/>
        <v>0</v>
      </c>
      <c r="DC294" s="162">
        <f t="shared" si="286"/>
        <v>0</v>
      </c>
      <c r="DD294" s="162">
        <f t="shared" si="287"/>
        <v>0</v>
      </c>
      <c r="DE294" s="178">
        <f t="shared" si="288"/>
        <v>0</v>
      </c>
    </row>
    <row r="295" spans="1:129">
      <c r="B295" s="108" t="str">
        <f>' B_Populations'!$B$15</f>
        <v>55-64</v>
      </c>
      <c r="C295" s="259"/>
      <c r="D295" s="260"/>
      <c r="E295" s="260"/>
      <c r="F295" s="155"/>
      <c r="G295" s="155"/>
      <c r="H295" s="155"/>
      <c r="I295" s="155"/>
      <c r="J295" s="155"/>
      <c r="K295" s="155"/>
      <c r="L295" s="155"/>
      <c r="M295" s="110"/>
      <c r="N295" s="110"/>
      <c r="O295" s="110"/>
      <c r="P295" s="110"/>
      <c r="Q295" s="110"/>
      <c r="R295" s="110"/>
      <c r="S295" s="110"/>
      <c r="T295" s="110"/>
      <c r="U295" s="110"/>
      <c r="V295" s="110"/>
      <c r="W295" s="110"/>
      <c r="X295" s="110"/>
      <c r="Y295" s="110"/>
      <c r="Z295" s="177"/>
      <c r="AA295" s="177"/>
      <c r="AB295" s="177"/>
      <c r="AC295" s="177"/>
      <c r="AD295" s="177"/>
      <c r="AE295" s="177"/>
      <c r="AF295" s="177"/>
      <c r="AG295" s="110"/>
      <c r="AH295" s="157">
        <f>' B_Populations'!C299</f>
        <v>0</v>
      </c>
      <c r="AI295" s="157">
        <f>IF(AH295=0,0,($C$295/$AH$295)*100000)</f>
        <v>0</v>
      </c>
      <c r="AJ295" s="157">
        <f>' B_Populations'!E299</f>
        <v>0</v>
      </c>
      <c r="AK295" s="157">
        <f>IF(AJ295=0,0,($D$295/$AJ$295)*100000)</f>
        <v>0</v>
      </c>
      <c r="AL295" s="157">
        <f>' B_Populations'!G299</f>
        <v>0</v>
      </c>
      <c r="AM295" s="157">
        <f>IF(AL295=0,0,($E$295/$AL$295)*100000)</f>
        <v>0</v>
      </c>
      <c r="AN295" s="157">
        <f>' B_Populations'!I299</f>
        <v>0</v>
      </c>
      <c r="AO295" s="157">
        <f>IF(AN295=0,0,($F$295/$AN$295)*100000)</f>
        <v>0</v>
      </c>
      <c r="AP295" s="157">
        <f>' B_Populations'!K299</f>
        <v>0</v>
      </c>
      <c r="AQ295" s="157">
        <f>IF(AP295=0,0,($G$295/$AP$295)*100000)</f>
        <v>0</v>
      </c>
      <c r="AR295" s="157">
        <f>' B_Populations'!M299</f>
        <v>0</v>
      </c>
      <c r="AS295" s="157">
        <f>IF(AR295=0,0,($H$295/$AR$295)*100000)</f>
        <v>0</v>
      </c>
      <c r="AT295" s="157">
        <f>' B_Populations'!O299</f>
        <v>0</v>
      </c>
      <c r="AU295" s="157">
        <f>IF(AT295=0,0,($I$295/$AT$295)*100000)</f>
        <v>0</v>
      </c>
      <c r="AV295" s="157">
        <f>' B_Populations'!Q299</f>
        <v>0</v>
      </c>
      <c r="AW295" s="157">
        <f>IF(AV295=0,0,($J$295/$AV$295)*100000)</f>
        <v>0</v>
      </c>
      <c r="AX295" s="157">
        <f>' B_Populations'!S299</f>
        <v>0</v>
      </c>
      <c r="AY295" s="157">
        <f>IF(AX295=0,0,($K$295/$AX$295)*100000)</f>
        <v>0</v>
      </c>
      <c r="AZ295" s="157">
        <f>' B_Populations'!U299</f>
        <v>0</v>
      </c>
      <c r="BA295" s="157">
        <f>IF(AZ295=0,0,($L$295/$AZ$295)*100000)</f>
        <v>0</v>
      </c>
      <c r="CQ295" s="110"/>
      <c r="CR295" s="158"/>
      <c r="CS295" s="159">
        <v>8.7247000000000005E-2</v>
      </c>
      <c r="CT295" s="110"/>
      <c r="CU295" s="108" t="str">
        <f>' B_Populations'!$B$15</f>
        <v>55-64</v>
      </c>
      <c r="CV295" s="160">
        <f t="shared" si="279"/>
        <v>0</v>
      </c>
      <c r="CW295" s="161">
        <f t="shared" si="280"/>
        <v>0</v>
      </c>
      <c r="CX295" s="161">
        <f t="shared" si="281"/>
        <v>0</v>
      </c>
      <c r="CY295" s="162">
        <f t="shared" si="282"/>
        <v>0</v>
      </c>
      <c r="CZ295" s="162">
        <f t="shared" si="283"/>
        <v>0</v>
      </c>
      <c r="DA295" s="162">
        <f t="shared" si="284"/>
        <v>0</v>
      </c>
      <c r="DB295" s="162">
        <f t="shared" si="285"/>
        <v>0</v>
      </c>
      <c r="DC295" s="162">
        <f t="shared" si="286"/>
        <v>0</v>
      </c>
      <c r="DD295" s="162">
        <f t="shared" si="287"/>
        <v>0</v>
      </c>
      <c r="DE295" s="178">
        <f t="shared" si="288"/>
        <v>0</v>
      </c>
    </row>
    <row r="296" spans="1:129">
      <c r="B296" s="108" t="str">
        <f>' B_Populations'!$B$16</f>
        <v>65-74</v>
      </c>
      <c r="C296" s="259"/>
      <c r="D296" s="260"/>
      <c r="E296" s="260"/>
      <c r="F296" s="155"/>
      <c r="G296" s="155"/>
      <c r="H296" s="155"/>
      <c r="I296" s="155"/>
      <c r="J296" s="155"/>
      <c r="K296" s="155"/>
      <c r="L296" s="155"/>
      <c r="M296" s="110"/>
      <c r="N296" s="110"/>
      <c r="O296" s="110"/>
      <c r="P296" s="110"/>
      <c r="Q296" s="110"/>
      <c r="R296" s="110"/>
      <c r="S296" s="110"/>
      <c r="T296" s="110"/>
      <c r="U296" s="110"/>
      <c r="V296" s="110"/>
      <c r="W296" s="110"/>
      <c r="X296" s="110"/>
      <c r="Y296" s="110"/>
      <c r="Z296" s="177"/>
      <c r="AA296" s="177"/>
      <c r="AB296" s="177"/>
      <c r="AC296" s="177"/>
      <c r="AD296" s="177"/>
      <c r="AE296" s="177"/>
      <c r="AF296" s="177"/>
      <c r="AG296" s="110"/>
      <c r="AH296" s="157">
        <f>' B_Populations'!C300</f>
        <v>0</v>
      </c>
      <c r="AI296" s="157">
        <f>IF(AH296=0,0,($C$296/$AH$296)*100000)</f>
        <v>0</v>
      </c>
      <c r="AJ296" s="157">
        <f>' B_Populations'!E300</f>
        <v>0</v>
      </c>
      <c r="AK296" s="157">
        <f>IF(AJ296=0,0,($D$296/$AJ$296)*100000)</f>
        <v>0</v>
      </c>
      <c r="AL296" s="157">
        <f>' B_Populations'!G300</f>
        <v>0</v>
      </c>
      <c r="AM296" s="157">
        <f>IF(AL296=0,0,($E$296/$AL$296)*100000)</f>
        <v>0</v>
      </c>
      <c r="AN296" s="157">
        <f>' B_Populations'!I300</f>
        <v>0</v>
      </c>
      <c r="AO296" s="157">
        <f>IF(AN296=0,0,($F$296/$AN$296)*100000)</f>
        <v>0</v>
      </c>
      <c r="AP296" s="157">
        <f>' B_Populations'!K300</f>
        <v>0</v>
      </c>
      <c r="AQ296" s="157">
        <f>IF(AP296=0,0,($G$296/$AP$296)*100000)</f>
        <v>0</v>
      </c>
      <c r="AR296" s="157">
        <f>' B_Populations'!M300</f>
        <v>0</v>
      </c>
      <c r="AS296" s="157">
        <f>IF(AR296=0,0,($H$296/$AR$296)*100000)</f>
        <v>0</v>
      </c>
      <c r="AT296" s="157">
        <f>' B_Populations'!O300</f>
        <v>0</v>
      </c>
      <c r="AU296" s="157">
        <f>IF(AT296=0,0,($I$296/$AT$296)*100000)</f>
        <v>0</v>
      </c>
      <c r="AV296" s="157">
        <f>' B_Populations'!Q300</f>
        <v>0</v>
      </c>
      <c r="AW296" s="157">
        <f>IF(AV296=0,0,($J$296/$AV$296)*100000)</f>
        <v>0</v>
      </c>
      <c r="AX296" s="157">
        <f>' B_Populations'!S300</f>
        <v>0</v>
      </c>
      <c r="AY296" s="157">
        <f>IF(AX296=0,0,($K$296/$AX$296)*100000)</f>
        <v>0</v>
      </c>
      <c r="AZ296" s="157">
        <f>' B_Populations'!U300</f>
        <v>0</v>
      </c>
      <c r="BA296" s="157">
        <f>IF(AZ296=0,0,($L$296/$AZ$296)*100000)</f>
        <v>0</v>
      </c>
      <c r="CQ296" s="110"/>
      <c r="CR296" s="158"/>
      <c r="CS296" s="159">
        <v>6.6036999999999998E-2</v>
      </c>
      <c r="CT296" s="110"/>
      <c r="CU296" s="108" t="str">
        <f>' B_Populations'!$B$16</f>
        <v>65-74</v>
      </c>
      <c r="CV296" s="160">
        <f t="shared" si="279"/>
        <v>0</v>
      </c>
      <c r="CW296" s="161">
        <f t="shared" si="280"/>
        <v>0</v>
      </c>
      <c r="CX296" s="161">
        <f t="shared" si="281"/>
        <v>0</v>
      </c>
      <c r="CY296" s="162">
        <f t="shared" si="282"/>
        <v>0</v>
      </c>
      <c r="CZ296" s="162">
        <f t="shared" si="283"/>
        <v>0</v>
      </c>
      <c r="DA296" s="162">
        <f t="shared" si="284"/>
        <v>0</v>
      </c>
      <c r="DB296" s="162">
        <f t="shared" si="285"/>
        <v>0</v>
      </c>
      <c r="DC296" s="162">
        <f t="shared" si="286"/>
        <v>0</v>
      </c>
      <c r="DD296" s="162">
        <f t="shared" si="287"/>
        <v>0</v>
      </c>
      <c r="DE296" s="178">
        <f t="shared" si="288"/>
        <v>0</v>
      </c>
    </row>
    <row r="297" spans="1:129">
      <c r="B297" s="108" t="str">
        <f>' B_Populations'!$B$17</f>
        <v>75-84</v>
      </c>
      <c r="C297" s="259"/>
      <c r="D297" s="260"/>
      <c r="E297" s="260"/>
      <c r="F297" s="155"/>
      <c r="G297" s="155"/>
      <c r="H297" s="155"/>
      <c r="I297" s="155"/>
      <c r="J297" s="155"/>
      <c r="K297" s="155"/>
      <c r="L297" s="155"/>
      <c r="M297" s="110"/>
      <c r="N297" s="110"/>
      <c r="O297" s="110"/>
      <c r="P297" s="110"/>
      <c r="Q297" s="110"/>
      <c r="R297" s="110"/>
      <c r="S297" s="110"/>
      <c r="T297" s="110"/>
      <c r="U297" s="110"/>
      <c r="V297" s="110"/>
      <c r="W297" s="110"/>
      <c r="X297" s="110"/>
      <c r="Y297" s="110"/>
      <c r="Z297" s="177"/>
      <c r="AA297" s="177"/>
      <c r="AB297" s="177"/>
      <c r="AC297" s="177"/>
      <c r="AD297" s="177"/>
      <c r="AE297" s="177"/>
      <c r="AF297" s="177"/>
      <c r="AG297" s="110"/>
      <c r="AH297" s="157">
        <f>' B_Populations'!C301</f>
        <v>0</v>
      </c>
      <c r="AI297" s="157">
        <f>IF(AH297=0,0,($C$297/$AH$297)*100000)</f>
        <v>0</v>
      </c>
      <c r="AJ297" s="157">
        <f>' B_Populations'!E301</f>
        <v>0</v>
      </c>
      <c r="AK297" s="157">
        <f>IF(AJ297=0,0,($D$297/$AJ$297)*100000)</f>
        <v>0</v>
      </c>
      <c r="AL297" s="157">
        <f>' B_Populations'!G301</f>
        <v>0</v>
      </c>
      <c r="AM297" s="157">
        <f>IF(AL297=0,0,($E$297/$AL$297)*100000)</f>
        <v>0</v>
      </c>
      <c r="AN297" s="157">
        <f>' B_Populations'!I301</f>
        <v>0</v>
      </c>
      <c r="AO297" s="157">
        <f>IF(AN297=0,0,($F$297/$AN$297)*100000)</f>
        <v>0</v>
      </c>
      <c r="AP297" s="157">
        <f>' B_Populations'!K301</f>
        <v>0</v>
      </c>
      <c r="AQ297" s="157">
        <f>IF(AP297=0,0,($G$297/$AP$297)*100000)</f>
        <v>0</v>
      </c>
      <c r="AR297" s="157">
        <f>' B_Populations'!M301</f>
        <v>0</v>
      </c>
      <c r="AS297" s="157">
        <f>IF(AR297=0,0,($H$297/$AR$297)*100000)</f>
        <v>0</v>
      </c>
      <c r="AT297" s="157">
        <f>' B_Populations'!O301</f>
        <v>0</v>
      </c>
      <c r="AU297" s="157">
        <f>IF(AT297=0,0,($I$297/$AT$297)*100000)</f>
        <v>0</v>
      </c>
      <c r="AV297" s="157">
        <f>' B_Populations'!Q301</f>
        <v>0</v>
      </c>
      <c r="AW297" s="157">
        <f>IF(AV297=0,0,($J$297/$AV$297)*100000)</f>
        <v>0</v>
      </c>
      <c r="AX297" s="157">
        <f>' B_Populations'!S301</f>
        <v>0</v>
      </c>
      <c r="AY297" s="157">
        <f>IF(AX297=0,0,($K$297/$AX$297)*100000)</f>
        <v>0</v>
      </c>
      <c r="AZ297" s="157">
        <f>' B_Populations'!U301</f>
        <v>0</v>
      </c>
      <c r="BA297" s="157">
        <f>IF(AZ297=0,0,($L$297/$AZ$297)*100000)</f>
        <v>0</v>
      </c>
      <c r="CQ297" s="110"/>
      <c r="CR297" s="158"/>
      <c r="CS297" s="159">
        <v>4.4840999999999999E-2</v>
      </c>
      <c r="CT297" s="110"/>
      <c r="CU297" s="108" t="str">
        <f>' B_Populations'!$B$17</f>
        <v>75-84</v>
      </c>
      <c r="CV297" s="160">
        <f t="shared" si="279"/>
        <v>0</v>
      </c>
      <c r="CW297" s="161">
        <f t="shared" si="280"/>
        <v>0</v>
      </c>
      <c r="CX297" s="161">
        <f t="shared" si="281"/>
        <v>0</v>
      </c>
      <c r="CY297" s="162">
        <f t="shared" si="282"/>
        <v>0</v>
      </c>
      <c r="CZ297" s="162">
        <f t="shared" si="283"/>
        <v>0</v>
      </c>
      <c r="DA297" s="162">
        <f t="shared" si="284"/>
        <v>0</v>
      </c>
      <c r="DB297" s="162">
        <f t="shared" si="285"/>
        <v>0</v>
      </c>
      <c r="DC297" s="162">
        <f t="shared" si="286"/>
        <v>0</v>
      </c>
      <c r="DD297" s="162">
        <f t="shared" si="287"/>
        <v>0</v>
      </c>
      <c r="DE297" s="178">
        <f t="shared" si="288"/>
        <v>0</v>
      </c>
    </row>
    <row r="298" spans="1:129">
      <c r="B298" s="108" t="str">
        <f>' B_Populations'!$B$18</f>
        <v>85+</v>
      </c>
      <c r="C298" s="259"/>
      <c r="D298" s="260"/>
      <c r="E298" s="260"/>
      <c r="F298" s="155"/>
      <c r="G298" s="155"/>
      <c r="H298" s="155"/>
      <c r="I298" s="155"/>
      <c r="J298" s="155"/>
      <c r="K298" s="155"/>
      <c r="L298" s="155"/>
      <c r="M298" s="110"/>
      <c r="N298" s="110"/>
      <c r="O298" s="110"/>
      <c r="P298" s="110"/>
      <c r="Q298" s="110"/>
      <c r="R298" s="110"/>
      <c r="S298" s="110"/>
      <c r="T298" s="110"/>
      <c r="U298" s="110"/>
      <c r="V298" s="110"/>
      <c r="W298" s="110"/>
      <c r="X298" s="110"/>
      <c r="Y298" s="110"/>
      <c r="Z298" s="177"/>
      <c r="AA298" s="177"/>
      <c r="AB298" s="177"/>
      <c r="AC298" s="177"/>
      <c r="AD298" s="177"/>
      <c r="AE298" s="177"/>
      <c r="AF298" s="177"/>
      <c r="AG298" s="110"/>
      <c r="AH298" s="157">
        <f>' B_Populations'!C302</f>
        <v>0</v>
      </c>
      <c r="AI298" s="157">
        <f>IF(AH298=0,0,($C$298/$AH$298)*100000)</f>
        <v>0</v>
      </c>
      <c r="AJ298" s="157">
        <f>' B_Populations'!E302</f>
        <v>0</v>
      </c>
      <c r="AK298" s="157">
        <f>IF(AJ298=0,0,($D$298/$AJ$298)*100000)</f>
        <v>0</v>
      </c>
      <c r="AL298" s="157">
        <f>' B_Populations'!G302</f>
        <v>0</v>
      </c>
      <c r="AM298" s="157">
        <f>IF(AL298=0,0,($E$298/$AL$298)*100000)</f>
        <v>0</v>
      </c>
      <c r="AN298" s="157">
        <f>' B_Populations'!I302</f>
        <v>0</v>
      </c>
      <c r="AO298" s="157">
        <f>IF(AN298=0,0,($F$298/$AN$298)*100000)</f>
        <v>0</v>
      </c>
      <c r="AP298" s="157">
        <f>' B_Populations'!K302</f>
        <v>0</v>
      </c>
      <c r="AQ298" s="157">
        <f>IF(AP298=0,0,($G$298/$AP$298)*100000)</f>
        <v>0</v>
      </c>
      <c r="AR298" s="157">
        <f>' B_Populations'!M302</f>
        <v>0</v>
      </c>
      <c r="AS298" s="157">
        <f>IF(AR298=0,0,($H$298/$AR$298)*100000)</f>
        <v>0</v>
      </c>
      <c r="AT298" s="157">
        <f>' B_Populations'!O302</f>
        <v>0</v>
      </c>
      <c r="AU298" s="157">
        <f>IF(AT298=0,0,($I$298/$AT$298)*100000)</f>
        <v>0</v>
      </c>
      <c r="AV298" s="157">
        <f>' B_Populations'!Q302</f>
        <v>0</v>
      </c>
      <c r="AW298" s="157">
        <f>IF(AV298=0,0,($J$298/$AV$298)*100000)</f>
        <v>0</v>
      </c>
      <c r="AX298" s="157">
        <f>' B_Populations'!S302</f>
        <v>0</v>
      </c>
      <c r="AY298" s="157">
        <f>IF(AX298=0,0,($K$298/$AX$298)*100000)</f>
        <v>0</v>
      </c>
      <c r="AZ298" s="157">
        <f>' B_Populations'!U302</f>
        <v>0</v>
      </c>
      <c r="BA298" s="157">
        <f>IF(AZ298=0,0,($L$298/$AZ$298)*100000)</f>
        <v>0</v>
      </c>
      <c r="CQ298" s="110"/>
      <c r="CR298" s="158"/>
      <c r="CS298" s="159">
        <v>1.5507999999999999E-2</v>
      </c>
      <c r="CT298" s="110"/>
      <c r="CU298" s="108" t="str">
        <f>' B_Populations'!$B$18</f>
        <v>85+</v>
      </c>
      <c r="CV298" s="160">
        <f t="shared" si="279"/>
        <v>0</v>
      </c>
      <c r="CW298" s="161">
        <f t="shared" si="280"/>
        <v>0</v>
      </c>
      <c r="CX298" s="161">
        <f t="shared" si="281"/>
        <v>0</v>
      </c>
      <c r="CY298" s="162">
        <f t="shared" si="282"/>
        <v>0</v>
      </c>
      <c r="CZ298" s="162">
        <f t="shared" si="283"/>
        <v>0</v>
      </c>
      <c r="DA298" s="162">
        <f t="shared" si="284"/>
        <v>0</v>
      </c>
      <c r="DB298" s="162">
        <f t="shared" si="285"/>
        <v>0</v>
      </c>
      <c r="DC298" s="162">
        <f t="shared" si="286"/>
        <v>0</v>
      </c>
      <c r="DD298" s="162">
        <f t="shared" si="287"/>
        <v>0</v>
      </c>
      <c r="DE298" s="178">
        <f t="shared" si="288"/>
        <v>0</v>
      </c>
    </row>
    <row r="299" spans="1:129">
      <c r="B299" s="163" t="s">
        <v>115</v>
      </c>
      <c r="C299" s="164">
        <f t="shared" ref="C299:L299" si="289">SUM(C289:C298)</f>
        <v>0</v>
      </c>
      <c r="D299" s="165">
        <f t="shared" si="289"/>
        <v>0</v>
      </c>
      <c r="E299" s="165">
        <f t="shared" si="289"/>
        <v>0</v>
      </c>
      <c r="F299" s="167">
        <f t="shared" si="289"/>
        <v>0</v>
      </c>
      <c r="G299" s="167">
        <f t="shared" si="289"/>
        <v>0</v>
      </c>
      <c r="H299" s="167">
        <f t="shared" si="289"/>
        <v>0</v>
      </c>
      <c r="I299" s="167">
        <f t="shared" si="289"/>
        <v>0</v>
      </c>
      <c r="J299" s="167">
        <f t="shared" si="289"/>
        <v>0</v>
      </c>
      <c r="K299" s="167">
        <f t="shared" si="289"/>
        <v>0</v>
      </c>
      <c r="L299" s="179">
        <f t="shared" si="289"/>
        <v>0</v>
      </c>
      <c r="M299" s="98"/>
      <c r="AH299" s="170">
        <f t="shared" ref="AH299:BA299" si="290">SUM(AH289:AH298)</f>
        <v>0</v>
      </c>
      <c r="AI299" s="157">
        <f>IF(AH299=0,0,($C$299/$AH$299)*100000)</f>
        <v>0</v>
      </c>
      <c r="AJ299" s="157">
        <f t="shared" si="290"/>
        <v>0</v>
      </c>
      <c r="AK299" s="157">
        <f>IF(AJ299=0,0,($D$299/$AJ$299)*100000)</f>
        <v>0</v>
      </c>
      <c r="AL299" s="157">
        <f t="shared" si="290"/>
        <v>0</v>
      </c>
      <c r="AM299" s="157">
        <f>IF(AL299=0,0,($E$299/$AL$299)*100000)</f>
        <v>0</v>
      </c>
      <c r="AN299" s="157">
        <f t="shared" si="290"/>
        <v>0</v>
      </c>
      <c r="AO299" s="157">
        <f>IF(AN299=0,0,($F$299/$AN$299)*100000)</f>
        <v>0</v>
      </c>
      <c r="AP299" s="157">
        <f t="shared" si="290"/>
        <v>0</v>
      </c>
      <c r="AQ299" s="157">
        <f>IF(AP299=0,0,($G$299/$AP$299)*100000)</f>
        <v>0</v>
      </c>
      <c r="AR299" s="157">
        <f t="shared" si="290"/>
        <v>0</v>
      </c>
      <c r="AS299" s="157">
        <f>IF(AR299=0,0,($H$299/$AR$299)*100000)</f>
        <v>0</v>
      </c>
      <c r="AT299" s="157">
        <f t="shared" si="290"/>
        <v>0</v>
      </c>
      <c r="AU299" s="157">
        <f>IF(AT299=0,0,($I$299/$AT$299)*100000)</f>
        <v>0</v>
      </c>
      <c r="AV299" s="157">
        <f t="shared" si="290"/>
        <v>0</v>
      </c>
      <c r="AW299" s="157">
        <f>IF(AV299=0,0,($J$299/$AV$299)*100000)</f>
        <v>0</v>
      </c>
      <c r="AX299" s="157">
        <f t="shared" si="290"/>
        <v>0</v>
      </c>
      <c r="AY299" s="157">
        <f>IF(AX299=0,0,($K$299/$AX$299)*100000)</f>
        <v>0</v>
      </c>
      <c r="AZ299" s="157">
        <f t="shared" si="290"/>
        <v>0</v>
      </c>
      <c r="BA299" s="157">
        <f>IF(AZ299=0,0,($L$299/$AZ$299)*100000)</f>
        <v>0</v>
      </c>
      <c r="CS299" s="171"/>
      <c r="CU299" s="157" t="s">
        <v>115</v>
      </c>
      <c r="CV299" s="160">
        <f t="shared" ref="CV299:DE299" si="291">SUM(CV289:CV298)</f>
        <v>0</v>
      </c>
      <c r="CW299" s="161">
        <f t="shared" si="291"/>
        <v>0</v>
      </c>
      <c r="CX299" s="161">
        <f t="shared" si="291"/>
        <v>0</v>
      </c>
      <c r="CY299" s="172">
        <f t="shared" si="291"/>
        <v>0</v>
      </c>
      <c r="CZ299" s="172">
        <f t="shared" si="291"/>
        <v>0</v>
      </c>
      <c r="DA299" s="172">
        <f t="shared" si="291"/>
        <v>0</v>
      </c>
      <c r="DB299" s="172">
        <f t="shared" si="291"/>
        <v>0</v>
      </c>
      <c r="DC299" s="172">
        <f t="shared" si="291"/>
        <v>0</v>
      </c>
      <c r="DD299" s="172">
        <f t="shared" si="291"/>
        <v>0</v>
      </c>
      <c r="DE299" s="180">
        <f t="shared" si="291"/>
        <v>0</v>
      </c>
    </row>
    <row r="301" spans="1:129" ht="12.95" thickBot="1"/>
    <row r="302" spans="1:129" ht="13.5" thickBot="1">
      <c r="A302" s="136" t="s">
        <v>117</v>
      </c>
      <c r="B302" s="137"/>
      <c r="C302" s="181" t="str">
        <f>' B_Populations'!A70&amp;"-"&amp;' B_Populations'!A10</f>
        <v>2017-2021</v>
      </c>
      <c r="D302" s="182"/>
      <c r="E302" s="183"/>
      <c r="F302" s="140" t="s">
        <v>104</v>
      </c>
      <c r="G302" s="141"/>
      <c r="H302" s="141"/>
      <c r="I302" s="141"/>
      <c r="J302" s="141"/>
      <c r="K302" s="141"/>
      <c r="L302" s="141"/>
      <c r="M302" s="98"/>
      <c r="N302" s="98"/>
      <c r="O302" s="98"/>
      <c r="P302" s="98"/>
      <c r="Q302" s="98"/>
      <c r="R302" s="98"/>
      <c r="S302" s="98"/>
      <c r="T302" s="98"/>
      <c r="U302" s="98"/>
      <c r="V302" s="98"/>
      <c r="W302" s="98"/>
      <c r="X302" s="98"/>
      <c r="Y302" s="98"/>
      <c r="CV302" s="98" t="s">
        <v>106</v>
      </c>
      <c r="CW302" s="98"/>
      <c r="CX302" s="98"/>
      <c r="CY302" s="98"/>
    </row>
    <row r="303" spans="1:129" ht="39">
      <c r="B303" s="144" t="s">
        <v>32</v>
      </c>
      <c r="C303" s="216"/>
      <c r="D303" s="217"/>
      <c r="E303" s="218"/>
      <c r="F303" s="184" t="str">
        <f>' B_Populations'!$I$8</f>
        <v>White-Not Hispanic</v>
      </c>
      <c r="G303" s="147" t="str">
        <f>' B_Populations'!$K$8</f>
        <v>Hispanic</v>
      </c>
      <c r="H303" s="148" t="str">
        <f>' B_Populations'!$M$8</f>
        <v>Black-Not Hispanic</v>
      </c>
      <c r="I303" s="148" t="str">
        <f>' B_Populations'!$O$8</f>
        <v>Asian</v>
      </c>
      <c r="J303" s="148" t="str">
        <f>' B_Populations'!$Q$8</f>
        <v>American Indian/Alaska Native</v>
      </c>
      <c r="K303" s="148" t="str">
        <f>' B_Populations'!$S$8</f>
        <v>Other</v>
      </c>
      <c r="L303" s="175" t="str">
        <f>' B_Populations'!$U$8</f>
        <v>Other</v>
      </c>
      <c r="M303" s="102"/>
      <c r="N303" s="102"/>
      <c r="O303" s="102"/>
      <c r="P303" s="102"/>
      <c r="Q303" s="102"/>
      <c r="R303" s="102"/>
      <c r="S303" s="102"/>
      <c r="T303" s="102"/>
      <c r="U303" s="102"/>
      <c r="V303" s="102"/>
      <c r="W303" s="102"/>
      <c r="X303" s="102"/>
      <c r="Y303" s="102"/>
      <c r="Z303" s="102"/>
      <c r="AA303" s="102"/>
      <c r="AB303" s="102"/>
      <c r="AC303" s="102"/>
      <c r="AD303" s="102"/>
      <c r="AE303" s="102"/>
      <c r="AF303" s="102"/>
      <c r="AH303" s="102"/>
      <c r="AI303" s="102"/>
      <c r="AJ303" s="102"/>
      <c r="AK303" s="102"/>
      <c r="AL303" s="102"/>
      <c r="AM303" s="102"/>
      <c r="AN303" s="185" t="str">
        <f>' B_Populations'!$I$8</f>
        <v>White-Not Hispanic</v>
      </c>
      <c r="AO303" s="186" t="s">
        <v>111</v>
      </c>
      <c r="AP303" s="150" t="str">
        <f>' B_Populations'!$K$8</f>
        <v>Hispanic</v>
      </c>
      <c r="AQ303" s="150" t="s">
        <v>111</v>
      </c>
      <c r="AR303" s="150" t="str">
        <f>' B_Populations'!$M$8</f>
        <v>Black-Not Hispanic</v>
      </c>
      <c r="AS303" s="150" t="s">
        <v>111</v>
      </c>
      <c r="AT303" s="150" t="str">
        <f>' B_Populations'!$O$8</f>
        <v>Asian</v>
      </c>
      <c r="AU303" s="150" t="s">
        <v>111</v>
      </c>
      <c r="AV303" s="150" t="str">
        <f>' B_Populations'!$Q$8</f>
        <v>American Indian/Alaska Native</v>
      </c>
      <c r="AW303" s="150" t="s">
        <v>111</v>
      </c>
      <c r="AX303" s="150" t="str">
        <f>' B_Populations'!$S$8</f>
        <v>Other</v>
      </c>
      <c r="AY303" s="150" t="s">
        <v>111</v>
      </c>
      <c r="AZ303" s="150" t="str">
        <f>' B_Populations'!$U$8</f>
        <v>Other</v>
      </c>
      <c r="BA303" s="150" t="s">
        <v>111</v>
      </c>
      <c r="BB303" s="102"/>
      <c r="BC303" s="102"/>
      <c r="BD303" s="102"/>
      <c r="BE303" s="102"/>
      <c r="BF303" s="102"/>
      <c r="BG303" s="102"/>
      <c r="BH303" s="102"/>
      <c r="BI303" s="102"/>
      <c r="BJ303" s="102"/>
      <c r="BK303" s="102"/>
      <c r="BL303" s="102"/>
      <c r="BM303" s="102"/>
      <c r="BN303" s="102"/>
      <c r="BO303" s="102"/>
      <c r="BP303" s="102"/>
      <c r="BQ303" s="102"/>
      <c r="BR303" s="102"/>
      <c r="BS303" s="102"/>
      <c r="BT303" s="102"/>
      <c r="BU303" s="102"/>
      <c r="BV303" s="102"/>
      <c r="BW303" s="102"/>
      <c r="BX303" s="102"/>
      <c r="BY303" s="102"/>
      <c r="BZ303" s="102"/>
      <c r="CA303" s="102"/>
      <c r="CB303" s="102"/>
      <c r="CC303" s="102"/>
      <c r="CD303" s="102"/>
      <c r="CE303" s="102"/>
      <c r="CF303" s="102"/>
      <c r="CG303" s="102"/>
      <c r="CH303" s="102"/>
      <c r="CI303" s="102"/>
      <c r="CJ303" s="102"/>
      <c r="CK303" s="102"/>
      <c r="CL303" s="102"/>
      <c r="CM303" s="102"/>
      <c r="CN303" s="102"/>
      <c r="CO303" s="102"/>
      <c r="CP303" s="102"/>
      <c r="CQ303" s="102"/>
      <c r="CR303" s="102"/>
      <c r="CS303" s="151" t="s">
        <v>114</v>
      </c>
      <c r="CU303" s="150" t="s">
        <v>32</v>
      </c>
      <c r="CV303" s="150"/>
      <c r="CW303" s="150"/>
      <c r="CX303" s="150"/>
      <c r="CY303" s="148" t="str">
        <f>' B_Populations'!$I$8</f>
        <v>White-Not Hispanic</v>
      </c>
      <c r="CZ303" s="148" t="str">
        <f>' B_Populations'!$K$8</f>
        <v>Hispanic</v>
      </c>
      <c r="DA303" s="148" t="str">
        <f>' B_Populations'!$M$8</f>
        <v>Black-Not Hispanic</v>
      </c>
      <c r="DB303" s="148" t="str">
        <f>' B_Populations'!$O$8</f>
        <v>Asian</v>
      </c>
      <c r="DC303" s="148" t="str">
        <f>' B_Populations'!$Q$8</f>
        <v>American Indian/Alaska Native</v>
      </c>
      <c r="DD303" s="148" t="str">
        <f>' B_Populations'!$S$8</f>
        <v>Other</v>
      </c>
      <c r="DE303" s="175" t="str">
        <f>' B_Populations'!$U$8</f>
        <v>Other</v>
      </c>
      <c r="DF303" s="102"/>
      <c r="DG303" s="102"/>
      <c r="DH303" s="102"/>
      <c r="DI303" s="102"/>
      <c r="DJ303" s="102"/>
      <c r="DK303" s="102"/>
      <c r="DL303" s="102"/>
      <c r="DM303" s="102"/>
      <c r="DN303" s="102"/>
      <c r="DO303" s="102"/>
      <c r="DP303" s="102"/>
      <c r="DQ303" s="102"/>
      <c r="DR303" s="102"/>
      <c r="DS303" s="102"/>
      <c r="DT303" s="102"/>
      <c r="DU303" s="102"/>
      <c r="DV303" s="102"/>
      <c r="DW303" s="102"/>
      <c r="DX303" s="102"/>
      <c r="DY303" s="102"/>
    </row>
    <row r="304" spans="1:129" ht="12.75">
      <c r="B304" s="108" t="str">
        <f>' B_Populations'!$B$9</f>
        <v>10-14</v>
      </c>
      <c r="C304" s="261">
        <f>C4+C19+C34+C49+C64</f>
        <v>1</v>
      </c>
      <c r="D304" s="262"/>
      <c r="E304" s="263"/>
      <c r="F304" s="187"/>
      <c r="G304" s="155"/>
      <c r="H304" s="155"/>
      <c r="I304" s="155"/>
      <c r="J304" s="155"/>
      <c r="K304" s="155"/>
      <c r="L304" s="197"/>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N304" s="188">
        <f>SUM(' B_Populations'!I9+' B_Populations'!I24+' B_Populations'!I39+' B_Populations'!I54+' B_Populations'!I69)</f>
        <v>0</v>
      </c>
      <c r="AO304" s="189">
        <f>IF(AN304=0,0,($F$304/$AN$304)*100000)</f>
        <v>0</v>
      </c>
      <c r="AP304" s="157">
        <f>SUM(' B_Populations'!K9+' B_Populations'!K24+' B_Populations'!K39+' B_Populations'!K54+' B_Populations'!K69)</f>
        <v>0</v>
      </c>
      <c r="AQ304" s="157">
        <f>IF(AP304=0,0,($G$304/$AP$304)*100000)</f>
        <v>0</v>
      </c>
      <c r="AR304" s="157">
        <f>SUM(' B_Populations'!M9+' B_Populations'!M24+' B_Populations'!M39+' B_Populations'!M54+' B_Populations'!M69)</f>
        <v>0</v>
      </c>
      <c r="AS304" s="157">
        <f>IF(AR304=0,0,($H$304/$AR$304)*100000)</f>
        <v>0</v>
      </c>
      <c r="AT304" s="157">
        <f>SUM(' B_Populations'!O9+' B_Populations'!O24+' B_Populations'!O39+' B_Populations'!O54+' B_Populations'!O69)</f>
        <v>0</v>
      </c>
      <c r="AU304" s="157">
        <f>IF(AT304=0,0,($I$304/$AT$304)*100000)</f>
        <v>0</v>
      </c>
      <c r="AV304" s="157">
        <f>SUM(' B_Populations'!Q9+' B_Populations'!Q24+' B_Populations'!Q39+' B_Populations'!Q54+' B_Populations'!Q69)</f>
        <v>0</v>
      </c>
      <c r="AW304" s="157">
        <f>IF(AV304=0,0,($J$304/$AV$304)*100000)</f>
        <v>0</v>
      </c>
      <c r="AX304" s="157">
        <f>SUM(' B_Populations'!S9+' B_Populations'!S24+' B_Populations'!S39+' B_Populations'!S54+' B_Populations'!S69)</f>
        <v>0</v>
      </c>
      <c r="AY304" s="157">
        <f>IF(AX304=0,0,($K$304/$AX$304)*100000)</f>
        <v>0</v>
      </c>
      <c r="AZ304" s="157">
        <f>SUM(' B_Populations'!U9+' B_Populations'!U24+' B_Populations'!U39+' B_Populations'!U54+' B_Populations'!U69)</f>
        <v>0</v>
      </c>
      <c r="BA304" s="157">
        <f>IF(AZ304=0,0,($L$304/$AZ$304)*100000)</f>
        <v>0</v>
      </c>
      <c r="CQ304" s="110"/>
      <c r="CR304" s="158"/>
      <c r="CS304" s="159">
        <v>7.3032E-2</v>
      </c>
      <c r="CT304" s="110"/>
      <c r="CU304" s="108" t="str">
        <f>' B_Populations'!$B$9</f>
        <v>10-14</v>
      </c>
      <c r="CV304" s="157">
        <f>(CV4+CV19+CV34+CV49+CV64)/5</f>
        <v>3.4438497630443501E-2</v>
      </c>
      <c r="CW304" s="157">
        <f t="shared" ref="CW304:CX304" si="292">(CW4+CW19+CW34+CW49+CW64)/5</f>
        <v>6.5767931919492109E-2</v>
      </c>
      <c r="CX304" s="157">
        <f t="shared" si="292"/>
        <v>0</v>
      </c>
      <c r="CY304" s="162">
        <f t="shared" ref="CY304:CY313" si="293">AO304*CS304</f>
        <v>0</v>
      </c>
      <c r="CZ304" s="162">
        <f t="shared" ref="CZ304:CZ313" si="294">AQ304*CS304</f>
        <v>0</v>
      </c>
      <c r="DA304" s="162">
        <f t="shared" ref="DA304:DA313" si="295">AS304*CS304</f>
        <v>0</v>
      </c>
      <c r="DB304" s="162">
        <f t="shared" ref="DB304:DB313" si="296">AU304*CS304</f>
        <v>0</v>
      </c>
      <c r="DC304" s="162">
        <f t="shared" ref="DC304:DC313" si="297">AW304*CS304</f>
        <v>0</v>
      </c>
      <c r="DD304" s="162">
        <f t="shared" ref="DD304:DD313" si="298">AY304*CS304</f>
        <v>0</v>
      </c>
      <c r="DE304" s="178">
        <f t="shared" ref="DE304:DE313" si="299">BA304*CS304</f>
        <v>0</v>
      </c>
      <c r="DF304" s="110"/>
      <c r="DG304" s="110"/>
      <c r="DH304" s="110"/>
      <c r="DI304" s="110"/>
      <c r="DJ304" s="110"/>
      <c r="DK304" s="110"/>
      <c r="DL304" s="110"/>
      <c r="DM304" s="110"/>
      <c r="DN304" s="110"/>
      <c r="DO304" s="110"/>
      <c r="DP304" s="110"/>
      <c r="DQ304" s="110"/>
      <c r="DR304" s="110"/>
      <c r="DS304" s="110"/>
      <c r="DT304" s="110"/>
      <c r="DU304" s="110"/>
      <c r="DV304" s="110"/>
      <c r="DW304" s="110"/>
      <c r="DX304" s="110"/>
      <c r="DY304" s="110"/>
    </row>
    <row r="305" spans="2:129" ht="12.6" customHeight="1">
      <c r="B305" s="108" t="str">
        <f>' B_Populations'!$B$10</f>
        <v>15-19</v>
      </c>
      <c r="C305" s="261">
        <f t="shared" ref="C305:C314" si="300">C5+C20+C35+C50+C65</f>
        <v>9</v>
      </c>
      <c r="D305" s="262"/>
      <c r="E305" s="263"/>
      <c r="F305" s="187"/>
      <c r="G305" s="155"/>
      <c r="H305" s="155"/>
      <c r="I305" s="155"/>
      <c r="J305" s="155"/>
      <c r="K305" s="155"/>
      <c r="L305" s="197"/>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N305" s="188">
        <f>SUM(' B_Populations'!I10+' B_Populations'!I25+' B_Populations'!I40+' B_Populations'!I55+' B_Populations'!I70)</f>
        <v>0</v>
      </c>
      <c r="AO305" s="189">
        <f>IF(AN305=0,0,($F$305/$AN$305)*100000)</f>
        <v>0</v>
      </c>
      <c r="AP305" s="157">
        <f>SUM(' B_Populations'!K10+' B_Populations'!K25+' B_Populations'!K40+' B_Populations'!K55+' B_Populations'!K70)</f>
        <v>0</v>
      </c>
      <c r="AQ305" s="157">
        <f>IF(AP305=0,0,($G$305/$AP$305)*100000)</f>
        <v>0</v>
      </c>
      <c r="AR305" s="157">
        <f>SUM(' B_Populations'!M10+' B_Populations'!M25+' B_Populations'!M40+' B_Populations'!M55+' B_Populations'!M70)</f>
        <v>0</v>
      </c>
      <c r="AS305" s="157">
        <f>IF(AR305=0,0,($H$305/$AR$305)*100000)</f>
        <v>0</v>
      </c>
      <c r="AT305" s="157">
        <f>SUM(' B_Populations'!O10+' B_Populations'!O25+' B_Populations'!O40+' B_Populations'!O55+' B_Populations'!O70)</f>
        <v>0</v>
      </c>
      <c r="AU305" s="157">
        <f>IF(AT305=0,0,($I$305/$AT$305)*100000)</f>
        <v>0</v>
      </c>
      <c r="AV305" s="157">
        <f>SUM(' B_Populations'!Q10+' B_Populations'!Q25+' B_Populations'!Q40+' B_Populations'!Q55+' B_Populations'!Q70)</f>
        <v>0</v>
      </c>
      <c r="AW305" s="157">
        <f>IF(AV305=0,0,($J$305/$AV$305)*100000)</f>
        <v>0</v>
      </c>
      <c r="AX305" s="157">
        <f>SUM(' B_Populations'!S10+' B_Populations'!S25+' B_Populations'!S40+' B_Populations'!S55+' B_Populations'!S70)</f>
        <v>0</v>
      </c>
      <c r="AY305" s="157">
        <f>IF(AX305=0,0,($K$305/$AX$305)*100000)</f>
        <v>0</v>
      </c>
      <c r="AZ305" s="157">
        <f>SUM(' B_Populations'!U10+' B_Populations'!U25+' B_Populations'!U40+' B_Populations'!U55+' B_Populations'!U70)</f>
        <v>0</v>
      </c>
      <c r="BA305" s="157">
        <f>IF(AZ305=0,0,($L$305/$AZ$305)*100000)</f>
        <v>0</v>
      </c>
      <c r="CQ305" s="110"/>
      <c r="CR305" s="158"/>
      <c r="CS305" s="159">
        <v>7.2168999999999997E-2</v>
      </c>
      <c r="CT305" s="110"/>
      <c r="CU305" s="108" t="str">
        <f>' B_Populations'!$B$10</f>
        <v>15-19</v>
      </c>
      <c r="CV305" s="157">
        <f t="shared" ref="CV305:CX314" si="301">(CV5+CV20+CV35+CV50+CV65)/5</f>
        <v>0.32960319055211623</v>
      </c>
      <c r="CW305" s="157">
        <f t="shared" si="301"/>
        <v>0.21015121945841586</v>
      </c>
      <c r="CX305" s="157">
        <f t="shared" si="301"/>
        <v>0.45584220529240171</v>
      </c>
      <c r="CY305" s="162">
        <f t="shared" si="293"/>
        <v>0</v>
      </c>
      <c r="CZ305" s="162">
        <f t="shared" si="294"/>
        <v>0</v>
      </c>
      <c r="DA305" s="162">
        <f t="shared" si="295"/>
        <v>0</v>
      </c>
      <c r="DB305" s="162">
        <f t="shared" si="296"/>
        <v>0</v>
      </c>
      <c r="DC305" s="162">
        <f t="shared" si="297"/>
        <v>0</v>
      </c>
      <c r="DD305" s="162">
        <f t="shared" si="298"/>
        <v>0</v>
      </c>
      <c r="DE305" s="178">
        <f t="shared" si="299"/>
        <v>0</v>
      </c>
      <c r="DF305" s="110"/>
      <c r="DG305" s="110"/>
      <c r="DH305" s="110"/>
      <c r="DI305" s="110"/>
      <c r="DJ305" s="110"/>
      <c r="DK305" s="110"/>
      <c r="DL305" s="110"/>
      <c r="DM305" s="110"/>
      <c r="DN305" s="110"/>
      <c r="DO305" s="110"/>
      <c r="DP305" s="110"/>
      <c r="DQ305" s="110"/>
      <c r="DR305" s="110"/>
      <c r="DS305" s="110"/>
      <c r="DT305" s="110"/>
      <c r="DU305" s="110"/>
      <c r="DV305" s="110"/>
      <c r="DW305" s="110"/>
      <c r="DX305" s="110"/>
      <c r="DY305" s="110"/>
    </row>
    <row r="306" spans="2:129" ht="12.6" customHeight="1">
      <c r="B306" s="108" t="str">
        <f>' B_Populations'!$B$11</f>
        <v>20-24</v>
      </c>
      <c r="C306" s="261">
        <f t="shared" si="300"/>
        <v>15</v>
      </c>
      <c r="D306" s="262"/>
      <c r="E306" s="263"/>
      <c r="F306" s="187"/>
      <c r="G306" s="155"/>
      <c r="H306" s="155"/>
      <c r="I306" s="155"/>
      <c r="J306" s="155"/>
      <c r="K306" s="155"/>
      <c r="L306" s="197"/>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N306" s="188">
        <f>SUM(' B_Populations'!I11+' B_Populations'!I26+' B_Populations'!I41+' B_Populations'!I56+' B_Populations'!I71)</f>
        <v>0</v>
      </c>
      <c r="AO306" s="189">
        <f>IF(AN306=0,0,($F$306/$AN$306)*100000)</f>
        <v>0</v>
      </c>
      <c r="AP306" s="157">
        <f>SUM(' B_Populations'!K11+' B_Populations'!K26+' B_Populations'!K41+' B_Populations'!K56+' B_Populations'!K71)</f>
        <v>0</v>
      </c>
      <c r="AQ306" s="157">
        <f>IF(AP306=0,0,($G$306/$AP$306)*100000)</f>
        <v>0</v>
      </c>
      <c r="AR306" s="157">
        <f>SUM(' B_Populations'!M11+' B_Populations'!M26+' B_Populations'!M41+' B_Populations'!M56+' B_Populations'!M71)</f>
        <v>0</v>
      </c>
      <c r="AS306" s="157">
        <f>IF(AR306=0,0,($H$306/$AR$306)*100000)</f>
        <v>0</v>
      </c>
      <c r="AT306" s="157">
        <f>SUM(' B_Populations'!O11+' B_Populations'!O26+' B_Populations'!O41+' B_Populations'!O56+' B_Populations'!O71)</f>
        <v>0</v>
      </c>
      <c r="AU306" s="157">
        <f>IF(AT306=0,0,($I$306/$AT$306)*100000)</f>
        <v>0</v>
      </c>
      <c r="AV306" s="157">
        <f>SUM(' B_Populations'!Q11+' B_Populations'!Q26+' B_Populations'!Q41+' B_Populations'!Q56+' B_Populations'!Q71)</f>
        <v>0</v>
      </c>
      <c r="AW306" s="157">
        <f>IF(AV306=0,0,($J$306/$AV$306)*100000)</f>
        <v>0</v>
      </c>
      <c r="AX306" s="157">
        <f>SUM(' B_Populations'!S11+' B_Populations'!S26+' B_Populations'!S41+' B_Populations'!S56+' B_Populations'!S71)</f>
        <v>0</v>
      </c>
      <c r="AY306" s="157">
        <f>IF(AX306=0,0,($K$306/$AX$306)*100000)</f>
        <v>0</v>
      </c>
      <c r="AZ306" s="157">
        <f>SUM(' B_Populations'!U11+' B_Populations'!U26+' B_Populations'!U41+' B_Populations'!U56+' B_Populations'!U71)</f>
        <v>0</v>
      </c>
      <c r="BA306" s="157">
        <f>IF(AZ306=0,0,($L$306/$AZ$306)*100000)</f>
        <v>0</v>
      </c>
      <c r="CQ306" s="110"/>
      <c r="CR306" s="158"/>
      <c r="CS306" s="159">
        <v>6.6477999999999995E-2</v>
      </c>
      <c r="CT306" s="110"/>
      <c r="CU306" s="108" t="str">
        <f>' B_Populations'!$B$11</f>
        <v>20-24</v>
      </c>
      <c r="CV306" s="157">
        <f t="shared" si="301"/>
        <v>0.58889008869554316</v>
      </c>
      <c r="CW306" s="157">
        <f t="shared" si="301"/>
        <v>1.0771901027761066</v>
      </c>
      <c r="CX306" s="157">
        <f t="shared" si="301"/>
        <v>8.5783598941867212E-2</v>
      </c>
      <c r="CY306" s="162">
        <f t="shared" si="293"/>
        <v>0</v>
      </c>
      <c r="CZ306" s="162">
        <f t="shared" si="294"/>
        <v>0</v>
      </c>
      <c r="DA306" s="162">
        <f t="shared" si="295"/>
        <v>0</v>
      </c>
      <c r="DB306" s="162">
        <f t="shared" si="296"/>
        <v>0</v>
      </c>
      <c r="DC306" s="162">
        <f t="shared" si="297"/>
        <v>0</v>
      </c>
      <c r="DD306" s="162">
        <f t="shared" si="298"/>
        <v>0</v>
      </c>
      <c r="DE306" s="178">
        <f t="shared" si="299"/>
        <v>0</v>
      </c>
      <c r="DF306" s="110"/>
      <c r="DG306" s="110"/>
      <c r="DH306" s="110"/>
      <c r="DI306" s="110"/>
      <c r="DJ306" s="110"/>
      <c r="DK306" s="110"/>
      <c r="DL306" s="110"/>
      <c r="DM306" s="110"/>
      <c r="DN306" s="110"/>
      <c r="DO306" s="110"/>
      <c r="DP306" s="110"/>
      <c r="DQ306" s="110"/>
      <c r="DR306" s="110"/>
      <c r="DS306" s="110"/>
      <c r="DT306" s="110"/>
      <c r="DU306" s="110"/>
      <c r="DV306" s="110"/>
      <c r="DW306" s="110"/>
      <c r="DX306" s="110"/>
      <c r="DY306" s="110"/>
    </row>
    <row r="307" spans="2:129" ht="12.6" customHeight="1">
      <c r="B307" s="108" t="str">
        <f>' B_Populations'!$B$12</f>
        <v>25-34</v>
      </c>
      <c r="C307" s="261">
        <f t="shared" si="300"/>
        <v>16</v>
      </c>
      <c r="D307" s="262"/>
      <c r="E307" s="263"/>
      <c r="F307" s="187"/>
      <c r="G307" s="155"/>
      <c r="H307" s="155"/>
      <c r="I307" s="155"/>
      <c r="J307" s="155"/>
      <c r="K307" s="155"/>
      <c r="L307" s="197"/>
      <c r="M307" s="110"/>
      <c r="N307" s="110"/>
      <c r="O307" s="110"/>
      <c r="P307" s="110"/>
      <c r="Q307" s="110"/>
      <c r="R307" s="110"/>
      <c r="S307" s="110"/>
      <c r="T307" s="110"/>
      <c r="U307" s="110"/>
      <c r="V307" s="110"/>
      <c r="W307" s="110"/>
      <c r="X307" s="110"/>
      <c r="Y307" s="110"/>
      <c r="Z307" s="110"/>
      <c r="AA307" s="110"/>
      <c r="AB307" s="110"/>
      <c r="AC307" s="110"/>
      <c r="AD307" s="110"/>
      <c r="AE307" s="110"/>
      <c r="AF307" s="110"/>
      <c r="AG307" s="110"/>
      <c r="AN307" s="188">
        <f>SUM(' B_Populations'!I12+' B_Populations'!I27+' B_Populations'!I42+' B_Populations'!I57+' B_Populations'!I72)</f>
        <v>0</v>
      </c>
      <c r="AO307" s="189">
        <f>IF(AN307=0,0,($F$307/$AN$307)*100000)</f>
        <v>0</v>
      </c>
      <c r="AP307" s="157">
        <f>SUM(' B_Populations'!K12+' B_Populations'!K27+' B_Populations'!K42+' B_Populations'!K57+' B_Populations'!K72)</f>
        <v>0</v>
      </c>
      <c r="AQ307" s="157">
        <f>IF(AP307=0,0,($G$307/$AP$307)*100000)</f>
        <v>0</v>
      </c>
      <c r="AR307" s="157">
        <f>SUM(' B_Populations'!M12+' B_Populations'!M27+' B_Populations'!M42+' B_Populations'!M57+' B_Populations'!M72)</f>
        <v>0</v>
      </c>
      <c r="AS307" s="157">
        <f>IF(AR307=0,0,($H$307/$AR$307)*100000)</f>
        <v>0</v>
      </c>
      <c r="AT307" s="157">
        <f>SUM(' B_Populations'!O12+' B_Populations'!O27+' B_Populations'!O42+' B_Populations'!O57+' B_Populations'!O72)</f>
        <v>0</v>
      </c>
      <c r="AU307" s="157">
        <f>IF(AT307=0,0,($I$307/$AT$307)*100000)</f>
        <v>0</v>
      </c>
      <c r="AV307" s="157">
        <f>SUM(' B_Populations'!Q12+' B_Populations'!Q27+' B_Populations'!Q42+' B_Populations'!Q57+' B_Populations'!Q72)</f>
        <v>0</v>
      </c>
      <c r="AW307" s="157">
        <f>IF(AV307=0,0,($J$307/$AV$307)*100000)</f>
        <v>0</v>
      </c>
      <c r="AX307" s="157">
        <f>SUM(' B_Populations'!S12+' B_Populations'!S27+' B_Populations'!S42+' B_Populations'!S57+' B_Populations'!S72)</f>
        <v>0</v>
      </c>
      <c r="AY307" s="157">
        <f>IF(AX307=0,0,($K$307/$AX$307)*100000)</f>
        <v>0</v>
      </c>
      <c r="AZ307" s="157">
        <f>SUM(' B_Populations'!U12+' B_Populations'!U27+' B_Populations'!U42+' B_Populations'!U57+' B_Populations'!U72)</f>
        <v>0</v>
      </c>
      <c r="BA307" s="157">
        <f>IF(AZ307=0,0,($L$307/$AZ$307)*100000)</f>
        <v>0</v>
      </c>
      <c r="CQ307" s="110"/>
      <c r="CR307" s="158"/>
      <c r="CS307" s="159">
        <v>0.135573</v>
      </c>
      <c r="CT307" s="110"/>
      <c r="CU307" s="108" t="str">
        <f>' B_Populations'!$B$12</f>
        <v>25-34</v>
      </c>
      <c r="CV307" s="157">
        <f t="shared" si="301"/>
        <v>0.70085294729789005</v>
      </c>
      <c r="CW307" s="157">
        <f t="shared" si="301"/>
        <v>1.0403652705331972</v>
      </c>
      <c r="CX307" s="157">
        <f t="shared" si="301"/>
        <v>0.34987802996433132</v>
      </c>
      <c r="CY307" s="162">
        <f t="shared" si="293"/>
        <v>0</v>
      </c>
      <c r="CZ307" s="162">
        <f t="shared" si="294"/>
        <v>0</v>
      </c>
      <c r="DA307" s="162">
        <f t="shared" si="295"/>
        <v>0</v>
      </c>
      <c r="DB307" s="162">
        <f t="shared" si="296"/>
        <v>0</v>
      </c>
      <c r="DC307" s="162">
        <f t="shared" si="297"/>
        <v>0</v>
      </c>
      <c r="DD307" s="162">
        <f t="shared" si="298"/>
        <v>0</v>
      </c>
      <c r="DE307" s="178">
        <f t="shared" si="299"/>
        <v>0</v>
      </c>
      <c r="DF307" s="110"/>
      <c r="DG307" s="110"/>
      <c r="DH307" s="110"/>
      <c r="DI307" s="110"/>
      <c r="DJ307" s="110"/>
      <c r="DK307" s="110"/>
      <c r="DL307" s="110"/>
      <c r="DM307" s="110"/>
      <c r="DN307" s="110"/>
      <c r="DO307" s="110"/>
      <c r="DP307" s="110"/>
      <c r="DQ307" s="110"/>
      <c r="DR307" s="110"/>
      <c r="DS307" s="110"/>
      <c r="DT307" s="110"/>
      <c r="DU307" s="110"/>
      <c r="DV307" s="110"/>
      <c r="DW307" s="110"/>
      <c r="DX307" s="110"/>
      <c r="DY307" s="110"/>
    </row>
    <row r="308" spans="2:129" ht="12.6" customHeight="1">
      <c r="B308" s="108" t="str">
        <f>' B_Populations'!$B$13</f>
        <v>35-44</v>
      </c>
      <c r="C308" s="261">
        <f t="shared" si="300"/>
        <v>19</v>
      </c>
      <c r="D308" s="262"/>
      <c r="E308" s="263"/>
      <c r="F308" s="187"/>
      <c r="G308" s="155"/>
      <c r="H308" s="155"/>
      <c r="I308" s="155"/>
      <c r="J308" s="155"/>
      <c r="K308" s="155"/>
      <c r="L308" s="197"/>
      <c r="M308" s="110"/>
      <c r="N308" s="110"/>
      <c r="O308" s="110"/>
      <c r="P308" s="110"/>
      <c r="Q308" s="110"/>
      <c r="R308" s="110"/>
      <c r="S308" s="110"/>
      <c r="T308" s="110"/>
      <c r="U308" s="110"/>
      <c r="V308" s="110"/>
      <c r="W308" s="110"/>
      <c r="X308" s="110"/>
      <c r="Y308" s="110"/>
      <c r="Z308" s="110"/>
      <c r="AA308" s="110"/>
      <c r="AB308" s="110"/>
      <c r="AC308" s="110"/>
      <c r="AD308" s="110"/>
      <c r="AE308" s="110"/>
      <c r="AF308" s="110"/>
      <c r="AG308" s="110"/>
      <c r="AN308" s="188">
        <f>SUM(' B_Populations'!I13+' B_Populations'!I28+' B_Populations'!I43+' B_Populations'!I58+' B_Populations'!I73)</f>
        <v>0</v>
      </c>
      <c r="AO308" s="189">
        <f>IF(AN308=0,0,($F$308/$AN$308)*100000)</f>
        <v>0</v>
      </c>
      <c r="AP308" s="157">
        <f>SUM(' B_Populations'!K13+' B_Populations'!K28+' B_Populations'!K43+' B_Populations'!K58+' B_Populations'!K73)</f>
        <v>0</v>
      </c>
      <c r="AQ308" s="157">
        <f>IF(AP308=0,0,($G$308/$AP$308)*100000)</f>
        <v>0</v>
      </c>
      <c r="AR308" s="157">
        <f>SUM(' B_Populations'!M13+' B_Populations'!M28+' B_Populations'!M43+' B_Populations'!M58+' B_Populations'!M73)</f>
        <v>0</v>
      </c>
      <c r="AS308" s="157">
        <f>IF(AR308=0,0,($H$308/$AR$308)*100000)</f>
        <v>0</v>
      </c>
      <c r="AT308" s="157">
        <f>SUM(' B_Populations'!O13+' B_Populations'!O28+' B_Populations'!O43+' B_Populations'!O58+' B_Populations'!O73)</f>
        <v>0</v>
      </c>
      <c r="AU308" s="157">
        <f>IF(AT308=0,0,($I$308/$AT$308)*100000)</f>
        <v>0</v>
      </c>
      <c r="AV308" s="157">
        <f>SUM(' B_Populations'!Q13+' B_Populations'!Q28+' B_Populations'!Q43+' B_Populations'!Q58+' B_Populations'!Q73)</f>
        <v>0</v>
      </c>
      <c r="AW308" s="157">
        <f>IF(AV308=0,0,($J$308/$AV$308)*100000)</f>
        <v>0</v>
      </c>
      <c r="AX308" s="157">
        <f>SUM(' B_Populations'!S13+' B_Populations'!S28+' B_Populations'!S43+' B_Populations'!S58+' B_Populations'!S73)</f>
        <v>0</v>
      </c>
      <c r="AY308" s="157">
        <f>IF(AX308=0,0,($K$308/$AX$308)*100000)</f>
        <v>0</v>
      </c>
      <c r="AZ308" s="157">
        <f>SUM(' B_Populations'!U13+' B_Populations'!U28+' B_Populations'!U43+' B_Populations'!U58+' B_Populations'!U73)</f>
        <v>0</v>
      </c>
      <c r="BA308" s="157">
        <f>IF(AZ308=0,0,($L$308/$AZ$308)*100000)</f>
        <v>0</v>
      </c>
      <c r="CQ308" s="110"/>
      <c r="CR308" s="158"/>
      <c r="CS308" s="159">
        <v>0.16261300000000001</v>
      </c>
      <c r="CT308" s="110"/>
      <c r="CU308" s="108" t="str">
        <f>' B_Populations'!$B$13</f>
        <v>35-44</v>
      </c>
      <c r="CV308" s="157">
        <f t="shared" si="301"/>
        <v>0.87617441606989299</v>
      </c>
      <c r="CW308" s="157">
        <f t="shared" si="301"/>
        <v>1.3771379597729851</v>
      </c>
      <c r="CX308" s="157">
        <f t="shared" si="301"/>
        <v>0.37244971572772567</v>
      </c>
      <c r="CY308" s="162">
        <f t="shared" si="293"/>
        <v>0</v>
      </c>
      <c r="CZ308" s="162">
        <f t="shared" si="294"/>
        <v>0</v>
      </c>
      <c r="DA308" s="162">
        <f t="shared" si="295"/>
        <v>0</v>
      </c>
      <c r="DB308" s="162">
        <f t="shared" si="296"/>
        <v>0</v>
      </c>
      <c r="DC308" s="162">
        <f t="shared" si="297"/>
        <v>0</v>
      </c>
      <c r="DD308" s="162">
        <f t="shared" si="298"/>
        <v>0</v>
      </c>
      <c r="DE308" s="178">
        <f t="shared" si="299"/>
        <v>0</v>
      </c>
      <c r="DF308" s="110"/>
      <c r="DG308" s="110"/>
      <c r="DH308" s="110"/>
      <c r="DI308" s="110"/>
      <c r="DJ308" s="110"/>
      <c r="DK308" s="110"/>
      <c r="DL308" s="110"/>
      <c r="DM308" s="110"/>
      <c r="DN308" s="110"/>
      <c r="DO308" s="110"/>
      <c r="DP308" s="110"/>
      <c r="DQ308" s="110"/>
      <c r="DR308" s="110"/>
      <c r="DS308" s="110"/>
      <c r="DT308" s="110"/>
      <c r="DU308" s="110"/>
      <c r="DV308" s="110"/>
      <c r="DW308" s="110"/>
      <c r="DX308" s="110"/>
      <c r="DY308" s="110"/>
    </row>
    <row r="309" spans="2:129" ht="12.6" customHeight="1">
      <c r="B309" s="108" t="str">
        <f>' B_Populations'!$B$14</f>
        <v>45-54</v>
      </c>
      <c r="C309" s="261">
        <f t="shared" si="300"/>
        <v>14</v>
      </c>
      <c r="D309" s="262"/>
      <c r="E309" s="263"/>
      <c r="F309" s="187"/>
      <c r="G309" s="155"/>
      <c r="H309" s="155"/>
      <c r="I309" s="155"/>
      <c r="J309" s="155"/>
      <c r="K309" s="155"/>
      <c r="L309" s="197"/>
      <c r="M309" s="110"/>
      <c r="N309" s="110"/>
      <c r="O309" s="110"/>
      <c r="P309" s="110"/>
      <c r="Q309" s="110"/>
      <c r="R309" s="110"/>
      <c r="S309" s="110"/>
      <c r="T309" s="110"/>
      <c r="U309" s="110"/>
      <c r="V309" s="110"/>
      <c r="W309" s="110"/>
      <c r="X309" s="110"/>
      <c r="Y309" s="110"/>
      <c r="Z309" s="110"/>
      <c r="AA309" s="110"/>
      <c r="AB309" s="110"/>
      <c r="AC309" s="110"/>
      <c r="AD309" s="110"/>
      <c r="AE309" s="110"/>
      <c r="AF309" s="110"/>
      <c r="AG309" s="110"/>
      <c r="AN309" s="188">
        <f>SUM(' B_Populations'!I14+' B_Populations'!I29+' B_Populations'!I44+' B_Populations'!I59+' B_Populations'!I74)</f>
        <v>0</v>
      </c>
      <c r="AO309" s="189">
        <f>IF(AN309=0,0,($F$309/$AN$309)*100000)</f>
        <v>0</v>
      </c>
      <c r="AP309" s="157">
        <f>SUM(' B_Populations'!K14+' B_Populations'!K29+' B_Populations'!K44+' B_Populations'!K59+' B_Populations'!K74)</f>
        <v>0</v>
      </c>
      <c r="AQ309" s="157">
        <f>IF(AP309=0,0,($G$309/$AP$309)*100000)</f>
        <v>0</v>
      </c>
      <c r="AR309" s="157">
        <f>SUM(' B_Populations'!M14+' B_Populations'!M29+' B_Populations'!M44+' B_Populations'!M59+' B_Populations'!M74)</f>
        <v>0</v>
      </c>
      <c r="AS309" s="157">
        <f>IF(AR309=0,0,($H$309/$AR$309)*100000)</f>
        <v>0</v>
      </c>
      <c r="AT309" s="157">
        <f>SUM(' B_Populations'!O14+' B_Populations'!O29+' B_Populations'!O44+' B_Populations'!O59+' B_Populations'!O74)</f>
        <v>0</v>
      </c>
      <c r="AU309" s="157">
        <f>IF(AT309=0,0,($I$309/$AT$309)*100000)</f>
        <v>0</v>
      </c>
      <c r="AV309" s="157">
        <f>SUM(' B_Populations'!Q14+' B_Populations'!Q29+' B_Populations'!Q44+' B_Populations'!Q59+' B_Populations'!Q74)</f>
        <v>0</v>
      </c>
      <c r="AW309" s="157">
        <f>IF(AV309=0,0,($J$309/$AV$309)*100000)</f>
        <v>0</v>
      </c>
      <c r="AX309" s="157">
        <f>SUM(' B_Populations'!S14+' B_Populations'!S29+' B_Populations'!S44+' B_Populations'!S59+' B_Populations'!S74)</f>
        <v>0</v>
      </c>
      <c r="AY309" s="157">
        <f>IF(AX309=0,0,($K$309/$AX$309)*100000)</f>
        <v>0</v>
      </c>
      <c r="AZ309" s="157">
        <f>SUM(' B_Populations'!U14+' B_Populations'!U29+' B_Populations'!U44+' B_Populations'!U59+' B_Populations'!U74)</f>
        <v>0</v>
      </c>
      <c r="BA309" s="157">
        <f>IF(AZ309=0,0,($L$309/$AZ$309)*100000)</f>
        <v>0</v>
      </c>
      <c r="CQ309" s="110"/>
      <c r="CR309" s="158"/>
      <c r="CS309" s="159">
        <v>0.13483400000000001</v>
      </c>
      <c r="CT309" s="110"/>
      <c r="CU309" s="108" t="str">
        <f>' B_Populations'!$B$14</f>
        <v>45-54</v>
      </c>
      <c r="CV309" s="157">
        <f t="shared" si="301"/>
        <v>0.51294518826455349</v>
      </c>
      <c r="CW309" s="157">
        <f t="shared" si="301"/>
        <v>0.65626930474456091</v>
      </c>
      <c r="CX309" s="157">
        <f t="shared" si="301"/>
        <v>0.36820354175165937</v>
      </c>
      <c r="CY309" s="162">
        <f t="shared" si="293"/>
        <v>0</v>
      </c>
      <c r="CZ309" s="162">
        <f t="shared" si="294"/>
        <v>0</v>
      </c>
      <c r="DA309" s="162">
        <f t="shared" si="295"/>
        <v>0</v>
      </c>
      <c r="DB309" s="162">
        <f t="shared" si="296"/>
        <v>0</v>
      </c>
      <c r="DC309" s="162">
        <f t="shared" si="297"/>
        <v>0</v>
      </c>
      <c r="DD309" s="162">
        <f t="shared" si="298"/>
        <v>0</v>
      </c>
      <c r="DE309" s="178">
        <f t="shared" si="299"/>
        <v>0</v>
      </c>
      <c r="DF309" s="110"/>
      <c r="DG309" s="110"/>
      <c r="DH309" s="110"/>
      <c r="DI309" s="110"/>
      <c r="DJ309" s="110"/>
      <c r="DK309" s="110"/>
      <c r="DL309" s="110"/>
      <c r="DM309" s="110"/>
      <c r="DN309" s="110"/>
      <c r="DO309" s="110"/>
      <c r="DP309" s="110"/>
      <c r="DQ309" s="110"/>
      <c r="DR309" s="110"/>
      <c r="DS309" s="110"/>
      <c r="DT309" s="110"/>
      <c r="DU309" s="110"/>
      <c r="DV309" s="110"/>
      <c r="DW309" s="110"/>
      <c r="DX309" s="110"/>
      <c r="DY309" s="110"/>
    </row>
    <row r="310" spans="2:129" ht="12.6" customHeight="1">
      <c r="B310" s="108" t="str">
        <f>' B_Populations'!$B$15</f>
        <v>55-64</v>
      </c>
      <c r="C310" s="261">
        <f t="shared" si="300"/>
        <v>14</v>
      </c>
      <c r="D310" s="262"/>
      <c r="E310" s="263"/>
      <c r="F310" s="187"/>
      <c r="G310" s="155"/>
      <c r="H310" s="155"/>
      <c r="I310" s="155"/>
      <c r="J310" s="155"/>
      <c r="K310" s="155"/>
      <c r="L310" s="197"/>
      <c r="M310" s="110"/>
      <c r="N310" s="110"/>
      <c r="O310" s="110"/>
      <c r="P310" s="110"/>
      <c r="Q310" s="110"/>
      <c r="R310" s="110"/>
      <c r="S310" s="110"/>
      <c r="T310" s="110"/>
      <c r="U310" s="110"/>
      <c r="V310" s="110"/>
      <c r="W310" s="110"/>
      <c r="X310" s="110"/>
      <c r="Y310" s="110"/>
      <c r="Z310" s="110"/>
      <c r="AA310" s="110"/>
      <c r="AB310" s="110"/>
      <c r="AC310" s="110"/>
      <c r="AD310" s="110"/>
      <c r="AE310" s="110"/>
      <c r="AF310" s="110"/>
      <c r="AG310" s="110"/>
      <c r="AN310" s="188">
        <f>SUM(' B_Populations'!I15+' B_Populations'!I30+' B_Populations'!I45+' B_Populations'!I60+' B_Populations'!I75)</f>
        <v>0</v>
      </c>
      <c r="AO310" s="189">
        <f>IF(AN310=0,0,($F$310/$AN$310)*100000)</f>
        <v>0</v>
      </c>
      <c r="AP310" s="157">
        <f>SUM(' B_Populations'!K15+' B_Populations'!K30+' B_Populations'!K45+' B_Populations'!K60+' B_Populations'!K75)</f>
        <v>0</v>
      </c>
      <c r="AQ310" s="157">
        <f>IF(AP310=0,0,($G$310/$AP$310)*100000)</f>
        <v>0</v>
      </c>
      <c r="AR310" s="157">
        <f>SUM(' B_Populations'!M15+' B_Populations'!M30+' B_Populations'!M45+' B_Populations'!M60+' B_Populations'!M75)</f>
        <v>0</v>
      </c>
      <c r="AS310" s="157">
        <f>IF(AR310=0,0,($H$310/$AR$310)*100000)</f>
        <v>0</v>
      </c>
      <c r="AT310" s="157">
        <f>SUM(' B_Populations'!O15+' B_Populations'!O30+' B_Populations'!O45+' B_Populations'!O60+' B_Populations'!O75)</f>
        <v>0</v>
      </c>
      <c r="AU310" s="157">
        <f>IF(AT310=0,0,($I$310/$AT$310)*100000)</f>
        <v>0</v>
      </c>
      <c r="AV310" s="157">
        <f>SUM(' B_Populations'!Q15+' B_Populations'!Q30+' B_Populations'!Q45+' B_Populations'!Q60+' B_Populations'!Q75)</f>
        <v>0</v>
      </c>
      <c r="AW310" s="157">
        <f>IF(AV310=0,0,($J$310/$AV$310)*100000)</f>
        <v>0</v>
      </c>
      <c r="AX310" s="157">
        <f>SUM(' B_Populations'!S15+' B_Populations'!S30+' B_Populations'!S45+' B_Populations'!S60+' B_Populations'!S75)</f>
        <v>0</v>
      </c>
      <c r="AY310" s="157">
        <f>IF(AX310=0,0,($K$310/$AX$310)*100000)</f>
        <v>0</v>
      </c>
      <c r="AZ310" s="157">
        <f>SUM(' B_Populations'!U15+' B_Populations'!U30+' B_Populations'!U45+' B_Populations'!U60+' B_Populations'!U75)</f>
        <v>0</v>
      </c>
      <c r="BA310" s="157">
        <f>IF(AZ310=0,0,($L$310/$AZ$310)*100000)</f>
        <v>0</v>
      </c>
      <c r="CQ310" s="110"/>
      <c r="CR310" s="158"/>
      <c r="CS310" s="159">
        <v>8.7247000000000005E-2</v>
      </c>
      <c r="CT310" s="110"/>
      <c r="CU310" s="108" t="str">
        <f>' B_Populations'!$B$15</f>
        <v>55-64</v>
      </c>
      <c r="CV310" s="157">
        <f t="shared" si="301"/>
        <v>0.36577250901972874</v>
      </c>
      <c r="CW310" s="157">
        <f t="shared" si="301"/>
        <v>0.63148352826551901</v>
      </c>
      <c r="CX310" s="157">
        <f t="shared" si="301"/>
        <v>0.10305982471376866</v>
      </c>
      <c r="CY310" s="162">
        <f t="shared" si="293"/>
        <v>0</v>
      </c>
      <c r="CZ310" s="162">
        <f t="shared" si="294"/>
        <v>0</v>
      </c>
      <c r="DA310" s="162">
        <f t="shared" si="295"/>
        <v>0</v>
      </c>
      <c r="DB310" s="162">
        <f t="shared" si="296"/>
        <v>0</v>
      </c>
      <c r="DC310" s="162">
        <f t="shared" si="297"/>
        <v>0</v>
      </c>
      <c r="DD310" s="162">
        <f t="shared" si="298"/>
        <v>0</v>
      </c>
      <c r="DE310" s="178">
        <f t="shared" si="299"/>
        <v>0</v>
      </c>
      <c r="DF310" s="110"/>
      <c r="DG310" s="110"/>
      <c r="DH310" s="110"/>
      <c r="DI310" s="110"/>
      <c r="DJ310" s="110"/>
      <c r="DK310" s="110"/>
      <c r="DL310" s="110"/>
      <c r="DM310" s="110"/>
      <c r="DN310" s="110"/>
      <c r="DO310" s="110"/>
      <c r="DP310" s="110"/>
      <c r="DQ310" s="110"/>
      <c r="DR310" s="110"/>
      <c r="DS310" s="110"/>
      <c r="DT310" s="110"/>
      <c r="DU310" s="110"/>
      <c r="DV310" s="110"/>
      <c r="DW310" s="110"/>
      <c r="DX310" s="110"/>
      <c r="DY310" s="110"/>
    </row>
    <row r="311" spans="2:129" ht="12.6" customHeight="1">
      <c r="B311" s="108" t="str">
        <f>' B_Populations'!$B$16</f>
        <v>65-74</v>
      </c>
      <c r="C311" s="261">
        <f t="shared" si="300"/>
        <v>9</v>
      </c>
      <c r="D311" s="262"/>
      <c r="E311" s="263"/>
      <c r="F311" s="187"/>
      <c r="G311" s="155"/>
      <c r="H311" s="155"/>
      <c r="I311" s="155"/>
      <c r="J311" s="155"/>
      <c r="K311" s="155"/>
      <c r="L311" s="197"/>
      <c r="M311" s="110"/>
      <c r="N311" s="110"/>
      <c r="O311" s="110"/>
      <c r="P311" s="110"/>
      <c r="Q311" s="110"/>
      <c r="R311" s="110"/>
      <c r="S311" s="110"/>
      <c r="T311" s="110"/>
      <c r="U311" s="110"/>
      <c r="V311" s="110"/>
      <c r="W311" s="110"/>
      <c r="X311" s="110"/>
      <c r="Y311" s="110"/>
      <c r="Z311" s="110"/>
      <c r="AA311" s="110"/>
      <c r="AB311" s="110"/>
      <c r="AC311" s="110"/>
      <c r="AD311" s="110"/>
      <c r="AE311" s="110"/>
      <c r="AF311" s="110"/>
      <c r="AG311" s="110"/>
      <c r="AN311" s="188">
        <f>SUM(' B_Populations'!I16+' B_Populations'!I31+' B_Populations'!I46+' B_Populations'!I61+' B_Populations'!I76)</f>
        <v>0</v>
      </c>
      <c r="AO311" s="189">
        <f>IF(AN311=0,0,($F$311/$AN$311)*100000)</f>
        <v>0</v>
      </c>
      <c r="AP311" s="157">
        <f>SUM(' B_Populations'!K16+' B_Populations'!K31+' B_Populations'!K46+' B_Populations'!K61+' B_Populations'!K76)</f>
        <v>0</v>
      </c>
      <c r="AQ311" s="157">
        <f>IF(AP311=0,0,($G$311/$AP$311)*100000)</f>
        <v>0</v>
      </c>
      <c r="AR311" s="157">
        <f>SUM(' B_Populations'!M16+' B_Populations'!M31+' B_Populations'!M46+' B_Populations'!M61+' B_Populations'!M76)</f>
        <v>0</v>
      </c>
      <c r="AS311" s="157">
        <f>IF(AR311=0,0,($H$311/$AR$311)*100000)</f>
        <v>0</v>
      </c>
      <c r="AT311" s="157">
        <f>SUM(' B_Populations'!O16+' B_Populations'!O31+' B_Populations'!O46+' B_Populations'!O61+' B_Populations'!O76)</f>
        <v>0</v>
      </c>
      <c r="AU311" s="157">
        <f>IF(AT311=0,0,($I$311/$AT$311)*100000)</f>
        <v>0</v>
      </c>
      <c r="AV311" s="157">
        <f>SUM(' B_Populations'!Q16+' B_Populations'!Q31+' B_Populations'!Q46+' B_Populations'!Q61+' B_Populations'!Q76)</f>
        <v>0</v>
      </c>
      <c r="AW311" s="157">
        <f>IF(AV311=0,0,($J$311/$AV$311)*100000)</f>
        <v>0</v>
      </c>
      <c r="AX311" s="157">
        <f>SUM(' B_Populations'!S16+' B_Populations'!S31+' B_Populations'!S46+' B_Populations'!S61+' B_Populations'!S76)</f>
        <v>0</v>
      </c>
      <c r="AY311" s="157">
        <f>IF(AX311=0,0,($K$311/$AX$311)*100000)</f>
        <v>0</v>
      </c>
      <c r="AZ311" s="157">
        <f>SUM(' B_Populations'!U16+' B_Populations'!U31+' B_Populations'!U46+' B_Populations'!U61+' B_Populations'!U76)</f>
        <v>0</v>
      </c>
      <c r="BA311" s="157">
        <f>IF(AZ311=0,0,($L$311/$AZ$311)*100000)</f>
        <v>0</v>
      </c>
      <c r="CQ311" s="110"/>
      <c r="CR311" s="158"/>
      <c r="CS311" s="159">
        <v>6.6036999999999998E-2</v>
      </c>
      <c r="CT311" s="110"/>
      <c r="CU311" s="108" t="str">
        <f>' B_Populations'!$B$16</f>
        <v>65-74</v>
      </c>
      <c r="CV311" s="157">
        <f t="shared" si="301"/>
        <v>0.2660159307789291</v>
      </c>
      <c r="CW311" s="157">
        <f t="shared" si="301"/>
        <v>0.30747304761805438</v>
      </c>
      <c r="CX311" s="157">
        <f t="shared" si="301"/>
        <v>0.22924854941771447</v>
      </c>
      <c r="CY311" s="162">
        <f t="shared" si="293"/>
        <v>0</v>
      </c>
      <c r="CZ311" s="162">
        <f t="shared" si="294"/>
        <v>0</v>
      </c>
      <c r="DA311" s="162">
        <f t="shared" si="295"/>
        <v>0</v>
      </c>
      <c r="DB311" s="162">
        <f t="shared" si="296"/>
        <v>0</v>
      </c>
      <c r="DC311" s="162">
        <f t="shared" si="297"/>
        <v>0</v>
      </c>
      <c r="DD311" s="162">
        <f t="shared" si="298"/>
        <v>0</v>
      </c>
      <c r="DE311" s="178">
        <f t="shared" si="299"/>
        <v>0</v>
      </c>
      <c r="DF311" s="110"/>
      <c r="DG311" s="110"/>
      <c r="DH311" s="110"/>
      <c r="DI311" s="110"/>
      <c r="DJ311" s="110"/>
      <c r="DK311" s="110"/>
      <c r="DL311" s="110"/>
      <c r="DM311" s="110"/>
      <c r="DN311" s="110"/>
      <c r="DO311" s="110"/>
      <c r="DP311" s="110"/>
      <c r="DQ311" s="110"/>
      <c r="DR311" s="110"/>
      <c r="DS311" s="110"/>
      <c r="DT311" s="110"/>
      <c r="DU311" s="110"/>
      <c r="DV311" s="110"/>
      <c r="DW311" s="110"/>
      <c r="DX311" s="110"/>
      <c r="DY311" s="110"/>
    </row>
    <row r="312" spans="2:129" ht="12.6" customHeight="1">
      <c r="B312" s="108" t="str">
        <f>' B_Populations'!$B$17</f>
        <v>75-84</v>
      </c>
      <c r="C312" s="261">
        <f t="shared" si="300"/>
        <v>0</v>
      </c>
      <c r="D312" s="262"/>
      <c r="E312" s="263"/>
      <c r="F312" s="187"/>
      <c r="G312" s="155"/>
      <c r="H312" s="155"/>
      <c r="I312" s="155"/>
      <c r="J312" s="155"/>
      <c r="K312" s="155"/>
      <c r="L312" s="197"/>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N312" s="188">
        <f>SUM(' B_Populations'!I17+' B_Populations'!I32+' B_Populations'!I47+' B_Populations'!I62+' B_Populations'!I77)</f>
        <v>0</v>
      </c>
      <c r="AO312" s="189">
        <f>IF(AN312=0,0,($F$312/$AN$312)*100000)</f>
        <v>0</v>
      </c>
      <c r="AP312" s="157">
        <f>SUM(' B_Populations'!K17+' B_Populations'!K32+' B_Populations'!K47+' B_Populations'!K62+' B_Populations'!K77)</f>
        <v>0</v>
      </c>
      <c r="AQ312" s="157">
        <f>IF(AP312=0,0,($G$312/$AP$312)*100000)</f>
        <v>0</v>
      </c>
      <c r="AR312" s="157">
        <f>SUM(' B_Populations'!M17+' B_Populations'!M32+' B_Populations'!M47+' B_Populations'!M62+' B_Populations'!M77)</f>
        <v>0</v>
      </c>
      <c r="AS312" s="157">
        <f>IF(AR312=0,0,($H$312/$AR$312)*100000)</f>
        <v>0</v>
      </c>
      <c r="AT312" s="157">
        <f>SUM(' B_Populations'!O17+' B_Populations'!O32+' B_Populations'!O47+' B_Populations'!O62+' B_Populations'!O77)</f>
        <v>0</v>
      </c>
      <c r="AU312" s="157">
        <f>IF(AT312=0,0,($I$312/$AT$312)*100000)</f>
        <v>0</v>
      </c>
      <c r="AV312" s="157">
        <f>SUM(' B_Populations'!Q17+' B_Populations'!Q32+' B_Populations'!Q47+' B_Populations'!Q62+' B_Populations'!Q77)</f>
        <v>0</v>
      </c>
      <c r="AW312" s="157">
        <f>IF(AV312=0,0,($J$312/$AV$312)*100000)</f>
        <v>0</v>
      </c>
      <c r="AX312" s="157">
        <f>SUM(' B_Populations'!S17+' B_Populations'!S32+' B_Populations'!S47+' B_Populations'!S62+' B_Populations'!S77)</f>
        <v>0</v>
      </c>
      <c r="AY312" s="157">
        <f>IF(AX312=0,0,($K$312/$AX$312)*100000)</f>
        <v>0</v>
      </c>
      <c r="AZ312" s="157">
        <f>SUM(' B_Populations'!U17+' B_Populations'!U32+' B_Populations'!U47+' B_Populations'!U62+' B_Populations'!U77)</f>
        <v>0</v>
      </c>
      <c r="BA312" s="157">
        <f>IF(AZ312=0,0,($L$312/$AZ$312)*100000)</f>
        <v>0</v>
      </c>
      <c r="CQ312" s="110"/>
      <c r="CR312" s="158"/>
      <c r="CS312" s="159">
        <v>4.4840999999999999E-2</v>
      </c>
      <c r="CT312" s="110"/>
      <c r="CU312" s="108" t="str">
        <f>' B_Populations'!$B$17</f>
        <v>75-84</v>
      </c>
      <c r="CV312" s="157">
        <f t="shared" si="301"/>
        <v>0</v>
      </c>
      <c r="CW312" s="157">
        <f t="shared" si="301"/>
        <v>0</v>
      </c>
      <c r="CX312" s="157">
        <f t="shared" si="301"/>
        <v>0</v>
      </c>
      <c r="CY312" s="162">
        <f t="shared" si="293"/>
        <v>0</v>
      </c>
      <c r="CZ312" s="162">
        <f t="shared" si="294"/>
        <v>0</v>
      </c>
      <c r="DA312" s="162">
        <f t="shared" si="295"/>
        <v>0</v>
      </c>
      <c r="DB312" s="162">
        <f t="shared" si="296"/>
        <v>0</v>
      </c>
      <c r="DC312" s="162">
        <f t="shared" si="297"/>
        <v>0</v>
      </c>
      <c r="DD312" s="162">
        <f t="shared" si="298"/>
        <v>0</v>
      </c>
      <c r="DE312" s="178">
        <f t="shared" si="299"/>
        <v>0</v>
      </c>
      <c r="DF312" s="110"/>
      <c r="DG312" s="110"/>
      <c r="DH312" s="110"/>
      <c r="DI312" s="110"/>
      <c r="DJ312" s="110"/>
      <c r="DK312" s="110"/>
      <c r="DL312" s="110"/>
      <c r="DM312" s="110"/>
      <c r="DN312" s="110"/>
      <c r="DO312" s="110"/>
      <c r="DP312" s="110"/>
      <c r="DQ312" s="110"/>
      <c r="DR312" s="110"/>
      <c r="DS312" s="110"/>
      <c r="DT312" s="110"/>
      <c r="DU312" s="110"/>
      <c r="DV312" s="110"/>
      <c r="DW312" s="110"/>
      <c r="DX312" s="110"/>
      <c r="DY312" s="110"/>
    </row>
    <row r="313" spans="2:129" ht="12.6" customHeight="1">
      <c r="B313" s="108" t="str">
        <f>' B_Populations'!$B$18</f>
        <v>85+</v>
      </c>
      <c r="C313" s="261">
        <f t="shared" si="300"/>
        <v>1</v>
      </c>
      <c r="D313" s="262"/>
      <c r="E313" s="263"/>
      <c r="F313" s="187"/>
      <c r="G313" s="155"/>
      <c r="H313" s="155"/>
      <c r="I313" s="155"/>
      <c r="J313" s="155"/>
      <c r="K313" s="155"/>
      <c r="L313" s="197"/>
      <c r="M313" s="110"/>
      <c r="N313" s="110"/>
      <c r="O313" s="110"/>
      <c r="P313" s="110"/>
      <c r="Q313" s="110"/>
      <c r="R313" s="110"/>
      <c r="S313" s="110"/>
      <c r="T313" s="110"/>
      <c r="U313" s="110"/>
      <c r="V313" s="110"/>
      <c r="W313" s="110"/>
      <c r="X313" s="110"/>
      <c r="Y313" s="110"/>
      <c r="Z313" s="110"/>
      <c r="AA313" s="110"/>
      <c r="AB313" s="110"/>
      <c r="AC313" s="110"/>
      <c r="AD313" s="110"/>
      <c r="AE313" s="110"/>
      <c r="AF313" s="110"/>
      <c r="AG313" s="110"/>
      <c r="AN313" s="188">
        <f>SUM(' B_Populations'!I18+' B_Populations'!I33+' B_Populations'!I48+' B_Populations'!I63+' B_Populations'!I78)</f>
        <v>0</v>
      </c>
      <c r="AO313" s="189">
        <f>IF(AN313=0,0,($F$313/$AN$313)*100000)</f>
        <v>0</v>
      </c>
      <c r="AP313" s="157">
        <f>SUM(' B_Populations'!K18+' B_Populations'!K33+' B_Populations'!K48+' B_Populations'!K63+' B_Populations'!K78)</f>
        <v>0</v>
      </c>
      <c r="AQ313" s="157">
        <f>IF(AP313=0,0,($G$313/$AP$313)*100000)</f>
        <v>0</v>
      </c>
      <c r="AR313" s="157">
        <f>SUM(' B_Populations'!M18+' B_Populations'!M33+' B_Populations'!M48+' B_Populations'!M63+' B_Populations'!M78)</f>
        <v>0</v>
      </c>
      <c r="AS313" s="157">
        <f>IF(AR313=0,0,($H$313/$AR$313)*100000)</f>
        <v>0</v>
      </c>
      <c r="AT313" s="157">
        <f>SUM(' B_Populations'!O18+' B_Populations'!O33+' B_Populations'!O48+' B_Populations'!O63+' B_Populations'!O78)</f>
        <v>0</v>
      </c>
      <c r="AU313" s="157">
        <f>IF(AT313=0,0,($I$313/$AT$313)*100000)</f>
        <v>0</v>
      </c>
      <c r="AV313" s="157">
        <f>SUM(' B_Populations'!Q18+' B_Populations'!Q33+' B_Populations'!Q48+' B_Populations'!Q63+' B_Populations'!Q78)</f>
        <v>0</v>
      </c>
      <c r="AW313" s="157">
        <f>IF(AV313=0,0,($J$313/$AV$313)*100000)</f>
        <v>0</v>
      </c>
      <c r="AX313" s="157">
        <f>SUM(' B_Populations'!S18+' B_Populations'!S33+' B_Populations'!S48+' B_Populations'!S63+' B_Populations'!S78)</f>
        <v>0</v>
      </c>
      <c r="AY313" s="157">
        <f>IF(AX313=0,0,($K$313/$AX$313)*100000)</f>
        <v>0</v>
      </c>
      <c r="AZ313" s="157">
        <f>SUM(' B_Populations'!U18+' B_Populations'!U33+' B_Populations'!U48+' B_Populations'!U63+' B_Populations'!U78)</f>
        <v>0</v>
      </c>
      <c r="BA313" s="157">
        <f>IF(AZ313=0,0,($L$313/$AZ$313)*100000)</f>
        <v>0</v>
      </c>
      <c r="CQ313" s="110"/>
      <c r="CR313" s="158"/>
      <c r="CS313" s="159">
        <v>1.5507999999999999E-2</v>
      </c>
      <c r="CT313" s="110"/>
      <c r="CU313" s="108" t="str">
        <f>' B_Populations'!$B$18</f>
        <v>85+</v>
      </c>
      <c r="CV313" s="157">
        <f t="shared" si="301"/>
        <v>3.8610730735715179E-2</v>
      </c>
      <c r="CW313" s="157">
        <f t="shared" si="301"/>
        <v>0.10307743436357593</v>
      </c>
      <c r="CX313" s="157">
        <f t="shared" si="301"/>
        <v>0</v>
      </c>
      <c r="CY313" s="162">
        <f t="shared" si="293"/>
        <v>0</v>
      </c>
      <c r="CZ313" s="162">
        <f t="shared" si="294"/>
        <v>0</v>
      </c>
      <c r="DA313" s="162">
        <f t="shared" si="295"/>
        <v>0</v>
      </c>
      <c r="DB313" s="162">
        <f t="shared" si="296"/>
        <v>0</v>
      </c>
      <c r="DC313" s="162">
        <f t="shared" si="297"/>
        <v>0</v>
      </c>
      <c r="DD313" s="162">
        <f t="shared" si="298"/>
        <v>0</v>
      </c>
      <c r="DE313" s="178">
        <f t="shared" si="299"/>
        <v>0</v>
      </c>
      <c r="DF313" s="110"/>
      <c r="DG313" s="110"/>
      <c r="DH313" s="110"/>
      <c r="DI313" s="110"/>
      <c r="DJ313" s="110"/>
      <c r="DK313" s="110"/>
      <c r="DL313" s="110"/>
      <c r="DM313" s="110"/>
      <c r="DN313" s="110"/>
      <c r="DO313" s="110"/>
      <c r="DP313" s="110"/>
      <c r="DQ313" s="110"/>
      <c r="DR313" s="110"/>
      <c r="DS313" s="110"/>
      <c r="DT313" s="110"/>
      <c r="DU313" s="110"/>
      <c r="DV313" s="110"/>
      <c r="DW313" s="110"/>
      <c r="DX313" s="110"/>
      <c r="DY313" s="110"/>
    </row>
    <row r="314" spans="2:129" ht="12.6" customHeight="1">
      <c r="B314" s="163" t="s">
        <v>115</v>
      </c>
      <c r="C314" s="261">
        <f t="shared" si="300"/>
        <v>98</v>
      </c>
      <c r="D314" s="262"/>
      <c r="E314" s="263"/>
      <c r="F314" s="190">
        <f t="shared" ref="F314:L314" si="302">SUM(F304:F313)</f>
        <v>0</v>
      </c>
      <c r="G314" s="166">
        <f t="shared" si="302"/>
        <v>0</v>
      </c>
      <c r="H314" s="167">
        <f t="shared" si="302"/>
        <v>0</v>
      </c>
      <c r="I314" s="167">
        <f t="shared" si="302"/>
        <v>0</v>
      </c>
      <c r="J314" s="167">
        <f t="shared" si="302"/>
        <v>0</v>
      </c>
      <c r="K314" s="167">
        <f t="shared" si="302"/>
        <v>0</v>
      </c>
      <c r="L314" s="179">
        <f t="shared" si="302"/>
        <v>0</v>
      </c>
      <c r="M314" s="98"/>
      <c r="AN314" s="188">
        <f t="shared" ref="AN314:BA314" si="303">SUM(AN304:AN313)</f>
        <v>0</v>
      </c>
      <c r="AO314" s="189">
        <f>IF(AN314=0,0,($F$314/$AN$314)*100000)</f>
        <v>0</v>
      </c>
      <c r="AP314" s="157">
        <f t="shared" si="303"/>
        <v>0</v>
      </c>
      <c r="AQ314" s="157">
        <f>IF(AP314=0,0,($G$314/$AP$314)*100000)</f>
        <v>0</v>
      </c>
      <c r="AR314" s="157">
        <f t="shared" si="303"/>
        <v>0</v>
      </c>
      <c r="AS314" s="157">
        <f>IF(AR314=0,0,($H$314/$AR$314)*100000)</f>
        <v>0</v>
      </c>
      <c r="AT314" s="157">
        <f t="shared" si="303"/>
        <v>0</v>
      </c>
      <c r="AU314" s="157">
        <f>IF(AT314=0,0,($I$314/$AT$314)*100000)</f>
        <v>0</v>
      </c>
      <c r="AV314" s="157">
        <f t="shared" si="303"/>
        <v>0</v>
      </c>
      <c r="AW314" s="157">
        <f>IF(AV314=0,0,($J$314/$AV$314)*100000)</f>
        <v>0</v>
      </c>
      <c r="AX314" s="157">
        <f t="shared" si="303"/>
        <v>0</v>
      </c>
      <c r="AY314" s="157">
        <f>IF(AX314=0,0,($K$314/$AX$314)*100000)</f>
        <v>0</v>
      </c>
      <c r="AZ314" s="157">
        <f t="shared" si="303"/>
        <v>0</v>
      </c>
      <c r="BA314" s="157">
        <f>IF(AZ314=0,0,($L$314/$AZ$314)*100000)</f>
        <v>0</v>
      </c>
      <c r="CS314" s="171"/>
      <c r="CU314" s="157" t="s">
        <v>115</v>
      </c>
      <c r="CV314" s="157">
        <f t="shared" si="301"/>
        <v>3.7133034990448124</v>
      </c>
      <c r="CW314" s="157">
        <f t="shared" si="301"/>
        <v>5.4689157994519073</v>
      </c>
      <c r="CX314" s="157">
        <f t="shared" si="301"/>
        <v>1.9644654658094685</v>
      </c>
      <c r="CY314" s="172">
        <f t="shared" ref="CY314:DE314" si="304">SUM(CY304:CY313)</f>
        <v>0</v>
      </c>
      <c r="CZ314" s="172">
        <f t="shared" si="304"/>
        <v>0</v>
      </c>
      <c r="DA314" s="172">
        <f t="shared" si="304"/>
        <v>0</v>
      </c>
      <c r="DB314" s="172">
        <f t="shared" si="304"/>
        <v>0</v>
      </c>
      <c r="DC314" s="172">
        <f t="shared" si="304"/>
        <v>0</v>
      </c>
      <c r="DD314" s="172">
        <f t="shared" si="304"/>
        <v>0</v>
      </c>
      <c r="DE314" s="180">
        <f t="shared" si="304"/>
        <v>0</v>
      </c>
      <c r="DU314" s="110"/>
    </row>
    <row r="315" spans="2:129" ht="12.75"/>
  </sheetData>
  <mergeCells count="15">
    <mergeCell ref="C310:E310"/>
    <mergeCell ref="C311:E311"/>
    <mergeCell ref="C312:E312"/>
    <mergeCell ref="C313:E313"/>
    <mergeCell ref="C314:E314"/>
    <mergeCell ref="C305:E305"/>
    <mergeCell ref="C306:E306"/>
    <mergeCell ref="C307:E307"/>
    <mergeCell ref="C308:E308"/>
    <mergeCell ref="C309:E309"/>
    <mergeCell ref="B1:E1"/>
    <mergeCell ref="CU1:CW1"/>
    <mergeCell ref="N18:O18"/>
    <mergeCell ref="C303:E303"/>
    <mergeCell ref="C304:E30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712AD-E76B-43D6-8652-2763B54729A0}">
  <dimension ref="A1:DY315"/>
  <sheetViews>
    <sheetView topLeftCell="A257" zoomScale="60" zoomScaleNormal="60" workbookViewId="0">
      <selection activeCell="C304" sqref="C304:E314"/>
    </sheetView>
  </sheetViews>
  <sheetFormatPr defaultColWidth="8.7109375" defaultRowHeight="12.6"/>
  <cols>
    <col min="1" max="1" width="8.7109375" style="95"/>
    <col min="2" max="2" width="12.140625" style="95" customWidth="1"/>
    <col min="3" max="3" width="15.140625" style="95" customWidth="1"/>
    <col min="4" max="4" width="15.5703125" style="95" customWidth="1"/>
    <col min="5" max="5" width="15.140625" style="95" customWidth="1"/>
    <col min="6" max="6" width="17.85546875" style="95" customWidth="1"/>
    <col min="7" max="7" width="15.5703125" style="95" hidden="1" customWidth="1"/>
    <col min="8" max="8" width="15.42578125" style="95" hidden="1" customWidth="1"/>
    <col min="9" max="11" width="15.140625" style="95" hidden="1" customWidth="1"/>
    <col min="12" max="12" width="15.5703125" style="95" hidden="1" customWidth="1"/>
    <col min="13" max="32" width="15.5703125" style="95" customWidth="1"/>
    <col min="33" max="33" width="6" style="95" customWidth="1"/>
    <col min="34" max="34" width="15.140625" style="95" customWidth="1"/>
    <col min="35" max="35" width="11.140625" style="95" customWidth="1"/>
    <col min="36" max="36" width="12.28515625" style="95" customWidth="1"/>
    <col min="37" max="37" width="11.140625" style="95" customWidth="1"/>
    <col min="38" max="38" width="13.140625" style="95" customWidth="1"/>
    <col min="39" max="47" width="11.140625" style="95" customWidth="1"/>
    <col min="48" max="49" width="12.5703125" style="95" customWidth="1"/>
    <col min="50" max="94" width="11.140625" style="95" customWidth="1"/>
    <col min="95" max="95" width="6" style="95" customWidth="1"/>
    <col min="96" max="96" width="13.85546875" style="95" customWidth="1"/>
    <col min="97" max="97" width="14.5703125" style="95" customWidth="1"/>
    <col min="98" max="98" width="6" style="95" customWidth="1"/>
    <col min="99" max="99" width="8.7109375" style="95"/>
    <col min="100" max="101" width="15.5703125" style="95" customWidth="1"/>
    <col min="102" max="102" width="15.140625" style="95" customWidth="1"/>
    <col min="103" max="103" width="15.42578125" style="95" hidden="1" customWidth="1"/>
    <col min="104" max="104" width="15.5703125" style="95" hidden="1" customWidth="1"/>
    <col min="105" max="105" width="15.42578125" style="95" hidden="1" customWidth="1"/>
    <col min="106" max="122" width="15.140625" style="95" hidden="1" customWidth="1"/>
    <col min="123" max="129" width="14.5703125" style="95" hidden="1" customWidth="1"/>
    <col min="130" max="16384" width="8.7109375" style="95"/>
  </cols>
  <sheetData>
    <row r="1" spans="1:129" ht="94.5" customHeight="1" thickBot="1">
      <c r="B1" s="212" t="s">
        <v>96</v>
      </c>
      <c r="C1" s="212"/>
      <c r="D1" s="212"/>
      <c r="E1" s="212"/>
      <c r="F1" s="99" t="s">
        <v>118</v>
      </c>
      <c r="G1" s="133"/>
      <c r="H1" s="133"/>
      <c r="I1" s="133"/>
      <c r="J1" s="133"/>
      <c r="K1" s="133"/>
      <c r="L1" s="133"/>
      <c r="M1" s="99" t="s">
        <v>119</v>
      </c>
      <c r="AH1" s="134" t="s">
        <v>99</v>
      </c>
      <c r="CU1" s="213" t="s">
        <v>100</v>
      </c>
      <c r="CV1" s="214"/>
      <c r="CW1" s="214"/>
      <c r="CX1" s="134" t="s">
        <v>101</v>
      </c>
      <c r="CY1" s="135"/>
      <c r="CZ1" s="135"/>
      <c r="DA1" s="135"/>
      <c r="DB1" s="135"/>
      <c r="DC1" s="135"/>
      <c r="DD1" s="135"/>
      <c r="DE1" s="135"/>
      <c r="DF1" s="135"/>
      <c r="DG1" s="135"/>
    </row>
    <row r="2" spans="1:129" ht="13.5" thickBot="1">
      <c r="A2" s="136" t="s">
        <v>102</v>
      </c>
      <c r="B2" s="137"/>
      <c r="C2" s="138">
        <f>' B_Populations'!A10</f>
        <v>2021</v>
      </c>
      <c r="D2" s="139" t="s">
        <v>103</v>
      </c>
      <c r="E2" s="139"/>
      <c r="F2" s="140" t="s">
        <v>104</v>
      </c>
      <c r="G2" s="141"/>
      <c r="H2" s="141"/>
      <c r="I2" s="141"/>
      <c r="J2" s="141"/>
      <c r="K2" s="141"/>
      <c r="L2" s="141"/>
      <c r="M2" s="142" t="s">
        <v>105</v>
      </c>
      <c r="N2" s="142"/>
      <c r="O2" s="142"/>
      <c r="P2" s="142"/>
      <c r="Q2" s="142"/>
      <c r="R2" s="142"/>
      <c r="S2" s="142"/>
      <c r="T2" s="142"/>
      <c r="U2" s="142"/>
      <c r="V2" s="142"/>
      <c r="W2" s="142"/>
      <c r="X2" s="142"/>
      <c r="Y2" s="142"/>
      <c r="Z2" s="143"/>
      <c r="AA2" s="143"/>
      <c r="AB2" s="143"/>
      <c r="AC2" s="143"/>
      <c r="AD2" s="143"/>
      <c r="AE2" s="143"/>
      <c r="AF2" s="143"/>
      <c r="CV2" s="98" t="s">
        <v>106</v>
      </c>
      <c r="CW2" s="98"/>
      <c r="CX2" s="98"/>
      <c r="CY2" s="98"/>
    </row>
    <row r="3" spans="1:129" ht="39">
      <c r="B3" s="144" t="s">
        <v>32</v>
      </c>
      <c r="C3" s="145" t="s">
        <v>107</v>
      </c>
      <c r="D3" s="146" t="s">
        <v>108</v>
      </c>
      <c r="E3" s="146" t="s">
        <v>109</v>
      </c>
      <c r="F3" s="147" t="str">
        <f>' B_Populations'!$I$8</f>
        <v>White-Not Hispanic</v>
      </c>
      <c r="G3" s="147" t="str">
        <f>' B_Populations'!$K$8</f>
        <v>Hispanic</v>
      </c>
      <c r="H3" s="148" t="str">
        <f>' B_Populations'!$M$8</f>
        <v>Black-Not Hispanic</v>
      </c>
      <c r="I3" s="148" t="str">
        <f>' B_Populations'!$O$8</f>
        <v>Asian</v>
      </c>
      <c r="J3" s="148" t="str">
        <f>' B_Populations'!$Q$8</f>
        <v>American Indian/Alaska Native</v>
      </c>
      <c r="K3" s="148" t="str">
        <f>' B_Populations'!$S$8</f>
        <v>Other</v>
      </c>
      <c r="L3" s="148" t="str">
        <f>' B_Populations'!$U$8</f>
        <v>Other</v>
      </c>
      <c r="M3" s="149" t="str">
        <f>' B_Populations'!W8</f>
        <v>Region 1</v>
      </c>
      <c r="N3" s="149" t="str">
        <f>' B_Populations'!Y8</f>
        <v>Region 2</v>
      </c>
      <c r="O3" s="149" t="str">
        <f>' B_Populations'!AA8</f>
        <v>Region 3</v>
      </c>
      <c r="P3" s="149" t="str">
        <f>' B_Populations'!AC8</f>
        <v>Region 4</v>
      </c>
      <c r="Q3" s="149" t="str">
        <f>' B_Populations'!AE8</f>
        <v>Region 5</v>
      </c>
      <c r="R3" s="149" t="str">
        <f>' B_Populations'!AG8</f>
        <v>Region 6</v>
      </c>
      <c r="S3" s="149" t="str">
        <f>' B_Populations'!AI8</f>
        <v>Region 7</v>
      </c>
      <c r="T3" s="149" t="str">
        <f>' B_Populations'!AK8</f>
        <v>Region 8</v>
      </c>
      <c r="U3" s="149" t="str">
        <f>' B_Populations'!AM8</f>
        <v>Region 9</v>
      </c>
      <c r="V3" s="149" t="str">
        <f>' B_Populations'!AO8</f>
        <v>Region 10</v>
      </c>
      <c r="W3" s="149" t="str">
        <f>' B_Populations'!AQ8</f>
        <v>Region 11</v>
      </c>
      <c r="X3" s="149" t="str">
        <f>' B_Populations'!AS8</f>
        <v>Region 12</v>
      </c>
      <c r="Y3" s="149" t="str">
        <f>' B_Populations'!AU8</f>
        <v>Region 13</v>
      </c>
      <c r="Z3" s="149" t="str">
        <f>' B_Populations'!AW8</f>
        <v>Region 14</v>
      </c>
      <c r="AA3" s="149" t="str">
        <f>' B_Populations'!AY8</f>
        <v>Region 15</v>
      </c>
      <c r="AB3" s="149" t="str">
        <f>' B_Populations'!BA8</f>
        <v>Region 16</v>
      </c>
      <c r="AC3" s="149" t="str">
        <f>' B_Populations'!BC8</f>
        <v>Region 17</v>
      </c>
      <c r="AD3" s="149" t="str">
        <f>' B_Populations'!BE8</f>
        <v>Region 18</v>
      </c>
      <c r="AE3" s="149" t="str">
        <f>' B_Populations'!BG8</f>
        <v>Region 19</v>
      </c>
      <c r="AF3" s="149" t="str">
        <f>' B_Populations'!BI8</f>
        <v>Region 20</v>
      </c>
      <c r="AH3" s="150" t="s">
        <v>110</v>
      </c>
      <c r="AI3" s="150" t="s">
        <v>111</v>
      </c>
      <c r="AJ3" s="150" t="s">
        <v>112</v>
      </c>
      <c r="AK3" s="150" t="s">
        <v>111</v>
      </c>
      <c r="AL3" s="150" t="s">
        <v>113</v>
      </c>
      <c r="AM3" s="150" t="s">
        <v>111</v>
      </c>
      <c r="AN3" s="150" t="str">
        <f>' B_Populations'!$I$8</f>
        <v>White-Not Hispanic</v>
      </c>
      <c r="AO3" s="150" t="s">
        <v>111</v>
      </c>
      <c r="AP3" s="150" t="str">
        <f>' B_Populations'!$K$8</f>
        <v>Hispanic</v>
      </c>
      <c r="AQ3" s="150" t="s">
        <v>111</v>
      </c>
      <c r="AR3" s="150" t="str">
        <f>' B_Populations'!$M$8</f>
        <v>Black-Not Hispanic</v>
      </c>
      <c r="AS3" s="150" t="s">
        <v>111</v>
      </c>
      <c r="AT3" s="150" t="str">
        <f>' B_Populations'!$O$8</f>
        <v>Asian</v>
      </c>
      <c r="AU3" s="150" t="s">
        <v>111</v>
      </c>
      <c r="AV3" s="150" t="str">
        <f>' B_Populations'!$Q$8</f>
        <v>American Indian/Alaska Native</v>
      </c>
      <c r="AW3" s="150" t="s">
        <v>111</v>
      </c>
      <c r="AX3" s="150" t="str">
        <f>' B_Populations'!$S$8</f>
        <v>Other</v>
      </c>
      <c r="AY3" s="150" t="s">
        <v>111</v>
      </c>
      <c r="AZ3" s="150" t="str">
        <f>' B_Populations'!$U$8</f>
        <v>Other</v>
      </c>
      <c r="BA3" s="150" t="s">
        <v>111</v>
      </c>
      <c r="BB3" s="102"/>
      <c r="BC3" s="150" t="str">
        <f>M3</f>
        <v>Region 1</v>
      </c>
      <c r="BD3" s="150" t="s">
        <v>111</v>
      </c>
      <c r="BE3" s="150" t="str">
        <f>N3</f>
        <v>Region 2</v>
      </c>
      <c r="BF3" s="150" t="s">
        <v>111</v>
      </c>
      <c r="BG3" s="150" t="str">
        <f>O3</f>
        <v>Region 3</v>
      </c>
      <c r="BH3" s="150" t="s">
        <v>111</v>
      </c>
      <c r="BI3" s="150" t="str">
        <f>P3</f>
        <v>Region 4</v>
      </c>
      <c r="BJ3" s="150" t="s">
        <v>111</v>
      </c>
      <c r="BK3" s="150" t="str">
        <f>Q3</f>
        <v>Region 5</v>
      </c>
      <c r="BL3" s="150" t="s">
        <v>111</v>
      </c>
      <c r="BM3" s="150" t="str">
        <f>R3</f>
        <v>Region 6</v>
      </c>
      <c r="BN3" s="150" t="s">
        <v>111</v>
      </c>
      <c r="BO3" s="150" t="str">
        <f>S3</f>
        <v>Region 7</v>
      </c>
      <c r="BP3" s="150" t="s">
        <v>111</v>
      </c>
      <c r="BQ3" s="150" t="str">
        <f>T3</f>
        <v>Region 8</v>
      </c>
      <c r="BR3" s="150" t="s">
        <v>111</v>
      </c>
      <c r="BS3" s="150" t="str">
        <f>U3</f>
        <v>Region 9</v>
      </c>
      <c r="BT3" s="150" t="s">
        <v>111</v>
      </c>
      <c r="BU3" s="150" t="str">
        <f>V3</f>
        <v>Region 10</v>
      </c>
      <c r="BV3" s="150" t="s">
        <v>111</v>
      </c>
      <c r="BW3" s="150" t="str">
        <f>W3</f>
        <v>Region 11</v>
      </c>
      <c r="BX3" s="150" t="s">
        <v>111</v>
      </c>
      <c r="BY3" s="150" t="str">
        <f>X3</f>
        <v>Region 12</v>
      </c>
      <c r="BZ3" s="150" t="s">
        <v>111</v>
      </c>
      <c r="CA3" s="150" t="str">
        <f>Y3</f>
        <v>Region 13</v>
      </c>
      <c r="CB3" s="150" t="s">
        <v>111</v>
      </c>
      <c r="CC3" s="150" t="str">
        <f>Z3</f>
        <v>Region 14</v>
      </c>
      <c r="CD3" s="150" t="s">
        <v>111</v>
      </c>
      <c r="CE3" s="150" t="str">
        <f>AA3</f>
        <v>Region 15</v>
      </c>
      <c r="CF3" s="150" t="s">
        <v>111</v>
      </c>
      <c r="CG3" s="150" t="str">
        <f>AB3</f>
        <v>Region 16</v>
      </c>
      <c r="CH3" s="150" t="s">
        <v>111</v>
      </c>
      <c r="CI3" s="150" t="str">
        <f>AC3</f>
        <v>Region 17</v>
      </c>
      <c r="CJ3" s="150" t="s">
        <v>111</v>
      </c>
      <c r="CK3" s="150" t="str">
        <f>AD3</f>
        <v>Region 18</v>
      </c>
      <c r="CL3" s="150" t="s">
        <v>111</v>
      </c>
      <c r="CM3" s="150" t="str">
        <f>AE3</f>
        <v>Region 19</v>
      </c>
      <c r="CN3" s="150" t="s">
        <v>111</v>
      </c>
      <c r="CO3" s="150" t="str">
        <f>AF3</f>
        <v>Region 20</v>
      </c>
      <c r="CP3" s="150" t="s">
        <v>111</v>
      </c>
      <c r="CQ3" s="102"/>
      <c r="CR3" s="102"/>
      <c r="CS3" s="151" t="s">
        <v>114</v>
      </c>
      <c r="CU3" s="150" t="s">
        <v>32</v>
      </c>
      <c r="CV3" s="152" t="s">
        <v>33</v>
      </c>
      <c r="CW3" s="153" t="s">
        <v>34</v>
      </c>
      <c r="CX3" s="153" t="s">
        <v>35</v>
      </c>
      <c r="CY3" s="148" t="str">
        <f>' B_Populations'!$I$8</f>
        <v>White-Not Hispanic</v>
      </c>
      <c r="CZ3" s="148" t="str">
        <f>' B_Populations'!$K$8</f>
        <v>Hispanic</v>
      </c>
      <c r="DA3" s="148" t="str">
        <f>' B_Populations'!$M$8</f>
        <v>Black-Not Hispanic</v>
      </c>
      <c r="DB3" s="148" t="str">
        <f>' B_Populations'!$O$8</f>
        <v>Asian</v>
      </c>
      <c r="DC3" s="148" t="str">
        <f>' B_Populations'!$Q$8</f>
        <v>American Indian/Alaska Native</v>
      </c>
      <c r="DD3" s="148" t="str">
        <f>' B_Populations'!$S$8</f>
        <v>Other</v>
      </c>
      <c r="DE3" s="148" t="str">
        <f>' B_Populations'!$U$8</f>
        <v>Other</v>
      </c>
      <c r="DF3" s="154" t="str">
        <f>M3</f>
        <v>Region 1</v>
      </c>
      <c r="DG3" s="154" t="str">
        <f>N3</f>
        <v>Region 2</v>
      </c>
      <c r="DH3" s="154" t="str">
        <f>O3</f>
        <v>Region 3</v>
      </c>
      <c r="DI3" s="154" t="str">
        <f>P3</f>
        <v>Region 4</v>
      </c>
      <c r="DJ3" s="154" t="str">
        <f t="shared" ref="DJ3:DN3" si="0">Q3</f>
        <v>Region 5</v>
      </c>
      <c r="DK3" s="154" t="str">
        <f t="shared" si="0"/>
        <v>Region 6</v>
      </c>
      <c r="DL3" s="154" t="str">
        <f t="shared" si="0"/>
        <v>Region 7</v>
      </c>
      <c r="DM3" s="154" t="str">
        <f t="shared" si="0"/>
        <v>Region 8</v>
      </c>
      <c r="DN3" s="154" t="str">
        <f t="shared" si="0"/>
        <v>Region 9</v>
      </c>
      <c r="DO3" s="154" t="str">
        <f>V3</f>
        <v>Region 10</v>
      </c>
      <c r="DP3" s="154" t="str">
        <f t="shared" ref="DP3:DT3" si="1">W3</f>
        <v>Region 11</v>
      </c>
      <c r="DQ3" s="154" t="str">
        <f t="shared" si="1"/>
        <v>Region 12</v>
      </c>
      <c r="DR3" s="154" t="str">
        <f t="shared" si="1"/>
        <v>Region 13</v>
      </c>
      <c r="DS3" s="154" t="str">
        <f t="shared" si="1"/>
        <v>Region 14</v>
      </c>
      <c r="DT3" s="154" t="str">
        <f t="shared" si="1"/>
        <v>Region 15</v>
      </c>
      <c r="DU3" s="154" t="str">
        <f>AB3</f>
        <v>Region 16</v>
      </c>
      <c r="DV3" s="154" t="str">
        <f t="shared" ref="DV3:DY3" si="2">AC3</f>
        <v>Region 17</v>
      </c>
      <c r="DW3" s="154" t="str">
        <f t="shared" si="2"/>
        <v>Region 18</v>
      </c>
      <c r="DX3" s="154" t="str">
        <f t="shared" si="2"/>
        <v>Region 19</v>
      </c>
      <c r="DY3" s="154" t="str">
        <f t="shared" si="2"/>
        <v>Region 20</v>
      </c>
    </row>
    <row r="4" spans="1:129">
      <c r="B4" s="108" t="str">
        <f>' B_Populations'!$B$9</f>
        <v>10-14</v>
      </c>
      <c r="C4" s="264">
        <v>0</v>
      </c>
      <c r="D4" s="265">
        <v>0</v>
      </c>
      <c r="E4" s="265">
        <f>C4-D4</f>
        <v>0</v>
      </c>
      <c r="F4" s="155"/>
      <c r="G4" s="155"/>
      <c r="H4" s="155"/>
      <c r="I4" s="155"/>
      <c r="J4" s="155"/>
      <c r="K4" s="155"/>
      <c r="L4" s="155"/>
      <c r="M4" s="156"/>
      <c r="N4" s="156"/>
      <c r="O4" s="156"/>
      <c r="P4" s="156"/>
      <c r="Q4" s="156"/>
      <c r="R4" s="156"/>
      <c r="S4" s="156"/>
      <c r="T4" s="156"/>
      <c r="U4" s="156"/>
      <c r="V4" s="156"/>
      <c r="W4" s="156"/>
      <c r="X4" s="156"/>
      <c r="Y4" s="156"/>
      <c r="Z4" s="156"/>
      <c r="AA4" s="156"/>
      <c r="AB4" s="156"/>
      <c r="AC4" s="156"/>
      <c r="AD4" s="156"/>
      <c r="AE4" s="156"/>
      <c r="AF4" s="156"/>
      <c r="AG4" s="110"/>
      <c r="AH4" s="157">
        <f>' B_Populations'!C9</f>
        <v>38509</v>
      </c>
      <c r="AI4" s="157">
        <f>IF(AH4=0,0,($C$4/$AH$4)*100000)</f>
        <v>0</v>
      </c>
      <c r="AJ4" s="157">
        <f>' B_Populations'!E9</f>
        <v>20660</v>
      </c>
      <c r="AK4" s="157">
        <f>IF(AJ4=0,0,($D$4/$AJ$4)*100000)</f>
        <v>0</v>
      </c>
      <c r="AL4" s="157">
        <f>' B_Populations'!G9</f>
        <v>17849</v>
      </c>
      <c r="AM4" s="157">
        <f>IF(AL4=0,0,($E$4/$AL$4)*100000)</f>
        <v>0</v>
      </c>
      <c r="AN4" s="157">
        <f>' B_Populations'!I9</f>
        <v>0</v>
      </c>
      <c r="AO4" s="157">
        <f>IF(AN4=0,0,($F$4/$AN$4)*100000)</f>
        <v>0</v>
      </c>
      <c r="AP4" s="157">
        <f>' B_Populations'!K9</f>
        <v>0</v>
      </c>
      <c r="AQ4" s="157">
        <f>IF(AP4=0,0,($G$4/$AP$4)*100000)</f>
        <v>0</v>
      </c>
      <c r="AR4" s="157">
        <f>' B_Populations'!M9</f>
        <v>0</v>
      </c>
      <c r="AS4" s="157">
        <f>IF(AR4=0,0,($H$4/$AR$4)*100000)</f>
        <v>0</v>
      </c>
      <c r="AT4" s="157">
        <f>' B_Populations'!O9</f>
        <v>0</v>
      </c>
      <c r="AU4" s="157">
        <f>IF(AT4=0,0,($I$4/$AT$4)*100000)</f>
        <v>0</v>
      </c>
      <c r="AV4" s="157">
        <f>' B_Populations'!Q9</f>
        <v>0</v>
      </c>
      <c r="AW4" s="157">
        <f>IF(AV4=0,0,($J$4/$AV$4)*100000)</f>
        <v>0</v>
      </c>
      <c r="AX4" s="157">
        <f>' B_Populations'!S9</f>
        <v>0</v>
      </c>
      <c r="AY4" s="157">
        <f>IF(AX4=0,0,($K$4/$AX$4)*100000)</f>
        <v>0</v>
      </c>
      <c r="AZ4" s="157">
        <f>' B_Populations'!U9</f>
        <v>0</v>
      </c>
      <c r="BA4" s="157">
        <f>IF(AZ4=0,0,($L$4/$AZ$4)*100000)</f>
        <v>0</v>
      </c>
      <c r="BC4" s="157">
        <f>' B_Populations'!W9</f>
        <v>0</v>
      </c>
      <c r="BD4" s="157">
        <f>IF(BC4=0,0,($M$4/$BC$4)*100000)</f>
        <v>0</v>
      </c>
      <c r="BE4" s="157">
        <f>' B_Populations'!Y9</f>
        <v>0</v>
      </c>
      <c r="BF4" s="157">
        <f>IF(BE4=0,0,($N$4/$BE$4)*100000)</f>
        <v>0</v>
      </c>
      <c r="BG4" s="157">
        <f>' B_Populations'!AA9</f>
        <v>0</v>
      </c>
      <c r="BH4" s="157">
        <f>IF(BG4=0,0,($O$4/$BG$4)*100000)</f>
        <v>0</v>
      </c>
      <c r="BI4" s="157">
        <f>' B_Populations'!AC9</f>
        <v>0</v>
      </c>
      <c r="BJ4" s="157">
        <f>IF(BI4=0,0,($P$4/$BI$4)*100000)</f>
        <v>0</v>
      </c>
      <c r="BK4" s="157">
        <f>' B_Populations'!AE9</f>
        <v>0</v>
      </c>
      <c r="BL4" s="157">
        <f>IF(BK4=0,0,($Q$4/$BK$4)*100000)</f>
        <v>0</v>
      </c>
      <c r="BM4" s="157">
        <f>' B_Populations'!AG9</f>
        <v>0</v>
      </c>
      <c r="BN4" s="157">
        <f>IF(BM4=0,0,($R$4/$BM$4)*100000)</f>
        <v>0</v>
      </c>
      <c r="BO4" s="157">
        <f>' B_Populations'!AI9</f>
        <v>0</v>
      </c>
      <c r="BP4" s="157">
        <f>IF(BO4=0,0,($S$4/$BO$4)*100000)</f>
        <v>0</v>
      </c>
      <c r="BQ4" s="157">
        <f>' B_Populations'!AK9</f>
        <v>0</v>
      </c>
      <c r="BR4" s="157">
        <f>IF(BQ4=0,0,($T$4/$BQ$4)*100000)</f>
        <v>0</v>
      </c>
      <c r="BS4" s="157">
        <f>' B_Populations'!AM9</f>
        <v>0</v>
      </c>
      <c r="BT4" s="157">
        <f>IF(BS4=0,0,($U$4/$BS$4)*100000)</f>
        <v>0</v>
      </c>
      <c r="BU4" s="157">
        <f>' B_Populations'!AO9</f>
        <v>0</v>
      </c>
      <c r="BV4" s="157">
        <f>IF(BU4=0,0,($V$4/$BU$4)*100000)</f>
        <v>0</v>
      </c>
      <c r="BW4" s="157">
        <f>' B_Populations'!AQ9</f>
        <v>0</v>
      </c>
      <c r="BX4" s="157">
        <f>IF(BW4=0,0,($W$4/$BW$4)*100000)</f>
        <v>0</v>
      </c>
      <c r="BY4" s="157">
        <f>' B_Populations'!AS9</f>
        <v>0</v>
      </c>
      <c r="BZ4" s="157">
        <f>IF(BY4=0,0,($X$4/$BY$4)*100000)</f>
        <v>0</v>
      </c>
      <c r="CA4" s="157">
        <f>' B_Populations'!AU9</f>
        <v>0</v>
      </c>
      <c r="CB4" s="157">
        <f>IF(CA4=0,0,($Y$4/$CA$4)*100000)</f>
        <v>0</v>
      </c>
      <c r="CC4" s="157">
        <f>' B_Populations'!AW9</f>
        <v>0</v>
      </c>
      <c r="CD4" s="157">
        <f>IF(CC4=0,0,($Z$4/$CC$4)*100000)</f>
        <v>0</v>
      </c>
      <c r="CE4" s="157">
        <f>' B_Populations'!AY9</f>
        <v>0</v>
      </c>
      <c r="CF4" s="157">
        <f>IF(CE4=0,0,($AA$4/$CE$4)*100000)</f>
        <v>0</v>
      </c>
      <c r="CG4" s="157">
        <f>' B_Populations'!BA9</f>
        <v>0</v>
      </c>
      <c r="CH4" s="157">
        <f>IF(CG4=0,0,($AB$4/$CG$4)*100000)</f>
        <v>0</v>
      </c>
      <c r="CI4" s="157">
        <f>' B_Populations'!BC9</f>
        <v>0</v>
      </c>
      <c r="CJ4" s="157">
        <f>IF(CI4=0,0,($AC$4/$CI$4)*100000)</f>
        <v>0</v>
      </c>
      <c r="CK4" s="157">
        <f>' B_Populations'!BE9</f>
        <v>0</v>
      </c>
      <c r="CL4" s="157">
        <f>IF(CK4=0,0,($AD$4/$CK$4)*100000)</f>
        <v>0</v>
      </c>
      <c r="CM4" s="157">
        <f>' B_Populations'!BG9</f>
        <v>0</v>
      </c>
      <c r="CN4" s="157">
        <f>IF(CM4=0,0,($AE$4/$CM$4)*100000)</f>
        <v>0</v>
      </c>
      <c r="CO4" s="157">
        <f>' B_Populations'!BI9</f>
        <v>0</v>
      </c>
      <c r="CP4" s="157">
        <f>IF(CO4=0,0,($AF$4/$CO$4)*100000)</f>
        <v>0</v>
      </c>
      <c r="CQ4" s="110"/>
      <c r="CR4" s="158"/>
      <c r="CS4" s="159">
        <v>7.3032E-2</v>
      </c>
      <c r="CT4" s="110"/>
      <c r="CU4" s="108" t="str">
        <f>' B_Populations'!$B$9</f>
        <v>10-14</v>
      </c>
      <c r="CV4" s="160">
        <f t="shared" ref="CV4:CV13" si="3">AI4*CS4</f>
        <v>0</v>
      </c>
      <c r="CW4" s="161">
        <f t="shared" ref="CW4:CW13" si="4">AK4*CS4</f>
        <v>0</v>
      </c>
      <c r="CX4" s="161">
        <f t="shared" ref="CX4:CX13" si="5">AM4*CS4</f>
        <v>0</v>
      </c>
      <c r="CY4" s="162">
        <f t="shared" ref="CY4:CY13" si="6">AO4*CS4</f>
        <v>0</v>
      </c>
      <c r="CZ4" s="162">
        <f t="shared" ref="CZ4:CZ13" si="7">AQ4*CS4</f>
        <v>0</v>
      </c>
      <c r="DA4" s="162">
        <f t="shared" ref="DA4:DA13" si="8">AS4*CS4</f>
        <v>0</v>
      </c>
      <c r="DB4" s="162">
        <f t="shared" ref="DB4:DB13" si="9">AU4*CS4</f>
        <v>0</v>
      </c>
      <c r="DC4" s="162">
        <f t="shared" ref="DC4:DC13" si="10">AW4*CS4</f>
        <v>0</v>
      </c>
      <c r="DD4" s="162">
        <f t="shared" ref="DD4:DD13" si="11">AY4*CS4</f>
        <v>0</v>
      </c>
      <c r="DE4" s="162">
        <f t="shared" ref="DE4:DE13" si="12">BA4*CS4</f>
        <v>0</v>
      </c>
      <c r="DF4" s="162">
        <f t="shared" ref="DF4:DF13" si="13">BD4*CS4</f>
        <v>0</v>
      </c>
      <c r="DG4" s="162">
        <f t="shared" ref="DG4:DG13" si="14">BF4*CS4</f>
        <v>0</v>
      </c>
      <c r="DH4" s="162">
        <f t="shared" ref="DH4:DH13" si="15">BH4*CS4</f>
        <v>0</v>
      </c>
      <c r="DI4" s="162">
        <f t="shared" ref="DI4:DI13" si="16">BJ4*CS4</f>
        <v>0</v>
      </c>
      <c r="DJ4" s="162">
        <f t="shared" ref="DJ4:DJ13" si="17">BL4*CS4</f>
        <v>0</v>
      </c>
      <c r="DK4" s="162">
        <f t="shared" ref="DK4:DK13" si="18">BN4*CS4</f>
        <v>0</v>
      </c>
      <c r="DL4" s="162">
        <f t="shared" ref="DL4:DL13" si="19">BP4*CS4</f>
        <v>0</v>
      </c>
      <c r="DM4" s="162">
        <f t="shared" ref="DM4:DM13" si="20">BR4*CS4</f>
        <v>0</v>
      </c>
      <c r="DN4" s="162">
        <f t="shared" ref="DN4:DN13" si="21">BT4*CS4</f>
        <v>0</v>
      </c>
      <c r="DO4" s="162">
        <f t="shared" ref="DO4:DO13" si="22">BV4*CS4</f>
        <v>0</v>
      </c>
      <c r="DP4" s="162">
        <f t="shared" ref="DP4:DP13" si="23">BX4*CS4</f>
        <v>0</v>
      </c>
      <c r="DQ4" s="162">
        <f t="shared" ref="DQ4:DQ13" si="24">BZ4*CS4</f>
        <v>0</v>
      </c>
      <c r="DR4" s="162">
        <f t="shared" ref="DR4:DR13" si="25">CB4*CS4</f>
        <v>0</v>
      </c>
      <c r="DS4" s="162">
        <f t="shared" ref="DS4:DS13" si="26">CD4*CS4</f>
        <v>0</v>
      </c>
      <c r="DT4" s="162">
        <f t="shared" ref="DT4:DT13" si="27">CF4*CS4</f>
        <v>0</v>
      </c>
      <c r="DU4" s="162">
        <f t="shared" ref="DU4:DU13" si="28">CH4*CS4</f>
        <v>0</v>
      </c>
      <c r="DV4" s="162">
        <f t="shared" ref="DV4:DV13" si="29">CJ4*CS4</f>
        <v>0</v>
      </c>
      <c r="DW4" s="162">
        <f t="shared" ref="DW4:DW13" si="30">CL4*CS4</f>
        <v>0</v>
      </c>
      <c r="DX4" s="162">
        <f t="shared" ref="DX4:DX13" si="31">CN4*CS4</f>
        <v>0</v>
      </c>
      <c r="DY4" s="162">
        <f t="shared" ref="DY4:DY13" si="32">CP4*CS4</f>
        <v>0</v>
      </c>
    </row>
    <row r="5" spans="1:129">
      <c r="B5" s="108" t="str">
        <f>' B_Populations'!$B$10</f>
        <v>15-19</v>
      </c>
      <c r="C5" s="264">
        <v>2</v>
      </c>
      <c r="D5" s="265">
        <v>1</v>
      </c>
      <c r="E5" s="265">
        <f t="shared" ref="E5:E13" si="33">C5-D5</f>
        <v>1</v>
      </c>
      <c r="F5" s="155"/>
      <c r="G5" s="155"/>
      <c r="H5" s="155"/>
      <c r="I5" s="155"/>
      <c r="J5" s="155"/>
      <c r="K5" s="155"/>
      <c r="L5" s="155"/>
      <c r="M5" s="156"/>
      <c r="N5" s="156"/>
      <c r="O5" s="156"/>
      <c r="P5" s="156"/>
      <c r="Q5" s="156"/>
      <c r="R5" s="156"/>
      <c r="S5" s="156"/>
      <c r="T5" s="156"/>
      <c r="U5" s="156"/>
      <c r="V5" s="156"/>
      <c r="W5" s="156"/>
      <c r="X5" s="156"/>
      <c r="Y5" s="156"/>
      <c r="Z5" s="156"/>
      <c r="AA5" s="156"/>
      <c r="AB5" s="156"/>
      <c r="AC5" s="156"/>
      <c r="AD5" s="156"/>
      <c r="AE5" s="156"/>
      <c r="AF5" s="156"/>
      <c r="AG5" s="110"/>
      <c r="AH5" s="157">
        <f>' B_Populations'!C10</f>
        <v>38695</v>
      </c>
      <c r="AI5" s="157">
        <f>IF(AH5=0,0,($C$5/$AH$5)*100000)</f>
        <v>5.1686264375242281</v>
      </c>
      <c r="AJ5" s="157">
        <f>' B_Populations'!E10</f>
        <v>19881</v>
      </c>
      <c r="AK5" s="157">
        <f>IF(AJ5=0,0,($D$5/$AJ$5)*100000)</f>
        <v>5.0299280720285697</v>
      </c>
      <c r="AL5" s="157">
        <f>' B_Populations'!G10</f>
        <v>18814</v>
      </c>
      <c r="AM5" s="157">
        <f>IF(AL5=0,0,($E$5/$AL$5)*100000)</f>
        <v>5.3151908153502712</v>
      </c>
      <c r="AN5" s="157">
        <f>' B_Populations'!I10</f>
        <v>0</v>
      </c>
      <c r="AO5" s="157">
        <f>IF(AN5=0,0,($F$5/$AN$5)*100000)</f>
        <v>0</v>
      </c>
      <c r="AP5" s="157">
        <f>' B_Populations'!K10</f>
        <v>0</v>
      </c>
      <c r="AQ5" s="157">
        <f>IF(AP5=0,0,($G$5/$AP$5)*100000)</f>
        <v>0</v>
      </c>
      <c r="AR5" s="157">
        <f>' B_Populations'!M10</f>
        <v>0</v>
      </c>
      <c r="AS5" s="157">
        <f>IF(AR5=0,0,($H$5/$AR$5)*100000)</f>
        <v>0</v>
      </c>
      <c r="AT5" s="157">
        <f>' B_Populations'!O10</f>
        <v>0</v>
      </c>
      <c r="AU5" s="157">
        <f>IF(AT5=0,0,($I$5/$AT$5)*100000)</f>
        <v>0</v>
      </c>
      <c r="AV5" s="157">
        <f>' B_Populations'!Q10</f>
        <v>0</v>
      </c>
      <c r="AW5" s="157">
        <f>IF(AV5=0,0,($J$5/$AV$5)*100000)</f>
        <v>0</v>
      </c>
      <c r="AX5" s="157">
        <f>' B_Populations'!S10</f>
        <v>0</v>
      </c>
      <c r="AY5" s="157">
        <f>IF(AX5=0,0,($K$5/$AX$5)*100000)</f>
        <v>0</v>
      </c>
      <c r="AZ5" s="157">
        <f>' B_Populations'!U10</f>
        <v>0</v>
      </c>
      <c r="BA5" s="157">
        <f>IF(AZ5=0,0,($L$5/$AZ$5)*100000)</f>
        <v>0</v>
      </c>
      <c r="BC5" s="157">
        <f>' B_Populations'!W10</f>
        <v>0</v>
      </c>
      <c r="BD5" s="157">
        <f>IF(BC5=0,0,($M$5/$BC$5)*100000)</f>
        <v>0</v>
      </c>
      <c r="BE5" s="157">
        <f>' B_Populations'!Y10</f>
        <v>0</v>
      </c>
      <c r="BF5" s="157">
        <f>IF(BE5=0,0,($N$5/$BE$5)*100000)</f>
        <v>0</v>
      </c>
      <c r="BG5" s="157">
        <f>' B_Populations'!AA10</f>
        <v>0</v>
      </c>
      <c r="BH5" s="157">
        <f>IF(BG5=0,0,($O$5/$BG$5)*100000)</f>
        <v>0</v>
      </c>
      <c r="BI5" s="157">
        <f>' B_Populations'!AC10</f>
        <v>0</v>
      </c>
      <c r="BJ5" s="157">
        <f>IF(BI5=0,0,($P$5/$BI$5)*100000)</f>
        <v>0</v>
      </c>
      <c r="BK5" s="157">
        <f>' B_Populations'!AE10</f>
        <v>0</v>
      </c>
      <c r="BL5" s="157">
        <f>IF(BK5=0,0,($Q$5/$BK$5)*100000)</f>
        <v>0</v>
      </c>
      <c r="BM5" s="157">
        <f>' B_Populations'!AG10</f>
        <v>0</v>
      </c>
      <c r="BN5" s="157">
        <f>IF(BM5=0,0,($R$5/$BM$5)*100000)</f>
        <v>0</v>
      </c>
      <c r="BO5" s="157">
        <f>' B_Populations'!AI10</f>
        <v>0</v>
      </c>
      <c r="BP5" s="157">
        <f>IF(BO5=0,0,($S$5/$BO$5)*100000)</f>
        <v>0</v>
      </c>
      <c r="BQ5" s="157">
        <f>' B_Populations'!AK10</f>
        <v>0</v>
      </c>
      <c r="BR5" s="157">
        <f>IF(BQ5=0,0,($T$5/$BQ$5)*100000)</f>
        <v>0</v>
      </c>
      <c r="BS5" s="157">
        <f>' B_Populations'!AM10</f>
        <v>0</v>
      </c>
      <c r="BT5" s="157">
        <f>IF(BS5=0,0,($U$5/$BC$5)*100000)</f>
        <v>0</v>
      </c>
      <c r="BU5" s="157">
        <f>' B_Populations'!AO10</f>
        <v>0</v>
      </c>
      <c r="BV5" s="157">
        <f>IF(BU5=0,0,($V$5/$BU$5)*100000)</f>
        <v>0</v>
      </c>
      <c r="BW5" s="157">
        <f>' B_Populations'!AQ10</f>
        <v>0</v>
      </c>
      <c r="BX5" s="157">
        <f>IF(BW5=0,0,($W$5/$BW$5)*100000)</f>
        <v>0</v>
      </c>
      <c r="BY5" s="157">
        <f>' B_Populations'!AS10</f>
        <v>0</v>
      </c>
      <c r="BZ5" s="157">
        <f>IF(BY5=0,0,($X$5/$BY$5)*100000)</f>
        <v>0</v>
      </c>
      <c r="CA5" s="157">
        <f>' B_Populations'!AU10</f>
        <v>0</v>
      </c>
      <c r="CB5" s="157">
        <f>IF(CA5=0,0,($Y$5/$CA$5)*100000)</f>
        <v>0</v>
      </c>
      <c r="CC5" s="157">
        <f>' B_Populations'!AW10</f>
        <v>0</v>
      </c>
      <c r="CD5" s="157">
        <f>IF(CC5=0,0,($Z$5/$CC$5)*100000)</f>
        <v>0</v>
      </c>
      <c r="CE5" s="157">
        <f>' B_Populations'!AY10</f>
        <v>0</v>
      </c>
      <c r="CF5" s="157">
        <f>IF(CE5=0,0,($AA$5/$CE$5)*100000)</f>
        <v>0</v>
      </c>
      <c r="CG5" s="157">
        <f>' B_Populations'!BA10</f>
        <v>0</v>
      </c>
      <c r="CH5" s="157">
        <f>IF(CG5=0,0,($AB$5/$CG$5)*100000)</f>
        <v>0</v>
      </c>
      <c r="CI5" s="157">
        <f>' B_Populations'!BC10</f>
        <v>0</v>
      </c>
      <c r="CJ5" s="157">
        <f>IF(CI5=0,0,($AC$5/$CI$5)*100000)</f>
        <v>0</v>
      </c>
      <c r="CK5" s="157">
        <f>' B_Populations'!BE10</f>
        <v>0</v>
      </c>
      <c r="CL5" s="157">
        <f>IF(CK5=0,0,($AD$5/$CK$5)*100000)</f>
        <v>0</v>
      </c>
      <c r="CM5" s="157">
        <f>' B_Populations'!BG10</f>
        <v>0</v>
      </c>
      <c r="CN5" s="157">
        <f>IF(CM5=0,0,($AE$5/$CM$5)*100000)</f>
        <v>0</v>
      </c>
      <c r="CO5" s="157">
        <f>' B_Populations'!BI10</f>
        <v>0</v>
      </c>
      <c r="CP5" s="157">
        <f>IF(CO5=0,0,($AF$5/$CO$5)*100000)</f>
        <v>0</v>
      </c>
      <c r="CQ5" s="110"/>
      <c r="CR5" s="158"/>
      <c r="CS5" s="159">
        <v>7.2168999999999997E-2</v>
      </c>
      <c r="CT5" s="110"/>
      <c r="CU5" s="108" t="str">
        <f>' B_Populations'!$B$10</f>
        <v>15-19</v>
      </c>
      <c r="CV5" s="160">
        <f t="shared" si="3"/>
        <v>0.37301460136968601</v>
      </c>
      <c r="CW5" s="161">
        <f t="shared" si="4"/>
        <v>0.36300487903022982</v>
      </c>
      <c r="CX5" s="161">
        <f t="shared" si="5"/>
        <v>0.38359200595301368</v>
      </c>
      <c r="CY5" s="162">
        <f t="shared" si="6"/>
        <v>0</v>
      </c>
      <c r="CZ5" s="162">
        <f t="shared" si="7"/>
        <v>0</v>
      </c>
      <c r="DA5" s="162">
        <f t="shared" si="8"/>
        <v>0</v>
      </c>
      <c r="DB5" s="162">
        <f t="shared" si="9"/>
        <v>0</v>
      </c>
      <c r="DC5" s="162">
        <f t="shared" si="10"/>
        <v>0</v>
      </c>
      <c r="DD5" s="162">
        <f t="shared" si="11"/>
        <v>0</v>
      </c>
      <c r="DE5" s="162">
        <f t="shared" si="12"/>
        <v>0</v>
      </c>
      <c r="DF5" s="162">
        <f t="shared" si="13"/>
        <v>0</v>
      </c>
      <c r="DG5" s="162">
        <f t="shared" si="14"/>
        <v>0</v>
      </c>
      <c r="DH5" s="162">
        <f t="shared" si="15"/>
        <v>0</v>
      </c>
      <c r="DI5" s="162">
        <f t="shared" si="16"/>
        <v>0</v>
      </c>
      <c r="DJ5" s="162">
        <f t="shared" si="17"/>
        <v>0</v>
      </c>
      <c r="DK5" s="162">
        <f t="shared" si="18"/>
        <v>0</v>
      </c>
      <c r="DL5" s="162">
        <f t="shared" si="19"/>
        <v>0</v>
      </c>
      <c r="DM5" s="162">
        <f t="shared" si="20"/>
        <v>0</v>
      </c>
      <c r="DN5" s="162">
        <f t="shared" si="21"/>
        <v>0</v>
      </c>
      <c r="DO5" s="162">
        <f t="shared" si="22"/>
        <v>0</v>
      </c>
      <c r="DP5" s="162">
        <f t="shared" si="23"/>
        <v>0</v>
      </c>
      <c r="DQ5" s="162">
        <f t="shared" si="24"/>
        <v>0</v>
      </c>
      <c r="DR5" s="162">
        <f t="shared" si="25"/>
        <v>0</v>
      </c>
      <c r="DS5" s="162">
        <f t="shared" si="26"/>
        <v>0</v>
      </c>
      <c r="DT5" s="162">
        <f t="shared" si="27"/>
        <v>0</v>
      </c>
      <c r="DU5" s="162">
        <f t="shared" si="28"/>
        <v>0</v>
      </c>
      <c r="DV5" s="162">
        <f t="shared" si="29"/>
        <v>0</v>
      </c>
      <c r="DW5" s="162">
        <f t="shared" si="30"/>
        <v>0</v>
      </c>
      <c r="DX5" s="162">
        <f t="shared" si="31"/>
        <v>0</v>
      </c>
      <c r="DY5" s="162">
        <f t="shared" si="32"/>
        <v>0</v>
      </c>
    </row>
    <row r="6" spans="1:129">
      <c r="B6" s="108" t="str">
        <f>' B_Populations'!$B$11</f>
        <v>20-24</v>
      </c>
      <c r="C6" s="264">
        <v>1</v>
      </c>
      <c r="D6" s="265">
        <v>1</v>
      </c>
      <c r="E6" s="265">
        <f t="shared" si="33"/>
        <v>0</v>
      </c>
      <c r="F6" s="155"/>
      <c r="G6" s="155"/>
      <c r="H6" s="155"/>
      <c r="I6" s="155"/>
      <c r="J6" s="155"/>
      <c r="K6" s="155"/>
      <c r="L6" s="155"/>
      <c r="M6" s="156"/>
      <c r="N6" s="156"/>
      <c r="O6" s="156"/>
      <c r="P6" s="156"/>
      <c r="Q6" s="156"/>
      <c r="R6" s="156"/>
      <c r="S6" s="156"/>
      <c r="T6" s="156"/>
      <c r="U6" s="156"/>
      <c r="V6" s="156"/>
      <c r="W6" s="156"/>
      <c r="X6" s="156"/>
      <c r="Y6" s="156"/>
      <c r="Z6" s="156"/>
      <c r="AA6" s="156"/>
      <c r="AB6" s="156"/>
      <c r="AC6" s="156"/>
      <c r="AD6" s="156"/>
      <c r="AE6" s="156"/>
      <c r="AF6" s="156"/>
      <c r="AG6" s="110"/>
      <c r="AH6" s="157">
        <f>' B_Populations'!C11</f>
        <v>32476</v>
      </c>
      <c r="AI6" s="157">
        <f>IF(AH6=0,0,($C$6/$AH$6)*100000)</f>
        <v>3.0791969454366304</v>
      </c>
      <c r="AJ6" s="157">
        <f>' B_Populations'!E11</f>
        <v>16977</v>
      </c>
      <c r="AK6" s="157">
        <f>IF(AJ6=0,0,($D$6/$AJ$6)*100000)</f>
        <v>5.8903222006243743</v>
      </c>
      <c r="AL6" s="157">
        <f>' B_Populations'!G11</f>
        <v>15499</v>
      </c>
      <c r="AM6" s="157">
        <f>IF(AL6=0,0,($E$6/$AL$6)*100000)</f>
        <v>0</v>
      </c>
      <c r="AN6" s="157">
        <f>' B_Populations'!I11</f>
        <v>0</v>
      </c>
      <c r="AO6" s="157">
        <f>IF(AN6=0,0,($F$6/$AN$6)*100000)</f>
        <v>0</v>
      </c>
      <c r="AP6" s="157">
        <f>' B_Populations'!K11</f>
        <v>0</v>
      </c>
      <c r="AQ6" s="157">
        <f>IF(AP6=0,0,($G$6/$AP$6)*100000)</f>
        <v>0</v>
      </c>
      <c r="AR6" s="157">
        <f>' B_Populations'!M11</f>
        <v>0</v>
      </c>
      <c r="AS6" s="157">
        <f>IF(AR6=0,0,($H$6/$AR$6)*100000)</f>
        <v>0</v>
      </c>
      <c r="AT6" s="157">
        <f>' B_Populations'!O11</f>
        <v>0</v>
      </c>
      <c r="AU6" s="157">
        <f>IF(AT6=0,0,($I$6/$AT$6)*100000)</f>
        <v>0</v>
      </c>
      <c r="AV6" s="157">
        <f>' B_Populations'!Q11</f>
        <v>0</v>
      </c>
      <c r="AW6" s="157">
        <f>IF(AV6=0,0,($J$6/$AV$6)*100000)</f>
        <v>0</v>
      </c>
      <c r="AX6" s="157">
        <f>' B_Populations'!S11</f>
        <v>0</v>
      </c>
      <c r="AY6" s="157">
        <f>IF(AX6=0,0,($K$6/$AX$6)*100000)</f>
        <v>0</v>
      </c>
      <c r="AZ6" s="157">
        <f>' B_Populations'!U11</f>
        <v>0</v>
      </c>
      <c r="BA6" s="157">
        <f>IF(AZ6=0,0,($L$6/$AZ$6)*100000)</f>
        <v>0</v>
      </c>
      <c r="BC6" s="157">
        <f>' B_Populations'!W11</f>
        <v>0</v>
      </c>
      <c r="BD6" s="157">
        <f>IF(BC6=0,0,($M$6/$BC$6)*100000)</f>
        <v>0</v>
      </c>
      <c r="BE6" s="157">
        <f>' B_Populations'!Y11</f>
        <v>0</v>
      </c>
      <c r="BF6" s="157">
        <f>IF(BE6=0,0,($N$6/$BE$6)*100000)</f>
        <v>0</v>
      </c>
      <c r="BG6" s="157">
        <f>' B_Populations'!AA11</f>
        <v>0</v>
      </c>
      <c r="BH6" s="157">
        <f>IF(BG6=0,0,($O$6/$BG$6)*100000)</f>
        <v>0</v>
      </c>
      <c r="BI6" s="157">
        <f>' B_Populations'!AC11</f>
        <v>0</v>
      </c>
      <c r="BJ6" s="157">
        <f>IF(BI6=0,0,($P$6/$BI$6)*100000)</f>
        <v>0</v>
      </c>
      <c r="BK6" s="157">
        <f>' B_Populations'!AE11</f>
        <v>0</v>
      </c>
      <c r="BL6" s="157">
        <f>IF(BK6=0,0,($Q$6/$BK$6)*100000)</f>
        <v>0</v>
      </c>
      <c r="BM6" s="157">
        <f>' B_Populations'!AG11</f>
        <v>0</v>
      </c>
      <c r="BN6" s="157">
        <f>IF(BM6=0,0,($R$6/$BM$6)*100000)</f>
        <v>0</v>
      </c>
      <c r="BO6" s="157">
        <f>' B_Populations'!AI11</f>
        <v>0</v>
      </c>
      <c r="BP6" s="157">
        <f>IF(BO6=0,0,($S$6/$BO$6)*100000)</f>
        <v>0</v>
      </c>
      <c r="BQ6" s="157">
        <f>' B_Populations'!AK11</f>
        <v>0</v>
      </c>
      <c r="BR6" s="157">
        <f>IF(BQ6=0,0,($T$6/$BQ$6)*100000)</f>
        <v>0</v>
      </c>
      <c r="BS6" s="157">
        <f>' B_Populations'!AM11</f>
        <v>0</v>
      </c>
      <c r="BT6" s="157">
        <f>IF(BS6=0,0,($U$6/$BS$6)*100000)</f>
        <v>0</v>
      </c>
      <c r="BU6" s="157">
        <f>' B_Populations'!AO11</f>
        <v>0</v>
      </c>
      <c r="BV6" s="157">
        <f>IF(BU6=0,0,($V$6/$BU$6)*100000)</f>
        <v>0</v>
      </c>
      <c r="BW6" s="157">
        <f>' B_Populations'!AQ11</f>
        <v>0</v>
      </c>
      <c r="BX6" s="157">
        <f>IF(BW6=0,0,($W$6/$BW$6)*100000)</f>
        <v>0</v>
      </c>
      <c r="BY6" s="157">
        <f>' B_Populations'!AS11</f>
        <v>0</v>
      </c>
      <c r="BZ6" s="157">
        <f>IF(BY6=0,0,($X$6/$BY$6)*100000)</f>
        <v>0</v>
      </c>
      <c r="CA6" s="157">
        <f>' B_Populations'!AU11</f>
        <v>0</v>
      </c>
      <c r="CB6" s="157">
        <f>IF(CA6=0,0,($Y$6/$CA$6)*100000)</f>
        <v>0</v>
      </c>
      <c r="CC6" s="157">
        <f>' B_Populations'!AW11</f>
        <v>0</v>
      </c>
      <c r="CD6" s="157">
        <f>IF(CC6=0,0,($Z$6/$CC$6)*100000)</f>
        <v>0</v>
      </c>
      <c r="CE6" s="157">
        <f>' B_Populations'!AY11</f>
        <v>0</v>
      </c>
      <c r="CF6" s="157">
        <f>IF(CE6=0,0,($AA$6/$CE$6)*100000)</f>
        <v>0</v>
      </c>
      <c r="CG6" s="157">
        <f>' B_Populations'!BA11</f>
        <v>0</v>
      </c>
      <c r="CH6" s="157">
        <f>IF(CG6=0,0,($AB$6/$CG$6)*100000)</f>
        <v>0</v>
      </c>
      <c r="CI6" s="157">
        <f>' B_Populations'!BC11</f>
        <v>0</v>
      </c>
      <c r="CJ6" s="157">
        <f>IF(CI6=0,0,($AC$6/$CI$6)*100000)</f>
        <v>0</v>
      </c>
      <c r="CK6" s="157">
        <f>' B_Populations'!BE11</f>
        <v>0</v>
      </c>
      <c r="CL6" s="157">
        <f>IF(CK6=0,0,($AD$6/$CK$6)*100000)</f>
        <v>0</v>
      </c>
      <c r="CM6" s="157">
        <f>' B_Populations'!BG11</f>
        <v>0</v>
      </c>
      <c r="CN6" s="157">
        <f>IF(CM6=0,0,($AE$6/$CM$6)*100000)</f>
        <v>0</v>
      </c>
      <c r="CO6" s="157">
        <f>' B_Populations'!BI11</f>
        <v>0</v>
      </c>
      <c r="CP6" s="157">
        <f>IF(CO6=0,0,($AF$6/$CO$6)*100000)</f>
        <v>0</v>
      </c>
      <c r="CQ6" s="110"/>
      <c r="CR6" s="158"/>
      <c r="CS6" s="159">
        <v>6.6477999999999995E-2</v>
      </c>
      <c r="CT6" s="110"/>
      <c r="CU6" s="108" t="str">
        <f>' B_Populations'!$B$11</f>
        <v>20-24</v>
      </c>
      <c r="CV6" s="160">
        <f t="shared" si="3"/>
        <v>0.20469885453873629</v>
      </c>
      <c r="CW6" s="161">
        <f t="shared" si="4"/>
        <v>0.3915768392531071</v>
      </c>
      <c r="CX6" s="161">
        <f t="shared" si="5"/>
        <v>0</v>
      </c>
      <c r="CY6" s="162">
        <f t="shared" si="6"/>
        <v>0</v>
      </c>
      <c r="CZ6" s="162">
        <f t="shared" si="7"/>
        <v>0</v>
      </c>
      <c r="DA6" s="162">
        <f t="shared" si="8"/>
        <v>0</v>
      </c>
      <c r="DB6" s="162">
        <f t="shared" si="9"/>
        <v>0</v>
      </c>
      <c r="DC6" s="162">
        <f t="shared" si="10"/>
        <v>0</v>
      </c>
      <c r="DD6" s="162">
        <f t="shared" si="11"/>
        <v>0</v>
      </c>
      <c r="DE6" s="162">
        <f t="shared" si="12"/>
        <v>0</v>
      </c>
      <c r="DF6" s="162">
        <f t="shared" si="13"/>
        <v>0</v>
      </c>
      <c r="DG6" s="162">
        <f t="shared" si="14"/>
        <v>0</v>
      </c>
      <c r="DH6" s="162">
        <f t="shared" si="15"/>
        <v>0</v>
      </c>
      <c r="DI6" s="162">
        <f t="shared" si="16"/>
        <v>0</v>
      </c>
      <c r="DJ6" s="162">
        <f t="shared" si="17"/>
        <v>0</v>
      </c>
      <c r="DK6" s="162">
        <f t="shared" si="18"/>
        <v>0</v>
      </c>
      <c r="DL6" s="162">
        <f t="shared" si="19"/>
        <v>0</v>
      </c>
      <c r="DM6" s="162">
        <f t="shared" si="20"/>
        <v>0</v>
      </c>
      <c r="DN6" s="162">
        <f t="shared" si="21"/>
        <v>0</v>
      </c>
      <c r="DO6" s="162">
        <f t="shared" si="22"/>
        <v>0</v>
      </c>
      <c r="DP6" s="162">
        <f t="shared" si="23"/>
        <v>0</v>
      </c>
      <c r="DQ6" s="162">
        <f t="shared" si="24"/>
        <v>0</v>
      </c>
      <c r="DR6" s="162">
        <f t="shared" si="25"/>
        <v>0</v>
      </c>
      <c r="DS6" s="162">
        <f t="shared" si="26"/>
        <v>0</v>
      </c>
      <c r="DT6" s="162">
        <f t="shared" si="27"/>
        <v>0</v>
      </c>
      <c r="DU6" s="162">
        <f t="shared" si="28"/>
        <v>0</v>
      </c>
      <c r="DV6" s="162">
        <f t="shared" si="29"/>
        <v>0</v>
      </c>
      <c r="DW6" s="162">
        <f t="shared" si="30"/>
        <v>0</v>
      </c>
      <c r="DX6" s="162">
        <f t="shared" si="31"/>
        <v>0</v>
      </c>
      <c r="DY6" s="162">
        <f t="shared" si="32"/>
        <v>0</v>
      </c>
    </row>
    <row r="7" spans="1:129">
      <c r="B7" s="108" t="str">
        <f>' B_Populations'!$B$12</f>
        <v>25-34</v>
      </c>
      <c r="C7" s="264">
        <v>3</v>
      </c>
      <c r="D7" s="265">
        <v>3</v>
      </c>
      <c r="E7" s="265">
        <f t="shared" si="33"/>
        <v>0</v>
      </c>
      <c r="F7" s="155"/>
      <c r="G7" s="155"/>
      <c r="H7" s="155"/>
      <c r="I7" s="155"/>
      <c r="J7" s="155"/>
      <c r="K7" s="155"/>
      <c r="L7" s="155"/>
      <c r="M7" s="156"/>
      <c r="N7" s="156"/>
      <c r="O7" s="156"/>
      <c r="P7" s="156"/>
      <c r="Q7" s="156"/>
      <c r="R7" s="156"/>
      <c r="S7" s="156"/>
      <c r="T7" s="156"/>
      <c r="U7" s="156"/>
      <c r="V7" s="156"/>
      <c r="W7" s="156"/>
      <c r="X7" s="156"/>
      <c r="Y7" s="156"/>
      <c r="Z7" s="156"/>
      <c r="AA7" s="156"/>
      <c r="AB7" s="156"/>
      <c r="AC7" s="156"/>
      <c r="AD7" s="156"/>
      <c r="AE7" s="156"/>
      <c r="AF7" s="156"/>
      <c r="AG7" s="110"/>
      <c r="AH7" s="157">
        <f>' B_Populations'!C12</f>
        <v>61089</v>
      </c>
      <c r="AI7" s="157">
        <f>IF(AH7=0,0,($C$7/$AH$7)*100000)</f>
        <v>4.9108677503314837</v>
      </c>
      <c r="AJ7" s="157">
        <f>' B_Populations'!E12</f>
        <v>30902</v>
      </c>
      <c r="AK7" s="157">
        <f>IF(AJ7=0,0,($D$7/$AJ$7)*100000)</f>
        <v>9.7081095074752444</v>
      </c>
      <c r="AL7" s="157">
        <f>' B_Populations'!G12</f>
        <v>30187</v>
      </c>
      <c r="AM7" s="157">
        <f>IF(AL7=0,0,($E$7/$AL$7)*100000)</f>
        <v>0</v>
      </c>
      <c r="AN7" s="157">
        <f>' B_Populations'!I12</f>
        <v>0</v>
      </c>
      <c r="AO7" s="157">
        <f>IF(AN7=0,0,($F$7/$AN$7)*100000)</f>
        <v>0</v>
      </c>
      <c r="AP7" s="157">
        <f>' B_Populations'!K12</f>
        <v>0</v>
      </c>
      <c r="AQ7" s="157">
        <f>IF(AP7=0,0,($G$7/$AP$7)*100000)</f>
        <v>0</v>
      </c>
      <c r="AR7" s="157">
        <f>' B_Populations'!M12</f>
        <v>0</v>
      </c>
      <c r="AS7" s="157">
        <f>IF(AR7=0,0,($H$7/$AR$7)*100000)</f>
        <v>0</v>
      </c>
      <c r="AT7" s="157">
        <f>' B_Populations'!O12</f>
        <v>0</v>
      </c>
      <c r="AU7" s="157">
        <f>IF(AT7=0,0,($I$7/$AT$7)*100000)</f>
        <v>0</v>
      </c>
      <c r="AV7" s="157">
        <f>' B_Populations'!Q12</f>
        <v>0</v>
      </c>
      <c r="AW7" s="157">
        <f>IF(AV7=0,0,($J$7/$AV$7)*100000)</f>
        <v>0</v>
      </c>
      <c r="AX7" s="157">
        <f>' B_Populations'!S12</f>
        <v>0</v>
      </c>
      <c r="AY7" s="157">
        <f>IF(AX7=0,0,($K$7/$AX$7)*100000)</f>
        <v>0</v>
      </c>
      <c r="AZ7" s="157">
        <f>' B_Populations'!U12</f>
        <v>0</v>
      </c>
      <c r="BA7" s="157">
        <f>IF(AZ7=0,0,($L$7/$AZ$7)*100000)</f>
        <v>0</v>
      </c>
      <c r="BC7" s="157">
        <f>' B_Populations'!W12</f>
        <v>0</v>
      </c>
      <c r="BD7" s="157">
        <f>IF(BC7=0,0,($M$7/$BC$7)*100000)</f>
        <v>0</v>
      </c>
      <c r="BE7" s="157">
        <f>' B_Populations'!Y12</f>
        <v>0</v>
      </c>
      <c r="BF7" s="157">
        <f>IF(BE7=0,0,($N$7/$BE$7)*100000)</f>
        <v>0</v>
      </c>
      <c r="BG7" s="157">
        <f>' B_Populations'!AA12</f>
        <v>0</v>
      </c>
      <c r="BH7" s="157">
        <f>IF(BG7=0,0,($O$7/$BG$7)*100000)</f>
        <v>0</v>
      </c>
      <c r="BI7" s="157">
        <f>' B_Populations'!AC12</f>
        <v>0</v>
      </c>
      <c r="BJ7" s="157">
        <f>IF(BI7=0,0,($P$7/$BI$7)*100000)</f>
        <v>0</v>
      </c>
      <c r="BK7" s="157">
        <f>' B_Populations'!AE12</f>
        <v>0</v>
      </c>
      <c r="BL7" s="157">
        <f>IF(BK7=0,0,($Q$7/$BK$7)*100000)</f>
        <v>0</v>
      </c>
      <c r="BM7" s="157">
        <f>' B_Populations'!AG12</f>
        <v>0</v>
      </c>
      <c r="BN7" s="157">
        <f>IF(BM7=0,0,($R$7/$BM$7)*100000)</f>
        <v>0</v>
      </c>
      <c r="BO7" s="157">
        <f>' B_Populations'!AI12</f>
        <v>0</v>
      </c>
      <c r="BP7" s="157">
        <f>IF(BO7=0,0,($S$7/$BO$7)*100000)</f>
        <v>0</v>
      </c>
      <c r="BQ7" s="157">
        <f>' B_Populations'!AK12</f>
        <v>0</v>
      </c>
      <c r="BR7" s="157">
        <f>IF(BQ7=0,0,($T$7/$BQ$7)*100000)</f>
        <v>0</v>
      </c>
      <c r="BS7" s="157">
        <f>' B_Populations'!AM12</f>
        <v>0</v>
      </c>
      <c r="BT7" s="157">
        <f>IF(BS7=0,0,($U$7/$BS$7)*100000)</f>
        <v>0</v>
      </c>
      <c r="BU7" s="157">
        <f>' B_Populations'!AO12</f>
        <v>0</v>
      </c>
      <c r="BV7" s="157">
        <f>IF(BU7=0,0,($V$7/$BU$7)*100000)</f>
        <v>0</v>
      </c>
      <c r="BW7" s="157">
        <f>' B_Populations'!AQ12</f>
        <v>0</v>
      </c>
      <c r="BX7" s="157">
        <f>IF(BW7=0,0,($W$7/$BW$7)*100000)</f>
        <v>0</v>
      </c>
      <c r="BY7" s="157">
        <f>' B_Populations'!AS12</f>
        <v>0</v>
      </c>
      <c r="BZ7" s="157">
        <f>IF(BY7=0,0,($X$7/$BY$7)*100000)</f>
        <v>0</v>
      </c>
      <c r="CA7" s="157">
        <f>' B_Populations'!AU12</f>
        <v>0</v>
      </c>
      <c r="CB7" s="157">
        <f>IF(CA7=0,0,($Y$7/$CA$7)*100000)</f>
        <v>0</v>
      </c>
      <c r="CC7" s="157">
        <f>' B_Populations'!AW12</f>
        <v>0</v>
      </c>
      <c r="CD7" s="157">
        <f>IF(CC7=0,0,($Z$7/$CC$7)*100000)</f>
        <v>0</v>
      </c>
      <c r="CE7" s="157">
        <f>' B_Populations'!AY12</f>
        <v>0</v>
      </c>
      <c r="CF7" s="157">
        <f>IF(CE7=0,0,($AA$7/$CE$7)*100000)</f>
        <v>0</v>
      </c>
      <c r="CG7" s="157">
        <f>' B_Populations'!BA12</f>
        <v>0</v>
      </c>
      <c r="CH7" s="157">
        <f>IF(CG7=0,0,($AB$7/$CG$7)*100000)</f>
        <v>0</v>
      </c>
      <c r="CI7" s="157">
        <f>' B_Populations'!BC12</f>
        <v>0</v>
      </c>
      <c r="CJ7" s="157">
        <f>IF(CI7=0,0,($AC$7/$CI$7)*100000)</f>
        <v>0</v>
      </c>
      <c r="CK7" s="157">
        <f>' B_Populations'!BE12</f>
        <v>0</v>
      </c>
      <c r="CL7" s="157">
        <f>IF(CK7=0,0,($AD$7/$CK$7)*100000)</f>
        <v>0</v>
      </c>
      <c r="CM7" s="157">
        <f>' B_Populations'!BG12</f>
        <v>0</v>
      </c>
      <c r="CN7" s="157">
        <f>IF(CM7=0,0,($AE$7/$CM$7)*100000)</f>
        <v>0</v>
      </c>
      <c r="CO7" s="157">
        <f>' B_Populations'!BI12</f>
        <v>0</v>
      </c>
      <c r="CP7" s="157">
        <f>IF(CO7=0,0,($AF$7/$CO$7)*100000)</f>
        <v>0</v>
      </c>
      <c r="CQ7" s="110"/>
      <c r="CR7" s="158"/>
      <c r="CS7" s="159">
        <v>0.135573</v>
      </c>
      <c r="CT7" s="110"/>
      <c r="CU7" s="108" t="str">
        <f>' B_Populations'!$B$12</f>
        <v>25-34</v>
      </c>
      <c r="CV7" s="160">
        <f t="shared" si="3"/>
        <v>0.66578107351569027</v>
      </c>
      <c r="CW7" s="161">
        <f t="shared" si="4"/>
        <v>1.3161575302569413</v>
      </c>
      <c r="CX7" s="161">
        <f t="shared" si="5"/>
        <v>0</v>
      </c>
      <c r="CY7" s="162">
        <f t="shared" si="6"/>
        <v>0</v>
      </c>
      <c r="CZ7" s="162">
        <f t="shared" si="7"/>
        <v>0</v>
      </c>
      <c r="DA7" s="162">
        <f t="shared" si="8"/>
        <v>0</v>
      </c>
      <c r="DB7" s="162">
        <f t="shared" si="9"/>
        <v>0</v>
      </c>
      <c r="DC7" s="162">
        <f t="shared" si="10"/>
        <v>0</v>
      </c>
      <c r="DD7" s="162">
        <f t="shared" si="11"/>
        <v>0</v>
      </c>
      <c r="DE7" s="162">
        <f t="shared" si="12"/>
        <v>0</v>
      </c>
      <c r="DF7" s="162">
        <f t="shared" si="13"/>
        <v>0</v>
      </c>
      <c r="DG7" s="162">
        <f t="shared" si="14"/>
        <v>0</v>
      </c>
      <c r="DH7" s="162">
        <f t="shared" si="15"/>
        <v>0</v>
      </c>
      <c r="DI7" s="162">
        <f t="shared" si="16"/>
        <v>0</v>
      </c>
      <c r="DJ7" s="162">
        <f t="shared" si="17"/>
        <v>0</v>
      </c>
      <c r="DK7" s="162">
        <f t="shared" si="18"/>
        <v>0</v>
      </c>
      <c r="DL7" s="162">
        <f t="shared" si="19"/>
        <v>0</v>
      </c>
      <c r="DM7" s="162">
        <f t="shared" si="20"/>
        <v>0</v>
      </c>
      <c r="DN7" s="162">
        <f t="shared" si="21"/>
        <v>0</v>
      </c>
      <c r="DO7" s="162">
        <f t="shared" si="22"/>
        <v>0</v>
      </c>
      <c r="DP7" s="162">
        <f t="shared" si="23"/>
        <v>0</v>
      </c>
      <c r="DQ7" s="162">
        <f t="shared" si="24"/>
        <v>0</v>
      </c>
      <c r="DR7" s="162">
        <f t="shared" si="25"/>
        <v>0</v>
      </c>
      <c r="DS7" s="162">
        <f t="shared" si="26"/>
        <v>0</v>
      </c>
      <c r="DT7" s="162">
        <f t="shared" si="27"/>
        <v>0</v>
      </c>
      <c r="DU7" s="162">
        <f t="shared" si="28"/>
        <v>0</v>
      </c>
      <c r="DV7" s="162">
        <f t="shared" si="29"/>
        <v>0</v>
      </c>
      <c r="DW7" s="162">
        <f t="shared" si="30"/>
        <v>0</v>
      </c>
      <c r="DX7" s="162">
        <f t="shared" si="31"/>
        <v>0</v>
      </c>
      <c r="DY7" s="162">
        <f t="shared" si="32"/>
        <v>0</v>
      </c>
    </row>
    <row r="8" spans="1:129">
      <c r="B8" s="108" t="str">
        <f>' B_Populations'!$B$13</f>
        <v>35-44</v>
      </c>
      <c r="C8" s="264">
        <v>1</v>
      </c>
      <c r="D8" s="265">
        <v>1</v>
      </c>
      <c r="E8" s="265">
        <f t="shared" si="33"/>
        <v>0</v>
      </c>
      <c r="F8" s="155"/>
      <c r="G8" s="155"/>
      <c r="H8" s="155"/>
      <c r="I8" s="155"/>
      <c r="J8" s="155"/>
      <c r="K8" s="155"/>
      <c r="L8" s="155"/>
      <c r="M8" s="156"/>
      <c r="N8" s="156"/>
      <c r="O8" s="156"/>
      <c r="P8" s="156"/>
      <c r="Q8" s="156"/>
      <c r="R8" s="156"/>
      <c r="S8" s="156"/>
      <c r="T8" s="156"/>
      <c r="U8" s="156"/>
      <c r="V8" s="156"/>
      <c r="W8" s="156"/>
      <c r="X8" s="156"/>
      <c r="Y8" s="156"/>
      <c r="Z8" s="156"/>
      <c r="AA8" s="156"/>
      <c r="AB8" s="156"/>
      <c r="AC8" s="156"/>
      <c r="AD8" s="156"/>
      <c r="AE8" s="156"/>
      <c r="AF8" s="156"/>
      <c r="AG8" s="110"/>
      <c r="AH8" s="157">
        <f>' B_Populations'!C13</f>
        <v>68302</v>
      </c>
      <c r="AI8" s="157">
        <f>IF(AH8=0,0,($C$8/$AH$8)*100000)</f>
        <v>1.4640859711282246</v>
      </c>
      <c r="AJ8" s="157">
        <f>' B_Populations'!E13</f>
        <v>35130</v>
      </c>
      <c r="AK8" s="157">
        <f>IF(AJ8=0,0,($D$8/$AJ$8)*100000)</f>
        <v>2.8465698832906345</v>
      </c>
      <c r="AL8" s="157">
        <f>' B_Populations'!G13</f>
        <v>33172</v>
      </c>
      <c r="AM8" s="157">
        <f>IF(AL8=0,0,($E$8/$AL$8)*100000)</f>
        <v>0</v>
      </c>
      <c r="AN8" s="157">
        <f>' B_Populations'!I13</f>
        <v>0</v>
      </c>
      <c r="AO8" s="157">
        <f>IF(AN8=0,0,($F$8/$AN$8)*100000)</f>
        <v>0</v>
      </c>
      <c r="AP8" s="157">
        <f>' B_Populations'!K13</f>
        <v>0</v>
      </c>
      <c r="AQ8" s="157">
        <f>IF(AP8=0,0,($G$8/$AP$8)*100000)</f>
        <v>0</v>
      </c>
      <c r="AR8" s="157">
        <f>' B_Populations'!M13</f>
        <v>0</v>
      </c>
      <c r="AS8" s="157">
        <f>IF(AR8=0,0,($H$8/$AR$8)*100000)</f>
        <v>0</v>
      </c>
      <c r="AT8" s="157">
        <f>' B_Populations'!O13</f>
        <v>0</v>
      </c>
      <c r="AU8" s="157">
        <f>IF(AT8=0,0,($I$8/$AT$8)*100000)</f>
        <v>0</v>
      </c>
      <c r="AV8" s="157">
        <f>' B_Populations'!Q13</f>
        <v>0</v>
      </c>
      <c r="AW8" s="157">
        <f>IF(AV8=0,0,($J$8/$AV$8)*100000)</f>
        <v>0</v>
      </c>
      <c r="AX8" s="157">
        <f>' B_Populations'!S13</f>
        <v>0</v>
      </c>
      <c r="AY8" s="157">
        <f>IF(AX8=0,0,($K$8/$AX$8)*100000)</f>
        <v>0</v>
      </c>
      <c r="AZ8" s="157">
        <f>' B_Populations'!U13</f>
        <v>0</v>
      </c>
      <c r="BA8" s="157">
        <f>IF(AZ8=0,0,($L$8/$AZ$8)*100000)</f>
        <v>0</v>
      </c>
      <c r="BC8" s="157">
        <f>' B_Populations'!W13</f>
        <v>0</v>
      </c>
      <c r="BD8" s="157">
        <f>IF(BC8=0,0,($M$8/$BC$8)*100000)</f>
        <v>0</v>
      </c>
      <c r="BE8" s="157">
        <f>' B_Populations'!Y13</f>
        <v>0</v>
      </c>
      <c r="BF8" s="157">
        <f>IF(BE8=0,0,($N$8/$BE$8)*100000)</f>
        <v>0</v>
      </c>
      <c r="BG8" s="157">
        <f>' B_Populations'!AA13</f>
        <v>0</v>
      </c>
      <c r="BH8" s="157">
        <f>IF(BG8=0,0,($O$8/$BG$8)*100000)</f>
        <v>0</v>
      </c>
      <c r="BI8" s="157">
        <f>' B_Populations'!AC13</f>
        <v>0</v>
      </c>
      <c r="BJ8" s="157">
        <f>IF(BI8=0,0,($P$8/$BI$8)*100000)</f>
        <v>0</v>
      </c>
      <c r="BK8" s="157">
        <f>' B_Populations'!AE13</f>
        <v>0</v>
      </c>
      <c r="BL8" s="157">
        <f>IF(BK8=0,0,($Q$8/$BK$8)*100000)</f>
        <v>0</v>
      </c>
      <c r="BM8" s="157">
        <f>' B_Populations'!AG13</f>
        <v>0</v>
      </c>
      <c r="BN8" s="157">
        <f>IF(BM8=0,0,($R$8/$BM$8)*100000)</f>
        <v>0</v>
      </c>
      <c r="BO8" s="157">
        <f>' B_Populations'!AI13</f>
        <v>0</v>
      </c>
      <c r="BP8" s="157">
        <f>IF(BO8=0,0,($S$8/$BO$8)*100000)</f>
        <v>0</v>
      </c>
      <c r="BQ8" s="157">
        <f>' B_Populations'!AK13</f>
        <v>0</v>
      </c>
      <c r="BR8" s="157">
        <f>IF(BQ8=0,0,($T$8/$BQ$8)*100000)</f>
        <v>0</v>
      </c>
      <c r="BS8" s="157">
        <f>' B_Populations'!AM13</f>
        <v>0</v>
      </c>
      <c r="BT8" s="157">
        <f>IF(BS8=0,0,($U$8/$BS$8)*100000)</f>
        <v>0</v>
      </c>
      <c r="BU8" s="157">
        <f>' B_Populations'!AO13</f>
        <v>0</v>
      </c>
      <c r="BV8" s="157">
        <f>IF(BU8=0,0,($V$8/$BU$8)*100000)</f>
        <v>0</v>
      </c>
      <c r="BW8" s="157">
        <f>' B_Populations'!AQ13</f>
        <v>0</v>
      </c>
      <c r="BX8" s="157">
        <f>IF(BW8=0,0,($W$8/$BW$8)*100000)</f>
        <v>0</v>
      </c>
      <c r="BY8" s="157">
        <f>' B_Populations'!AS13</f>
        <v>0</v>
      </c>
      <c r="BZ8" s="157">
        <f>IF(BY8=0,0,($X$8/$BY$8)*100000)</f>
        <v>0</v>
      </c>
      <c r="CA8" s="157">
        <f>' B_Populations'!AU13</f>
        <v>0</v>
      </c>
      <c r="CB8" s="157">
        <f>IF(CA8=0,0,($Y$8/$CA$8)*100000)</f>
        <v>0</v>
      </c>
      <c r="CC8" s="157">
        <f>' B_Populations'!AW13</f>
        <v>0</v>
      </c>
      <c r="CD8" s="157">
        <f>IF(CC8=0,0,($Z$8/$CC$8)*100000)</f>
        <v>0</v>
      </c>
      <c r="CE8" s="157">
        <f>' B_Populations'!AY13</f>
        <v>0</v>
      </c>
      <c r="CF8" s="157">
        <f>IF(CE8=0,0,($AA$8/$CE$8)*100000)</f>
        <v>0</v>
      </c>
      <c r="CG8" s="157">
        <f>' B_Populations'!BA13</f>
        <v>0</v>
      </c>
      <c r="CH8" s="157">
        <f>IF(CG8=0,0,($AB$8/$CG$8)*100000)</f>
        <v>0</v>
      </c>
      <c r="CI8" s="157">
        <f>' B_Populations'!BC13</f>
        <v>0</v>
      </c>
      <c r="CJ8" s="157">
        <f>IF(CI8=0,0,($AC$8/$CI$8)*100000)</f>
        <v>0</v>
      </c>
      <c r="CK8" s="157">
        <f>' B_Populations'!BE13</f>
        <v>0</v>
      </c>
      <c r="CL8" s="157">
        <f>IF(CK8=0,0,($AD$8/$CK$8)*100000)</f>
        <v>0</v>
      </c>
      <c r="CM8" s="157">
        <f>' B_Populations'!BG13</f>
        <v>0</v>
      </c>
      <c r="CN8" s="157">
        <f>IF(CM8=0,0,($AE$8/$CM$8)*100000)</f>
        <v>0</v>
      </c>
      <c r="CO8" s="157">
        <f>' B_Populations'!BI13</f>
        <v>0</v>
      </c>
      <c r="CP8" s="157">
        <f>IF(CO8=0,0,($AF$8/$CO$8)*100000)</f>
        <v>0</v>
      </c>
      <c r="CQ8" s="110"/>
      <c r="CR8" s="158"/>
      <c r="CS8" s="159">
        <v>0.16261300000000001</v>
      </c>
      <c r="CT8" s="110"/>
      <c r="CU8" s="108" t="str">
        <f>' B_Populations'!$B$13</f>
        <v>35-44</v>
      </c>
      <c r="CV8" s="160">
        <f t="shared" si="3"/>
        <v>0.23807941202307401</v>
      </c>
      <c r="CW8" s="161">
        <f t="shared" si="4"/>
        <v>0.46288926843153999</v>
      </c>
      <c r="CX8" s="161">
        <f t="shared" si="5"/>
        <v>0</v>
      </c>
      <c r="CY8" s="162">
        <f t="shared" si="6"/>
        <v>0</v>
      </c>
      <c r="CZ8" s="162">
        <f t="shared" si="7"/>
        <v>0</v>
      </c>
      <c r="DA8" s="162">
        <f t="shared" si="8"/>
        <v>0</v>
      </c>
      <c r="DB8" s="162">
        <f t="shared" si="9"/>
        <v>0</v>
      </c>
      <c r="DC8" s="162">
        <f t="shared" si="10"/>
        <v>0</v>
      </c>
      <c r="DD8" s="162">
        <f t="shared" si="11"/>
        <v>0</v>
      </c>
      <c r="DE8" s="162">
        <f t="shared" si="12"/>
        <v>0</v>
      </c>
      <c r="DF8" s="162">
        <f t="shared" si="13"/>
        <v>0</v>
      </c>
      <c r="DG8" s="162">
        <f t="shared" si="14"/>
        <v>0</v>
      </c>
      <c r="DH8" s="162">
        <f t="shared" si="15"/>
        <v>0</v>
      </c>
      <c r="DI8" s="162">
        <f t="shared" si="16"/>
        <v>0</v>
      </c>
      <c r="DJ8" s="162">
        <f t="shared" si="17"/>
        <v>0</v>
      </c>
      <c r="DK8" s="162">
        <f t="shared" si="18"/>
        <v>0</v>
      </c>
      <c r="DL8" s="162">
        <f t="shared" si="19"/>
        <v>0</v>
      </c>
      <c r="DM8" s="162">
        <f t="shared" si="20"/>
        <v>0</v>
      </c>
      <c r="DN8" s="162">
        <f t="shared" si="21"/>
        <v>0</v>
      </c>
      <c r="DO8" s="162">
        <f t="shared" si="22"/>
        <v>0</v>
      </c>
      <c r="DP8" s="162">
        <f t="shared" si="23"/>
        <v>0</v>
      </c>
      <c r="DQ8" s="162">
        <f t="shared" si="24"/>
        <v>0</v>
      </c>
      <c r="DR8" s="162">
        <f t="shared" si="25"/>
        <v>0</v>
      </c>
      <c r="DS8" s="162">
        <f t="shared" si="26"/>
        <v>0</v>
      </c>
      <c r="DT8" s="162">
        <f t="shared" si="27"/>
        <v>0</v>
      </c>
      <c r="DU8" s="162">
        <f t="shared" si="28"/>
        <v>0</v>
      </c>
      <c r="DV8" s="162">
        <f t="shared" si="29"/>
        <v>0</v>
      </c>
      <c r="DW8" s="162">
        <f t="shared" si="30"/>
        <v>0</v>
      </c>
      <c r="DX8" s="162">
        <f t="shared" si="31"/>
        <v>0</v>
      </c>
      <c r="DY8" s="162">
        <f t="shared" si="32"/>
        <v>0</v>
      </c>
    </row>
    <row r="9" spans="1:129">
      <c r="B9" s="108" t="str">
        <f>' B_Populations'!$B$14</f>
        <v>45-54</v>
      </c>
      <c r="C9" s="264">
        <v>3</v>
      </c>
      <c r="D9" s="265">
        <v>3</v>
      </c>
      <c r="E9" s="265">
        <f t="shared" si="33"/>
        <v>0</v>
      </c>
      <c r="F9" s="155"/>
      <c r="G9" s="155"/>
      <c r="H9" s="155"/>
      <c r="I9" s="155"/>
      <c r="J9" s="155"/>
      <c r="K9" s="155"/>
      <c r="L9" s="155"/>
      <c r="M9" s="156"/>
      <c r="N9" s="156"/>
      <c r="O9" s="156"/>
      <c r="P9" s="156"/>
      <c r="Q9" s="156"/>
      <c r="R9" s="156"/>
      <c r="S9" s="156"/>
      <c r="T9" s="156"/>
      <c r="U9" s="156"/>
      <c r="V9" s="156"/>
      <c r="W9" s="156"/>
      <c r="X9" s="156"/>
      <c r="Y9" s="156"/>
      <c r="Z9" s="156"/>
      <c r="AA9" s="156"/>
      <c r="AB9" s="156"/>
      <c r="AC9" s="156"/>
      <c r="AD9" s="156"/>
      <c r="AE9" s="156"/>
      <c r="AF9" s="156"/>
      <c r="AG9" s="110"/>
      <c r="AH9" s="157">
        <f>' B_Populations'!C14</f>
        <v>70202</v>
      </c>
      <c r="AI9" s="157">
        <f>IF(AH9=0,0,($C$9/$AH$9)*100000)</f>
        <v>4.2733825247143953</v>
      </c>
      <c r="AJ9" s="157">
        <f>' B_Populations'!E14</f>
        <v>35447</v>
      </c>
      <c r="AK9" s="157">
        <f>IF(AJ9=0,0,($D$9/$AJ$9)*100000)</f>
        <v>8.4633396338195048</v>
      </c>
      <c r="AL9" s="157">
        <f>' B_Populations'!G14</f>
        <v>34755</v>
      </c>
      <c r="AM9" s="157">
        <f>IF(AL9=0,0,($E$9/$AL$9)*100000)</f>
        <v>0</v>
      </c>
      <c r="AN9" s="157">
        <f>' B_Populations'!I14</f>
        <v>0</v>
      </c>
      <c r="AO9" s="157">
        <f>IF(AN9=0,0,($F$9/$AN$9)*100000)</f>
        <v>0</v>
      </c>
      <c r="AP9" s="157">
        <f>' B_Populations'!K14</f>
        <v>0</v>
      </c>
      <c r="AQ9" s="157">
        <f>IF(AP9=0,0,($G$9/$AP$9)*100000)</f>
        <v>0</v>
      </c>
      <c r="AR9" s="157">
        <f>' B_Populations'!M14</f>
        <v>0</v>
      </c>
      <c r="AS9" s="157">
        <f>IF(AR9=0,0,($H$9/$AR$9)*100000)</f>
        <v>0</v>
      </c>
      <c r="AT9" s="157">
        <f>' B_Populations'!O14</f>
        <v>0</v>
      </c>
      <c r="AU9" s="157">
        <f>IF(AT9=0,0,($I$9/$AT$9)*100000)</f>
        <v>0</v>
      </c>
      <c r="AV9" s="157">
        <f>' B_Populations'!Q14</f>
        <v>0</v>
      </c>
      <c r="AW9" s="157">
        <f>IF(AV9=0,0,($J$9/$AV$9)*100000)</f>
        <v>0</v>
      </c>
      <c r="AX9" s="157">
        <f>' B_Populations'!S14</f>
        <v>0</v>
      </c>
      <c r="AY9" s="157">
        <f>IF(AX9=0,0,($K$9/$AX$9)*100000)</f>
        <v>0</v>
      </c>
      <c r="AZ9" s="157">
        <f>' B_Populations'!U14</f>
        <v>0</v>
      </c>
      <c r="BA9" s="157">
        <f>IF(AZ9=0,0,($L$9/$AZ$9)*100000)</f>
        <v>0</v>
      </c>
      <c r="BC9" s="157">
        <f>' B_Populations'!W14</f>
        <v>0</v>
      </c>
      <c r="BD9" s="157">
        <f>IF(BC9=0,0,($M$9/$BC$9)*100000)</f>
        <v>0</v>
      </c>
      <c r="BE9" s="157">
        <f>' B_Populations'!Y14</f>
        <v>0</v>
      </c>
      <c r="BF9" s="157">
        <f>IF(BE9=0,0,($N$9/$BE$9)*100000)</f>
        <v>0</v>
      </c>
      <c r="BG9" s="157">
        <f>' B_Populations'!AA14</f>
        <v>0</v>
      </c>
      <c r="BH9" s="157">
        <f>IF(BG9=0,0,($O$9/$BG$9)*100000)</f>
        <v>0</v>
      </c>
      <c r="BI9" s="157">
        <f>' B_Populations'!AC14</f>
        <v>0</v>
      </c>
      <c r="BJ9" s="157">
        <f>IF(BI9=0,0,($P$9/$BI$9)*100000)</f>
        <v>0</v>
      </c>
      <c r="BK9" s="157">
        <f>' B_Populations'!AE14</f>
        <v>0</v>
      </c>
      <c r="BL9" s="157">
        <f>IF(BK9=0,0,($Q$9/$BK$9)*100000)</f>
        <v>0</v>
      </c>
      <c r="BM9" s="157">
        <f>' B_Populations'!AG14</f>
        <v>0</v>
      </c>
      <c r="BN9" s="157">
        <f>IF(BM9=0,0,($R$9/$BM$9)*100000)</f>
        <v>0</v>
      </c>
      <c r="BO9" s="157">
        <f>' B_Populations'!AI14</f>
        <v>0</v>
      </c>
      <c r="BP9" s="157">
        <f>IF(BO9=0,0,($S$9/$BO$9)*100000)</f>
        <v>0</v>
      </c>
      <c r="BQ9" s="157">
        <f>' B_Populations'!AK14</f>
        <v>0</v>
      </c>
      <c r="BR9" s="157">
        <f>IF(BQ9=0,0,($T$9/$BQ$9)*100000)</f>
        <v>0</v>
      </c>
      <c r="BS9" s="157">
        <f>' B_Populations'!AM14</f>
        <v>0</v>
      </c>
      <c r="BT9" s="157">
        <f>IF(BS9=0,0,($U$9/$BS$9)*100000)</f>
        <v>0</v>
      </c>
      <c r="BU9" s="157">
        <f>' B_Populations'!AO14</f>
        <v>0</v>
      </c>
      <c r="BV9" s="157">
        <f>IF(BU9=0,0,($V$9/$BU$9)*100000)</f>
        <v>0</v>
      </c>
      <c r="BW9" s="157">
        <f>' B_Populations'!AQ14</f>
        <v>0</v>
      </c>
      <c r="BX9" s="157">
        <f>IF(BW9=0,0,($W$9/$BW$9)*100000)</f>
        <v>0</v>
      </c>
      <c r="BY9" s="157">
        <f>' B_Populations'!AS14</f>
        <v>0</v>
      </c>
      <c r="BZ9" s="157">
        <f>IF(BY9=0,0,($X$9/$BY$9)*100000)</f>
        <v>0</v>
      </c>
      <c r="CA9" s="157">
        <f>' B_Populations'!AU14</f>
        <v>0</v>
      </c>
      <c r="CB9" s="157">
        <f>IF(CA9=0,0,($Y$9/$CA$9)*100000)</f>
        <v>0</v>
      </c>
      <c r="CC9" s="157">
        <f>' B_Populations'!AW14</f>
        <v>0</v>
      </c>
      <c r="CD9" s="157">
        <f>IF(CC9=0,0,($Z$9/$CC$9)*100000)</f>
        <v>0</v>
      </c>
      <c r="CE9" s="157">
        <f>' B_Populations'!AY14</f>
        <v>0</v>
      </c>
      <c r="CF9" s="157">
        <f>IF(CE9=0,0,($AA$9/$CE$9)*100000)</f>
        <v>0</v>
      </c>
      <c r="CG9" s="157">
        <f>' B_Populations'!BA14</f>
        <v>0</v>
      </c>
      <c r="CH9" s="157">
        <f>IF(CG9=0,0,($AB$9/$CG$9)*100000)</f>
        <v>0</v>
      </c>
      <c r="CI9" s="157">
        <f>' B_Populations'!BC14</f>
        <v>0</v>
      </c>
      <c r="CJ9" s="157">
        <f>IF(CI9=0,0,($AC$9/$CI$9)*100000)</f>
        <v>0</v>
      </c>
      <c r="CK9" s="157">
        <f>' B_Populations'!BE14</f>
        <v>0</v>
      </c>
      <c r="CL9" s="157">
        <f>IF(CK9=0,0,($AD$9/$CK$9)*100000)</f>
        <v>0</v>
      </c>
      <c r="CM9" s="157">
        <f>' B_Populations'!BG14</f>
        <v>0</v>
      </c>
      <c r="CN9" s="157">
        <f>IF(CM9=0,0,($AE$9/$CM$9)*100000)</f>
        <v>0</v>
      </c>
      <c r="CO9" s="157">
        <f>' B_Populations'!BI14</f>
        <v>0</v>
      </c>
      <c r="CP9" s="157">
        <f>IF(CO9=0,0,($AF$9/$CO$9)*100000)</f>
        <v>0</v>
      </c>
      <c r="CQ9" s="110"/>
      <c r="CR9" s="158"/>
      <c r="CS9" s="159">
        <v>0.13483400000000001</v>
      </c>
      <c r="CT9" s="110"/>
      <c r="CU9" s="108" t="str">
        <f>' B_Populations'!$B$14</f>
        <v>45-54</v>
      </c>
      <c r="CV9" s="160">
        <f t="shared" si="3"/>
        <v>0.57619725933734078</v>
      </c>
      <c r="CW9" s="161">
        <f t="shared" si="4"/>
        <v>1.1411459361864191</v>
      </c>
      <c r="CX9" s="161">
        <f t="shared" si="5"/>
        <v>0</v>
      </c>
      <c r="CY9" s="162">
        <f t="shared" si="6"/>
        <v>0</v>
      </c>
      <c r="CZ9" s="162">
        <f t="shared" si="7"/>
        <v>0</v>
      </c>
      <c r="DA9" s="162">
        <f t="shared" si="8"/>
        <v>0</v>
      </c>
      <c r="DB9" s="162">
        <f t="shared" si="9"/>
        <v>0</v>
      </c>
      <c r="DC9" s="162">
        <f t="shared" si="10"/>
        <v>0</v>
      </c>
      <c r="DD9" s="162">
        <f t="shared" si="11"/>
        <v>0</v>
      </c>
      <c r="DE9" s="162">
        <f t="shared" si="12"/>
        <v>0</v>
      </c>
      <c r="DF9" s="162">
        <f t="shared" si="13"/>
        <v>0</v>
      </c>
      <c r="DG9" s="162">
        <f t="shared" si="14"/>
        <v>0</v>
      </c>
      <c r="DH9" s="162">
        <f t="shared" si="15"/>
        <v>0</v>
      </c>
      <c r="DI9" s="162">
        <f t="shared" si="16"/>
        <v>0</v>
      </c>
      <c r="DJ9" s="162">
        <f t="shared" si="17"/>
        <v>0</v>
      </c>
      <c r="DK9" s="162">
        <f t="shared" si="18"/>
        <v>0</v>
      </c>
      <c r="DL9" s="162">
        <f t="shared" si="19"/>
        <v>0</v>
      </c>
      <c r="DM9" s="162">
        <f t="shared" si="20"/>
        <v>0</v>
      </c>
      <c r="DN9" s="162">
        <f t="shared" si="21"/>
        <v>0</v>
      </c>
      <c r="DO9" s="162">
        <f t="shared" si="22"/>
        <v>0</v>
      </c>
      <c r="DP9" s="162">
        <f t="shared" si="23"/>
        <v>0</v>
      </c>
      <c r="DQ9" s="162">
        <f t="shared" si="24"/>
        <v>0</v>
      </c>
      <c r="DR9" s="162">
        <f t="shared" si="25"/>
        <v>0</v>
      </c>
      <c r="DS9" s="162">
        <f t="shared" si="26"/>
        <v>0</v>
      </c>
      <c r="DT9" s="162">
        <f t="shared" si="27"/>
        <v>0</v>
      </c>
      <c r="DU9" s="162">
        <f t="shared" si="28"/>
        <v>0</v>
      </c>
      <c r="DV9" s="162">
        <f t="shared" si="29"/>
        <v>0</v>
      </c>
      <c r="DW9" s="162">
        <f t="shared" si="30"/>
        <v>0</v>
      </c>
      <c r="DX9" s="162">
        <f t="shared" si="31"/>
        <v>0</v>
      </c>
      <c r="DY9" s="162">
        <f t="shared" si="32"/>
        <v>0</v>
      </c>
    </row>
    <row r="10" spans="1:129">
      <c r="B10" s="108" t="str">
        <f>' B_Populations'!$B$15</f>
        <v>55-64</v>
      </c>
      <c r="C10" s="264">
        <v>2</v>
      </c>
      <c r="D10" s="265">
        <v>2</v>
      </c>
      <c r="E10" s="265">
        <f t="shared" si="33"/>
        <v>0</v>
      </c>
      <c r="F10" s="155"/>
      <c r="G10" s="155"/>
      <c r="H10" s="155"/>
      <c r="I10" s="155"/>
      <c r="J10" s="155"/>
      <c r="K10" s="155"/>
      <c r="L10" s="155"/>
      <c r="M10" s="156"/>
      <c r="N10" s="156"/>
      <c r="O10" s="156"/>
      <c r="P10" s="156"/>
      <c r="Q10" s="156"/>
      <c r="R10" s="156"/>
      <c r="S10" s="156"/>
      <c r="T10" s="156"/>
      <c r="U10" s="156"/>
      <c r="V10" s="156"/>
      <c r="W10" s="156"/>
      <c r="X10" s="156"/>
      <c r="Y10" s="156"/>
      <c r="Z10" s="156"/>
      <c r="AA10" s="156"/>
      <c r="AB10" s="156"/>
      <c r="AC10" s="156"/>
      <c r="AD10" s="156"/>
      <c r="AE10" s="156"/>
      <c r="AF10" s="156"/>
      <c r="AG10" s="110"/>
      <c r="AH10" s="157">
        <f>' B_Populations'!C15</f>
        <v>67002</v>
      </c>
      <c r="AI10" s="157">
        <f>IF(AH10=0,0,($C$10/$AH$10)*100000)</f>
        <v>2.9849855228202142</v>
      </c>
      <c r="AJ10" s="157">
        <f>' B_Populations'!E15</f>
        <v>33745</v>
      </c>
      <c r="AK10" s="157">
        <f>IF(AJ10=0,0,($D$10/$AJ$10)*100000)</f>
        <v>5.9268039709586606</v>
      </c>
      <c r="AL10" s="157">
        <f>' B_Populations'!G15</f>
        <v>33257</v>
      </c>
      <c r="AM10" s="157">
        <f>IF(AL10=0,0,($E$10/$AL$10)*100000)</f>
        <v>0</v>
      </c>
      <c r="AN10" s="157">
        <f>' B_Populations'!I15</f>
        <v>0</v>
      </c>
      <c r="AO10" s="157">
        <f>IF(AN10=0,0,($F$10/$AN$10)*100000)</f>
        <v>0</v>
      </c>
      <c r="AP10" s="157">
        <f>' B_Populations'!K15</f>
        <v>0</v>
      </c>
      <c r="AQ10" s="157">
        <f>IF(AP10=0,0,($G$10/$AP$10)*100000)</f>
        <v>0</v>
      </c>
      <c r="AR10" s="157">
        <f>' B_Populations'!M15</f>
        <v>0</v>
      </c>
      <c r="AS10" s="157">
        <f>IF(AR10=0,0,($H$10/$AR$10)*100000)</f>
        <v>0</v>
      </c>
      <c r="AT10" s="157">
        <f>' B_Populations'!O15</f>
        <v>0</v>
      </c>
      <c r="AU10" s="157">
        <f>IF(AT10=0,0,($I$10/$AT$10)*100000)</f>
        <v>0</v>
      </c>
      <c r="AV10" s="157">
        <f>' B_Populations'!Q15</f>
        <v>0</v>
      </c>
      <c r="AW10" s="157">
        <f>IF(AV10=0,0,($J$10/$AV$10)*100000)</f>
        <v>0</v>
      </c>
      <c r="AX10" s="157">
        <f>' B_Populations'!S15</f>
        <v>0</v>
      </c>
      <c r="AY10" s="157">
        <f>IF(AX10=0,0,($K$10/$AX$10)*100000)</f>
        <v>0</v>
      </c>
      <c r="AZ10" s="157">
        <f>' B_Populations'!U15</f>
        <v>0</v>
      </c>
      <c r="BA10" s="157">
        <f>IF(AZ10=0,0,($L$10/$AZ$10)*100000)</f>
        <v>0</v>
      </c>
      <c r="BC10" s="157">
        <f>' B_Populations'!W15</f>
        <v>0</v>
      </c>
      <c r="BD10" s="157">
        <f>IF(BC10=0,0,($M$10/$BC$10)*100000)</f>
        <v>0</v>
      </c>
      <c r="BE10" s="157">
        <f>' B_Populations'!Y15</f>
        <v>0</v>
      </c>
      <c r="BF10" s="157">
        <f>IF(BE10=0,0,($N$10/$BE$10)*100000)</f>
        <v>0</v>
      </c>
      <c r="BG10" s="157">
        <f>' B_Populations'!AA15</f>
        <v>0</v>
      </c>
      <c r="BH10" s="157">
        <f>IF(BG10=0,0,($O$10/$BG$10)*100000)</f>
        <v>0</v>
      </c>
      <c r="BI10" s="157">
        <f>' B_Populations'!AC15</f>
        <v>0</v>
      </c>
      <c r="BJ10" s="157">
        <f>IF(BI10=0,0,($P$10/$BI$10)*100000)</f>
        <v>0</v>
      </c>
      <c r="BK10" s="157">
        <f>' B_Populations'!AE15</f>
        <v>0</v>
      </c>
      <c r="BL10" s="157">
        <f>IF(BK10=0,0,($Q$10/$BK$10)*100000)</f>
        <v>0</v>
      </c>
      <c r="BM10" s="157">
        <f>' B_Populations'!AG15</f>
        <v>0</v>
      </c>
      <c r="BN10" s="157">
        <f>IF(BM10=0,0,($R$10/$BM$10)*100000)</f>
        <v>0</v>
      </c>
      <c r="BO10" s="157">
        <f>' B_Populations'!AI15</f>
        <v>0</v>
      </c>
      <c r="BP10" s="157">
        <f>IF(BO10=0,0,($S$10/$BO$10)*100000)</f>
        <v>0</v>
      </c>
      <c r="BQ10" s="157">
        <f>' B_Populations'!AK15</f>
        <v>0</v>
      </c>
      <c r="BR10" s="157">
        <f>IF(BQ10=0,0,($T$10/$BQ$10)*100000)</f>
        <v>0</v>
      </c>
      <c r="BS10" s="157">
        <f>' B_Populations'!AM15</f>
        <v>0</v>
      </c>
      <c r="BT10" s="157">
        <f>IF(BS10=0,0,($U$10/$BS$10)*100000)</f>
        <v>0</v>
      </c>
      <c r="BU10" s="157">
        <f>' B_Populations'!AO15</f>
        <v>0</v>
      </c>
      <c r="BV10" s="157">
        <f>IF(BU10=0,0,($V$10/$BU$10)*100000)</f>
        <v>0</v>
      </c>
      <c r="BW10" s="157">
        <f>' B_Populations'!AQ15</f>
        <v>0</v>
      </c>
      <c r="BX10" s="157">
        <f>IF(BW10=0,0,($W$10/$BW$10)*100000)</f>
        <v>0</v>
      </c>
      <c r="BY10" s="157">
        <f>' B_Populations'!AS15</f>
        <v>0</v>
      </c>
      <c r="BZ10" s="157">
        <f>IF(BY10=0,0,($X$10/$BY$10)*100000)</f>
        <v>0</v>
      </c>
      <c r="CA10" s="157">
        <f>' B_Populations'!AU15</f>
        <v>0</v>
      </c>
      <c r="CB10" s="157">
        <f>IF(CA10=0,0,($Y$10/$CA$10)*100000)</f>
        <v>0</v>
      </c>
      <c r="CC10" s="157">
        <f>' B_Populations'!AW15</f>
        <v>0</v>
      </c>
      <c r="CD10" s="157">
        <f>IF(CC10=0,0,($Z$10/$CC$10)*100000)</f>
        <v>0</v>
      </c>
      <c r="CE10" s="157">
        <f>' B_Populations'!AY15</f>
        <v>0</v>
      </c>
      <c r="CF10" s="157">
        <f>IF(CE10=0,0,($AA$10/$CE$10)*100000)</f>
        <v>0</v>
      </c>
      <c r="CG10" s="157">
        <f>' B_Populations'!BA15</f>
        <v>0</v>
      </c>
      <c r="CH10" s="157">
        <f>IF(CG10=0,0,($AB$10/$CG$10)*100000)</f>
        <v>0</v>
      </c>
      <c r="CI10" s="157">
        <f>' B_Populations'!BC15</f>
        <v>0</v>
      </c>
      <c r="CJ10" s="157">
        <f>IF(CI10=0,0,($AC$10/$CI$10)*100000)</f>
        <v>0</v>
      </c>
      <c r="CK10" s="157">
        <f>' B_Populations'!BE15</f>
        <v>0</v>
      </c>
      <c r="CL10" s="157">
        <f>IF(CK10=0,0,($AD$10/$CK$10)*100000)</f>
        <v>0</v>
      </c>
      <c r="CM10" s="157">
        <f>' B_Populations'!BG15</f>
        <v>0</v>
      </c>
      <c r="CN10" s="157">
        <f>IF(CM10=0,0,($AE$10/$CM$10)*100000)</f>
        <v>0</v>
      </c>
      <c r="CO10" s="157">
        <f>' B_Populations'!BI15</f>
        <v>0</v>
      </c>
      <c r="CP10" s="157">
        <f>IF(CO10=0,0,($AF$10/$CO$10)*100000)</f>
        <v>0</v>
      </c>
      <c r="CQ10" s="110"/>
      <c r="CR10" s="158"/>
      <c r="CS10" s="159">
        <v>8.7247000000000005E-2</v>
      </c>
      <c r="CT10" s="110"/>
      <c r="CU10" s="108" t="str">
        <f>' B_Populations'!$B$15</f>
        <v>55-64</v>
      </c>
      <c r="CV10" s="160">
        <f t="shared" si="3"/>
        <v>0.26043103190949524</v>
      </c>
      <c r="CW10" s="161">
        <f t="shared" si="4"/>
        <v>0.5170958660542303</v>
      </c>
      <c r="CX10" s="161">
        <f t="shared" si="5"/>
        <v>0</v>
      </c>
      <c r="CY10" s="162">
        <f t="shared" si="6"/>
        <v>0</v>
      </c>
      <c r="CZ10" s="162">
        <f t="shared" si="7"/>
        <v>0</v>
      </c>
      <c r="DA10" s="162">
        <f t="shared" si="8"/>
        <v>0</v>
      </c>
      <c r="DB10" s="162">
        <f t="shared" si="9"/>
        <v>0</v>
      </c>
      <c r="DC10" s="162">
        <f t="shared" si="10"/>
        <v>0</v>
      </c>
      <c r="DD10" s="162">
        <f t="shared" si="11"/>
        <v>0</v>
      </c>
      <c r="DE10" s="162">
        <f t="shared" si="12"/>
        <v>0</v>
      </c>
      <c r="DF10" s="162">
        <f t="shared" si="13"/>
        <v>0</v>
      </c>
      <c r="DG10" s="162">
        <f t="shared" si="14"/>
        <v>0</v>
      </c>
      <c r="DH10" s="162">
        <f t="shared" si="15"/>
        <v>0</v>
      </c>
      <c r="DI10" s="162">
        <f t="shared" si="16"/>
        <v>0</v>
      </c>
      <c r="DJ10" s="162">
        <f t="shared" si="17"/>
        <v>0</v>
      </c>
      <c r="DK10" s="162">
        <f t="shared" si="18"/>
        <v>0</v>
      </c>
      <c r="DL10" s="162">
        <f t="shared" si="19"/>
        <v>0</v>
      </c>
      <c r="DM10" s="162">
        <f t="shared" si="20"/>
        <v>0</v>
      </c>
      <c r="DN10" s="162">
        <f t="shared" si="21"/>
        <v>0</v>
      </c>
      <c r="DO10" s="162">
        <f t="shared" si="22"/>
        <v>0</v>
      </c>
      <c r="DP10" s="162">
        <f t="shared" si="23"/>
        <v>0</v>
      </c>
      <c r="DQ10" s="162">
        <f t="shared" si="24"/>
        <v>0</v>
      </c>
      <c r="DR10" s="162">
        <f t="shared" si="25"/>
        <v>0</v>
      </c>
      <c r="DS10" s="162">
        <f t="shared" si="26"/>
        <v>0</v>
      </c>
      <c r="DT10" s="162">
        <f t="shared" si="27"/>
        <v>0</v>
      </c>
      <c r="DU10" s="162">
        <f t="shared" si="28"/>
        <v>0</v>
      </c>
      <c r="DV10" s="162">
        <f t="shared" si="29"/>
        <v>0</v>
      </c>
      <c r="DW10" s="162">
        <f t="shared" si="30"/>
        <v>0</v>
      </c>
      <c r="DX10" s="162">
        <f t="shared" si="31"/>
        <v>0</v>
      </c>
      <c r="DY10" s="162">
        <f t="shared" si="32"/>
        <v>0</v>
      </c>
    </row>
    <row r="11" spans="1:129">
      <c r="B11" s="108" t="str">
        <f>' B_Populations'!$B$16</f>
        <v>65-74</v>
      </c>
      <c r="C11" s="264">
        <v>5</v>
      </c>
      <c r="D11" s="265">
        <v>4</v>
      </c>
      <c r="E11" s="265">
        <f t="shared" si="33"/>
        <v>1</v>
      </c>
      <c r="F11" s="155"/>
      <c r="G11" s="155"/>
      <c r="H11" s="155"/>
      <c r="I11" s="155"/>
      <c r="J11" s="155"/>
      <c r="K11" s="155"/>
      <c r="L11" s="155"/>
      <c r="M11" s="156"/>
      <c r="N11" s="156"/>
      <c r="O11" s="156"/>
      <c r="P11" s="156"/>
      <c r="Q11" s="156"/>
      <c r="R11" s="156"/>
      <c r="S11" s="156"/>
      <c r="T11" s="156"/>
      <c r="U11" s="156"/>
      <c r="V11" s="156"/>
      <c r="W11" s="156"/>
      <c r="X11" s="156"/>
      <c r="Y11" s="156"/>
      <c r="Z11" s="156"/>
      <c r="AA11" s="156"/>
      <c r="AB11" s="156"/>
      <c r="AC11" s="156"/>
      <c r="AD11" s="156"/>
      <c r="AE11" s="156"/>
      <c r="AF11" s="156"/>
      <c r="AG11" s="110"/>
      <c r="AH11" s="157">
        <f>' B_Populations'!C16</f>
        <v>47870</v>
      </c>
      <c r="AI11" s="157">
        <f>IF(AH11=0,0,($C$11/$AH$11)*100000)</f>
        <v>10.444955086693128</v>
      </c>
      <c r="AJ11" s="157">
        <f>' B_Populations'!E16</f>
        <v>22472</v>
      </c>
      <c r="AK11" s="157">
        <f>IF(AJ11=0,0,($D$11/$AJ$11)*100000)</f>
        <v>17.7999288002848</v>
      </c>
      <c r="AL11" s="157">
        <f>' B_Populations'!G16</f>
        <v>25398</v>
      </c>
      <c r="AM11" s="157">
        <f>IF(AL11=0,0,($E$11/$AL$11)*100000)</f>
        <v>3.9373178990471693</v>
      </c>
      <c r="AN11" s="157">
        <f>' B_Populations'!I16</f>
        <v>0</v>
      </c>
      <c r="AO11" s="157">
        <f>IF(AN11=0,0,($F$11/$AN$11)*100000)</f>
        <v>0</v>
      </c>
      <c r="AP11" s="157">
        <f>' B_Populations'!K16</f>
        <v>0</v>
      </c>
      <c r="AQ11" s="157">
        <f>IF(AP11=0,0,($G$11/$AP$11)*100000)</f>
        <v>0</v>
      </c>
      <c r="AR11" s="157">
        <f>' B_Populations'!M16</f>
        <v>0</v>
      </c>
      <c r="AS11" s="157">
        <f>IF(AR11=0,0,($H$11/$AR$11)*100000)</f>
        <v>0</v>
      </c>
      <c r="AT11" s="157">
        <f>' B_Populations'!O16</f>
        <v>0</v>
      </c>
      <c r="AU11" s="157">
        <f>IF(AT11=0,0,($I$11/$AT$11)*100000)</f>
        <v>0</v>
      </c>
      <c r="AV11" s="157">
        <f>' B_Populations'!Q16</f>
        <v>0</v>
      </c>
      <c r="AW11" s="157">
        <f>IF(AV11=0,0,($J$11/$AV$11)*100000)</f>
        <v>0</v>
      </c>
      <c r="AX11" s="157">
        <f>' B_Populations'!S16</f>
        <v>0</v>
      </c>
      <c r="AY11" s="157">
        <f>IF(AX11=0,0,($K$11/$AX$11)*100000)</f>
        <v>0</v>
      </c>
      <c r="AZ11" s="157">
        <f>' B_Populations'!U16</f>
        <v>0</v>
      </c>
      <c r="BA11" s="157">
        <f>IF(AZ11=0,0,($L$11/$AZ$11)*100000)</f>
        <v>0</v>
      </c>
      <c r="BC11" s="157">
        <f>' B_Populations'!W16</f>
        <v>0</v>
      </c>
      <c r="BD11" s="157">
        <f>IF(BC11=0,0,($M$11/$BC$11)*100000)</f>
        <v>0</v>
      </c>
      <c r="BE11" s="157">
        <f>' B_Populations'!Y16</f>
        <v>0</v>
      </c>
      <c r="BF11" s="157">
        <f>IF(BE11=0,0,($N$11/$BE$11)*100000)</f>
        <v>0</v>
      </c>
      <c r="BG11" s="157">
        <f>' B_Populations'!AA16</f>
        <v>0</v>
      </c>
      <c r="BH11" s="157">
        <f>IF(BG11=0,0,($O$11/$BG$11)*100000)</f>
        <v>0</v>
      </c>
      <c r="BI11" s="157">
        <f>' B_Populations'!AC16</f>
        <v>0</v>
      </c>
      <c r="BJ11" s="157">
        <f>IF(BI11=0,0,($P$11/$BI$11)*100000)</f>
        <v>0</v>
      </c>
      <c r="BK11" s="157">
        <f>' B_Populations'!AE16</f>
        <v>0</v>
      </c>
      <c r="BL11" s="157">
        <f>IF(BK11=0,0,($Q$11/$BK$11)*100000)</f>
        <v>0</v>
      </c>
      <c r="BM11" s="157">
        <f>' B_Populations'!AG16</f>
        <v>0</v>
      </c>
      <c r="BN11" s="157">
        <f>IF(BM11=0,0,($R$11/$BM$11)*100000)</f>
        <v>0</v>
      </c>
      <c r="BO11" s="157">
        <f>' B_Populations'!AI16</f>
        <v>0</v>
      </c>
      <c r="BP11" s="157">
        <f>IF(BO11=0,0,($S$11/$BO$11)*100000)</f>
        <v>0</v>
      </c>
      <c r="BQ11" s="157">
        <f>' B_Populations'!AK16</f>
        <v>0</v>
      </c>
      <c r="BR11" s="157">
        <f>IF(BQ11=0,0,($T$11/$BQ$11)*100000)</f>
        <v>0</v>
      </c>
      <c r="BS11" s="157">
        <f>' B_Populations'!AM16</f>
        <v>0</v>
      </c>
      <c r="BT11" s="157">
        <f>IF(BS11=0,0,($U$11/$BS$11)*100000)</f>
        <v>0</v>
      </c>
      <c r="BU11" s="157">
        <f>' B_Populations'!AO16</f>
        <v>0</v>
      </c>
      <c r="BV11" s="157">
        <f>IF(BU11=0,0,($V$11/$BU$11)*100000)</f>
        <v>0</v>
      </c>
      <c r="BW11" s="157">
        <f>' B_Populations'!AQ16</f>
        <v>0</v>
      </c>
      <c r="BX11" s="157">
        <f>IF(BW11=0,0,($W$11/$BW$11)*100000)</f>
        <v>0</v>
      </c>
      <c r="BY11" s="157">
        <f>' B_Populations'!AS16</f>
        <v>0</v>
      </c>
      <c r="BZ11" s="157">
        <f>IF(BY11=0,0,($X$11/$BY$11)*100000)</f>
        <v>0</v>
      </c>
      <c r="CA11" s="157">
        <f>' B_Populations'!AU16</f>
        <v>0</v>
      </c>
      <c r="CB11" s="157">
        <f>IF(CA11=0,0,($Y$11/$CA$11)*100000)</f>
        <v>0</v>
      </c>
      <c r="CC11" s="157">
        <f>' B_Populations'!AW16</f>
        <v>0</v>
      </c>
      <c r="CD11" s="157">
        <f>IF(CC11=0,0,($Z$11/$CC$11)*100000)</f>
        <v>0</v>
      </c>
      <c r="CE11" s="157">
        <f>' B_Populations'!AY16</f>
        <v>0</v>
      </c>
      <c r="CF11" s="157">
        <f>IF(CE11=0,0,($AA$11/$CE$11)*100000)</f>
        <v>0</v>
      </c>
      <c r="CG11" s="157">
        <f>' B_Populations'!BA16</f>
        <v>0</v>
      </c>
      <c r="CH11" s="157">
        <f>IF(CG11=0,0,($AB$11/$CG$11)*100000)</f>
        <v>0</v>
      </c>
      <c r="CI11" s="157">
        <f>' B_Populations'!BC16</f>
        <v>0</v>
      </c>
      <c r="CJ11" s="157">
        <f>IF(CI11=0,0,($AC$11/$CI$11)*100000)</f>
        <v>0</v>
      </c>
      <c r="CK11" s="157">
        <f>' B_Populations'!BE16</f>
        <v>0</v>
      </c>
      <c r="CL11" s="157">
        <f>IF(CK11=0,0,($AD$11/$CK$11)*100000)</f>
        <v>0</v>
      </c>
      <c r="CM11" s="157">
        <f>' B_Populations'!BG16</f>
        <v>0</v>
      </c>
      <c r="CN11" s="157">
        <f>IF(CM11=0,0,($AE$11/$CM$11)*100000)</f>
        <v>0</v>
      </c>
      <c r="CO11" s="157">
        <f>' B_Populations'!BI16</f>
        <v>0</v>
      </c>
      <c r="CP11" s="157">
        <f>IF(CO11=0,0,($AF$11/$CO$11)*100000)</f>
        <v>0</v>
      </c>
      <c r="CQ11" s="110"/>
      <c r="CR11" s="158"/>
      <c r="CS11" s="159">
        <v>6.6036999999999998E-2</v>
      </c>
      <c r="CT11" s="110"/>
      <c r="CU11" s="108" t="str">
        <f>' B_Populations'!$B$16</f>
        <v>65-74</v>
      </c>
      <c r="CV11" s="160">
        <f t="shared" si="3"/>
        <v>0.68975349905995409</v>
      </c>
      <c r="CW11" s="161">
        <f t="shared" si="4"/>
        <v>1.1754538981844074</v>
      </c>
      <c r="CX11" s="161">
        <f t="shared" si="5"/>
        <v>0.2600086620993779</v>
      </c>
      <c r="CY11" s="162">
        <f t="shared" si="6"/>
        <v>0</v>
      </c>
      <c r="CZ11" s="162">
        <f t="shared" si="7"/>
        <v>0</v>
      </c>
      <c r="DA11" s="162">
        <f t="shared" si="8"/>
        <v>0</v>
      </c>
      <c r="DB11" s="162">
        <f t="shared" si="9"/>
        <v>0</v>
      </c>
      <c r="DC11" s="162">
        <f t="shared" si="10"/>
        <v>0</v>
      </c>
      <c r="DD11" s="162">
        <f t="shared" si="11"/>
        <v>0</v>
      </c>
      <c r="DE11" s="162">
        <f t="shared" si="12"/>
        <v>0</v>
      </c>
      <c r="DF11" s="162">
        <f t="shared" si="13"/>
        <v>0</v>
      </c>
      <c r="DG11" s="162">
        <f t="shared" si="14"/>
        <v>0</v>
      </c>
      <c r="DH11" s="162">
        <f t="shared" si="15"/>
        <v>0</v>
      </c>
      <c r="DI11" s="162">
        <f t="shared" si="16"/>
        <v>0</v>
      </c>
      <c r="DJ11" s="162">
        <f t="shared" si="17"/>
        <v>0</v>
      </c>
      <c r="DK11" s="162">
        <f t="shared" si="18"/>
        <v>0</v>
      </c>
      <c r="DL11" s="162">
        <f t="shared" si="19"/>
        <v>0</v>
      </c>
      <c r="DM11" s="162">
        <f t="shared" si="20"/>
        <v>0</v>
      </c>
      <c r="DN11" s="162">
        <f t="shared" si="21"/>
        <v>0</v>
      </c>
      <c r="DO11" s="162">
        <f t="shared" si="22"/>
        <v>0</v>
      </c>
      <c r="DP11" s="162">
        <f t="shared" si="23"/>
        <v>0</v>
      </c>
      <c r="DQ11" s="162">
        <f t="shared" si="24"/>
        <v>0</v>
      </c>
      <c r="DR11" s="162">
        <f t="shared" si="25"/>
        <v>0</v>
      </c>
      <c r="DS11" s="162">
        <f t="shared" si="26"/>
        <v>0</v>
      </c>
      <c r="DT11" s="162">
        <f t="shared" si="27"/>
        <v>0</v>
      </c>
      <c r="DU11" s="162">
        <f t="shared" si="28"/>
        <v>0</v>
      </c>
      <c r="DV11" s="162">
        <f t="shared" si="29"/>
        <v>0</v>
      </c>
      <c r="DW11" s="162">
        <f t="shared" si="30"/>
        <v>0</v>
      </c>
      <c r="DX11" s="162">
        <f t="shared" si="31"/>
        <v>0</v>
      </c>
      <c r="DY11" s="162">
        <f t="shared" si="32"/>
        <v>0</v>
      </c>
    </row>
    <row r="12" spans="1:129">
      <c r="B12" s="108" t="str">
        <f>' B_Populations'!$B$17</f>
        <v>75-84</v>
      </c>
      <c r="C12" s="264">
        <v>1</v>
      </c>
      <c r="D12" s="265">
        <v>1</v>
      </c>
      <c r="E12" s="265">
        <f t="shared" si="33"/>
        <v>0</v>
      </c>
      <c r="F12" s="155"/>
      <c r="G12" s="155"/>
      <c r="H12" s="155"/>
      <c r="I12" s="155"/>
      <c r="J12" s="155"/>
      <c r="K12" s="155"/>
      <c r="L12" s="155"/>
      <c r="M12" s="156"/>
      <c r="N12" s="156"/>
      <c r="O12" s="156"/>
      <c r="P12" s="156"/>
      <c r="Q12" s="156"/>
      <c r="R12" s="156"/>
      <c r="S12" s="156"/>
      <c r="T12" s="156"/>
      <c r="U12" s="156"/>
      <c r="V12" s="156"/>
      <c r="W12" s="156"/>
      <c r="X12" s="156"/>
      <c r="Y12" s="156"/>
      <c r="Z12" s="156"/>
      <c r="AA12" s="156"/>
      <c r="AB12" s="156"/>
      <c r="AC12" s="156"/>
      <c r="AD12" s="156"/>
      <c r="AE12" s="156"/>
      <c r="AF12" s="156"/>
      <c r="AG12" s="110"/>
      <c r="AH12" s="157">
        <f>' B_Populations'!C17</f>
        <v>20823</v>
      </c>
      <c r="AI12" s="157">
        <f>IF(AH12=0,0,($C$12/$AH$12)*100000)</f>
        <v>4.8023819814628057</v>
      </c>
      <c r="AJ12" s="157">
        <f>' B_Populations'!E17</f>
        <v>10227</v>
      </c>
      <c r="AK12" s="157">
        <f>IF(AJ12=0,0,($D$12/$AJ$12)*100000)</f>
        <v>9.7780385254717892</v>
      </c>
      <c r="AL12" s="157">
        <f>' B_Populations'!G17</f>
        <v>10596</v>
      </c>
      <c r="AM12" s="157">
        <f>IF(AL12=0,0,($E$12/$AL$12)*100000)</f>
        <v>0</v>
      </c>
      <c r="AN12" s="157">
        <f>' B_Populations'!I17</f>
        <v>0</v>
      </c>
      <c r="AO12" s="157">
        <f>IF(AN12=0,0,($F$12/$AN$12)*100000)</f>
        <v>0</v>
      </c>
      <c r="AP12" s="157">
        <f>' B_Populations'!K17</f>
        <v>0</v>
      </c>
      <c r="AQ12" s="157">
        <f>IF(AP12=0,0,($G$12/$AP$12)*100000)</f>
        <v>0</v>
      </c>
      <c r="AR12" s="157">
        <f>' B_Populations'!M17</f>
        <v>0</v>
      </c>
      <c r="AS12" s="157">
        <f>IF(AR12=0,0,($H$12/$AR$12)*100000)</f>
        <v>0</v>
      </c>
      <c r="AT12" s="157">
        <f>' B_Populations'!O17</f>
        <v>0</v>
      </c>
      <c r="AU12" s="157">
        <f>IF(AT12=0,0,($I$12/$AT$12)*100000)</f>
        <v>0</v>
      </c>
      <c r="AV12" s="157">
        <f>' B_Populations'!Q17</f>
        <v>0</v>
      </c>
      <c r="AW12" s="157">
        <f>IF(AV12=0,0,($J$12/$AV$12)*100000)</f>
        <v>0</v>
      </c>
      <c r="AX12" s="157">
        <f>' B_Populations'!S17</f>
        <v>0</v>
      </c>
      <c r="AY12" s="157">
        <f>IF(AX12=0,0,($K$12/$AX$12)*100000)</f>
        <v>0</v>
      </c>
      <c r="AZ12" s="157">
        <f>' B_Populations'!U17</f>
        <v>0</v>
      </c>
      <c r="BA12" s="157">
        <f>IF(AZ12=0,0,($L$12/$AZ$12)*100000)</f>
        <v>0</v>
      </c>
      <c r="BC12" s="157">
        <f>' B_Populations'!W17</f>
        <v>0</v>
      </c>
      <c r="BD12" s="157">
        <f>IF(BC12=0,0,($M$12/$BC$12)*100000)</f>
        <v>0</v>
      </c>
      <c r="BE12" s="157">
        <f>' B_Populations'!Y17</f>
        <v>0</v>
      </c>
      <c r="BF12" s="157">
        <f>IF(BE12=0,0,($N$12/$BE$12)*100000)</f>
        <v>0</v>
      </c>
      <c r="BG12" s="157">
        <f>' B_Populations'!AA17</f>
        <v>0</v>
      </c>
      <c r="BH12" s="157">
        <f>IF(BG12=0,0,($O$12/$BG$12)*100000)</f>
        <v>0</v>
      </c>
      <c r="BI12" s="157">
        <f>' B_Populations'!AC17</f>
        <v>0</v>
      </c>
      <c r="BJ12" s="157">
        <f>IF(BI12=0,0,($P$12/$BI$12)*100000)</f>
        <v>0</v>
      </c>
      <c r="BK12" s="157">
        <f>' B_Populations'!AE17</f>
        <v>0</v>
      </c>
      <c r="BL12" s="157">
        <f>IF(BK12=0,0,($Q$12/$BK$12)*100000)</f>
        <v>0</v>
      </c>
      <c r="BM12" s="157">
        <f>' B_Populations'!AG17</f>
        <v>0</v>
      </c>
      <c r="BN12" s="157">
        <f>IF(BM12=0,0,($R$12/$BM$12)*100000)</f>
        <v>0</v>
      </c>
      <c r="BO12" s="157">
        <f>' B_Populations'!AI17</f>
        <v>0</v>
      </c>
      <c r="BP12" s="157">
        <f>IF(BO12=0,0,($S$12/$BO$12)*100000)</f>
        <v>0</v>
      </c>
      <c r="BQ12" s="157">
        <f>' B_Populations'!AK17</f>
        <v>0</v>
      </c>
      <c r="BR12" s="157">
        <f>IF(BQ12=0,0,($T$12/$BQ$12)*100000)</f>
        <v>0</v>
      </c>
      <c r="BS12" s="157">
        <f>' B_Populations'!AM17</f>
        <v>0</v>
      </c>
      <c r="BT12" s="157">
        <f>IF(BS12=0,0,($U$12/$BS$12)*100000)</f>
        <v>0</v>
      </c>
      <c r="BU12" s="157">
        <f>' B_Populations'!AO17</f>
        <v>0</v>
      </c>
      <c r="BV12" s="157">
        <f>IF(BU12=0,0,($V$12/$BU$12)*100000)</f>
        <v>0</v>
      </c>
      <c r="BW12" s="157">
        <f>' B_Populations'!AQ17</f>
        <v>0</v>
      </c>
      <c r="BX12" s="157">
        <f>IF(BW12=0,0,($W$12/$BW$12)*100000)</f>
        <v>0</v>
      </c>
      <c r="BY12" s="157">
        <f>' B_Populations'!AS17</f>
        <v>0</v>
      </c>
      <c r="BZ12" s="157">
        <f>IF(BY12=0,0,($X$12/$BY$12)*100000)</f>
        <v>0</v>
      </c>
      <c r="CA12" s="157">
        <f>' B_Populations'!AU17</f>
        <v>0</v>
      </c>
      <c r="CB12" s="157">
        <f>IF(CA12=0,0,($Y$12/$CA$12)*100000)</f>
        <v>0</v>
      </c>
      <c r="CC12" s="157">
        <f>' B_Populations'!AW17</f>
        <v>0</v>
      </c>
      <c r="CD12" s="157">
        <f>IF(CC12=0,0,($Z$12/$CC$12)*100000)</f>
        <v>0</v>
      </c>
      <c r="CE12" s="157">
        <f>' B_Populations'!AY17</f>
        <v>0</v>
      </c>
      <c r="CF12" s="157">
        <f>IF(CE12=0,0,($AA$12/$CE$12)*100000)</f>
        <v>0</v>
      </c>
      <c r="CG12" s="157">
        <f>' B_Populations'!BA17</f>
        <v>0</v>
      </c>
      <c r="CH12" s="157">
        <f>IF(CG12=0,0,($AB$12/$CG$12)*100000)</f>
        <v>0</v>
      </c>
      <c r="CI12" s="157">
        <f>' B_Populations'!BC17</f>
        <v>0</v>
      </c>
      <c r="CJ12" s="157">
        <f>IF(CI12=0,0,($AC$12/$CI$12)*100000)</f>
        <v>0</v>
      </c>
      <c r="CK12" s="157">
        <f>' B_Populations'!BE17</f>
        <v>0</v>
      </c>
      <c r="CL12" s="157">
        <f>IF(CK12=0,0,($AD$12/$CK$12)*100000)</f>
        <v>0</v>
      </c>
      <c r="CM12" s="157">
        <f>' B_Populations'!BG17</f>
        <v>0</v>
      </c>
      <c r="CN12" s="157">
        <f>IF(CM12=0,0,($AE$12/$CM$12)*100000)</f>
        <v>0</v>
      </c>
      <c r="CO12" s="157">
        <f>' B_Populations'!BI17</f>
        <v>0</v>
      </c>
      <c r="CP12" s="157">
        <f>IF(CO12=0,0,($AF$12/$CO$12)*100000)</f>
        <v>0</v>
      </c>
      <c r="CQ12" s="110"/>
      <c r="CR12" s="158"/>
      <c r="CS12" s="159">
        <v>4.4840999999999999E-2</v>
      </c>
      <c r="CT12" s="110"/>
      <c r="CU12" s="108" t="str">
        <f>' B_Populations'!$B$17</f>
        <v>75-84</v>
      </c>
      <c r="CV12" s="160">
        <f t="shared" si="3"/>
        <v>0.21534361043077366</v>
      </c>
      <c r="CW12" s="161">
        <f t="shared" si="4"/>
        <v>0.4384570255206805</v>
      </c>
      <c r="CX12" s="161">
        <f t="shared" si="5"/>
        <v>0</v>
      </c>
      <c r="CY12" s="162">
        <f t="shared" si="6"/>
        <v>0</v>
      </c>
      <c r="CZ12" s="162">
        <f t="shared" si="7"/>
        <v>0</v>
      </c>
      <c r="DA12" s="162">
        <f t="shared" si="8"/>
        <v>0</v>
      </c>
      <c r="DB12" s="162">
        <f t="shared" si="9"/>
        <v>0</v>
      </c>
      <c r="DC12" s="162">
        <f t="shared" si="10"/>
        <v>0</v>
      </c>
      <c r="DD12" s="162">
        <f t="shared" si="11"/>
        <v>0</v>
      </c>
      <c r="DE12" s="162">
        <f t="shared" si="12"/>
        <v>0</v>
      </c>
      <c r="DF12" s="162">
        <f t="shared" si="13"/>
        <v>0</v>
      </c>
      <c r="DG12" s="162">
        <f t="shared" si="14"/>
        <v>0</v>
      </c>
      <c r="DH12" s="162">
        <f t="shared" si="15"/>
        <v>0</v>
      </c>
      <c r="DI12" s="162">
        <f t="shared" si="16"/>
        <v>0</v>
      </c>
      <c r="DJ12" s="162">
        <f t="shared" si="17"/>
        <v>0</v>
      </c>
      <c r="DK12" s="162">
        <f t="shared" si="18"/>
        <v>0</v>
      </c>
      <c r="DL12" s="162">
        <f t="shared" si="19"/>
        <v>0</v>
      </c>
      <c r="DM12" s="162">
        <f t="shared" si="20"/>
        <v>0</v>
      </c>
      <c r="DN12" s="162">
        <f t="shared" si="21"/>
        <v>0</v>
      </c>
      <c r="DO12" s="162">
        <f t="shared" si="22"/>
        <v>0</v>
      </c>
      <c r="DP12" s="162">
        <f t="shared" si="23"/>
        <v>0</v>
      </c>
      <c r="DQ12" s="162">
        <f t="shared" si="24"/>
        <v>0</v>
      </c>
      <c r="DR12" s="162">
        <f t="shared" si="25"/>
        <v>0</v>
      </c>
      <c r="DS12" s="162">
        <f t="shared" si="26"/>
        <v>0</v>
      </c>
      <c r="DT12" s="162">
        <f t="shared" si="27"/>
        <v>0</v>
      </c>
      <c r="DU12" s="162">
        <f t="shared" si="28"/>
        <v>0</v>
      </c>
      <c r="DV12" s="162">
        <f t="shared" si="29"/>
        <v>0</v>
      </c>
      <c r="DW12" s="162">
        <f t="shared" si="30"/>
        <v>0</v>
      </c>
      <c r="DX12" s="162">
        <f t="shared" si="31"/>
        <v>0</v>
      </c>
      <c r="DY12" s="162">
        <f t="shared" si="32"/>
        <v>0</v>
      </c>
    </row>
    <row r="13" spans="1:129">
      <c r="B13" s="108" t="str">
        <f>' B_Populations'!$B$18</f>
        <v>85+</v>
      </c>
      <c r="C13" s="264">
        <v>1</v>
      </c>
      <c r="D13" s="265">
        <v>1</v>
      </c>
      <c r="E13" s="265">
        <f t="shared" si="33"/>
        <v>0</v>
      </c>
      <c r="F13" s="155"/>
      <c r="G13" s="155"/>
      <c r="H13" s="155"/>
      <c r="I13" s="155"/>
      <c r="J13" s="155"/>
      <c r="K13" s="155"/>
      <c r="L13" s="155"/>
      <c r="M13" s="156"/>
      <c r="N13" s="156"/>
      <c r="O13" s="156"/>
      <c r="P13" s="156"/>
      <c r="Q13" s="156"/>
      <c r="R13" s="156"/>
      <c r="S13" s="156"/>
      <c r="T13" s="156"/>
      <c r="U13" s="156"/>
      <c r="V13" s="156"/>
      <c r="W13" s="156"/>
      <c r="X13" s="156"/>
      <c r="Y13" s="156"/>
      <c r="Z13" s="156"/>
      <c r="AA13" s="156"/>
      <c r="AB13" s="156"/>
      <c r="AC13" s="156"/>
      <c r="AD13" s="156"/>
      <c r="AE13" s="156"/>
      <c r="AF13" s="156"/>
      <c r="AG13" s="110"/>
      <c r="AH13" s="157">
        <f>' B_Populations'!C18</f>
        <v>7794</v>
      </c>
      <c r="AI13" s="157">
        <f>IF(AH13=0,0,($C$13/$AH$13)*100000)</f>
        <v>12.830382345393893</v>
      </c>
      <c r="AJ13" s="157">
        <f>' B_Populations'!E18</f>
        <v>2064</v>
      </c>
      <c r="AK13" s="157">
        <f>IF(AJ13=0,0,($D$13/$AJ$13)*100000)</f>
        <v>48.449612403100772</v>
      </c>
      <c r="AL13" s="157">
        <f>' B_Populations'!G18</f>
        <v>5730</v>
      </c>
      <c r="AM13" s="157">
        <f>IF(AL13=0,0,($E$13/$AL$13)*100000)</f>
        <v>0</v>
      </c>
      <c r="AN13" s="157">
        <f>' B_Populations'!I18</f>
        <v>0</v>
      </c>
      <c r="AO13" s="157">
        <f>IF(AN13=0,0,($F$13/$AN$13)*100000)</f>
        <v>0</v>
      </c>
      <c r="AP13" s="157">
        <f>' B_Populations'!K18</f>
        <v>0</v>
      </c>
      <c r="AQ13" s="157">
        <f>IF(AP13=0,0,($G$13/$AP$13)*100000)</f>
        <v>0</v>
      </c>
      <c r="AR13" s="157">
        <f>' B_Populations'!M18</f>
        <v>0</v>
      </c>
      <c r="AS13" s="157">
        <f>IF(AR13=0,0,($H$13/$AR$13)*100000)</f>
        <v>0</v>
      </c>
      <c r="AT13" s="157">
        <f>' B_Populations'!O18</f>
        <v>0</v>
      </c>
      <c r="AU13" s="157">
        <f>IF(AT13=0,0,($I$13/$AT$13)*100000)</f>
        <v>0</v>
      </c>
      <c r="AV13" s="157">
        <f>' B_Populations'!Q18</f>
        <v>0</v>
      </c>
      <c r="AW13" s="157">
        <f>IF(AV13=0,0,($J$13/$AV$13)*100000)</f>
        <v>0</v>
      </c>
      <c r="AX13" s="157">
        <f>' B_Populations'!S18</f>
        <v>0</v>
      </c>
      <c r="AY13" s="157">
        <f>IF(AX13=0,0,($K$13/$AX$13)*100000)</f>
        <v>0</v>
      </c>
      <c r="AZ13" s="157">
        <f>' B_Populations'!U18</f>
        <v>0</v>
      </c>
      <c r="BA13" s="157">
        <f>IF(AZ13=0,0,($L$13/$AZ$13)*100000)</f>
        <v>0</v>
      </c>
      <c r="BC13" s="157">
        <f>' B_Populations'!W18</f>
        <v>0</v>
      </c>
      <c r="BD13" s="157">
        <f>IF(BC13=0,0,($M$13/$BC$13)*100000)</f>
        <v>0</v>
      </c>
      <c r="BE13" s="157">
        <f>' B_Populations'!Y18</f>
        <v>0</v>
      </c>
      <c r="BF13" s="157">
        <f>IF(BE13=0,0,($N$13/$BE$13)*100000)</f>
        <v>0</v>
      </c>
      <c r="BG13" s="157">
        <f>' B_Populations'!AA18</f>
        <v>0</v>
      </c>
      <c r="BH13" s="157">
        <f>IF(BG13=0,0,($O$13/$BG$13)*100000)</f>
        <v>0</v>
      </c>
      <c r="BI13" s="157">
        <f>' B_Populations'!AC18</f>
        <v>0</v>
      </c>
      <c r="BJ13" s="157">
        <f>IF(BI13=0,0,($P$13/$BI$13)*100000)</f>
        <v>0</v>
      </c>
      <c r="BK13" s="157">
        <f>' B_Populations'!AE18</f>
        <v>0</v>
      </c>
      <c r="BL13" s="157">
        <f>IF(BK13=0,0,($Q$13/$BK$13)*100000)</f>
        <v>0</v>
      </c>
      <c r="BM13" s="157">
        <f>' B_Populations'!AG18</f>
        <v>0</v>
      </c>
      <c r="BN13" s="157">
        <f>IF(BM13=0,0,($R$13/$BM$13)*100000)</f>
        <v>0</v>
      </c>
      <c r="BO13" s="157">
        <f>' B_Populations'!AI18</f>
        <v>0</v>
      </c>
      <c r="BP13" s="157">
        <f>IF(BO13=0,0,($S$13/$BO$13)*100000)</f>
        <v>0</v>
      </c>
      <c r="BQ13" s="157">
        <f>' B_Populations'!AK18</f>
        <v>0</v>
      </c>
      <c r="BR13" s="157">
        <f>IF(BQ13=0,0,($T$13/$BQ$13)*100000)</f>
        <v>0</v>
      </c>
      <c r="BS13" s="157">
        <f>' B_Populations'!AM18</f>
        <v>0</v>
      </c>
      <c r="BT13" s="157">
        <f>IF(BS13=0,0,($U$13/$BS$13)*100000)</f>
        <v>0</v>
      </c>
      <c r="BU13" s="157">
        <f>' B_Populations'!AO18</f>
        <v>0</v>
      </c>
      <c r="BV13" s="157">
        <f>IF(BU13=0,0,($V$13/$BU$13)*100000)</f>
        <v>0</v>
      </c>
      <c r="BW13" s="157">
        <f>' B_Populations'!AQ18</f>
        <v>0</v>
      </c>
      <c r="BX13" s="157">
        <f>IF(BW13=0,0,($W$13/$BW$13)*100000)</f>
        <v>0</v>
      </c>
      <c r="BY13" s="157">
        <f>' B_Populations'!AS18</f>
        <v>0</v>
      </c>
      <c r="BZ13" s="157">
        <f>IF(BY13=0,0,($X$13/$BY$13)*100000)</f>
        <v>0</v>
      </c>
      <c r="CA13" s="157">
        <f>' B_Populations'!AU18</f>
        <v>0</v>
      </c>
      <c r="CB13" s="157">
        <f>IF(CA13=0,0,($Y$13/$CA$13)*100000)</f>
        <v>0</v>
      </c>
      <c r="CC13" s="157">
        <f>' B_Populations'!AW18</f>
        <v>0</v>
      </c>
      <c r="CD13" s="157">
        <f>IF(CC13=0,0,($Z$13/$CC$13)*100000)</f>
        <v>0</v>
      </c>
      <c r="CE13" s="157">
        <f>' B_Populations'!AY18</f>
        <v>0</v>
      </c>
      <c r="CF13" s="157">
        <f>IF(CE13=0,0,($AA$13/$CE$13)*100000)</f>
        <v>0</v>
      </c>
      <c r="CG13" s="157">
        <f>' B_Populations'!BA18</f>
        <v>0</v>
      </c>
      <c r="CH13" s="157">
        <f>IF(CG13=0,0,($AB$13/$CG$13)*100000)</f>
        <v>0</v>
      </c>
      <c r="CI13" s="157">
        <f>' B_Populations'!BC18</f>
        <v>0</v>
      </c>
      <c r="CJ13" s="157">
        <f>IF(CI13=0,0,($AC$13/$CI$13)*100000)</f>
        <v>0</v>
      </c>
      <c r="CK13" s="157">
        <f>' B_Populations'!BE18</f>
        <v>0</v>
      </c>
      <c r="CL13" s="157">
        <f>IF(CK13=0,0,($AD$13/$CK$13)*100000)</f>
        <v>0</v>
      </c>
      <c r="CM13" s="157">
        <f>' B_Populations'!BG18</f>
        <v>0</v>
      </c>
      <c r="CN13" s="157">
        <f>IF(CM13=0,0,($AE$13/$CM$13)*100000)</f>
        <v>0</v>
      </c>
      <c r="CO13" s="157">
        <f>' B_Populations'!BI18</f>
        <v>0</v>
      </c>
      <c r="CP13" s="157">
        <f>IF(CO13=0,0,($AF$13/$CO$13)*100000)</f>
        <v>0</v>
      </c>
      <c r="CQ13" s="110"/>
      <c r="CR13" s="158"/>
      <c r="CS13" s="159">
        <v>1.5507999999999999E-2</v>
      </c>
      <c r="CT13" s="110"/>
      <c r="CU13" s="108" t="str">
        <f>' B_Populations'!$B$18</f>
        <v>85+</v>
      </c>
      <c r="CV13" s="160">
        <f t="shared" si="3"/>
        <v>0.19897356941236849</v>
      </c>
      <c r="CW13" s="161">
        <f t="shared" si="4"/>
        <v>0.75135658914728676</v>
      </c>
      <c r="CX13" s="161">
        <f t="shared" si="5"/>
        <v>0</v>
      </c>
      <c r="CY13" s="162">
        <f t="shared" si="6"/>
        <v>0</v>
      </c>
      <c r="CZ13" s="162">
        <f t="shared" si="7"/>
        <v>0</v>
      </c>
      <c r="DA13" s="162">
        <f t="shared" si="8"/>
        <v>0</v>
      </c>
      <c r="DB13" s="162">
        <f t="shared" si="9"/>
        <v>0</v>
      </c>
      <c r="DC13" s="162">
        <f t="shared" si="10"/>
        <v>0</v>
      </c>
      <c r="DD13" s="162">
        <f t="shared" si="11"/>
        <v>0</v>
      </c>
      <c r="DE13" s="162">
        <f t="shared" si="12"/>
        <v>0</v>
      </c>
      <c r="DF13" s="162">
        <f t="shared" si="13"/>
        <v>0</v>
      </c>
      <c r="DG13" s="162">
        <f t="shared" si="14"/>
        <v>0</v>
      </c>
      <c r="DH13" s="162">
        <f t="shared" si="15"/>
        <v>0</v>
      </c>
      <c r="DI13" s="162">
        <f t="shared" si="16"/>
        <v>0</v>
      </c>
      <c r="DJ13" s="162">
        <f t="shared" si="17"/>
        <v>0</v>
      </c>
      <c r="DK13" s="162">
        <f t="shared" si="18"/>
        <v>0</v>
      </c>
      <c r="DL13" s="162">
        <f t="shared" si="19"/>
        <v>0</v>
      </c>
      <c r="DM13" s="162">
        <f t="shared" si="20"/>
        <v>0</v>
      </c>
      <c r="DN13" s="162">
        <f t="shared" si="21"/>
        <v>0</v>
      </c>
      <c r="DO13" s="162">
        <f t="shared" si="22"/>
        <v>0</v>
      </c>
      <c r="DP13" s="162">
        <f t="shared" si="23"/>
        <v>0</v>
      </c>
      <c r="DQ13" s="162">
        <f t="shared" si="24"/>
        <v>0</v>
      </c>
      <c r="DR13" s="162">
        <f t="shared" si="25"/>
        <v>0</v>
      </c>
      <c r="DS13" s="162">
        <f t="shared" si="26"/>
        <v>0</v>
      </c>
      <c r="DT13" s="162">
        <f t="shared" si="27"/>
        <v>0</v>
      </c>
      <c r="DU13" s="162">
        <f t="shared" si="28"/>
        <v>0</v>
      </c>
      <c r="DV13" s="162">
        <f t="shared" si="29"/>
        <v>0</v>
      </c>
      <c r="DW13" s="162">
        <f t="shared" si="30"/>
        <v>0</v>
      </c>
      <c r="DX13" s="162">
        <f t="shared" si="31"/>
        <v>0</v>
      </c>
      <c r="DY13" s="162">
        <f t="shared" si="32"/>
        <v>0</v>
      </c>
    </row>
    <row r="14" spans="1:129">
      <c r="B14" s="163" t="s">
        <v>115</v>
      </c>
      <c r="C14" s="164">
        <f t="shared" ref="C14:AF14" si="34">SUM(C4:C13)</f>
        <v>19</v>
      </c>
      <c r="D14" s="165">
        <f t="shared" si="34"/>
        <v>17</v>
      </c>
      <c r="E14" s="165">
        <f t="shared" si="34"/>
        <v>2</v>
      </c>
      <c r="F14" s="166">
        <f t="shared" si="34"/>
        <v>0</v>
      </c>
      <c r="G14" s="166">
        <f t="shared" si="34"/>
        <v>0</v>
      </c>
      <c r="H14" s="167">
        <f t="shared" si="34"/>
        <v>0</v>
      </c>
      <c r="I14" s="167">
        <f t="shared" si="34"/>
        <v>0</v>
      </c>
      <c r="J14" s="167">
        <f t="shared" si="34"/>
        <v>0</v>
      </c>
      <c r="K14" s="167">
        <f t="shared" si="34"/>
        <v>0</v>
      </c>
      <c r="L14" s="167">
        <f t="shared" si="34"/>
        <v>0</v>
      </c>
      <c r="M14" s="168">
        <f t="shared" si="34"/>
        <v>0</v>
      </c>
      <c r="N14" s="169">
        <f t="shared" si="34"/>
        <v>0</v>
      </c>
      <c r="O14" s="169">
        <f t="shared" si="34"/>
        <v>0</v>
      </c>
      <c r="P14" s="169">
        <f t="shared" si="34"/>
        <v>0</v>
      </c>
      <c r="Q14" s="169">
        <f t="shared" si="34"/>
        <v>0</v>
      </c>
      <c r="R14" s="169">
        <f t="shared" si="34"/>
        <v>0</v>
      </c>
      <c r="S14" s="169">
        <f t="shared" si="34"/>
        <v>0</v>
      </c>
      <c r="T14" s="169">
        <f t="shared" si="34"/>
        <v>0</v>
      </c>
      <c r="U14" s="169">
        <f t="shared" si="34"/>
        <v>0</v>
      </c>
      <c r="V14" s="169">
        <f t="shared" si="34"/>
        <v>0</v>
      </c>
      <c r="W14" s="169">
        <f t="shared" si="34"/>
        <v>0</v>
      </c>
      <c r="X14" s="169">
        <f t="shared" si="34"/>
        <v>0</v>
      </c>
      <c r="Y14" s="169">
        <f t="shared" si="34"/>
        <v>0</v>
      </c>
      <c r="Z14" s="169">
        <f t="shared" si="34"/>
        <v>0</v>
      </c>
      <c r="AA14" s="169">
        <f t="shared" si="34"/>
        <v>0</v>
      </c>
      <c r="AB14" s="169">
        <f t="shared" si="34"/>
        <v>0</v>
      </c>
      <c r="AC14" s="169">
        <f t="shared" si="34"/>
        <v>0</v>
      </c>
      <c r="AD14" s="169">
        <f t="shared" si="34"/>
        <v>0</v>
      </c>
      <c r="AE14" s="169">
        <f t="shared" si="34"/>
        <v>0</v>
      </c>
      <c r="AF14" s="169">
        <f t="shared" si="34"/>
        <v>0</v>
      </c>
      <c r="AH14" s="170">
        <f t="shared" ref="AH14:BA14" si="35">SUM(AH4:AH13)</f>
        <v>452762</v>
      </c>
      <c r="AI14" s="157">
        <f>IF(AH14=0,0,($C$13/$AH$13)*100000)</f>
        <v>12.830382345393893</v>
      </c>
      <c r="AJ14" s="157">
        <f t="shared" si="35"/>
        <v>227505</v>
      </c>
      <c r="AK14" s="157">
        <f>IF(AJ14=0,0,($D$14/$AJ$14)*100000)</f>
        <v>7.4723632447638515</v>
      </c>
      <c r="AL14" s="157">
        <f t="shared" si="35"/>
        <v>225257</v>
      </c>
      <c r="AM14" s="157">
        <f>IF(AL14=0,0,($E$14/$AL$14)*100000)</f>
        <v>0.88787473863187372</v>
      </c>
      <c r="AN14" s="157">
        <f t="shared" si="35"/>
        <v>0</v>
      </c>
      <c r="AO14" s="157">
        <f>IF(AN14=0,0,($F$14/$AN$14)*100000)</f>
        <v>0</v>
      </c>
      <c r="AP14" s="157">
        <f t="shared" si="35"/>
        <v>0</v>
      </c>
      <c r="AQ14" s="157">
        <f>IF(AP14=0,0,($G$14/$AP$14)*100000)</f>
        <v>0</v>
      </c>
      <c r="AR14" s="157">
        <f t="shared" si="35"/>
        <v>0</v>
      </c>
      <c r="AS14" s="157">
        <f>IF(AR14=0,0,($H$14/$AR$14)*100000)</f>
        <v>0</v>
      </c>
      <c r="AT14" s="157">
        <f t="shared" si="35"/>
        <v>0</v>
      </c>
      <c r="AU14" s="157">
        <f>IF(AT14=0,0,($I$14/$AT$14)*100000)</f>
        <v>0</v>
      </c>
      <c r="AV14" s="157">
        <f t="shared" si="35"/>
        <v>0</v>
      </c>
      <c r="AW14" s="157">
        <f>IF(AV14=0,0,($J$14/$AV$14)*100000)</f>
        <v>0</v>
      </c>
      <c r="AX14" s="157">
        <f t="shared" si="35"/>
        <v>0</v>
      </c>
      <c r="AY14" s="157">
        <f>IF(AX14=0,0,($K$14/$AX$14)*100000)</f>
        <v>0</v>
      </c>
      <c r="AZ14" s="157">
        <f t="shared" si="35"/>
        <v>0</v>
      </c>
      <c r="BA14" s="157">
        <f>IF(AZ14=0,0,($L$14/$AZ$14)*100000)</f>
        <v>0</v>
      </c>
      <c r="BC14" s="157">
        <f>' B_Populations'!W19</f>
        <v>0</v>
      </c>
      <c r="BD14" s="157">
        <f>IF(BC14=0,0,($M$14/$BC$14)*100000)</f>
        <v>0</v>
      </c>
      <c r="BE14" s="157">
        <f>' B_Populations'!Y19</f>
        <v>0</v>
      </c>
      <c r="BF14" s="157">
        <f>IF(BE14=0,0,($N$14/$BE$14)*100000)</f>
        <v>0</v>
      </c>
      <c r="BG14" s="157">
        <f>' B_Populations'!AA19</f>
        <v>0</v>
      </c>
      <c r="BH14" s="157">
        <f>IF(BG14=0,0,($O$14/$BG$14)*100000)</f>
        <v>0</v>
      </c>
      <c r="BI14" s="157">
        <f>' B_Populations'!AC19</f>
        <v>0</v>
      </c>
      <c r="BJ14" s="157">
        <f>IF(BI14=0,0,($P$14/$BI$14)*100000)</f>
        <v>0</v>
      </c>
      <c r="BK14" s="157">
        <f>' B_Populations'!AE19</f>
        <v>0</v>
      </c>
      <c r="BL14" s="157">
        <f>IF(BK14=0,0,($Q$14/$BK$14)*100000)</f>
        <v>0</v>
      </c>
      <c r="BM14" s="157">
        <f>' B_Populations'!AG19</f>
        <v>0</v>
      </c>
      <c r="BN14" s="157">
        <f>IF(BM14=0,0,($R$14/$BM$14)*100000)</f>
        <v>0</v>
      </c>
      <c r="BO14" s="157">
        <f>' B_Populations'!AI19</f>
        <v>0</v>
      </c>
      <c r="BP14" s="157">
        <f>IF(BO14=0,0,($S$14/$BO$14)*100000)</f>
        <v>0</v>
      </c>
      <c r="BQ14" s="157">
        <f>' B_Populations'!AK19</f>
        <v>0</v>
      </c>
      <c r="BR14" s="157">
        <f>IF(BQ14=0,0,($T$14/$BQ$14)*100000)</f>
        <v>0</v>
      </c>
      <c r="BS14" s="157">
        <f>' B_Populations'!AM19</f>
        <v>0</v>
      </c>
      <c r="BT14" s="157">
        <f>IF(BS14=0,0,($U$14/$BS$14)*100000)</f>
        <v>0</v>
      </c>
      <c r="BU14" s="157">
        <f>' B_Populations'!AO19</f>
        <v>0</v>
      </c>
      <c r="BV14" s="157">
        <f>IF(BU14=0,0,($V$14/$BU$14)*100000)</f>
        <v>0</v>
      </c>
      <c r="BW14" s="157">
        <f>' B_Populations'!AQ19</f>
        <v>0</v>
      </c>
      <c r="BX14" s="157">
        <f>IF(BW14=0,0,($W$14/$BW$14)*100000)</f>
        <v>0</v>
      </c>
      <c r="BY14" s="157">
        <f>' B_Populations'!AS19</f>
        <v>0</v>
      </c>
      <c r="BZ14" s="157">
        <f>IF(BY14=0,0,($X$14/$BY$14)*100000)</f>
        <v>0</v>
      </c>
      <c r="CA14" s="157">
        <f>' B_Populations'!AU19</f>
        <v>0</v>
      </c>
      <c r="CB14" s="157">
        <f>IF(CA14=0,0,($Y$14/$CA$14)*100000)</f>
        <v>0</v>
      </c>
      <c r="CC14" s="157">
        <f>' B_Populations'!AW19</f>
        <v>0</v>
      </c>
      <c r="CD14" s="157">
        <f>IF(CC14=0,0,($Z$14/$CC$14)*100000)</f>
        <v>0</v>
      </c>
      <c r="CE14" s="157">
        <f>' B_Populations'!AY19</f>
        <v>0</v>
      </c>
      <c r="CF14" s="157">
        <f>IF(CE14=0,0,($AA$14/$CE$14)*100000)</f>
        <v>0</v>
      </c>
      <c r="CG14" s="157">
        <f>' B_Populations'!BA19</f>
        <v>0</v>
      </c>
      <c r="CH14" s="157">
        <f>IF(CG14=0,0,($AB$14/$CG$14)*100000)</f>
        <v>0</v>
      </c>
      <c r="CI14" s="157">
        <f>' B_Populations'!BC19</f>
        <v>0</v>
      </c>
      <c r="CJ14" s="157">
        <f>IF(CI14=0,0,($AC$14/$CI$14)*100000)</f>
        <v>0</v>
      </c>
      <c r="CK14" s="157">
        <f>' B_Populations'!BE19</f>
        <v>0</v>
      </c>
      <c r="CL14" s="157">
        <f>IF(CK14=0,0,($AD$14/$CK$14)*100000)</f>
        <v>0</v>
      </c>
      <c r="CM14" s="157">
        <f>' B_Populations'!BG19</f>
        <v>0</v>
      </c>
      <c r="CN14" s="157">
        <f>IF(CM14=0,0,($AE$14/$CM$14)*100000)</f>
        <v>0</v>
      </c>
      <c r="CO14" s="157">
        <f>' B_Populations'!BI19</f>
        <v>0</v>
      </c>
      <c r="CP14" s="157">
        <f>IF(CO14=0,0,($AF$14/$CO$14)*100000)</f>
        <v>0</v>
      </c>
      <c r="CS14" s="171"/>
      <c r="CU14" s="157" t="s">
        <v>115</v>
      </c>
      <c r="CV14" s="160">
        <f t="shared" ref="CV14:DT14" si="36">SUM(CV4:CV13)</f>
        <v>3.4222729115971187</v>
      </c>
      <c r="CW14" s="161">
        <f t="shared" si="36"/>
        <v>6.5571378320648428</v>
      </c>
      <c r="CX14" s="161">
        <f t="shared" si="36"/>
        <v>0.64360066805239158</v>
      </c>
      <c r="CY14" s="172">
        <f t="shared" si="36"/>
        <v>0</v>
      </c>
      <c r="CZ14" s="172">
        <f t="shared" si="36"/>
        <v>0</v>
      </c>
      <c r="DA14" s="172">
        <f t="shared" si="36"/>
        <v>0</v>
      </c>
      <c r="DB14" s="172">
        <f t="shared" si="36"/>
        <v>0</v>
      </c>
      <c r="DC14" s="172">
        <f t="shared" si="36"/>
        <v>0</v>
      </c>
      <c r="DD14" s="172">
        <f t="shared" si="36"/>
        <v>0</v>
      </c>
      <c r="DE14" s="172">
        <f t="shared" si="36"/>
        <v>0</v>
      </c>
      <c r="DF14" s="172">
        <f t="shared" si="36"/>
        <v>0</v>
      </c>
      <c r="DG14" s="172">
        <f t="shared" si="36"/>
        <v>0</v>
      </c>
      <c r="DH14" s="172">
        <f t="shared" si="36"/>
        <v>0</v>
      </c>
      <c r="DI14" s="172">
        <f t="shared" si="36"/>
        <v>0</v>
      </c>
      <c r="DJ14" s="172">
        <f t="shared" si="36"/>
        <v>0</v>
      </c>
      <c r="DK14" s="172">
        <f t="shared" si="36"/>
        <v>0</v>
      </c>
      <c r="DL14" s="172">
        <f t="shared" si="36"/>
        <v>0</v>
      </c>
      <c r="DM14" s="172">
        <f t="shared" si="36"/>
        <v>0</v>
      </c>
      <c r="DN14" s="172">
        <f t="shared" si="36"/>
        <v>0</v>
      </c>
      <c r="DO14" s="172">
        <f t="shared" si="36"/>
        <v>0</v>
      </c>
      <c r="DP14" s="172">
        <f t="shared" si="36"/>
        <v>0</v>
      </c>
      <c r="DQ14" s="172">
        <f t="shared" si="36"/>
        <v>0</v>
      </c>
      <c r="DR14" s="172">
        <f t="shared" si="36"/>
        <v>0</v>
      </c>
      <c r="DS14" s="172">
        <f t="shared" si="36"/>
        <v>0</v>
      </c>
      <c r="DT14" s="172">
        <f t="shared" si="36"/>
        <v>0</v>
      </c>
      <c r="DU14" s="162">
        <f>SUM(DU4:DU13)</f>
        <v>0</v>
      </c>
      <c r="DV14" s="172">
        <f>SUM(DV4:DV13)</f>
        <v>0</v>
      </c>
      <c r="DW14" s="172">
        <f>+SUM(DW4:DW13)</f>
        <v>0</v>
      </c>
      <c r="DX14" s="172">
        <f>SUM(DX4:DX13)</f>
        <v>0</v>
      </c>
      <c r="DY14" s="172">
        <f>SUM(DV4:DV13)</f>
        <v>0</v>
      </c>
    </row>
    <row r="16" spans="1:129" ht="12.95" thickBot="1"/>
    <row r="17" spans="1:129" ht="13.5" thickBot="1">
      <c r="A17" s="136" t="s">
        <v>116</v>
      </c>
      <c r="B17" s="173"/>
      <c r="C17" s="174">
        <f>' B_Populations'!A25</f>
        <v>2020</v>
      </c>
      <c r="D17" s="139" t="s">
        <v>103</v>
      </c>
      <c r="E17" s="139"/>
      <c r="F17" s="140" t="s">
        <v>104</v>
      </c>
      <c r="G17" s="141"/>
      <c r="H17" s="141"/>
      <c r="I17" s="141"/>
      <c r="J17" s="141"/>
      <c r="K17" s="141"/>
      <c r="L17" s="141"/>
      <c r="M17" s="98"/>
      <c r="N17" s="98"/>
      <c r="O17" s="98"/>
      <c r="P17" s="98"/>
      <c r="Q17" s="98"/>
      <c r="R17" s="98"/>
      <c r="S17" s="98"/>
      <c r="T17" s="98"/>
      <c r="U17" s="98"/>
      <c r="V17" s="98"/>
      <c r="W17" s="98"/>
      <c r="X17" s="98"/>
      <c r="Y17" s="98"/>
      <c r="CV17" s="98" t="s">
        <v>106</v>
      </c>
      <c r="CW17" s="98"/>
      <c r="CX17" s="98"/>
      <c r="CY17" s="98"/>
    </row>
    <row r="18" spans="1:129" ht="39">
      <c r="B18" s="144" t="s">
        <v>32</v>
      </c>
      <c r="C18" s="145" t="s">
        <v>107</v>
      </c>
      <c r="D18" s="146" t="s">
        <v>108</v>
      </c>
      <c r="E18" s="146" t="s">
        <v>109</v>
      </c>
      <c r="F18" s="148" t="str">
        <f>' B_Populations'!$I$8</f>
        <v>White-Not Hispanic</v>
      </c>
      <c r="G18" s="148" t="str">
        <f>' B_Populations'!$K$8</f>
        <v>Hispanic</v>
      </c>
      <c r="H18" s="148" t="str">
        <f>' B_Populations'!$M$8</f>
        <v>Black-Not Hispanic</v>
      </c>
      <c r="I18" s="148" t="str">
        <f>' B_Populations'!$O$8</f>
        <v>Asian</v>
      </c>
      <c r="J18" s="148" t="str">
        <f>' B_Populations'!$Q$8</f>
        <v>American Indian/Alaska Native</v>
      </c>
      <c r="K18" s="148" t="str">
        <f>' B_Populations'!$S$8</f>
        <v>Other</v>
      </c>
      <c r="L18" s="175" t="str">
        <f>' B_Populations'!$U$8</f>
        <v>Other</v>
      </c>
      <c r="M18" s="102"/>
      <c r="N18" s="215"/>
      <c r="O18" s="215"/>
      <c r="P18" s="102"/>
      <c r="Q18" s="102"/>
      <c r="R18" s="102"/>
      <c r="S18" s="102"/>
      <c r="T18" s="102"/>
      <c r="U18" s="102"/>
      <c r="V18" s="102"/>
      <c r="W18" s="102"/>
      <c r="X18" s="102"/>
      <c r="Y18" s="102"/>
      <c r="Z18" s="102"/>
      <c r="AA18" s="102"/>
      <c r="AB18" s="102"/>
      <c r="AC18" s="102"/>
      <c r="AD18" s="102"/>
      <c r="AE18" s="102"/>
      <c r="AF18" s="102"/>
      <c r="AH18" s="150" t="s">
        <v>110</v>
      </c>
      <c r="AI18" s="150" t="s">
        <v>111</v>
      </c>
      <c r="AJ18" s="150" t="s">
        <v>112</v>
      </c>
      <c r="AK18" s="150" t="s">
        <v>111</v>
      </c>
      <c r="AL18" s="150" t="s">
        <v>113</v>
      </c>
      <c r="AM18" s="150" t="s">
        <v>111</v>
      </c>
      <c r="AN18" s="150" t="str">
        <f>' B_Populations'!$I$8</f>
        <v>White-Not Hispanic</v>
      </c>
      <c r="AO18" s="150" t="s">
        <v>111</v>
      </c>
      <c r="AP18" s="150" t="str">
        <f>' B_Populations'!$K$8</f>
        <v>Hispanic</v>
      </c>
      <c r="AQ18" s="150" t="s">
        <v>111</v>
      </c>
      <c r="AR18" s="150" t="str">
        <f>' B_Populations'!$M$8</f>
        <v>Black-Not Hispanic</v>
      </c>
      <c r="AS18" s="150" t="s">
        <v>111</v>
      </c>
      <c r="AT18" s="150" t="str">
        <f>' B_Populations'!$O$8</f>
        <v>Asian</v>
      </c>
      <c r="AU18" s="150" t="s">
        <v>111</v>
      </c>
      <c r="AV18" s="150" t="str">
        <f>' B_Populations'!$Q$8</f>
        <v>American Indian/Alaska Native</v>
      </c>
      <c r="AW18" s="150" t="s">
        <v>111</v>
      </c>
      <c r="AX18" s="150" t="str">
        <f>' B_Populations'!$S$8</f>
        <v>Other</v>
      </c>
      <c r="AY18" s="150" t="s">
        <v>111</v>
      </c>
      <c r="AZ18" s="150" t="str">
        <f>' B_Populations'!$U$8</f>
        <v>Other</v>
      </c>
      <c r="BA18" s="150" t="s">
        <v>111</v>
      </c>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51" t="s">
        <v>114</v>
      </c>
      <c r="CU18" s="150" t="s">
        <v>32</v>
      </c>
      <c r="CV18" s="152" t="s">
        <v>33</v>
      </c>
      <c r="CW18" s="153" t="s">
        <v>34</v>
      </c>
      <c r="CX18" s="153" t="s">
        <v>35</v>
      </c>
      <c r="CY18" s="148" t="str">
        <f>' B_Populations'!$I$8</f>
        <v>White-Not Hispanic</v>
      </c>
      <c r="CZ18" s="148" t="str">
        <f>' B_Populations'!$K$8</f>
        <v>Hispanic</v>
      </c>
      <c r="DA18" s="148" t="str">
        <f>' B_Populations'!$M$8</f>
        <v>Black-Not Hispanic</v>
      </c>
      <c r="DB18" s="148" t="str">
        <f>' B_Populations'!$O$8</f>
        <v>Asian</v>
      </c>
      <c r="DC18" s="148" t="str">
        <f>' B_Populations'!$Q$8</f>
        <v>American Indian/Alaska Native</v>
      </c>
      <c r="DD18" s="148" t="str">
        <f>' B_Populations'!$S$8</f>
        <v>Other</v>
      </c>
      <c r="DE18" s="175" t="str">
        <f>' B_Populations'!$U$8</f>
        <v>Other</v>
      </c>
      <c r="DF18" s="102"/>
      <c r="DG18" s="102"/>
      <c r="DH18" s="102"/>
      <c r="DI18" s="102"/>
      <c r="DJ18" s="102"/>
      <c r="DK18" s="102"/>
      <c r="DL18" s="102"/>
      <c r="DM18" s="102"/>
      <c r="DN18" s="102"/>
      <c r="DO18" s="102"/>
      <c r="DP18" s="102"/>
      <c r="DQ18" s="102"/>
      <c r="DR18" s="102"/>
      <c r="DS18" s="102"/>
      <c r="DT18" s="102"/>
      <c r="DU18" s="102"/>
      <c r="DV18" s="102"/>
      <c r="DW18" s="102"/>
      <c r="DX18" s="102"/>
      <c r="DY18" s="102"/>
    </row>
    <row r="19" spans="1:129">
      <c r="B19" s="108" t="str">
        <f>' B_Populations'!$B$9</f>
        <v>10-14</v>
      </c>
      <c r="C19" s="176">
        <v>0</v>
      </c>
      <c r="D19" s="265">
        <v>0</v>
      </c>
      <c r="E19" s="265">
        <f>C19-D19</f>
        <v>0</v>
      </c>
      <c r="F19" s="155"/>
      <c r="G19" s="155"/>
      <c r="H19" s="155"/>
      <c r="I19" s="155"/>
      <c r="J19" s="155"/>
      <c r="K19" s="155"/>
      <c r="L19" s="155"/>
      <c r="M19" s="110"/>
      <c r="N19" s="110"/>
      <c r="O19" s="110"/>
      <c r="P19" s="110"/>
      <c r="Q19" s="110"/>
      <c r="R19" s="110"/>
      <c r="S19" s="110"/>
      <c r="T19" s="110"/>
      <c r="U19" s="110"/>
      <c r="V19" s="110"/>
      <c r="W19" s="110"/>
      <c r="X19" s="110"/>
      <c r="Y19" s="110"/>
      <c r="Z19" s="177"/>
      <c r="AA19" s="177"/>
      <c r="AB19" s="177"/>
      <c r="AC19" s="177"/>
      <c r="AD19" s="177"/>
      <c r="AE19" s="177"/>
      <c r="AF19" s="177"/>
      <c r="AG19" s="110"/>
      <c r="AH19" s="157">
        <f>' B_Populations'!C24</f>
        <v>41063</v>
      </c>
      <c r="AI19" s="157">
        <f>IF(AH19=0,0,(C19/AH19)*100000)</f>
        <v>0</v>
      </c>
      <c r="AJ19" s="157">
        <f>' B_Populations'!E24</f>
        <v>21357</v>
      </c>
      <c r="AK19" s="157">
        <f>IF(AJ19=0,0,($D$19/$AJ$19)*100000)</f>
        <v>0</v>
      </c>
      <c r="AL19" s="157">
        <f>' B_Populations'!G24</f>
        <v>19706</v>
      </c>
      <c r="AM19" s="157">
        <f>IF(AL19=0,0,($E$19/$AL$19)*100000)</f>
        <v>0</v>
      </c>
      <c r="AN19" s="157">
        <f>' B_Populations'!I24</f>
        <v>0</v>
      </c>
      <c r="AO19" s="157">
        <f>IF(AN19=0,0,($F$19/$AN$19)*100000)</f>
        <v>0</v>
      </c>
      <c r="AP19" s="157">
        <f>' B_Populations'!K24</f>
        <v>0</v>
      </c>
      <c r="AQ19" s="157">
        <f>IF(AP19=0,0,($G$19/$AP$19)*100000)</f>
        <v>0</v>
      </c>
      <c r="AR19" s="157">
        <f>' B_Populations'!M24</f>
        <v>0</v>
      </c>
      <c r="AS19" s="157">
        <f>IF(AR19=0,0,($H$19/$AR$19)*100000)</f>
        <v>0</v>
      </c>
      <c r="AT19" s="157">
        <f>' B_Populations'!O24</f>
        <v>0</v>
      </c>
      <c r="AU19" s="157">
        <f>IF(AT19=0,0,($I$19/$AT$19)*100000)</f>
        <v>0</v>
      </c>
      <c r="AV19" s="157">
        <f>' B_Populations'!Q24</f>
        <v>0</v>
      </c>
      <c r="AW19" s="157">
        <f>IF(AV19=0,0,($J$19/$AV$19)*100000)</f>
        <v>0</v>
      </c>
      <c r="AX19" s="157">
        <f>' B_Populations'!S24</f>
        <v>0</v>
      </c>
      <c r="AY19" s="157">
        <f>IF(AX19=0,0,($K$19/$AX$19)*100000)</f>
        <v>0</v>
      </c>
      <c r="AZ19" s="157">
        <f>' B_Populations'!U24</f>
        <v>0</v>
      </c>
      <c r="BA19" s="157">
        <f>IF(AZ19=0,0,($L$19/$AZ$19)*100000)</f>
        <v>0</v>
      </c>
      <c r="CQ19" s="110"/>
      <c r="CR19" s="158"/>
      <c r="CS19" s="159">
        <v>7.3032E-2</v>
      </c>
      <c r="CT19" s="110"/>
      <c r="CU19" s="108" t="str">
        <f>' B_Populations'!$B$9</f>
        <v>10-14</v>
      </c>
      <c r="CV19" s="160">
        <f t="shared" ref="CV19:CV28" si="37">AI19*CS19</f>
        <v>0</v>
      </c>
      <c r="CW19" s="161">
        <f t="shared" ref="CW19:CW28" si="38">AK19*CS19</f>
        <v>0</v>
      </c>
      <c r="CX19" s="161">
        <f t="shared" ref="CX19:CX28" si="39">AM19*CS19</f>
        <v>0</v>
      </c>
      <c r="CY19" s="162">
        <f t="shared" ref="CY19:CY28" si="40">AO19*CS19</f>
        <v>0</v>
      </c>
      <c r="CZ19" s="162">
        <f t="shared" ref="CZ19:CZ28" si="41">AQ19*CS19</f>
        <v>0</v>
      </c>
      <c r="DA19" s="162">
        <f t="shared" ref="DA19:DA28" si="42">AS19*CS19</f>
        <v>0</v>
      </c>
      <c r="DB19" s="162">
        <f t="shared" ref="DB19:DB28" si="43">AU19*CS19</f>
        <v>0</v>
      </c>
      <c r="DC19" s="162">
        <f t="shared" ref="DC19:DC28" si="44">AW19*CS19</f>
        <v>0</v>
      </c>
      <c r="DD19" s="162">
        <f t="shared" ref="DD19:DD28" si="45">AY19*CS19</f>
        <v>0</v>
      </c>
      <c r="DE19" s="178">
        <f t="shared" ref="DE19:DE28" si="46">BA19*CS19</f>
        <v>0</v>
      </c>
      <c r="DF19" s="110"/>
      <c r="DG19" s="110"/>
      <c r="DH19" s="110"/>
      <c r="DI19" s="110"/>
      <c r="DJ19" s="110"/>
      <c r="DK19" s="110"/>
      <c r="DL19" s="110"/>
      <c r="DM19" s="110"/>
      <c r="DN19" s="110"/>
      <c r="DO19" s="110"/>
      <c r="DP19" s="110"/>
      <c r="DQ19" s="110"/>
      <c r="DR19" s="110"/>
      <c r="DS19" s="110"/>
      <c r="DT19" s="110"/>
      <c r="DU19" s="110"/>
      <c r="DV19" s="110"/>
      <c r="DW19" s="110"/>
      <c r="DX19" s="110"/>
      <c r="DY19" s="110"/>
    </row>
    <row r="20" spans="1:129">
      <c r="B20" s="108" t="str">
        <f>' B_Populations'!$B$10</f>
        <v>15-19</v>
      </c>
      <c r="C20" s="176">
        <v>2</v>
      </c>
      <c r="D20" s="265">
        <v>2</v>
      </c>
      <c r="E20" s="265">
        <f t="shared" ref="E20:E28" si="47">C20-D20</f>
        <v>0</v>
      </c>
      <c r="F20" s="155"/>
      <c r="G20" s="155"/>
      <c r="H20" s="155"/>
      <c r="I20" s="155"/>
      <c r="J20" s="155"/>
      <c r="K20" s="155"/>
      <c r="L20" s="155"/>
      <c r="M20" s="110"/>
      <c r="N20" s="110"/>
      <c r="O20" s="110"/>
      <c r="P20" s="110"/>
      <c r="Q20" s="110"/>
      <c r="R20" s="110"/>
      <c r="S20" s="110"/>
      <c r="T20" s="110"/>
      <c r="U20" s="110"/>
      <c r="V20" s="110"/>
      <c r="W20" s="110"/>
      <c r="X20" s="110"/>
      <c r="Y20" s="110"/>
      <c r="Z20" s="177"/>
      <c r="AA20" s="177"/>
      <c r="AB20" s="177"/>
      <c r="AC20" s="177"/>
      <c r="AD20" s="177"/>
      <c r="AE20" s="177"/>
      <c r="AF20" s="177"/>
      <c r="AG20" s="110"/>
      <c r="AH20" s="157">
        <f>' B_Populations'!C25</f>
        <v>39331</v>
      </c>
      <c r="AI20" s="157">
        <f t="shared" ref="AI20:AI29" si="48">IF(AH20=0,0,(C20/AH20)*100000)</f>
        <v>5.0850474180671732</v>
      </c>
      <c r="AJ20" s="157">
        <f>' B_Populations'!E25</f>
        <v>20218</v>
      </c>
      <c r="AK20" s="157">
        <f>IF(AJ20=0,0,($D$20/$AJ$20)*100000)</f>
        <v>9.8921752893461274</v>
      </c>
      <c r="AL20" s="157">
        <f>' B_Populations'!G25</f>
        <v>19113</v>
      </c>
      <c r="AM20" s="157">
        <f>IF(AL20=0,0,($E$20/$AL$20)*100000)</f>
        <v>0</v>
      </c>
      <c r="AN20" s="157">
        <f>' B_Populations'!I25</f>
        <v>0</v>
      </c>
      <c r="AO20" s="157">
        <f>IF(AN20=0,0,($F$20/$AN$20)*100000)</f>
        <v>0</v>
      </c>
      <c r="AP20" s="157">
        <f>' B_Populations'!K25</f>
        <v>0</v>
      </c>
      <c r="AQ20" s="157">
        <f>IF(AP20=0,0,($G$20/$AP$20)*100000)</f>
        <v>0</v>
      </c>
      <c r="AR20" s="157">
        <f>' B_Populations'!M25</f>
        <v>0</v>
      </c>
      <c r="AS20" s="157">
        <f>IF(AR20=0,0,($H$20/$AR$20)*100000)</f>
        <v>0</v>
      </c>
      <c r="AT20" s="157">
        <f>' B_Populations'!O25</f>
        <v>0</v>
      </c>
      <c r="AU20" s="157">
        <f>IF(AT20=0,0,($I$20/$AT$20)*100000)</f>
        <v>0</v>
      </c>
      <c r="AV20" s="157">
        <f>' B_Populations'!Q25</f>
        <v>0</v>
      </c>
      <c r="AW20" s="157">
        <f>IF(AV20=0,0,($J$20/$AV$20)*100000)</f>
        <v>0</v>
      </c>
      <c r="AX20" s="157">
        <f>' B_Populations'!S25</f>
        <v>0</v>
      </c>
      <c r="AY20" s="157">
        <f>IF(AX20=0,0,($K$20/$AX$20)*100000)</f>
        <v>0</v>
      </c>
      <c r="AZ20" s="157">
        <f>' B_Populations'!U25</f>
        <v>0</v>
      </c>
      <c r="BA20" s="157">
        <f>IF(AZ20=0,0,($L$20/$AZ$20)*100000)</f>
        <v>0</v>
      </c>
      <c r="CQ20" s="110"/>
      <c r="CR20" s="158"/>
      <c r="CS20" s="159">
        <v>7.2168999999999997E-2</v>
      </c>
      <c r="CT20" s="110"/>
      <c r="CU20" s="108" t="str">
        <f>' B_Populations'!$B$10</f>
        <v>15-19</v>
      </c>
      <c r="CV20" s="160">
        <f t="shared" si="37"/>
        <v>0.36698278711448978</v>
      </c>
      <c r="CW20" s="161">
        <f t="shared" si="38"/>
        <v>0.71390839845682064</v>
      </c>
      <c r="CX20" s="161">
        <f t="shared" si="39"/>
        <v>0</v>
      </c>
      <c r="CY20" s="162">
        <f t="shared" si="40"/>
        <v>0</v>
      </c>
      <c r="CZ20" s="162">
        <f t="shared" si="41"/>
        <v>0</v>
      </c>
      <c r="DA20" s="162">
        <f t="shared" si="42"/>
        <v>0</v>
      </c>
      <c r="DB20" s="162">
        <f t="shared" si="43"/>
        <v>0</v>
      </c>
      <c r="DC20" s="162">
        <f t="shared" si="44"/>
        <v>0</v>
      </c>
      <c r="DD20" s="162">
        <f t="shared" si="45"/>
        <v>0</v>
      </c>
      <c r="DE20" s="178">
        <f t="shared" si="46"/>
        <v>0</v>
      </c>
      <c r="DF20" s="110"/>
      <c r="DG20" s="110"/>
      <c r="DH20" s="110"/>
      <c r="DI20" s="110"/>
      <c r="DJ20" s="110"/>
      <c r="DK20" s="110"/>
      <c r="DL20" s="110"/>
      <c r="DM20" s="110"/>
      <c r="DN20" s="110"/>
      <c r="DO20" s="110"/>
      <c r="DP20" s="110"/>
      <c r="DQ20" s="110"/>
      <c r="DR20" s="110"/>
      <c r="DS20" s="110"/>
      <c r="DT20" s="110"/>
      <c r="DU20" s="110"/>
      <c r="DV20" s="110"/>
      <c r="DW20" s="110"/>
      <c r="DX20" s="110"/>
      <c r="DY20" s="110"/>
    </row>
    <row r="21" spans="1:129">
      <c r="B21" s="108" t="str">
        <f>' B_Populations'!$B$11</f>
        <v>20-24</v>
      </c>
      <c r="C21" s="176">
        <v>4</v>
      </c>
      <c r="D21" s="265">
        <v>4</v>
      </c>
      <c r="E21" s="265">
        <f t="shared" si="47"/>
        <v>0</v>
      </c>
      <c r="F21" s="155"/>
      <c r="G21" s="155"/>
      <c r="H21" s="155"/>
      <c r="I21" s="155"/>
      <c r="J21" s="155"/>
      <c r="K21" s="155"/>
      <c r="L21" s="155"/>
      <c r="M21" s="110"/>
      <c r="N21" s="110"/>
      <c r="O21" s="110"/>
      <c r="P21" s="110"/>
      <c r="Q21" s="110"/>
      <c r="R21" s="110"/>
      <c r="S21" s="110"/>
      <c r="T21" s="110"/>
      <c r="U21" s="110"/>
      <c r="V21" s="110"/>
      <c r="W21" s="110"/>
      <c r="X21" s="110"/>
      <c r="Y21" s="110"/>
      <c r="Z21" s="177"/>
      <c r="AA21" s="177"/>
      <c r="AB21" s="177"/>
      <c r="AC21" s="177"/>
      <c r="AD21" s="177"/>
      <c r="AE21" s="177"/>
      <c r="AF21" s="177"/>
      <c r="AG21" s="110"/>
      <c r="AH21" s="157">
        <f>' B_Populations'!C26</f>
        <v>33683</v>
      </c>
      <c r="AI21" s="157">
        <f t="shared" si="48"/>
        <v>11.875426773149659</v>
      </c>
      <c r="AJ21" s="157">
        <f>' B_Populations'!E26</f>
        <v>17091</v>
      </c>
      <c r="AK21" s="157">
        <f>IF(AJ21=0,0,($D$21/$AJ$21)*100000)</f>
        <v>23.404130829091336</v>
      </c>
      <c r="AL21" s="157">
        <f>' B_Populations'!G26</f>
        <v>16592</v>
      </c>
      <c r="AM21" s="157">
        <f>IF(AL21=0,0,($E$21/$AL$21)*100000)</f>
        <v>0</v>
      </c>
      <c r="AN21" s="157">
        <f>' B_Populations'!I26</f>
        <v>0</v>
      </c>
      <c r="AO21" s="157">
        <f>IF(AN21=0,0,($F$21/$AN$21)*100000)</f>
        <v>0</v>
      </c>
      <c r="AP21" s="157">
        <f>' B_Populations'!K26</f>
        <v>0</v>
      </c>
      <c r="AQ21" s="157">
        <f>IF(AP21=0,0,($G$21/$AP$21)*100000)</f>
        <v>0</v>
      </c>
      <c r="AR21" s="157">
        <f>' B_Populations'!M26</f>
        <v>0</v>
      </c>
      <c r="AS21" s="157">
        <f>IF(AR21=0,0,($H$216/$AR$21)*100000)</f>
        <v>0</v>
      </c>
      <c r="AT21" s="157">
        <f>' B_Populations'!O26</f>
        <v>0</v>
      </c>
      <c r="AU21" s="157">
        <f>IF(AT21=0,0,($I$21/$AT$21)*100000)</f>
        <v>0</v>
      </c>
      <c r="AV21" s="157">
        <f>' B_Populations'!Q26</f>
        <v>0</v>
      </c>
      <c r="AW21" s="157">
        <f>IF(AV21=0,0,($J$21/$AV$21)*100000)</f>
        <v>0</v>
      </c>
      <c r="AX21" s="157">
        <f>' B_Populations'!S26</f>
        <v>0</v>
      </c>
      <c r="AY21" s="157">
        <f>IF(AX21=0,0,($K$21/$AX$21)*100000)</f>
        <v>0</v>
      </c>
      <c r="AZ21" s="157">
        <f>' B_Populations'!U26</f>
        <v>0</v>
      </c>
      <c r="BA21" s="157">
        <f>IF(AZ21=0,0,($L$21/$AZ$21)*100000)</f>
        <v>0</v>
      </c>
      <c r="CQ21" s="110"/>
      <c r="CR21" s="158"/>
      <c r="CS21" s="159">
        <v>6.6477999999999995E-2</v>
      </c>
      <c r="CT21" s="110"/>
      <c r="CU21" s="108" t="str">
        <f>' B_Populations'!$B$11</f>
        <v>20-24</v>
      </c>
      <c r="CV21" s="160">
        <f t="shared" si="37"/>
        <v>0.78945462102544295</v>
      </c>
      <c r="CW21" s="161">
        <f t="shared" si="38"/>
        <v>1.5558598092563338</v>
      </c>
      <c r="CX21" s="161">
        <f t="shared" si="39"/>
        <v>0</v>
      </c>
      <c r="CY21" s="162">
        <f t="shared" si="40"/>
        <v>0</v>
      </c>
      <c r="CZ21" s="162">
        <f t="shared" si="41"/>
        <v>0</v>
      </c>
      <c r="DA21" s="162">
        <f t="shared" si="42"/>
        <v>0</v>
      </c>
      <c r="DB21" s="162">
        <f t="shared" si="43"/>
        <v>0</v>
      </c>
      <c r="DC21" s="162">
        <f t="shared" si="44"/>
        <v>0</v>
      </c>
      <c r="DD21" s="162">
        <f t="shared" si="45"/>
        <v>0</v>
      </c>
      <c r="DE21" s="178">
        <f t="shared" si="46"/>
        <v>0</v>
      </c>
      <c r="DF21" s="110"/>
      <c r="DG21" s="110"/>
      <c r="DH21" s="110"/>
      <c r="DI21" s="110"/>
      <c r="DJ21" s="110"/>
      <c r="DK21" s="110"/>
      <c r="DL21" s="110"/>
      <c r="DM21" s="110"/>
      <c r="DN21" s="110"/>
      <c r="DO21" s="110"/>
      <c r="DP21" s="110"/>
      <c r="DQ21" s="110"/>
      <c r="DR21" s="110"/>
      <c r="DS21" s="110"/>
      <c r="DT21" s="110"/>
      <c r="DU21" s="110"/>
      <c r="DV21" s="110"/>
      <c r="DW21" s="110"/>
      <c r="DX21" s="110"/>
      <c r="DY21" s="110"/>
    </row>
    <row r="22" spans="1:129">
      <c r="B22" s="108" t="str">
        <f>' B_Populations'!$B$12</f>
        <v>25-34</v>
      </c>
      <c r="C22" s="176">
        <v>2</v>
      </c>
      <c r="D22" s="265">
        <v>2</v>
      </c>
      <c r="E22" s="265">
        <f t="shared" si="47"/>
        <v>0</v>
      </c>
      <c r="F22" s="155"/>
      <c r="G22" s="155"/>
      <c r="H22" s="155"/>
      <c r="I22" s="155"/>
      <c r="J22" s="155"/>
      <c r="K22" s="155"/>
      <c r="L22" s="155"/>
      <c r="M22" s="110"/>
      <c r="N22" s="110"/>
      <c r="O22" s="110"/>
      <c r="P22" s="110"/>
      <c r="Q22" s="110"/>
      <c r="R22" s="110"/>
      <c r="S22" s="110"/>
      <c r="T22" s="110"/>
      <c r="U22" s="110"/>
      <c r="V22" s="110"/>
      <c r="W22" s="110"/>
      <c r="X22" s="110"/>
      <c r="Y22" s="110"/>
      <c r="Z22" s="177"/>
      <c r="AA22" s="177"/>
      <c r="AB22" s="177"/>
      <c r="AC22" s="177"/>
      <c r="AD22" s="177"/>
      <c r="AE22" s="177"/>
      <c r="AF22" s="177"/>
      <c r="AG22" s="110"/>
      <c r="AH22" s="157">
        <f>' B_Populations'!C27</f>
        <v>63795</v>
      </c>
      <c r="AI22" s="157">
        <f t="shared" si="48"/>
        <v>3.1350419311858295</v>
      </c>
      <c r="AJ22" s="157">
        <f>' B_Populations'!E27</f>
        <v>32611</v>
      </c>
      <c r="AK22" s="157">
        <f>IF(AJ22=0,0,($D$22/$AJ$22)*100000)</f>
        <v>6.1328999417374508</v>
      </c>
      <c r="AL22" s="157">
        <f>' B_Populations'!G27</f>
        <v>31184</v>
      </c>
      <c r="AM22" s="157">
        <f>IF(AL22=0,0,($E$22/$AL$22)*100000)</f>
        <v>0</v>
      </c>
      <c r="AN22" s="157">
        <f>' B_Populations'!I27</f>
        <v>0</v>
      </c>
      <c r="AO22" s="157">
        <f>IF(AN22=0,0,($F$22/$AN$22)*100000)</f>
        <v>0</v>
      </c>
      <c r="AP22" s="157">
        <f>' B_Populations'!K27</f>
        <v>0</v>
      </c>
      <c r="AQ22" s="157">
        <f>IF(AP22=0,0,($G$22/$AP$22)*100000)</f>
        <v>0</v>
      </c>
      <c r="AR22" s="157">
        <f>' B_Populations'!M27</f>
        <v>0</v>
      </c>
      <c r="AS22" s="157">
        <f>IF(AR22=0,0,($H$22/$AR$22)*100000)</f>
        <v>0</v>
      </c>
      <c r="AT22" s="157">
        <f>' B_Populations'!O27</f>
        <v>0</v>
      </c>
      <c r="AU22" s="157">
        <f>IF(AT22=0,0,($I$22/$AT$22)*100000)</f>
        <v>0</v>
      </c>
      <c r="AV22" s="157">
        <f>' B_Populations'!Q27</f>
        <v>0</v>
      </c>
      <c r="AW22" s="157">
        <f>IF(AV22=0,0,($J$22/$AV$22)*100000)</f>
        <v>0</v>
      </c>
      <c r="AX22" s="157">
        <f>' B_Populations'!S27</f>
        <v>0</v>
      </c>
      <c r="AY22" s="157">
        <f>IF(AX22=0,0,($K$22/$AX$22)*100000)</f>
        <v>0</v>
      </c>
      <c r="AZ22" s="157">
        <f>' B_Populations'!U27</f>
        <v>0</v>
      </c>
      <c r="BA22" s="157">
        <f>IF(AZ22=0,0,($L$22/$AZ$22)*100000)</f>
        <v>0</v>
      </c>
      <c r="CQ22" s="110"/>
      <c r="CR22" s="158"/>
      <c r="CS22" s="159">
        <v>0.135573</v>
      </c>
      <c r="CT22" s="110"/>
      <c r="CU22" s="108" t="str">
        <f>' B_Populations'!$B$12</f>
        <v>25-34</v>
      </c>
      <c r="CV22" s="160">
        <f t="shared" si="37"/>
        <v>0.42502703973665645</v>
      </c>
      <c r="CW22" s="161">
        <f t="shared" si="38"/>
        <v>0.83145564380117143</v>
      </c>
      <c r="CX22" s="161">
        <f t="shared" si="39"/>
        <v>0</v>
      </c>
      <c r="CY22" s="162">
        <f t="shared" si="40"/>
        <v>0</v>
      </c>
      <c r="CZ22" s="162">
        <f t="shared" si="41"/>
        <v>0</v>
      </c>
      <c r="DA22" s="162">
        <f t="shared" si="42"/>
        <v>0</v>
      </c>
      <c r="DB22" s="162">
        <f t="shared" si="43"/>
        <v>0</v>
      </c>
      <c r="DC22" s="162">
        <f t="shared" si="44"/>
        <v>0</v>
      </c>
      <c r="DD22" s="162">
        <f t="shared" si="45"/>
        <v>0</v>
      </c>
      <c r="DE22" s="178">
        <f t="shared" si="46"/>
        <v>0</v>
      </c>
      <c r="DF22" s="110"/>
      <c r="DG22" s="110"/>
      <c r="DH22" s="110"/>
      <c r="DI22" s="110"/>
      <c r="DJ22" s="110"/>
      <c r="DK22" s="110"/>
      <c r="DL22" s="110"/>
      <c r="DM22" s="110"/>
      <c r="DN22" s="110"/>
      <c r="DO22" s="110"/>
      <c r="DP22" s="110"/>
      <c r="DQ22" s="110"/>
      <c r="DR22" s="110"/>
      <c r="DS22" s="110"/>
      <c r="DT22" s="110"/>
      <c r="DU22" s="110"/>
      <c r="DV22" s="110"/>
      <c r="DW22" s="110"/>
      <c r="DX22" s="110"/>
      <c r="DY22" s="110"/>
    </row>
    <row r="23" spans="1:129">
      <c r="B23" s="108" t="str">
        <f>' B_Populations'!$B$13</f>
        <v>35-44</v>
      </c>
      <c r="C23" s="176">
        <v>2</v>
      </c>
      <c r="D23" s="265">
        <v>2</v>
      </c>
      <c r="E23" s="265">
        <f t="shared" si="47"/>
        <v>0</v>
      </c>
      <c r="F23" s="155"/>
      <c r="G23" s="155"/>
      <c r="H23" s="155"/>
      <c r="I23" s="155"/>
      <c r="J23" s="155"/>
      <c r="K23" s="155"/>
      <c r="L23" s="155"/>
      <c r="M23" s="110"/>
      <c r="N23" s="110"/>
      <c r="O23" s="110"/>
      <c r="P23" s="110"/>
      <c r="Q23" s="110"/>
      <c r="R23" s="110"/>
      <c r="S23" s="110"/>
      <c r="T23" s="110"/>
      <c r="U23" s="110"/>
      <c r="V23" s="110"/>
      <c r="W23" s="110"/>
      <c r="X23" s="110"/>
      <c r="Y23" s="110"/>
      <c r="Z23" s="177"/>
      <c r="AA23" s="177"/>
      <c r="AB23" s="177"/>
      <c r="AC23" s="177"/>
      <c r="AD23" s="177"/>
      <c r="AE23" s="177"/>
      <c r="AF23" s="177"/>
      <c r="AG23" s="110"/>
      <c r="AH23" s="157">
        <f>' B_Populations'!C28</f>
        <v>70846</v>
      </c>
      <c r="AI23" s="157">
        <f t="shared" si="48"/>
        <v>2.823024588544166</v>
      </c>
      <c r="AJ23" s="157">
        <f>' B_Populations'!E28</f>
        <v>35710</v>
      </c>
      <c r="AK23" s="157">
        <f>IF(AJ23=0,0,($D$23/$AJ$23)*100000)</f>
        <v>5.6006720806496775</v>
      </c>
      <c r="AL23" s="157">
        <f>' B_Populations'!G28</f>
        <v>35136</v>
      </c>
      <c r="AM23" s="157">
        <f>IF(AL23=0,0,($E$23/$AL$23)*100000)</f>
        <v>0</v>
      </c>
      <c r="AN23" s="157">
        <f>' B_Populations'!I28</f>
        <v>0</v>
      </c>
      <c r="AO23" s="157">
        <f>IF(AN23=0,0,($F$23/$AN$23)*100000)</f>
        <v>0</v>
      </c>
      <c r="AP23" s="157">
        <f>' B_Populations'!K28</f>
        <v>0</v>
      </c>
      <c r="AQ23" s="157">
        <f>IF(AP23=0,0,($G$23/$AP$23)*100000)</f>
        <v>0</v>
      </c>
      <c r="AR23" s="157">
        <f>' B_Populations'!M28</f>
        <v>0</v>
      </c>
      <c r="AS23" s="157">
        <f>IF(AR23=0,0,($H$23/$AR$23)*100000)</f>
        <v>0</v>
      </c>
      <c r="AT23" s="157">
        <f>' B_Populations'!O28</f>
        <v>0</v>
      </c>
      <c r="AU23" s="157">
        <f>IF(AT23=0,0,($I$23/$AT$23)*100000)</f>
        <v>0</v>
      </c>
      <c r="AV23" s="157">
        <f>' B_Populations'!Q28</f>
        <v>0</v>
      </c>
      <c r="AW23" s="157">
        <f>IF(AV23=0,0,($J$23/$AV$23)*100000)</f>
        <v>0</v>
      </c>
      <c r="AX23" s="157">
        <f>' B_Populations'!S28</f>
        <v>0</v>
      </c>
      <c r="AY23" s="157">
        <f>IF(AX23=0,0,($K$23/$AX$23)*100000)</f>
        <v>0</v>
      </c>
      <c r="AZ23" s="157">
        <f>' B_Populations'!U28</f>
        <v>0</v>
      </c>
      <c r="BA23" s="157">
        <f>IF(AZ23=0,0,($L$23/$AZ$23)*100000)</f>
        <v>0</v>
      </c>
      <c r="CQ23" s="110"/>
      <c r="CR23" s="158"/>
      <c r="CS23" s="159">
        <v>0.16261300000000001</v>
      </c>
      <c r="CT23" s="110"/>
      <c r="CU23" s="108" t="str">
        <f>' B_Populations'!$B$13</f>
        <v>35-44</v>
      </c>
      <c r="CV23" s="160">
        <f t="shared" si="37"/>
        <v>0.4590604974169325</v>
      </c>
      <c r="CW23" s="161">
        <f t="shared" si="38"/>
        <v>0.9107420890506861</v>
      </c>
      <c r="CX23" s="161">
        <f t="shared" si="39"/>
        <v>0</v>
      </c>
      <c r="CY23" s="162">
        <f t="shared" si="40"/>
        <v>0</v>
      </c>
      <c r="CZ23" s="162">
        <f t="shared" si="41"/>
        <v>0</v>
      </c>
      <c r="DA23" s="162">
        <f t="shared" si="42"/>
        <v>0</v>
      </c>
      <c r="DB23" s="162">
        <f t="shared" si="43"/>
        <v>0</v>
      </c>
      <c r="DC23" s="162">
        <f t="shared" si="44"/>
        <v>0</v>
      </c>
      <c r="DD23" s="162">
        <f t="shared" si="45"/>
        <v>0</v>
      </c>
      <c r="DE23" s="178">
        <f t="shared" si="46"/>
        <v>0</v>
      </c>
      <c r="DF23" s="110"/>
      <c r="DG23" s="110"/>
      <c r="DH23" s="110"/>
      <c r="DI23" s="110"/>
      <c r="DJ23" s="110"/>
      <c r="DK23" s="110"/>
      <c r="DL23" s="110"/>
      <c r="DM23" s="110"/>
      <c r="DN23" s="110"/>
      <c r="DO23" s="110"/>
      <c r="DP23" s="110"/>
      <c r="DQ23" s="110"/>
      <c r="DR23" s="110"/>
      <c r="DS23" s="110"/>
      <c r="DT23" s="110"/>
      <c r="DU23" s="110"/>
      <c r="DV23" s="110"/>
      <c r="DW23" s="110"/>
      <c r="DX23" s="110"/>
      <c r="DY23" s="110"/>
    </row>
    <row r="24" spans="1:129">
      <c r="B24" s="108" t="str">
        <f>' B_Populations'!$B$14</f>
        <v>45-54</v>
      </c>
      <c r="C24" s="176">
        <v>3</v>
      </c>
      <c r="D24" s="265">
        <v>3</v>
      </c>
      <c r="E24" s="265">
        <f t="shared" si="47"/>
        <v>0</v>
      </c>
      <c r="F24" s="155"/>
      <c r="G24" s="155"/>
      <c r="H24" s="155"/>
      <c r="I24" s="155"/>
      <c r="J24" s="155"/>
      <c r="K24" s="155"/>
      <c r="L24" s="155"/>
      <c r="M24" s="110"/>
      <c r="N24" s="110"/>
      <c r="O24" s="110"/>
      <c r="P24" s="110"/>
      <c r="Q24" s="110"/>
      <c r="R24" s="110"/>
      <c r="S24" s="110"/>
      <c r="T24" s="110"/>
      <c r="U24" s="110"/>
      <c r="V24" s="110"/>
      <c r="W24" s="110"/>
      <c r="X24" s="110"/>
      <c r="Y24" s="110"/>
      <c r="Z24" s="177"/>
      <c r="AA24" s="177"/>
      <c r="AB24" s="177"/>
      <c r="AC24" s="177"/>
      <c r="AD24" s="177"/>
      <c r="AE24" s="177"/>
      <c r="AF24" s="177"/>
      <c r="AG24" s="110"/>
      <c r="AH24" s="157">
        <f>' B_Populations'!C29</f>
        <v>74233</v>
      </c>
      <c r="AI24" s="157">
        <f t="shared" si="48"/>
        <v>4.0413293279269329</v>
      </c>
      <c r="AJ24" s="157">
        <f>' B_Populations'!E29</f>
        <v>37060</v>
      </c>
      <c r="AK24" s="157">
        <f>IF(AJ24=0,0,($D$24/$AJ$24)*100000)</f>
        <v>8.0949811117107391</v>
      </c>
      <c r="AL24" s="157">
        <f>' B_Populations'!G29</f>
        <v>37173</v>
      </c>
      <c r="AM24" s="157">
        <f>IF(AL24=0,0,($E$24/$AL$24)*100000)</f>
        <v>0</v>
      </c>
      <c r="AN24" s="157">
        <f>' B_Populations'!I29</f>
        <v>0</v>
      </c>
      <c r="AO24" s="157">
        <f>IF(AN24=0,0,($F$24/$AN$24)*100000)</f>
        <v>0</v>
      </c>
      <c r="AP24" s="157">
        <f>' B_Populations'!K29</f>
        <v>0</v>
      </c>
      <c r="AQ24" s="157">
        <f>IF(AP24=0,0,($G$24/$AP$24)*100000)</f>
        <v>0</v>
      </c>
      <c r="AR24" s="157">
        <f>' B_Populations'!M29</f>
        <v>0</v>
      </c>
      <c r="AS24" s="157">
        <f>IF(AR24=0,0,($H$24/$AR$24)*100000)</f>
        <v>0</v>
      </c>
      <c r="AT24" s="157">
        <f>' B_Populations'!O29</f>
        <v>0</v>
      </c>
      <c r="AU24" s="157">
        <f>IF(AT24=0,0,($I$24/$AT$24)*100000)</f>
        <v>0</v>
      </c>
      <c r="AV24" s="157">
        <f>' B_Populations'!Q29</f>
        <v>0</v>
      </c>
      <c r="AW24" s="157">
        <f>IF(AV24=0,0,($J$24/$AV$24)*100000)</f>
        <v>0</v>
      </c>
      <c r="AX24" s="157">
        <f>' B_Populations'!S29</f>
        <v>0</v>
      </c>
      <c r="AY24" s="157">
        <f>IF(AX24=0,0,($K$24/$AX$24)*100000)</f>
        <v>0</v>
      </c>
      <c r="AZ24" s="157">
        <f>' B_Populations'!U29</f>
        <v>0</v>
      </c>
      <c r="BA24" s="157">
        <f>IF(AZ24=0,0,($L$24/$AZ$24)*100000)</f>
        <v>0</v>
      </c>
      <c r="CQ24" s="110"/>
      <c r="CR24" s="158"/>
      <c r="CS24" s="159">
        <v>0.13483400000000001</v>
      </c>
      <c r="CT24" s="110"/>
      <c r="CU24" s="108" t="str">
        <f>' B_Populations'!$B$14</f>
        <v>45-54</v>
      </c>
      <c r="CV24" s="160">
        <f t="shared" si="37"/>
        <v>0.54490859860170016</v>
      </c>
      <c r="CW24" s="161">
        <f t="shared" si="38"/>
        <v>1.0914786832164058</v>
      </c>
      <c r="CX24" s="161">
        <f t="shared" si="39"/>
        <v>0</v>
      </c>
      <c r="CY24" s="162">
        <f t="shared" si="40"/>
        <v>0</v>
      </c>
      <c r="CZ24" s="162">
        <f t="shared" si="41"/>
        <v>0</v>
      </c>
      <c r="DA24" s="162">
        <f t="shared" si="42"/>
        <v>0</v>
      </c>
      <c r="DB24" s="162">
        <f t="shared" si="43"/>
        <v>0</v>
      </c>
      <c r="DC24" s="162">
        <f t="shared" si="44"/>
        <v>0</v>
      </c>
      <c r="DD24" s="162">
        <f t="shared" si="45"/>
        <v>0</v>
      </c>
      <c r="DE24" s="178">
        <f t="shared" si="46"/>
        <v>0</v>
      </c>
      <c r="DF24" s="110"/>
      <c r="DG24" s="110"/>
      <c r="DH24" s="110"/>
      <c r="DI24" s="110"/>
      <c r="DJ24" s="110"/>
      <c r="DK24" s="110"/>
      <c r="DL24" s="110"/>
      <c r="DM24" s="110"/>
      <c r="DN24" s="110"/>
      <c r="DO24" s="110"/>
      <c r="DP24" s="110"/>
      <c r="DQ24" s="110"/>
      <c r="DR24" s="110"/>
      <c r="DS24" s="110"/>
      <c r="DT24" s="110"/>
      <c r="DU24" s="110"/>
      <c r="DV24" s="110"/>
      <c r="DW24" s="110"/>
      <c r="DX24" s="110"/>
      <c r="DY24" s="110"/>
    </row>
    <row r="25" spans="1:129">
      <c r="B25" s="108" t="str">
        <f>' B_Populations'!$B$15</f>
        <v>55-64</v>
      </c>
      <c r="C25" s="176">
        <v>2</v>
      </c>
      <c r="D25" s="265">
        <v>2</v>
      </c>
      <c r="E25" s="265">
        <f t="shared" si="47"/>
        <v>0</v>
      </c>
      <c r="F25" s="155"/>
      <c r="G25" s="155"/>
      <c r="H25" s="155"/>
      <c r="I25" s="155"/>
      <c r="J25" s="155"/>
      <c r="K25" s="155"/>
      <c r="L25" s="155"/>
      <c r="M25" s="110"/>
      <c r="N25" s="110"/>
      <c r="O25" s="110"/>
      <c r="P25" s="110"/>
      <c r="Q25" s="110"/>
      <c r="R25" s="110"/>
      <c r="S25" s="110"/>
      <c r="T25" s="110"/>
      <c r="U25" s="110"/>
      <c r="V25" s="110"/>
      <c r="W25" s="110"/>
      <c r="X25" s="110"/>
      <c r="Y25" s="110"/>
      <c r="Z25" s="177"/>
      <c r="AA25" s="177"/>
      <c r="AB25" s="177"/>
      <c r="AC25" s="177"/>
      <c r="AD25" s="177"/>
      <c r="AE25" s="177"/>
      <c r="AF25" s="177"/>
      <c r="AG25" s="110"/>
      <c r="AH25" s="157">
        <f>' B_Populations'!C30</f>
        <v>66676</v>
      </c>
      <c r="AI25" s="157">
        <f t="shared" si="48"/>
        <v>2.9995800587917691</v>
      </c>
      <c r="AJ25" s="157">
        <f>' B_Populations'!E30</f>
        <v>32920</v>
      </c>
      <c r="AK25" s="157">
        <f>IF(AJ25=0,0,($D$25/$AJ$25)*100000)</f>
        <v>6.0753341433778862</v>
      </c>
      <c r="AL25" s="157">
        <f>' B_Populations'!G30</f>
        <v>33756</v>
      </c>
      <c r="AM25" s="157">
        <f>IF(AL25=0,0,($E$25/$AL$25)*100000)</f>
        <v>0</v>
      </c>
      <c r="AN25" s="157">
        <f>' B_Populations'!I30</f>
        <v>0</v>
      </c>
      <c r="AO25" s="157">
        <f>IF(AN25=0,0,($F$25/$AN$25)*100000)</f>
        <v>0</v>
      </c>
      <c r="AP25" s="157">
        <f>' B_Populations'!K30</f>
        <v>0</v>
      </c>
      <c r="AQ25" s="157">
        <f>IF(AP25=0,0,($G$25/$AP$25)*100000)</f>
        <v>0</v>
      </c>
      <c r="AR25" s="157">
        <f>' B_Populations'!M30</f>
        <v>0</v>
      </c>
      <c r="AS25" s="157">
        <f>IF(AR25=0,0,($H$25/$AR$25)*100000)</f>
        <v>0</v>
      </c>
      <c r="AT25" s="157">
        <f>' B_Populations'!O30</f>
        <v>0</v>
      </c>
      <c r="AU25" s="157">
        <f>IF(AT25=0,0,($I$25/$AT$25)*100000)</f>
        <v>0</v>
      </c>
      <c r="AV25" s="157">
        <f>' B_Populations'!Q30</f>
        <v>0</v>
      </c>
      <c r="AW25" s="157">
        <f>IF(AV25=0,0,($J$25/$AV$25)*100000)</f>
        <v>0</v>
      </c>
      <c r="AX25" s="157">
        <f>' B_Populations'!S30</f>
        <v>0</v>
      </c>
      <c r="AY25" s="157">
        <f>IF(AX25=0,0,($K$25/$AX$25)*100000)</f>
        <v>0</v>
      </c>
      <c r="AZ25" s="157">
        <f>' B_Populations'!U30</f>
        <v>0</v>
      </c>
      <c r="BA25" s="157">
        <f>IF(AZ25=0,0,($L$25/$AZ$25)*100000)</f>
        <v>0</v>
      </c>
      <c r="CQ25" s="110"/>
      <c r="CR25" s="158"/>
      <c r="CS25" s="159">
        <v>8.7247000000000005E-2</v>
      </c>
      <c r="CT25" s="110"/>
      <c r="CU25" s="108" t="str">
        <f>' B_Populations'!$B$15</f>
        <v>55-64</v>
      </c>
      <c r="CV25" s="160">
        <f t="shared" si="37"/>
        <v>0.2617043613894055</v>
      </c>
      <c r="CW25" s="161">
        <f t="shared" si="38"/>
        <v>0.53005467800729045</v>
      </c>
      <c r="CX25" s="161">
        <f t="shared" si="39"/>
        <v>0</v>
      </c>
      <c r="CY25" s="162">
        <f t="shared" si="40"/>
        <v>0</v>
      </c>
      <c r="CZ25" s="162">
        <f t="shared" si="41"/>
        <v>0</v>
      </c>
      <c r="DA25" s="162">
        <f t="shared" si="42"/>
        <v>0</v>
      </c>
      <c r="DB25" s="162">
        <f t="shared" si="43"/>
        <v>0</v>
      </c>
      <c r="DC25" s="162">
        <f t="shared" si="44"/>
        <v>0</v>
      </c>
      <c r="DD25" s="162">
        <f t="shared" si="45"/>
        <v>0</v>
      </c>
      <c r="DE25" s="178">
        <f t="shared" si="46"/>
        <v>0</v>
      </c>
      <c r="DF25" s="110"/>
      <c r="DG25" s="110"/>
      <c r="DH25" s="110"/>
      <c r="DI25" s="110"/>
      <c r="DJ25" s="110"/>
      <c r="DK25" s="110"/>
      <c r="DL25" s="110"/>
      <c r="DM25" s="110"/>
      <c r="DN25" s="110"/>
      <c r="DO25" s="110"/>
      <c r="DP25" s="110"/>
      <c r="DQ25" s="110"/>
      <c r="DR25" s="110"/>
      <c r="DS25" s="110"/>
      <c r="DT25" s="110"/>
      <c r="DU25" s="110"/>
      <c r="DV25" s="110"/>
      <c r="DW25" s="110"/>
      <c r="DX25" s="110"/>
      <c r="DY25" s="110"/>
    </row>
    <row r="26" spans="1:129">
      <c r="B26" s="108" t="str">
        <f>' B_Populations'!$B$16</f>
        <v>65-74</v>
      </c>
      <c r="C26" s="176">
        <v>4</v>
      </c>
      <c r="D26" s="265">
        <v>4</v>
      </c>
      <c r="E26" s="265">
        <f t="shared" si="47"/>
        <v>0</v>
      </c>
      <c r="F26" s="155"/>
      <c r="G26" s="155"/>
      <c r="H26" s="155"/>
      <c r="I26" s="155"/>
      <c r="J26" s="155"/>
      <c r="K26" s="155"/>
      <c r="L26" s="155"/>
      <c r="M26" s="110"/>
      <c r="N26" s="110"/>
      <c r="O26" s="110"/>
      <c r="P26" s="110"/>
      <c r="Q26" s="110"/>
      <c r="R26" s="110"/>
      <c r="S26" s="110"/>
      <c r="T26" s="110"/>
      <c r="U26" s="110"/>
      <c r="V26" s="110"/>
      <c r="W26" s="110"/>
      <c r="X26" s="110"/>
      <c r="Y26" s="110"/>
      <c r="Z26" s="177"/>
      <c r="AA26" s="177"/>
      <c r="AB26" s="177"/>
      <c r="AC26" s="177"/>
      <c r="AD26" s="177"/>
      <c r="AE26" s="177"/>
      <c r="AF26" s="177"/>
      <c r="AG26" s="110"/>
      <c r="AH26" s="157">
        <f>' B_Populations'!C31</f>
        <v>44048</v>
      </c>
      <c r="AI26" s="157">
        <f t="shared" si="48"/>
        <v>9.0810025426807126</v>
      </c>
      <c r="AJ26" s="157">
        <f>' B_Populations'!E31</f>
        <v>20662</v>
      </c>
      <c r="AK26" s="157">
        <f>IF(AJ26=0,0,($D$26/$AJ$26)*100000)</f>
        <v>19.359210144226118</v>
      </c>
      <c r="AL26" s="157">
        <f>' B_Populations'!G31</f>
        <v>23386</v>
      </c>
      <c r="AM26" s="157">
        <f>IF(AL26=0,0,($E$26/$AL$26)*100000)</f>
        <v>0</v>
      </c>
      <c r="AN26" s="157">
        <f>' B_Populations'!I31</f>
        <v>0</v>
      </c>
      <c r="AO26" s="157">
        <f>IF(AN26=0,0,($F$26/$AN$26)*100000)</f>
        <v>0</v>
      </c>
      <c r="AP26" s="157">
        <f>' B_Populations'!K31</f>
        <v>0</v>
      </c>
      <c r="AQ26" s="157">
        <f>IF(AP26=0,0,($G$26/$AP$26)*100000)</f>
        <v>0</v>
      </c>
      <c r="AR26" s="157">
        <f>' B_Populations'!M31</f>
        <v>0</v>
      </c>
      <c r="AS26" s="157">
        <f>IF(AR26=0,0,($H$26/$AR$26)*100000)</f>
        <v>0</v>
      </c>
      <c r="AT26" s="157">
        <f>' B_Populations'!O31</f>
        <v>0</v>
      </c>
      <c r="AU26" s="157">
        <f>IF(AT26=0,0,($I$26/$AT$26)*100000)</f>
        <v>0</v>
      </c>
      <c r="AV26" s="157">
        <f>' B_Populations'!Q31</f>
        <v>0</v>
      </c>
      <c r="AW26" s="157">
        <f>IF(AV26=0,0,($J$26/$AV$26)*100000)</f>
        <v>0</v>
      </c>
      <c r="AX26" s="157">
        <f>' B_Populations'!S31</f>
        <v>0</v>
      </c>
      <c r="AY26" s="157">
        <f>IF(AX26=0,0,($K$26/$AX$26)*100000)</f>
        <v>0</v>
      </c>
      <c r="AZ26" s="157">
        <f>' B_Populations'!U31</f>
        <v>0</v>
      </c>
      <c r="BA26" s="157">
        <f>IF(AZ26=0,0,($L$26/$AZ$26)*100000)</f>
        <v>0</v>
      </c>
      <c r="CQ26" s="110"/>
      <c r="CR26" s="158"/>
      <c r="CS26" s="159">
        <v>6.6036999999999998E-2</v>
      </c>
      <c r="CT26" s="110"/>
      <c r="CU26" s="108" t="str">
        <f>' B_Populations'!$B$16</f>
        <v>65-74</v>
      </c>
      <c r="CV26" s="160">
        <f t="shared" si="37"/>
        <v>0.59968216491100623</v>
      </c>
      <c r="CW26" s="161">
        <f t="shared" si="38"/>
        <v>1.2784241602942601</v>
      </c>
      <c r="CX26" s="161">
        <f t="shared" si="39"/>
        <v>0</v>
      </c>
      <c r="CY26" s="162">
        <f t="shared" si="40"/>
        <v>0</v>
      </c>
      <c r="CZ26" s="162">
        <f t="shared" si="41"/>
        <v>0</v>
      </c>
      <c r="DA26" s="162">
        <f t="shared" si="42"/>
        <v>0</v>
      </c>
      <c r="DB26" s="162">
        <f t="shared" si="43"/>
        <v>0</v>
      </c>
      <c r="DC26" s="162">
        <f t="shared" si="44"/>
        <v>0</v>
      </c>
      <c r="DD26" s="162">
        <f t="shared" si="45"/>
        <v>0</v>
      </c>
      <c r="DE26" s="178">
        <f t="shared" si="46"/>
        <v>0</v>
      </c>
      <c r="DF26" s="110"/>
      <c r="DG26" s="110"/>
      <c r="DH26" s="110"/>
      <c r="DI26" s="110"/>
      <c r="DJ26" s="110"/>
      <c r="DK26" s="110"/>
      <c r="DL26" s="110"/>
      <c r="DM26" s="110"/>
      <c r="DN26" s="110"/>
      <c r="DO26" s="110"/>
      <c r="DP26" s="110"/>
      <c r="DQ26" s="110"/>
      <c r="DR26" s="110"/>
      <c r="DS26" s="110"/>
      <c r="DT26" s="110"/>
      <c r="DU26" s="110"/>
      <c r="DV26" s="110"/>
      <c r="DW26" s="110"/>
      <c r="DX26" s="110"/>
      <c r="DY26" s="110"/>
    </row>
    <row r="27" spans="1:129">
      <c r="B27" s="108" t="str">
        <f>' B_Populations'!$B$17</f>
        <v>75-84</v>
      </c>
      <c r="C27" s="176">
        <v>0</v>
      </c>
      <c r="D27" s="265">
        <v>0</v>
      </c>
      <c r="E27" s="265">
        <f t="shared" si="47"/>
        <v>0</v>
      </c>
      <c r="F27" s="155"/>
      <c r="G27" s="155"/>
      <c r="H27" s="155"/>
      <c r="I27" s="155"/>
      <c r="J27" s="155"/>
      <c r="K27" s="155"/>
      <c r="L27" s="155"/>
      <c r="M27" s="110"/>
      <c r="N27" s="110"/>
      <c r="O27" s="110"/>
      <c r="P27" s="110"/>
      <c r="Q27" s="110"/>
      <c r="R27" s="110"/>
      <c r="S27" s="110"/>
      <c r="T27" s="110"/>
      <c r="U27" s="110"/>
      <c r="V27" s="110"/>
      <c r="W27" s="110"/>
      <c r="X27" s="110"/>
      <c r="Y27" s="110"/>
      <c r="Z27" s="177"/>
      <c r="AA27" s="177"/>
      <c r="AB27" s="177"/>
      <c r="AC27" s="177"/>
      <c r="AD27" s="177"/>
      <c r="AE27" s="177"/>
      <c r="AF27" s="177"/>
      <c r="AG27" s="110"/>
      <c r="AH27" s="157">
        <f>' B_Populations'!C32</f>
        <v>20805</v>
      </c>
      <c r="AI27" s="157">
        <f t="shared" si="48"/>
        <v>0</v>
      </c>
      <c r="AJ27" s="157">
        <f>' B_Populations'!E32</f>
        <v>8982</v>
      </c>
      <c r="AK27" s="157">
        <f>IF(AJ27=0,0,($D$27/$AJ$27)*100000)</f>
        <v>0</v>
      </c>
      <c r="AL27" s="157">
        <f>' B_Populations'!G32</f>
        <v>11823</v>
      </c>
      <c r="AM27" s="157">
        <f>IF(AL27=0,0,($E$27/$AL$27)*100000)</f>
        <v>0</v>
      </c>
      <c r="AN27" s="157">
        <f>' B_Populations'!I32</f>
        <v>0</v>
      </c>
      <c r="AO27" s="157">
        <f>IF(AN27=0,0,($F$27/$AN$27)*100000)</f>
        <v>0</v>
      </c>
      <c r="AP27" s="157">
        <f>' B_Populations'!K32</f>
        <v>0</v>
      </c>
      <c r="AQ27" s="157">
        <f>IF(AP27=0,0,($G$27/$AP$27)*100000)</f>
        <v>0</v>
      </c>
      <c r="AR27" s="157">
        <f>' B_Populations'!M32</f>
        <v>0</v>
      </c>
      <c r="AS27" s="157">
        <f>IF(AR27=0,0,($H$27/$AR$27)*100000)</f>
        <v>0</v>
      </c>
      <c r="AT27" s="157">
        <f>' B_Populations'!O32</f>
        <v>0</v>
      </c>
      <c r="AU27" s="157">
        <f>IF(AT27=0,0,($I$27/$AT$27)*100000)</f>
        <v>0</v>
      </c>
      <c r="AV27" s="157">
        <f>' B_Populations'!Q32</f>
        <v>0</v>
      </c>
      <c r="AW27" s="157">
        <f>IF(AV27=0,0,($J$27/$AV$27)*100000)</f>
        <v>0</v>
      </c>
      <c r="AX27" s="157">
        <f>' B_Populations'!S32</f>
        <v>0</v>
      </c>
      <c r="AY27" s="157">
        <f>IF(AX27=0,0,($K$27/$AX$27)*100000)</f>
        <v>0</v>
      </c>
      <c r="AZ27" s="157">
        <f>' B_Populations'!U32</f>
        <v>0</v>
      </c>
      <c r="BA27" s="157">
        <f>IF(AZ27=0,0,($L$27/$AZ$27)*100000)</f>
        <v>0</v>
      </c>
      <c r="CQ27" s="110"/>
      <c r="CR27" s="158"/>
      <c r="CS27" s="159">
        <v>4.4840999999999999E-2</v>
      </c>
      <c r="CT27" s="110"/>
      <c r="CU27" s="108" t="str">
        <f>' B_Populations'!$B$17</f>
        <v>75-84</v>
      </c>
      <c r="CV27" s="160">
        <f t="shared" si="37"/>
        <v>0</v>
      </c>
      <c r="CW27" s="161">
        <f t="shared" si="38"/>
        <v>0</v>
      </c>
      <c r="CX27" s="161">
        <f t="shared" si="39"/>
        <v>0</v>
      </c>
      <c r="CY27" s="162">
        <f t="shared" si="40"/>
        <v>0</v>
      </c>
      <c r="CZ27" s="162">
        <f t="shared" si="41"/>
        <v>0</v>
      </c>
      <c r="DA27" s="162">
        <f t="shared" si="42"/>
        <v>0</v>
      </c>
      <c r="DB27" s="162">
        <f t="shared" si="43"/>
        <v>0</v>
      </c>
      <c r="DC27" s="162">
        <f t="shared" si="44"/>
        <v>0</v>
      </c>
      <c r="DD27" s="162">
        <f t="shared" si="45"/>
        <v>0</v>
      </c>
      <c r="DE27" s="178">
        <f t="shared" si="46"/>
        <v>0</v>
      </c>
      <c r="DF27" s="110"/>
      <c r="DG27" s="110"/>
      <c r="DH27" s="110"/>
      <c r="DI27" s="110"/>
      <c r="DJ27" s="110"/>
      <c r="DK27" s="110"/>
      <c r="DL27" s="110"/>
      <c r="DM27" s="110"/>
      <c r="DN27" s="110"/>
      <c r="DO27" s="110"/>
      <c r="DP27" s="110"/>
      <c r="DQ27" s="110"/>
      <c r="DR27" s="110"/>
      <c r="DS27" s="110"/>
      <c r="DT27" s="110"/>
      <c r="DU27" s="110"/>
      <c r="DV27" s="110"/>
      <c r="DW27" s="110"/>
      <c r="DX27" s="110"/>
      <c r="DY27" s="110"/>
    </row>
    <row r="28" spans="1:129">
      <c r="B28" s="108" t="str">
        <f>' B_Populations'!$B$18</f>
        <v>85+</v>
      </c>
      <c r="C28" s="176">
        <v>0</v>
      </c>
      <c r="D28" s="265">
        <v>0</v>
      </c>
      <c r="E28" s="265">
        <f t="shared" si="47"/>
        <v>0</v>
      </c>
      <c r="F28" s="155"/>
      <c r="G28" s="155"/>
      <c r="H28" s="155"/>
      <c r="I28" s="155"/>
      <c r="J28" s="155"/>
      <c r="K28" s="155"/>
      <c r="L28" s="155"/>
      <c r="M28" s="110"/>
      <c r="N28" s="110"/>
      <c r="O28" s="110"/>
      <c r="P28" s="110"/>
      <c r="Q28" s="110"/>
      <c r="R28" s="110"/>
      <c r="S28" s="110"/>
      <c r="T28" s="110"/>
      <c r="U28" s="110"/>
      <c r="V28" s="110"/>
      <c r="W28" s="110"/>
      <c r="X28" s="110"/>
      <c r="Y28" s="110"/>
      <c r="Z28" s="177"/>
      <c r="AA28" s="177"/>
      <c r="AB28" s="177"/>
      <c r="AC28" s="177"/>
      <c r="AD28" s="177"/>
      <c r="AE28" s="177"/>
      <c r="AF28" s="177"/>
      <c r="AG28" s="110"/>
      <c r="AH28" s="157">
        <f>' B_Populations'!C33</f>
        <v>8033</v>
      </c>
      <c r="AI28" s="157">
        <f t="shared" si="48"/>
        <v>0</v>
      </c>
      <c r="AJ28" s="157">
        <f>' B_Populations'!E33</f>
        <v>3009</v>
      </c>
      <c r="AK28" s="157">
        <f>IF(AJ28=0,0,($D$28/$AJ$28)*100000)</f>
        <v>0</v>
      </c>
      <c r="AL28" s="157">
        <f>' B_Populations'!G33</f>
        <v>5024</v>
      </c>
      <c r="AM28" s="157">
        <f>IF(AL28=0,0,($E$28/$AL$28)*100000)</f>
        <v>0</v>
      </c>
      <c r="AN28" s="157">
        <f>' B_Populations'!I33</f>
        <v>0</v>
      </c>
      <c r="AO28" s="157">
        <f>IF(AN28=0,0,($F$28/$AN$28)*100000)</f>
        <v>0</v>
      </c>
      <c r="AP28" s="157">
        <f>' B_Populations'!K33</f>
        <v>0</v>
      </c>
      <c r="AQ28" s="157">
        <f>IF(AP28=0,0,($G$28/$AP$28)*100000)</f>
        <v>0</v>
      </c>
      <c r="AR28" s="157">
        <f>' B_Populations'!M33</f>
        <v>0</v>
      </c>
      <c r="AS28" s="157">
        <f>IF(AR28=0,0,($H$28/$AR$28)*100000)</f>
        <v>0</v>
      </c>
      <c r="AT28" s="157">
        <f>' B_Populations'!O33</f>
        <v>0</v>
      </c>
      <c r="AU28" s="157">
        <f>IF(AT28=0,0,($I$28/$AT$28)*100000)</f>
        <v>0</v>
      </c>
      <c r="AV28" s="157">
        <f>' B_Populations'!Q33</f>
        <v>0</v>
      </c>
      <c r="AW28" s="157">
        <f>IF(AV28=0,0,($J$28/$AV$28)*100000)</f>
        <v>0</v>
      </c>
      <c r="AX28" s="157">
        <f>' B_Populations'!S33</f>
        <v>0</v>
      </c>
      <c r="AY28" s="157">
        <f>IF(AX28=0,0,($K$28/$AX$28)*100000)</f>
        <v>0</v>
      </c>
      <c r="AZ28" s="157">
        <f>' B_Populations'!U33</f>
        <v>0</v>
      </c>
      <c r="BA28" s="157">
        <f>IF(AZ28=0,0,($L$28/$AZ$28)*100000)</f>
        <v>0</v>
      </c>
      <c r="CQ28" s="110"/>
      <c r="CR28" s="158"/>
      <c r="CS28" s="159">
        <v>1.5507999999999999E-2</v>
      </c>
      <c r="CT28" s="110"/>
      <c r="CU28" s="108" t="str">
        <f>' B_Populations'!$B$18</f>
        <v>85+</v>
      </c>
      <c r="CV28" s="160">
        <f t="shared" si="37"/>
        <v>0</v>
      </c>
      <c r="CW28" s="161">
        <f t="shared" si="38"/>
        <v>0</v>
      </c>
      <c r="CX28" s="161">
        <f t="shared" si="39"/>
        <v>0</v>
      </c>
      <c r="CY28" s="162">
        <f t="shared" si="40"/>
        <v>0</v>
      </c>
      <c r="CZ28" s="162">
        <f t="shared" si="41"/>
        <v>0</v>
      </c>
      <c r="DA28" s="162">
        <f t="shared" si="42"/>
        <v>0</v>
      </c>
      <c r="DB28" s="162">
        <f t="shared" si="43"/>
        <v>0</v>
      </c>
      <c r="DC28" s="162">
        <f t="shared" si="44"/>
        <v>0</v>
      </c>
      <c r="DD28" s="162">
        <f t="shared" si="45"/>
        <v>0</v>
      </c>
      <c r="DE28" s="178">
        <f t="shared" si="46"/>
        <v>0</v>
      </c>
      <c r="DF28" s="110"/>
      <c r="DG28" s="110"/>
      <c r="DH28" s="110"/>
      <c r="DI28" s="110"/>
      <c r="DJ28" s="110"/>
      <c r="DK28" s="110"/>
      <c r="DL28" s="110"/>
      <c r="DM28" s="110"/>
      <c r="DN28" s="110"/>
      <c r="DO28" s="110"/>
      <c r="DP28" s="110"/>
      <c r="DQ28" s="110"/>
      <c r="DR28" s="110"/>
      <c r="DS28" s="110"/>
      <c r="DT28" s="110"/>
      <c r="DU28" s="110"/>
      <c r="DV28" s="110"/>
      <c r="DW28" s="110"/>
      <c r="DX28" s="110"/>
      <c r="DY28" s="110"/>
    </row>
    <row r="29" spans="1:129">
      <c r="B29" s="163" t="s">
        <v>115</v>
      </c>
      <c r="C29" s="164">
        <f t="shared" ref="C29:L29" si="49">SUM(C19:C28)</f>
        <v>19</v>
      </c>
      <c r="D29" s="165">
        <f t="shared" si="49"/>
        <v>19</v>
      </c>
      <c r="E29" s="165">
        <f t="shared" si="49"/>
        <v>0</v>
      </c>
      <c r="F29" s="167">
        <f t="shared" si="49"/>
        <v>0</v>
      </c>
      <c r="G29" s="167">
        <f t="shared" si="49"/>
        <v>0</v>
      </c>
      <c r="H29" s="167">
        <f t="shared" si="49"/>
        <v>0</v>
      </c>
      <c r="I29" s="167">
        <f t="shared" si="49"/>
        <v>0</v>
      </c>
      <c r="J29" s="167">
        <f t="shared" si="49"/>
        <v>0</v>
      </c>
      <c r="K29" s="167">
        <f t="shared" si="49"/>
        <v>0</v>
      </c>
      <c r="L29" s="179">
        <f t="shared" si="49"/>
        <v>0</v>
      </c>
      <c r="M29" s="98"/>
      <c r="AH29" s="170">
        <f t="shared" ref="AH29:BA29" si="50">SUM(AH19:AH28)</f>
        <v>462513</v>
      </c>
      <c r="AI29" s="157">
        <f t="shared" si="48"/>
        <v>4.1079926402068692</v>
      </c>
      <c r="AJ29" s="157">
        <f t="shared" si="50"/>
        <v>229620</v>
      </c>
      <c r="AK29" s="157">
        <f>IF(AJ29=0,0,($D$29/$AJ$29)*100000)</f>
        <v>8.2745405452486711</v>
      </c>
      <c r="AL29" s="157">
        <f t="shared" si="50"/>
        <v>232893</v>
      </c>
      <c r="AM29" s="157">
        <f>IF(AL29=0,0,($E$29/$AL$29)*100000)</f>
        <v>0</v>
      </c>
      <c r="AN29" s="157">
        <f t="shared" si="50"/>
        <v>0</v>
      </c>
      <c r="AO29" s="157">
        <f>IF(AN29=0,0,($F$29/$AN$29)*100000)</f>
        <v>0</v>
      </c>
      <c r="AP29" s="157">
        <f t="shared" si="50"/>
        <v>0</v>
      </c>
      <c r="AQ29" s="157">
        <f>IF(AP29=0,0,($G$29/$AP$29)*100000)</f>
        <v>0</v>
      </c>
      <c r="AR29" s="157">
        <f t="shared" si="50"/>
        <v>0</v>
      </c>
      <c r="AS29" s="157">
        <f>IF(AR29=0,0,($H$29/$AR$29)*100000)</f>
        <v>0</v>
      </c>
      <c r="AT29" s="157">
        <f t="shared" si="50"/>
        <v>0</v>
      </c>
      <c r="AU29" s="157">
        <f>IF(AT29=0,0,($I$29/$AT$29)*100000)</f>
        <v>0</v>
      </c>
      <c r="AV29" s="157">
        <f t="shared" si="50"/>
        <v>0</v>
      </c>
      <c r="AW29" s="157">
        <f>IF(AV29=0,0,($J$29/$AV$29)*100000)</f>
        <v>0</v>
      </c>
      <c r="AX29" s="157">
        <f t="shared" si="50"/>
        <v>0</v>
      </c>
      <c r="AY29" s="157">
        <f>IF(AX29=0,0,($K$29/$AX$29)*100000)</f>
        <v>0</v>
      </c>
      <c r="AZ29" s="157">
        <f t="shared" si="50"/>
        <v>0</v>
      </c>
      <c r="BA29" s="157">
        <f>IF(AZ29=0,0,($L$29/$AZ$29)*100000)</f>
        <v>0</v>
      </c>
      <c r="CS29" s="171"/>
      <c r="CU29" s="157" t="s">
        <v>115</v>
      </c>
      <c r="CV29" s="160">
        <f t="shared" ref="CV29:DE29" si="51">SUM(CV19:CV28)</f>
        <v>3.4468200701956335</v>
      </c>
      <c r="CW29" s="161">
        <f t="shared" si="51"/>
        <v>6.9119234620829673</v>
      </c>
      <c r="CX29" s="161">
        <f t="shared" si="51"/>
        <v>0</v>
      </c>
      <c r="CY29" s="172">
        <f t="shared" si="51"/>
        <v>0</v>
      </c>
      <c r="CZ29" s="172">
        <f t="shared" si="51"/>
        <v>0</v>
      </c>
      <c r="DA29" s="172">
        <f t="shared" si="51"/>
        <v>0</v>
      </c>
      <c r="DB29" s="172">
        <f t="shared" si="51"/>
        <v>0</v>
      </c>
      <c r="DC29" s="172">
        <f t="shared" si="51"/>
        <v>0</v>
      </c>
      <c r="DD29" s="172">
        <f t="shared" si="51"/>
        <v>0</v>
      </c>
      <c r="DE29" s="180">
        <f t="shared" si="51"/>
        <v>0</v>
      </c>
      <c r="DU29" s="110"/>
    </row>
    <row r="31" spans="1:129" ht="12.95" thickBot="1"/>
    <row r="32" spans="1:129" ht="13.5" thickBot="1">
      <c r="A32" s="136" t="s">
        <v>116</v>
      </c>
      <c r="B32" s="173"/>
      <c r="C32" s="174">
        <f>' B_Populations'!A40</f>
        <v>2019</v>
      </c>
      <c r="D32" s="139" t="s">
        <v>103</v>
      </c>
      <c r="E32" s="139"/>
      <c r="F32" s="140" t="s">
        <v>104</v>
      </c>
      <c r="G32" s="141"/>
      <c r="H32" s="141"/>
      <c r="I32" s="141"/>
      <c r="J32" s="141"/>
      <c r="K32" s="141"/>
      <c r="L32" s="141"/>
      <c r="M32" s="98"/>
      <c r="N32" s="98"/>
      <c r="O32" s="98"/>
      <c r="P32" s="98"/>
      <c r="Q32" s="98"/>
      <c r="R32" s="98"/>
      <c r="S32" s="98"/>
      <c r="T32" s="98"/>
      <c r="U32" s="98"/>
      <c r="V32" s="98"/>
      <c r="W32" s="98"/>
      <c r="X32" s="98"/>
      <c r="Y32" s="98"/>
      <c r="CV32" s="98" t="s">
        <v>106</v>
      </c>
      <c r="CW32" s="98"/>
      <c r="CX32" s="98"/>
      <c r="CY32" s="98"/>
    </row>
    <row r="33" spans="1:129" ht="39">
      <c r="B33" s="144" t="s">
        <v>32</v>
      </c>
      <c r="C33" s="145" t="s">
        <v>107</v>
      </c>
      <c r="D33" s="146" t="s">
        <v>108</v>
      </c>
      <c r="E33" s="146" t="s">
        <v>109</v>
      </c>
      <c r="F33" s="148" t="str">
        <f>' B_Populations'!$I$8</f>
        <v>White-Not Hispanic</v>
      </c>
      <c r="G33" s="148" t="str">
        <f>' B_Populations'!$K$8</f>
        <v>Hispanic</v>
      </c>
      <c r="H33" s="148" t="str">
        <f>' B_Populations'!$M$8</f>
        <v>Black-Not Hispanic</v>
      </c>
      <c r="I33" s="148" t="str">
        <f>' B_Populations'!$O$8</f>
        <v>Asian</v>
      </c>
      <c r="J33" s="148" t="str">
        <f>' B_Populations'!$Q$8</f>
        <v>American Indian/Alaska Native</v>
      </c>
      <c r="K33" s="148" t="str">
        <f>' B_Populations'!$S$8</f>
        <v>Other</v>
      </c>
      <c r="L33" s="175" t="str">
        <f>' B_Populations'!$U$8</f>
        <v>Other</v>
      </c>
      <c r="M33" s="102"/>
      <c r="N33" s="102"/>
      <c r="O33" s="102"/>
      <c r="P33" s="102"/>
      <c r="Q33" s="102"/>
      <c r="R33" s="102"/>
      <c r="S33" s="102"/>
      <c r="T33" s="102"/>
      <c r="U33" s="102"/>
      <c r="V33" s="102"/>
      <c r="W33" s="102"/>
      <c r="X33" s="102"/>
      <c r="Y33" s="102"/>
      <c r="Z33" s="102"/>
      <c r="AA33" s="102"/>
      <c r="AB33" s="102"/>
      <c r="AC33" s="102"/>
      <c r="AD33" s="102"/>
      <c r="AE33" s="102"/>
      <c r="AF33" s="102"/>
      <c r="AH33" s="150" t="s">
        <v>110</v>
      </c>
      <c r="AI33" s="150" t="s">
        <v>111</v>
      </c>
      <c r="AJ33" s="150" t="s">
        <v>112</v>
      </c>
      <c r="AK33" s="150" t="s">
        <v>111</v>
      </c>
      <c r="AL33" s="150" t="s">
        <v>113</v>
      </c>
      <c r="AM33" s="150" t="s">
        <v>111</v>
      </c>
      <c r="AN33" s="150" t="str">
        <f>' B_Populations'!$I$8</f>
        <v>White-Not Hispanic</v>
      </c>
      <c r="AO33" s="150" t="s">
        <v>111</v>
      </c>
      <c r="AP33" s="150" t="str">
        <f>' B_Populations'!$K$8</f>
        <v>Hispanic</v>
      </c>
      <c r="AQ33" s="150" t="s">
        <v>111</v>
      </c>
      <c r="AR33" s="150" t="str">
        <f>' B_Populations'!$M$8</f>
        <v>Black-Not Hispanic</v>
      </c>
      <c r="AS33" s="150" t="s">
        <v>111</v>
      </c>
      <c r="AT33" s="150" t="str">
        <f>' B_Populations'!$O$8</f>
        <v>Asian</v>
      </c>
      <c r="AU33" s="150" t="s">
        <v>111</v>
      </c>
      <c r="AV33" s="150" t="str">
        <f>' B_Populations'!$Q$8</f>
        <v>American Indian/Alaska Native</v>
      </c>
      <c r="AW33" s="150" t="s">
        <v>111</v>
      </c>
      <c r="AX33" s="150" t="str">
        <f>' B_Populations'!$S$8</f>
        <v>Other</v>
      </c>
      <c r="AY33" s="150" t="s">
        <v>111</v>
      </c>
      <c r="AZ33" s="150" t="str">
        <f>' B_Populations'!$U$8</f>
        <v>Other</v>
      </c>
      <c r="BA33" s="150" t="s">
        <v>111</v>
      </c>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51" t="s">
        <v>114</v>
      </c>
      <c r="CU33" s="150" t="s">
        <v>32</v>
      </c>
      <c r="CV33" s="152" t="s">
        <v>33</v>
      </c>
      <c r="CW33" s="153" t="s">
        <v>34</v>
      </c>
      <c r="CX33" s="153" t="s">
        <v>35</v>
      </c>
      <c r="CY33" s="148" t="str">
        <f>' B_Populations'!$I$8</f>
        <v>White-Not Hispanic</v>
      </c>
      <c r="CZ33" s="148" t="str">
        <f>' B_Populations'!$K$8</f>
        <v>Hispanic</v>
      </c>
      <c r="DA33" s="148" t="str">
        <f>' B_Populations'!$M$8</f>
        <v>Black-Not Hispanic</v>
      </c>
      <c r="DB33" s="148" t="str">
        <f>' B_Populations'!$O$8</f>
        <v>Asian</v>
      </c>
      <c r="DC33" s="148" t="str">
        <f>' B_Populations'!$Q$8</f>
        <v>American Indian/Alaska Native</v>
      </c>
      <c r="DD33" s="148" t="str">
        <f>' B_Populations'!$S$8</f>
        <v>Other</v>
      </c>
      <c r="DE33" s="175" t="str">
        <f>' B_Populations'!$U$8</f>
        <v>Other</v>
      </c>
      <c r="DF33" s="102"/>
      <c r="DG33" s="102"/>
      <c r="DH33" s="102"/>
      <c r="DI33" s="102"/>
      <c r="DJ33" s="102"/>
      <c r="DK33" s="102"/>
      <c r="DL33" s="102"/>
      <c r="DM33" s="102"/>
      <c r="DN33" s="102"/>
      <c r="DO33" s="102"/>
      <c r="DP33" s="102"/>
      <c r="DQ33" s="102"/>
      <c r="DR33" s="102"/>
      <c r="DS33" s="102"/>
      <c r="DT33" s="102"/>
      <c r="DU33" s="102"/>
      <c r="DV33" s="102"/>
      <c r="DW33" s="102"/>
      <c r="DX33" s="102"/>
      <c r="DY33" s="102"/>
    </row>
    <row r="34" spans="1:129">
      <c r="B34" s="108" t="str">
        <f>' B_Populations'!$B$9</f>
        <v>10-14</v>
      </c>
      <c r="C34" s="264">
        <v>0</v>
      </c>
      <c r="D34" s="265">
        <v>0</v>
      </c>
      <c r="E34" s="265">
        <f>C34-D34</f>
        <v>0</v>
      </c>
      <c r="F34" s="155"/>
      <c r="G34" s="155"/>
      <c r="H34" s="155"/>
      <c r="I34" s="155"/>
      <c r="J34" s="155"/>
      <c r="K34" s="155"/>
      <c r="L34" s="155"/>
      <c r="M34" s="110"/>
      <c r="N34" s="110"/>
      <c r="O34" s="110"/>
      <c r="P34" s="110"/>
      <c r="Q34" s="110"/>
      <c r="R34" s="110"/>
      <c r="S34" s="110"/>
      <c r="T34" s="110"/>
      <c r="U34" s="110"/>
      <c r="V34" s="110"/>
      <c r="W34" s="110"/>
      <c r="X34" s="110"/>
      <c r="Y34" s="110"/>
      <c r="Z34" s="177"/>
      <c r="AA34" s="177"/>
      <c r="AB34" s="177"/>
      <c r="AC34" s="177"/>
      <c r="AD34" s="177"/>
      <c r="AE34" s="177"/>
      <c r="AF34" s="177"/>
      <c r="AG34" s="110"/>
      <c r="AH34" s="157">
        <f>' B_Populations'!C39</f>
        <v>42254</v>
      </c>
      <c r="AI34" s="157">
        <f>IF(AH34=0,0,(C34/AH34)*100000)</f>
        <v>0</v>
      </c>
      <c r="AJ34" s="157">
        <f>' B_Populations'!E39</f>
        <v>21374</v>
      </c>
      <c r="AK34" s="157">
        <f>IF(AJ34=0,0,($D$34/$AJ$34)*100000)</f>
        <v>0</v>
      </c>
      <c r="AL34" s="157">
        <f>' B_Populations'!G39</f>
        <v>20880</v>
      </c>
      <c r="AM34" s="157">
        <f>IF(AL34=0,0,($E$34/$AL$34)*100000)</f>
        <v>0</v>
      </c>
      <c r="AN34" s="157">
        <f>' B_Populations'!I39</f>
        <v>0</v>
      </c>
      <c r="AO34" s="157">
        <f>IF(AN34=0,0,($F$34/$AN$34)*100000)</f>
        <v>0</v>
      </c>
      <c r="AP34" s="157">
        <f>' B_Populations'!K39</f>
        <v>0</v>
      </c>
      <c r="AQ34" s="157">
        <f>IF(AP34=0,0,($G$34/$AP$34)*100000)</f>
        <v>0</v>
      </c>
      <c r="AR34" s="157">
        <f>' B_Populations'!M39</f>
        <v>0</v>
      </c>
      <c r="AS34" s="157">
        <f>IF(AR34=0,0,($H$34/$AR$34)*100000)</f>
        <v>0</v>
      </c>
      <c r="AT34" s="157">
        <f>' B_Populations'!O39</f>
        <v>0</v>
      </c>
      <c r="AU34" s="157">
        <f>IF(AT34=0,0,($I$34/$AT$34)*100000)</f>
        <v>0</v>
      </c>
      <c r="AV34" s="157">
        <f>' B_Populations'!Q39</f>
        <v>0</v>
      </c>
      <c r="AW34" s="157">
        <f>IF(AV34=0,0,($J$34/$AV$34)*100000)</f>
        <v>0</v>
      </c>
      <c r="AX34" s="157">
        <f>' B_Populations'!S39</f>
        <v>0</v>
      </c>
      <c r="AY34" s="157">
        <f>IF(AX34=0,0,($K$34/$AX$34)*100000)</f>
        <v>0</v>
      </c>
      <c r="AZ34" s="157">
        <f>' B_Populations'!U39</f>
        <v>0</v>
      </c>
      <c r="BA34" s="157">
        <f>IF(AZ34=0,0,($L$34/$AZ$34)*100000)</f>
        <v>0</v>
      </c>
      <c r="CQ34" s="110"/>
      <c r="CR34" s="158"/>
      <c r="CS34" s="159">
        <v>7.3032E-2</v>
      </c>
      <c r="CT34" s="110"/>
      <c r="CU34" s="108" t="str">
        <f>' B_Populations'!$B$9</f>
        <v>10-14</v>
      </c>
      <c r="CV34" s="160">
        <f t="shared" ref="CV34:CV43" si="52">AI34*CS34</f>
        <v>0</v>
      </c>
      <c r="CW34" s="161">
        <f t="shared" ref="CW34:CW43" si="53">AK34*CS34</f>
        <v>0</v>
      </c>
      <c r="CX34" s="161">
        <f t="shared" ref="CX34:CX43" si="54">AM34*CS34</f>
        <v>0</v>
      </c>
      <c r="CY34" s="162">
        <f t="shared" ref="CY34:CY43" si="55">AO34*CS34</f>
        <v>0</v>
      </c>
      <c r="CZ34" s="162">
        <f t="shared" ref="CZ34:CZ43" si="56">AQ34*CS34</f>
        <v>0</v>
      </c>
      <c r="DA34" s="162">
        <f t="shared" ref="DA34:DA43" si="57">AS34*CS34</f>
        <v>0</v>
      </c>
      <c r="DB34" s="162">
        <f t="shared" ref="DB34:DB43" si="58">AU34*CS34</f>
        <v>0</v>
      </c>
      <c r="DC34" s="162">
        <f t="shared" ref="DC34:DC43" si="59">AW34*CS34</f>
        <v>0</v>
      </c>
      <c r="DD34" s="162">
        <f t="shared" ref="DD34:DD43" si="60">AY34*CS34</f>
        <v>0</v>
      </c>
      <c r="DE34" s="178">
        <f t="shared" ref="DE34:DE43" si="61">BA34*CS34</f>
        <v>0</v>
      </c>
      <c r="DF34" s="110"/>
      <c r="DG34" s="110"/>
      <c r="DH34" s="110"/>
      <c r="DI34" s="110"/>
      <c r="DJ34" s="110"/>
      <c r="DK34" s="110"/>
      <c r="DL34" s="110"/>
      <c r="DM34" s="110"/>
      <c r="DN34" s="110"/>
      <c r="DO34" s="110"/>
      <c r="DP34" s="110"/>
      <c r="DQ34" s="110"/>
      <c r="DR34" s="110"/>
      <c r="DS34" s="110"/>
      <c r="DT34" s="110"/>
      <c r="DU34" s="110"/>
      <c r="DV34" s="110"/>
      <c r="DW34" s="110"/>
      <c r="DX34" s="110"/>
      <c r="DY34" s="110"/>
    </row>
    <row r="35" spans="1:129">
      <c r="B35" s="108" t="str">
        <f>' B_Populations'!$B$10</f>
        <v>15-19</v>
      </c>
      <c r="C35" s="264">
        <v>0</v>
      </c>
      <c r="D35" s="265">
        <v>0</v>
      </c>
      <c r="E35" s="265">
        <f t="shared" ref="E35:E43" si="62">C35-D35</f>
        <v>0</v>
      </c>
      <c r="F35" s="155"/>
      <c r="G35" s="155"/>
      <c r="H35" s="155"/>
      <c r="I35" s="155"/>
      <c r="J35" s="155"/>
      <c r="K35" s="155"/>
      <c r="L35" s="155"/>
      <c r="M35" s="110"/>
      <c r="N35" s="110"/>
      <c r="O35" s="110"/>
      <c r="P35" s="110"/>
      <c r="Q35" s="110"/>
      <c r="R35" s="110"/>
      <c r="S35" s="110"/>
      <c r="T35" s="110"/>
      <c r="U35" s="110"/>
      <c r="V35" s="110"/>
      <c r="W35" s="110"/>
      <c r="X35" s="110"/>
      <c r="Y35" s="110"/>
      <c r="Z35" s="177"/>
      <c r="AA35" s="177"/>
      <c r="AB35" s="177"/>
      <c r="AC35" s="177"/>
      <c r="AD35" s="177"/>
      <c r="AE35" s="177"/>
      <c r="AF35" s="177"/>
      <c r="AG35" s="110"/>
      <c r="AH35" s="157">
        <f>' B_Populations'!C40</f>
        <v>39702</v>
      </c>
      <c r="AI35" s="157">
        <f t="shared" ref="AI35:AI44" si="63">IF(AH35=0,0,(C35/AH35)*100000)</f>
        <v>0</v>
      </c>
      <c r="AJ35" s="157">
        <f>' B_Populations'!E40</f>
        <v>20751</v>
      </c>
      <c r="AK35" s="157">
        <f>IF(AJ35=0,0,($D$35/$AJ$35)*100000)</f>
        <v>0</v>
      </c>
      <c r="AL35" s="157">
        <f>' B_Populations'!G40</f>
        <v>18951</v>
      </c>
      <c r="AM35" s="157">
        <f>IF(AL35=0,0,($E$35/$AL$35)*100000)</f>
        <v>0</v>
      </c>
      <c r="AN35" s="157">
        <f>' B_Populations'!I40</f>
        <v>0</v>
      </c>
      <c r="AO35" s="157">
        <f>IF(AN35=0,0,($F$35/$AN$35)*100000)</f>
        <v>0</v>
      </c>
      <c r="AP35" s="157">
        <f>' B_Populations'!K40</f>
        <v>0</v>
      </c>
      <c r="AQ35" s="157">
        <f>IF(AP35=0,0,($G$35/$AP$35)*100000)</f>
        <v>0</v>
      </c>
      <c r="AR35" s="157">
        <f>' B_Populations'!M40</f>
        <v>0</v>
      </c>
      <c r="AS35" s="157">
        <f>IF(AR35=0,0,($H$35/$AR$35)*100000)</f>
        <v>0</v>
      </c>
      <c r="AT35" s="157">
        <f>' B_Populations'!O40</f>
        <v>0</v>
      </c>
      <c r="AU35" s="157">
        <f>IF(AT35=0,0,($I$35/$AT$35)*100000)</f>
        <v>0</v>
      </c>
      <c r="AV35" s="157">
        <f>' B_Populations'!Q40</f>
        <v>0</v>
      </c>
      <c r="AW35" s="157">
        <f>IF(AV35=0,0,($J$35/$AV$35)*100000)</f>
        <v>0</v>
      </c>
      <c r="AX35" s="157">
        <f>' B_Populations'!S40</f>
        <v>0</v>
      </c>
      <c r="AY35" s="157">
        <f>IF(AX35=0,0,($K$35/$AX$35)*100000)</f>
        <v>0</v>
      </c>
      <c r="AZ35" s="157">
        <f>' B_Populations'!U40</f>
        <v>0</v>
      </c>
      <c r="BA35" s="157">
        <f>IF(AZ35=0,0,($L$35/$AZ$35)*100000)</f>
        <v>0</v>
      </c>
      <c r="CQ35" s="110"/>
      <c r="CR35" s="158"/>
      <c r="CS35" s="159">
        <v>7.2168999999999997E-2</v>
      </c>
      <c r="CT35" s="110"/>
      <c r="CU35" s="108" t="str">
        <f>' B_Populations'!$B$10</f>
        <v>15-19</v>
      </c>
      <c r="CV35" s="160">
        <f t="shared" si="52"/>
        <v>0</v>
      </c>
      <c r="CW35" s="161">
        <f t="shared" si="53"/>
        <v>0</v>
      </c>
      <c r="CX35" s="161">
        <f t="shared" si="54"/>
        <v>0</v>
      </c>
      <c r="CY35" s="162">
        <f t="shared" si="55"/>
        <v>0</v>
      </c>
      <c r="CZ35" s="162">
        <f t="shared" si="56"/>
        <v>0</v>
      </c>
      <c r="DA35" s="162">
        <f t="shared" si="57"/>
        <v>0</v>
      </c>
      <c r="DB35" s="162">
        <f t="shared" si="58"/>
        <v>0</v>
      </c>
      <c r="DC35" s="162">
        <f t="shared" si="59"/>
        <v>0</v>
      </c>
      <c r="DD35" s="162">
        <f t="shared" si="60"/>
        <v>0</v>
      </c>
      <c r="DE35" s="178">
        <f t="shared" si="61"/>
        <v>0</v>
      </c>
      <c r="DF35" s="110"/>
      <c r="DG35" s="110"/>
      <c r="DH35" s="110"/>
      <c r="DI35" s="110"/>
      <c r="DJ35" s="110"/>
      <c r="DK35" s="110"/>
      <c r="DL35" s="110"/>
      <c r="DM35" s="110"/>
      <c r="DN35" s="110"/>
      <c r="DO35" s="110"/>
      <c r="DP35" s="110"/>
      <c r="DQ35" s="110"/>
      <c r="DR35" s="110"/>
      <c r="DS35" s="110"/>
      <c r="DT35" s="110"/>
      <c r="DU35" s="110"/>
      <c r="DV35" s="110"/>
      <c r="DW35" s="110"/>
      <c r="DX35" s="110"/>
      <c r="DY35" s="110"/>
    </row>
    <row r="36" spans="1:129">
      <c r="B36" s="108" t="str">
        <f>' B_Populations'!$B$11</f>
        <v>20-24</v>
      </c>
      <c r="C36" s="264">
        <v>3</v>
      </c>
      <c r="D36" s="265">
        <v>3</v>
      </c>
      <c r="E36" s="265">
        <f t="shared" si="62"/>
        <v>0</v>
      </c>
      <c r="F36" s="155"/>
      <c r="G36" s="155"/>
      <c r="H36" s="155"/>
      <c r="I36" s="155"/>
      <c r="J36" s="155"/>
      <c r="K36" s="155"/>
      <c r="L36" s="155"/>
      <c r="M36" s="110"/>
      <c r="N36" s="110"/>
      <c r="O36" s="110"/>
      <c r="P36" s="110"/>
      <c r="Q36" s="110"/>
      <c r="R36" s="110"/>
      <c r="S36" s="110"/>
      <c r="T36" s="110"/>
      <c r="U36" s="110"/>
      <c r="V36" s="110"/>
      <c r="W36" s="110"/>
      <c r="X36" s="110"/>
      <c r="Y36" s="110"/>
      <c r="Z36" s="177"/>
      <c r="AA36" s="177"/>
      <c r="AB36" s="177"/>
      <c r="AC36" s="177"/>
      <c r="AD36" s="177"/>
      <c r="AE36" s="177"/>
      <c r="AF36" s="177"/>
      <c r="AG36" s="110"/>
      <c r="AH36" s="157">
        <f>' B_Populations'!C41</f>
        <v>33360</v>
      </c>
      <c r="AI36" s="157">
        <f t="shared" si="63"/>
        <v>8.9928057553956844</v>
      </c>
      <c r="AJ36" s="157">
        <f>' B_Populations'!E41</f>
        <v>16921</v>
      </c>
      <c r="AK36" s="157">
        <f>IF(AJ36=0,0,($D$36/$AJ$36)*100000)</f>
        <v>17.729448614148101</v>
      </c>
      <c r="AL36" s="157">
        <f>' B_Populations'!G41</f>
        <v>16439</v>
      </c>
      <c r="AM36" s="157">
        <f>IF(AL36=0,0,($E$36/$AL$36)*100000)</f>
        <v>0</v>
      </c>
      <c r="AN36" s="157">
        <f>' B_Populations'!I41</f>
        <v>0</v>
      </c>
      <c r="AO36" s="157">
        <f>IF(AN36=0,0,($F$36/$AN$36)*100000)</f>
        <v>0</v>
      </c>
      <c r="AP36" s="157">
        <f>' B_Populations'!K41</f>
        <v>0</v>
      </c>
      <c r="AQ36" s="157">
        <f>IF(AP36=0,0,($G$36/$AP$36)*100000)</f>
        <v>0</v>
      </c>
      <c r="AR36" s="157">
        <f>' B_Populations'!M41</f>
        <v>0</v>
      </c>
      <c r="AS36" s="157">
        <f>IF(AR36=0,0,($H$36/$AR$36)*100000)</f>
        <v>0</v>
      </c>
      <c r="AT36" s="157">
        <f>' B_Populations'!O41</f>
        <v>0</v>
      </c>
      <c r="AU36" s="157">
        <f>IF(AT36=0,0,($I$36/$AT$36)*100000)</f>
        <v>0</v>
      </c>
      <c r="AV36" s="157">
        <f>' B_Populations'!Q41</f>
        <v>0</v>
      </c>
      <c r="AW36" s="157">
        <f>IF(AV36=0,0,($J$36/$AV$36)*100000)</f>
        <v>0</v>
      </c>
      <c r="AX36" s="157">
        <f>' B_Populations'!S41</f>
        <v>0</v>
      </c>
      <c r="AY36" s="157">
        <f>IF(AX36=0,0,($K$36/$AX$36)*100000)</f>
        <v>0</v>
      </c>
      <c r="AZ36" s="157">
        <f>' B_Populations'!U41</f>
        <v>0</v>
      </c>
      <c r="BA36" s="157">
        <f>IF(AZ36=0,0,($L$36/$AZ$36)*100000)</f>
        <v>0</v>
      </c>
      <c r="CQ36" s="110"/>
      <c r="CR36" s="158"/>
      <c r="CS36" s="159">
        <v>6.6477999999999995E-2</v>
      </c>
      <c r="CT36" s="110"/>
      <c r="CU36" s="108" t="str">
        <f>' B_Populations'!$B$11</f>
        <v>20-24</v>
      </c>
      <c r="CV36" s="160">
        <f t="shared" si="52"/>
        <v>0.59782374100719426</v>
      </c>
      <c r="CW36" s="161">
        <f t="shared" si="53"/>
        <v>1.1786182849713374</v>
      </c>
      <c r="CX36" s="161">
        <f t="shared" si="54"/>
        <v>0</v>
      </c>
      <c r="CY36" s="162">
        <f t="shared" si="55"/>
        <v>0</v>
      </c>
      <c r="CZ36" s="162">
        <f t="shared" si="56"/>
        <v>0</v>
      </c>
      <c r="DA36" s="162">
        <f t="shared" si="57"/>
        <v>0</v>
      </c>
      <c r="DB36" s="162">
        <f t="shared" si="58"/>
        <v>0</v>
      </c>
      <c r="DC36" s="162">
        <f t="shared" si="59"/>
        <v>0</v>
      </c>
      <c r="DD36" s="162">
        <f t="shared" si="60"/>
        <v>0</v>
      </c>
      <c r="DE36" s="178">
        <f t="shared" si="61"/>
        <v>0</v>
      </c>
      <c r="DF36" s="110"/>
      <c r="DG36" s="110"/>
      <c r="DH36" s="110"/>
      <c r="DI36" s="110"/>
      <c r="DJ36" s="110"/>
      <c r="DK36" s="110"/>
      <c r="DL36" s="110"/>
      <c r="DM36" s="110"/>
      <c r="DN36" s="110"/>
      <c r="DO36" s="110"/>
      <c r="DP36" s="110"/>
      <c r="DQ36" s="110"/>
      <c r="DR36" s="110"/>
      <c r="DS36" s="110"/>
      <c r="DT36" s="110"/>
      <c r="DU36" s="110"/>
      <c r="DV36" s="110"/>
      <c r="DW36" s="110"/>
      <c r="DX36" s="110"/>
      <c r="DY36" s="110"/>
    </row>
    <row r="37" spans="1:129">
      <c r="B37" s="108" t="str">
        <f>' B_Populations'!$B$12</f>
        <v>25-34</v>
      </c>
      <c r="C37" s="264">
        <v>3</v>
      </c>
      <c r="D37" s="265">
        <v>3</v>
      </c>
      <c r="E37" s="265">
        <f t="shared" si="62"/>
        <v>0</v>
      </c>
      <c r="F37" s="155"/>
      <c r="G37" s="155"/>
      <c r="H37" s="155"/>
      <c r="I37" s="155"/>
      <c r="J37" s="155"/>
      <c r="K37" s="155"/>
      <c r="L37" s="155"/>
      <c r="M37" s="110"/>
      <c r="N37" s="110"/>
      <c r="O37" s="110"/>
      <c r="P37" s="110"/>
      <c r="Q37" s="110"/>
      <c r="R37" s="110"/>
      <c r="S37" s="110"/>
      <c r="T37" s="110"/>
      <c r="U37" s="110"/>
      <c r="V37" s="110"/>
      <c r="W37" s="110"/>
      <c r="X37" s="110"/>
      <c r="Y37" s="110"/>
      <c r="Z37" s="177"/>
      <c r="AA37" s="177"/>
      <c r="AB37" s="177"/>
      <c r="AC37" s="177"/>
      <c r="AD37" s="177"/>
      <c r="AE37" s="177"/>
      <c r="AF37" s="177"/>
      <c r="AG37" s="110"/>
      <c r="AH37" s="157">
        <f>' B_Populations'!C42</f>
        <v>63003</v>
      </c>
      <c r="AI37" s="157">
        <f t="shared" si="63"/>
        <v>4.7616780153326035</v>
      </c>
      <c r="AJ37" s="157">
        <f>' B_Populations'!E42</f>
        <v>31829</v>
      </c>
      <c r="AK37" s="157">
        <f>IF(AJ37=0,0,($D$37/$AJ$37)*100000)</f>
        <v>9.4253668038581164</v>
      </c>
      <c r="AL37" s="157">
        <f>' B_Populations'!G42</f>
        <v>31174</v>
      </c>
      <c r="AM37" s="157">
        <f>IF(AL37=0,0,($E$37/$AL$37)*100000)</f>
        <v>0</v>
      </c>
      <c r="AN37" s="157">
        <f>' B_Populations'!I42</f>
        <v>0</v>
      </c>
      <c r="AO37" s="157">
        <f>IF(AN37=0,0,($F$37/$AN$37)*100000)</f>
        <v>0</v>
      </c>
      <c r="AP37" s="157">
        <f>' B_Populations'!K42</f>
        <v>0</v>
      </c>
      <c r="AQ37" s="157">
        <f>IF(AP37=0,0,($G$37/$AP$37)*100000)</f>
        <v>0</v>
      </c>
      <c r="AR37" s="157">
        <f>' B_Populations'!M42</f>
        <v>0</v>
      </c>
      <c r="AS37" s="157">
        <f>IF(AR37=0,0,($H$37/$AR$37)*100000)</f>
        <v>0</v>
      </c>
      <c r="AT37" s="157">
        <f>' B_Populations'!O42</f>
        <v>0</v>
      </c>
      <c r="AU37" s="157">
        <f>IF(AT37=0,0,($I$37/$AT$37)*100000)</f>
        <v>0</v>
      </c>
      <c r="AV37" s="157">
        <f>' B_Populations'!Q42</f>
        <v>0</v>
      </c>
      <c r="AW37" s="157">
        <f>IF(AV37=0,0,($J$37/$AV$37)*100000)</f>
        <v>0</v>
      </c>
      <c r="AX37" s="157">
        <f>' B_Populations'!S42</f>
        <v>0</v>
      </c>
      <c r="AY37" s="157">
        <f>IF(AX37=0,0,($K$37/$AX$37)*100000)</f>
        <v>0</v>
      </c>
      <c r="AZ37" s="157">
        <f>' B_Populations'!U42</f>
        <v>0</v>
      </c>
      <c r="BA37" s="157">
        <f>IF(AZ37=0,0,($L$37/$AZ$37)*100000)</f>
        <v>0</v>
      </c>
      <c r="CQ37" s="110"/>
      <c r="CR37" s="158"/>
      <c r="CS37" s="159">
        <v>0.135573</v>
      </c>
      <c r="CT37" s="110"/>
      <c r="CU37" s="108" t="str">
        <f>' B_Populations'!$B$12</f>
        <v>25-34</v>
      </c>
      <c r="CV37" s="160">
        <f t="shared" si="52"/>
        <v>0.6455549735726871</v>
      </c>
      <c r="CW37" s="161">
        <f t="shared" si="53"/>
        <v>1.2778252536994563</v>
      </c>
      <c r="CX37" s="161">
        <f t="shared" si="54"/>
        <v>0</v>
      </c>
      <c r="CY37" s="162">
        <f t="shared" si="55"/>
        <v>0</v>
      </c>
      <c r="CZ37" s="162">
        <f t="shared" si="56"/>
        <v>0</v>
      </c>
      <c r="DA37" s="162">
        <f t="shared" si="57"/>
        <v>0</v>
      </c>
      <c r="DB37" s="162">
        <f t="shared" si="58"/>
        <v>0</v>
      </c>
      <c r="DC37" s="162">
        <f t="shared" si="59"/>
        <v>0</v>
      </c>
      <c r="DD37" s="162">
        <f t="shared" si="60"/>
        <v>0</v>
      </c>
      <c r="DE37" s="178">
        <f t="shared" si="61"/>
        <v>0</v>
      </c>
      <c r="DF37" s="110"/>
      <c r="DG37" s="110"/>
      <c r="DH37" s="110"/>
      <c r="DI37" s="110"/>
      <c r="DJ37" s="110"/>
      <c r="DK37" s="110"/>
      <c r="DL37" s="110"/>
      <c r="DM37" s="110"/>
      <c r="DN37" s="110"/>
      <c r="DO37" s="110"/>
      <c r="DP37" s="110"/>
      <c r="DQ37" s="110"/>
      <c r="DR37" s="110"/>
      <c r="DS37" s="110"/>
      <c r="DT37" s="110"/>
      <c r="DU37" s="110"/>
      <c r="DV37" s="110"/>
      <c r="DW37" s="110"/>
      <c r="DX37" s="110"/>
      <c r="DY37" s="110"/>
    </row>
    <row r="38" spans="1:129">
      <c r="B38" s="108" t="str">
        <f>' B_Populations'!$B$13</f>
        <v>35-44</v>
      </c>
      <c r="C38" s="264">
        <v>1</v>
      </c>
      <c r="D38" s="265">
        <v>1</v>
      </c>
      <c r="E38" s="265">
        <f t="shared" si="62"/>
        <v>0</v>
      </c>
      <c r="F38" s="155"/>
      <c r="G38" s="155"/>
      <c r="H38" s="155"/>
      <c r="I38" s="155"/>
      <c r="J38" s="155"/>
      <c r="K38" s="155"/>
      <c r="L38" s="155"/>
      <c r="M38" s="110"/>
      <c r="N38" s="110"/>
      <c r="O38" s="110"/>
      <c r="P38" s="110"/>
      <c r="Q38" s="110"/>
      <c r="R38" s="110"/>
      <c r="S38" s="110"/>
      <c r="T38" s="110"/>
      <c r="U38" s="110"/>
      <c r="V38" s="110"/>
      <c r="W38" s="110"/>
      <c r="X38" s="110"/>
      <c r="Y38" s="110"/>
      <c r="Z38" s="177"/>
      <c r="AA38" s="177"/>
      <c r="AB38" s="177"/>
      <c r="AC38" s="177"/>
      <c r="AD38" s="177"/>
      <c r="AE38" s="177"/>
      <c r="AF38" s="177"/>
      <c r="AG38" s="110"/>
      <c r="AH38" s="157">
        <f>' B_Populations'!C43</f>
        <v>70405</v>
      </c>
      <c r="AI38" s="157">
        <f t="shared" si="63"/>
        <v>1.4203536680633477</v>
      </c>
      <c r="AJ38" s="157">
        <f>' B_Populations'!E43</f>
        <v>35200</v>
      </c>
      <c r="AK38" s="157">
        <f>IF(AJ38=0,0,($D$38/$AJ$38)*100000)</f>
        <v>2.8409090909090908</v>
      </c>
      <c r="AL38" s="157">
        <f>' B_Populations'!G43</f>
        <v>35205</v>
      </c>
      <c r="AM38" s="157">
        <f>IF(AL38=0,0,($E$38/$AL$38)*100000)</f>
        <v>0</v>
      </c>
      <c r="AN38" s="157">
        <f>' B_Populations'!I43</f>
        <v>0</v>
      </c>
      <c r="AO38" s="157">
        <f>IF(AN38=0,0,($F$38/$AN$38)*100000)</f>
        <v>0</v>
      </c>
      <c r="AP38" s="157">
        <f>' B_Populations'!K43</f>
        <v>0</v>
      </c>
      <c r="AQ38" s="157">
        <f>IF(AP38=0,0,($G$38/$AP$38)*100000)</f>
        <v>0</v>
      </c>
      <c r="AR38" s="157">
        <f>' B_Populations'!M43</f>
        <v>0</v>
      </c>
      <c r="AS38" s="157">
        <f>IF(AR38=0,0,($H$38/$AR$38)*100000)</f>
        <v>0</v>
      </c>
      <c r="AT38" s="157">
        <f>' B_Populations'!O43</f>
        <v>0</v>
      </c>
      <c r="AU38" s="157">
        <f>IF(AT38=0,0,($I$38/$AT$38)*100000)</f>
        <v>0</v>
      </c>
      <c r="AV38" s="157">
        <f>' B_Populations'!Q43</f>
        <v>0</v>
      </c>
      <c r="AW38" s="157">
        <f>IF(AV38=0,0,($J$38/$AV$38)*100000)</f>
        <v>0</v>
      </c>
      <c r="AX38" s="157">
        <f>' B_Populations'!S43</f>
        <v>0</v>
      </c>
      <c r="AY38" s="157">
        <f>IF(AX38=0,0,($K$38/$AX$38)*100000)</f>
        <v>0</v>
      </c>
      <c r="AZ38" s="157">
        <f>' B_Populations'!U43</f>
        <v>0</v>
      </c>
      <c r="BA38" s="157">
        <f>IF(AZ38=0,0,($L$38/$AZ$38)*100000)</f>
        <v>0</v>
      </c>
      <c r="CQ38" s="110"/>
      <c r="CR38" s="158"/>
      <c r="CS38" s="159">
        <v>0.16261300000000001</v>
      </c>
      <c r="CT38" s="110"/>
      <c r="CU38" s="108" t="str">
        <f>' B_Populations'!$B$13</f>
        <v>35-44</v>
      </c>
      <c r="CV38" s="160">
        <f t="shared" si="52"/>
        <v>0.23096797102478517</v>
      </c>
      <c r="CW38" s="161">
        <f t="shared" si="53"/>
        <v>0.46196874999999998</v>
      </c>
      <c r="CX38" s="161">
        <f t="shared" si="54"/>
        <v>0</v>
      </c>
      <c r="CY38" s="162">
        <f t="shared" si="55"/>
        <v>0</v>
      </c>
      <c r="CZ38" s="162">
        <f t="shared" si="56"/>
        <v>0</v>
      </c>
      <c r="DA38" s="162">
        <f t="shared" si="57"/>
        <v>0</v>
      </c>
      <c r="DB38" s="162">
        <f t="shared" si="58"/>
        <v>0</v>
      </c>
      <c r="DC38" s="162">
        <f t="shared" si="59"/>
        <v>0</v>
      </c>
      <c r="DD38" s="162">
        <f t="shared" si="60"/>
        <v>0</v>
      </c>
      <c r="DE38" s="178">
        <f t="shared" si="61"/>
        <v>0</v>
      </c>
      <c r="DF38" s="110"/>
      <c r="DG38" s="110"/>
      <c r="DH38" s="110"/>
      <c r="DI38" s="110"/>
      <c r="DJ38" s="110"/>
      <c r="DK38" s="110"/>
      <c r="DL38" s="110"/>
      <c r="DM38" s="110"/>
      <c r="DN38" s="110"/>
      <c r="DO38" s="110"/>
      <c r="DP38" s="110"/>
      <c r="DQ38" s="110"/>
      <c r="DR38" s="110"/>
      <c r="DS38" s="110"/>
      <c r="DT38" s="110"/>
      <c r="DU38" s="110"/>
      <c r="DV38" s="110"/>
      <c r="DW38" s="110"/>
      <c r="DX38" s="110"/>
      <c r="DY38" s="110"/>
    </row>
    <row r="39" spans="1:129">
      <c r="B39" s="108" t="str">
        <f>' B_Populations'!$B$14</f>
        <v>45-54</v>
      </c>
      <c r="C39" s="264">
        <v>4</v>
      </c>
      <c r="D39" s="265">
        <v>3</v>
      </c>
      <c r="E39" s="265">
        <f t="shared" si="62"/>
        <v>1</v>
      </c>
      <c r="F39" s="155"/>
      <c r="G39" s="155"/>
      <c r="H39" s="155"/>
      <c r="I39" s="155"/>
      <c r="J39" s="155"/>
      <c r="K39" s="155"/>
      <c r="L39" s="155"/>
      <c r="M39" s="110"/>
      <c r="N39" s="110"/>
      <c r="O39" s="110"/>
      <c r="P39" s="110"/>
      <c r="Q39" s="110"/>
      <c r="R39" s="110"/>
      <c r="S39" s="110"/>
      <c r="T39" s="110"/>
      <c r="U39" s="110"/>
      <c r="V39" s="110"/>
      <c r="W39" s="110"/>
      <c r="X39" s="110"/>
      <c r="Y39" s="110"/>
      <c r="Z39" s="177"/>
      <c r="AA39" s="177"/>
      <c r="AB39" s="177"/>
      <c r="AC39" s="177"/>
      <c r="AD39" s="177"/>
      <c r="AE39" s="177"/>
      <c r="AF39" s="177"/>
      <c r="AG39" s="110"/>
      <c r="AH39" s="157">
        <f>' B_Populations'!C44</f>
        <v>74153</v>
      </c>
      <c r="AI39" s="157">
        <f t="shared" si="63"/>
        <v>5.3942524240421834</v>
      </c>
      <c r="AJ39" s="157">
        <f>' B_Populations'!E44</f>
        <v>37272</v>
      </c>
      <c r="AK39" s="157">
        <f>IF(AJ39=0,0,($D$39/$AJ$39)*100000)</f>
        <v>8.0489375402446868</v>
      </c>
      <c r="AL39" s="157">
        <f>' B_Populations'!G44</f>
        <v>36881</v>
      </c>
      <c r="AM39" s="157">
        <f>IF(AL39=0,0,($E$39/$AL$39)*100000)</f>
        <v>2.7114232260513544</v>
      </c>
      <c r="AN39" s="157">
        <f>' B_Populations'!I44</f>
        <v>0</v>
      </c>
      <c r="AO39" s="157">
        <f>IF(AN39=0,0,($F$39/$AN$39)*100000)</f>
        <v>0</v>
      </c>
      <c r="AP39" s="157">
        <f>' B_Populations'!K44</f>
        <v>0</v>
      </c>
      <c r="AQ39" s="157">
        <f>IF(AP39=0,0,($G$39/$AP$39)*100000)</f>
        <v>0</v>
      </c>
      <c r="AR39" s="157">
        <f>' B_Populations'!M44</f>
        <v>0</v>
      </c>
      <c r="AS39" s="157">
        <f>IF(AR39=0,0,($H$39/$AR$39)*100000)</f>
        <v>0</v>
      </c>
      <c r="AT39" s="157">
        <f>' B_Populations'!O44</f>
        <v>0</v>
      </c>
      <c r="AU39" s="157">
        <f>IF(AT39=0,0,($I$39/$AT$39)*100000)</f>
        <v>0</v>
      </c>
      <c r="AV39" s="157">
        <f>' B_Populations'!Q44</f>
        <v>0</v>
      </c>
      <c r="AW39" s="157">
        <f>IF(AV39=0,0,($J$39/$AV$39)*100000)</f>
        <v>0</v>
      </c>
      <c r="AX39" s="157">
        <f>' B_Populations'!S44</f>
        <v>0</v>
      </c>
      <c r="AY39" s="157">
        <f>IF(AX39=0,0,($K$39/$AX$39)*100000)</f>
        <v>0</v>
      </c>
      <c r="AZ39" s="157">
        <f>' B_Populations'!U44</f>
        <v>0</v>
      </c>
      <c r="BA39" s="157">
        <f>IF(AZ39=0,0,($L$39/$AZ$39)*100000)</f>
        <v>0</v>
      </c>
      <c r="CQ39" s="110"/>
      <c r="CR39" s="158"/>
      <c r="CS39" s="159">
        <v>0.13483400000000001</v>
      </c>
      <c r="CT39" s="110"/>
      <c r="CU39" s="108" t="str">
        <f>' B_Populations'!$B$14</f>
        <v>45-54</v>
      </c>
      <c r="CV39" s="160">
        <f t="shared" si="52"/>
        <v>0.72732863134330383</v>
      </c>
      <c r="CW39" s="161">
        <f t="shared" si="53"/>
        <v>1.0852704443013521</v>
      </c>
      <c r="CX39" s="161">
        <f t="shared" si="54"/>
        <v>0.36559203926140837</v>
      </c>
      <c r="CY39" s="162">
        <f t="shared" si="55"/>
        <v>0</v>
      </c>
      <c r="CZ39" s="162">
        <f t="shared" si="56"/>
        <v>0</v>
      </c>
      <c r="DA39" s="162">
        <f t="shared" si="57"/>
        <v>0</v>
      </c>
      <c r="DB39" s="162">
        <f t="shared" si="58"/>
        <v>0</v>
      </c>
      <c r="DC39" s="162">
        <f t="shared" si="59"/>
        <v>0</v>
      </c>
      <c r="DD39" s="162">
        <f t="shared" si="60"/>
        <v>0</v>
      </c>
      <c r="DE39" s="178">
        <f t="shared" si="61"/>
        <v>0</v>
      </c>
      <c r="DF39" s="110"/>
      <c r="DG39" s="110"/>
      <c r="DH39" s="110"/>
      <c r="DI39" s="110"/>
      <c r="DJ39" s="110"/>
      <c r="DK39" s="110"/>
      <c r="DL39" s="110"/>
      <c r="DM39" s="110"/>
      <c r="DN39" s="110"/>
      <c r="DO39" s="110"/>
      <c r="DP39" s="110"/>
      <c r="DQ39" s="110"/>
      <c r="DR39" s="110"/>
      <c r="DS39" s="110"/>
      <c r="DT39" s="110"/>
      <c r="DU39" s="110"/>
      <c r="DV39" s="110"/>
      <c r="DW39" s="110"/>
      <c r="DX39" s="110"/>
      <c r="DY39" s="110"/>
    </row>
    <row r="40" spans="1:129">
      <c r="B40" s="108" t="str">
        <f>' B_Populations'!$B$15</f>
        <v>55-64</v>
      </c>
      <c r="C40" s="264">
        <v>3</v>
      </c>
      <c r="D40" s="265">
        <v>3</v>
      </c>
      <c r="E40" s="265">
        <f t="shared" si="62"/>
        <v>0</v>
      </c>
      <c r="F40" s="155"/>
      <c r="G40" s="155"/>
      <c r="H40" s="155"/>
      <c r="I40" s="155"/>
      <c r="J40" s="155"/>
      <c r="K40" s="155"/>
      <c r="L40" s="155"/>
      <c r="M40" s="110"/>
      <c r="N40" s="110"/>
      <c r="O40" s="110"/>
      <c r="P40" s="110"/>
      <c r="Q40" s="110"/>
      <c r="R40" s="110"/>
      <c r="S40" s="110"/>
      <c r="T40" s="110"/>
      <c r="U40" s="110"/>
      <c r="V40" s="110"/>
      <c r="W40" s="110"/>
      <c r="X40" s="110"/>
      <c r="Y40" s="110"/>
      <c r="Z40" s="177"/>
      <c r="AA40" s="177"/>
      <c r="AB40" s="177"/>
      <c r="AC40" s="177"/>
      <c r="AD40" s="177"/>
      <c r="AE40" s="177"/>
      <c r="AF40" s="177"/>
      <c r="AG40" s="110"/>
      <c r="AH40" s="157">
        <f>' B_Populations'!C45</f>
        <v>67986</v>
      </c>
      <c r="AI40" s="157">
        <f t="shared" si="63"/>
        <v>4.4126731974229996</v>
      </c>
      <c r="AJ40" s="157">
        <f>' B_Populations'!E45</f>
        <v>33660</v>
      </c>
      <c r="AK40" s="157">
        <f>IF(AJ40=0,0,($D$40/$AJ$40)*100000)</f>
        <v>8.9126559714795004</v>
      </c>
      <c r="AL40" s="157">
        <f>' B_Populations'!G45</f>
        <v>34326</v>
      </c>
      <c r="AM40" s="157">
        <f>IF(AL40=0,0,($E$40/$AL$40)*100000)</f>
        <v>0</v>
      </c>
      <c r="AN40" s="157">
        <f>' B_Populations'!I45</f>
        <v>0</v>
      </c>
      <c r="AO40" s="157">
        <f>IF(AN40=0,0,($F$40/$AN$40)*100000)</f>
        <v>0</v>
      </c>
      <c r="AP40" s="157">
        <f>' B_Populations'!K45</f>
        <v>0</v>
      </c>
      <c r="AQ40" s="157">
        <f>IF(AP40=0,0,($G$40/$AP$40)*100000)</f>
        <v>0</v>
      </c>
      <c r="AR40" s="157">
        <f>' B_Populations'!M45</f>
        <v>0</v>
      </c>
      <c r="AS40" s="157">
        <f>IF(AR40=0,0,($H$40/$AR$40)*100000)</f>
        <v>0</v>
      </c>
      <c r="AT40" s="157">
        <f>' B_Populations'!O45</f>
        <v>0</v>
      </c>
      <c r="AU40" s="157">
        <f>IF(AT40=0,0,($I$40/$AT$40)*100000)</f>
        <v>0</v>
      </c>
      <c r="AV40" s="157">
        <f>' B_Populations'!Q45</f>
        <v>0</v>
      </c>
      <c r="AW40" s="157">
        <f>IF(AV40=0,0,($J$40/$AV$40)*100000)</f>
        <v>0</v>
      </c>
      <c r="AX40" s="157">
        <f>' B_Populations'!S45</f>
        <v>0</v>
      </c>
      <c r="AY40" s="157">
        <f>IF(AX40=0,0,($K$40/$AX$40)*100000)</f>
        <v>0</v>
      </c>
      <c r="AZ40" s="157">
        <f>' B_Populations'!U45</f>
        <v>0</v>
      </c>
      <c r="BA40" s="157">
        <f>IF(AZ40=0,0,($L$40/$AZ$40)*100000)</f>
        <v>0</v>
      </c>
      <c r="CQ40" s="110"/>
      <c r="CR40" s="158"/>
      <c r="CS40" s="159">
        <v>8.7247000000000005E-2</v>
      </c>
      <c r="CT40" s="110"/>
      <c r="CU40" s="108" t="str">
        <f>' B_Populations'!$B$15</f>
        <v>55-64</v>
      </c>
      <c r="CV40" s="160">
        <f t="shared" si="52"/>
        <v>0.38499249845556449</v>
      </c>
      <c r="CW40" s="161">
        <f t="shared" si="53"/>
        <v>0.777602495543672</v>
      </c>
      <c r="CX40" s="161">
        <f t="shared" si="54"/>
        <v>0</v>
      </c>
      <c r="CY40" s="162">
        <f t="shared" si="55"/>
        <v>0</v>
      </c>
      <c r="CZ40" s="162">
        <f t="shared" si="56"/>
        <v>0</v>
      </c>
      <c r="DA40" s="162">
        <f t="shared" si="57"/>
        <v>0</v>
      </c>
      <c r="DB40" s="162">
        <f t="shared" si="58"/>
        <v>0</v>
      </c>
      <c r="DC40" s="162">
        <f t="shared" si="59"/>
        <v>0</v>
      </c>
      <c r="DD40" s="162">
        <f t="shared" si="60"/>
        <v>0</v>
      </c>
      <c r="DE40" s="178">
        <f t="shared" si="61"/>
        <v>0</v>
      </c>
      <c r="DF40" s="110"/>
      <c r="DG40" s="110"/>
      <c r="DH40" s="110"/>
      <c r="DI40" s="110"/>
      <c r="DJ40" s="110"/>
      <c r="DK40" s="110"/>
      <c r="DL40" s="110"/>
      <c r="DM40" s="110"/>
      <c r="DN40" s="110"/>
      <c r="DO40" s="110"/>
      <c r="DP40" s="110"/>
      <c r="DQ40" s="110"/>
      <c r="DR40" s="110"/>
      <c r="DS40" s="110"/>
      <c r="DT40" s="110"/>
      <c r="DU40" s="110"/>
      <c r="DV40" s="110"/>
      <c r="DW40" s="110"/>
      <c r="DX40" s="110"/>
      <c r="DY40" s="110"/>
    </row>
    <row r="41" spans="1:129">
      <c r="B41" s="108" t="str">
        <f>' B_Populations'!$B$16</f>
        <v>65-74</v>
      </c>
      <c r="C41" s="264">
        <v>2</v>
      </c>
      <c r="D41" s="265">
        <v>2</v>
      </c>
      <c r="E41" s="265">
        <f t="shared" si="62"/>
        <v>0</v>
      </c>
      <c r="F41" s="155"/>
      <c r="G41" s="155"/>
      <c r="H41" s="155"/>
      <c r="I41" s="155"/>
      <c r="J41" s="155"/>
      <c r="K41" s="155"/>
      <c r="L41" s="155"/>
      <c r="M41" s="110"/>
      <c r="N41" s="110"/>
      <c r="O41" s="110"/>
      <c r="P41" s="110"/>
      <c r="Q41" s="110"/>
      <c r="R41" s="110"/>
      <c r="S41" s="110"/>
      <c r="T41" s="110"/>
      <c r="U41" s="110"/>
      <c r="V41" s="110"/>
      <c r="W41" s="110"/>
      <c r="X41" s="110"/>
      <c r="Y41" s="110"/>
      <c r="Z41" s="177"/>
      <c r="AA41" s="177"/>
      <c r="AB41" s="177"/>
      <c r="AC41" s="177"/>
      <c r="AD41" s="177"/>
      <c r="AE41" s="177"/>
      <c r="AF41" s="177"/>
      <c r="AG41" s="110"/>
      <c r="AH41" s="157">
        <f>' B_Populations'!C46</f>
        <v>45832</v>
      </c>
      <c r="AI41" s="157">
        <f t="shared" si="63"/>
        <v>4.3637633094780943</v>
      </c>
      <c r="AJ41" s="157">
        <f>' B_Populations'!E46</f>
        <v>21653</v>
      </c>
      <c r="AK41" s="157">
        <f>IF(AJ41=0,0,($D$41/$AJ$41)*100000)</f>
        <v>9.2365953909388985</v>
      </c>
      <c r="AL41" s="157">
        <f>' B_Populations'!G46</f>
        <v>24179</v>
      </c>
      <c r="AM41" s="157">
        <f>IF(AL41=0,0,($E$41/$AL$41)*100000)</f>
        <v>0</v>
      </c>
      <c r="AN41" s="157">
        <f>' B_Populations'!I46</f>
        <v>0</v>
      </c>
      <c r="AO41" s="157">
        <f>IF(AN41=0,0,($F$41/$AN$41)*100000)</f>
        <v>0</v>
      </c>
      <c r="AP41" s="157">
        <f>' B_Populations'!K46</f>
        <v>0</v>
      </c>
      <c r="AQ41" s="157">
        <f>IF(AP41=0,0,($G$41/$AP$41)*100000)</f>
        <v>0</v>
      </c>
      <c r="AR41" s="157">
        <f>' B_Populations'!M46</f>
        <v>0</v>
      </c>
      <c r="AS41" s="157">
        <f>IF(AR41=0,0,($H$41/$AR$41)*100000)</f>
        <v>0</v>
      </c>
      <c r="AT41" s="157">
        <f>' B_Populations'!O46</f>
        <v>0</v>
      </c>
      <c r="AU41" s="157">
        <f>IF(AT41=0,0,($I$41/$AT$41)*100000)</f>
        <v>0</v>
      </c>
      <c r="AV41" s="157">
        <f>' B_Populations'!Q46</f>
        <v>0</v>
      </c>
      <c r="AW41" s="157">
        <f>IF(AV41=0,0,($J$41/$AV$41)*100000)</f>
        <v>0</v>
      </c>
      <c r="AX41" s="157">
        <f>' B_Populations'!S46</f>
        <v>0</v>
      </c>
      <c r="AY41" s="157">
        <f>IF(AX41=0,0,($K$41/$AX$41)*100000)</f>
        <v>0</v>
      </c>
      <c r="AZ41" s="157">
        <f>' B_Populations'!U46</f>
        <v>0</v>
      </c>
      <c r="BA41" s="157">
        <f>IF(AZ41=0,0,($L$41/$AZ$41)*100000)</f>
        <v>0</v>
      </c>
      <c r="CQ41" s="110"/>
      <c r="CR41" s="158"/>
      <c r="CS41" s="159">
        <v>6.6036999999999998E-2</v>
      </c>
      <c r="CT41" s="110"/>
      <c r="CU41" s="108" t="str">
        <f>' B_Populations'!$B$16</f>
        <v>65-74</v>
      </c>
      <c r="CV41" s="160">
        <f t="shared" si="52"/>
        <v>0.28816983766800491</v>
      </c>
      <c r="CW41" s="161">
        <f t="shared" si="53"/>
        <v>0.60995704983143206</v>
      </c>
      <c r="CX41" s="161">
        <f t="shared" si="54"/>
        <v>0</v>
      </c>
      <c r="CY41" s="162">
        <f t="shared" si="55"/>
        <v>0</v>
      </c>
      <c r="CZ41" s="162">
        <f t="shared" si="56"/>
        <v>0</v>
      </c>
      <c r="DA41" s="162">
        <f t="shared" si="57"/>
        <v>0</v>
      </c>
      <c r="DB41" s="162">
        <f t="shared" si="58"/>
        <v>0</v>
      </c>
      <c r="DC41" s="162">
        <f t="shared" si="59"/>
        <v>0</v>
      </c>
      <c r="DD41" s="162">
        <f t="shared" si="60"/>
        <v>0</v>
      </c>
      <c r="DE41" s="178">
        <f t="shared" si="61"/>
        <v>0</v>
      </c>
      <c r="DF41" s="110"/>
      <c r="DG41" s="110"/>
      <c r="DH41" s="110"/>
      <c r="DI41" s="110"/>
      <c r="DJ41" s="110"/>
      <c r="DK41" s="110"/>
      <c r="DL41" s="110"/>
      <c r="DM41" s="110"/>
      <c r="DN41" s="110"/>
      <c r="DO41" s="110"/>
      <c r="DP41" s="110"/>
      <c r="DQ41" s="110"/>
      <c r="DR41" s="110"/>
      <c r="DS41" s="110"/>
      <c r="DT41" s="110"/>
      <c r="DU41" s="110"/>
      <c r="DV41" s="110"/>
      <c r="DW41" s="110"/>
      <c r="DX41" s="110"/>
      <c r="DY41" s="110"/>
    </row>
    <row r="42" spans="1:129">
      <c r="B42" s="108" t="str">
        <f>' B_Populations'!$B$17</f>
        <v>75-84</v>
      </c>
      <c r="C42" s="264">
        <v>1</v>
      </c>
      <c r="D42" s="265">
        <v>1</v>
      </c>
      <c r="E42" s="265">
        <f t="shared" si="62"/>
        <v>0</v>
      </c>
      <c r="F42" s="155"/>
      <c r="G42" s="155"/>
      <c r="H42" s="155"/>
      <c r="I42" s="155"/>
      <c r="J42" s="155"/>
      <c r="K42" s="155"/>
      <c r="L42" s="155"/>
      <c r="M42" s="110"/>
      <c r="N42" s="110"/>
      <c r="O42" s="110"/>
      <c r="P42" s="110"/>
      <c r="Q42" s="110"/>
      <c r="R42" s="110"/>
      <c r="S42" s="110"/>
      <c r="T42" s="110"/>
      <c r="U42" s="110"/>
      <c r="V42" s="110"/>
      <c r="W42" s="110"/>
      <c r="X42" s="110"/>
      <c r="Y42" s="110"/>
      <c r="Z42" s="177"/>
      <c r="AA42" s="177"/>
      <c r="AB42" s="177"/>
      <c r="AC42" s="177"/>
      <c r="AD42" s="177"/>
      <c r="AE42" s="177"/>
      <c r="AF42" s="177"/>
      <c r="AG42" s="110"/>
      <c r="AH42" s="157">
        <f>' B_Populations'!C47</f>
        <v>23807</v>
      </c>
      <c r="AI42" s="157">
        <f t="shared" si="63"/>
        <v>4.2004452471962033</v>
      </c>
      <c r="AJ42" s="157">
        <f>' B_Populations'!E47</f>
        <v>10397</v>
      </c>
      <c r="AK42" s="157">
        <f>IF(AJ42=0,0,($D$42/$AJ$42)*100000)</f>
        <v>9.6181590843512552</v>
      </c>
      <c r="AL42" s="157">
        <f>' B_Populations'!G47</f>
        <v>13410</v>
      </c>
      <c r="AM42" s="157">
        <f>IF(AL42=0,0,($E$42/$AL$42)*100000)</f>
        <v>0</v>
      </c>
      <c r="AN42" s="157">
        <f>' B_Populations'!I47</f>
        <v>0</v>
      </c>
      <c r="AO42" s="157">
        <f>IF(AN42=0,0,($F$42/$AN$42)*100000)</f>
        <v>0</v>
      </c>
      <c r="AP42" s="157">
        <f>' B_Populations'!K47</f>
        <v>0</v>
      </c>
      <c r="AQ42" s="157">
        <f>IF(AP42=0,0,($G$42/$AP$42)*100000)</f>
        <v>0</v>
      </c>
      <c r="AR42" s="157">
        <f>' B_Populations'!M47</f>
        <v>0</v>
      </c>
      <c r="AS42" s="157">
        <f>IF(AR42=0,0,($H$42/$AR$42)*100000)</f>
        <v>0</v>
      </c>
      <c r="AT42" s="157">
        <f>' B_Populations'!O47</f>
        <v>0</v>
      </c>
      <c r="AU42" s="157">
        <f>IF(AT42=0,0,($I$42/$AT$42)*100000)</f>
        <v>0</v>
      </c>
      <c r="AV42" s="157">
        <f>' B_Populations'!Q47</f>
        <v>0</v>
      </c>
      <c r="AW42" s="157">
        <f>IF(AV42=0,0,($J$42/$AV$42)*100000)</f>
        <v>0</v>
      </c>
      <c r="AX42" s="157">
        <f>' B_Populations'!S47</f>
        <v>0</v>
      </c>
      <c r="AY42" s="157">
        <f>IF(AX42=0,0,($K$42/$AX$42)*100000)</f>
        <v>0</v>
      </c>
      <c r="AZ42" s="157">
        <f>' B_Populations'!U47</f>
        <v>0</v>
      </c>
      <c r="BA42" s="157">
        <f>IF(AZ42=0,0,($L$42/$AZ$42)*100000)</f>
        <v>0</v>
      </c>
      <c r="CQ42" s="110"/>
      <c r="CR42" s="158"/>
      <c r="CS42" s="159">
        <v>4.4840999999999999E-2</v>
      </c>
      <c r="CT42" s="110"/>
      <c r="CU42" s="108" t="str">
        <f>' B_Populations'!$B$17</f>
        <v>75-84</v>
      </c>
      <c r="CV42" s="160">
        <f t="shared" si="52"/>
        <v>0.18835216532952495</v>
      </c>
      <c r="CW42" s="161">
        <f t="shared" si="53"/>
        <v>0.43128787150139464</v>
      </c>
      <c r="CX42" s="161">
        <f t="shared" si="54"/>
        <v>0</v>
      </c>
      <c r="CY42" s="162">
        <f t="shared" si="55"/>
        <v>0</v>
      </c>
      <c r="CZ42" s="162">
        <f t="shared" si="56"/>
        <v>0</v>
      </c>
      <c r="DA42" s="162">
        <f t="shared" si="57"/>
        <v>0</v>
      </c>
      <c r="DB42" s="162">
        <f t="shared" si="58"/>
        <v>0</v>
      </c>
      <c r="DC42" s="162">
        <f t="shared" si="59"/>
        <v>0</v>
      </c>
      <c r="DD42" s="162">
        <f t="shared" si="60"/>
        <v>0</v>
      </c>
      <c r="DE42" s="178">
        <f t="shared" si="61"/>
        <v>0</v>
      </c>
      <c r="DF42" s="110"/>
      <c r="DG42" s="110"/>
      <c r="DH42" s="110"/>
      <c r="DI42" s="110"/>
      <c r="DJ42" s="110"/>
      <c r="DK42" s="110"/>
      <c r="DL42" s="110"/>
      <c r="DM42" s="110"/>
      <c r="DN42" s="110"/>
      <c r="DO42" s="110"/>
      <c r="DP42" s="110"/>
      <c r="DQ42" s="110"/>
      <c r="DR42" s="110"/>
      <c r="DS42" s="110"/>
      <c r="DT42" s="110"/>
      <c r="DU42" s="110"/>
      <c r="DV42" s="110"/>
      <c r="DW42" s="110"/>
      <c r="DX42" s="110"/>
      <c r="DY42" s="110"/>
    </row>
    <row r="43" spans="1:129">
      <c r="B43" s="108" t="str">
        <f>' B_Populations'!$B$18</f>
        <v>85+</v>
      </c>
      <c r="C43" s="264">
        <v>1</v>
      </c>
      <c r="D43" s="265">
        <v>1</v>
      </c>
      <c r="E43" s="265">
        <f t="shared" si="62"/>
        <v>0</v>
      </c>
      <c r="F43" s="155"/>
      <c r="G43" s="155"/>
      <c r="H43" s="155"/>
      <c r="I43" s="155"/>
      <c r="J43" s="155"/>
      <c r="K43" s="155"/>
      <c r="L43" s="155"/>
      <c r="M43" s="110"/>
      <c r="N43" s="110"/>
      <c r="O43" s="110"/>
      <c r="P43" s="110"/>
      <c r="Q43" s="110"/>
      <c r="R43" s="110"/>
      <c r="S43" s="110"/>
      <c r="T43" s="110"/>
      <c r="U43" s="110"/>
      <c r="V43" s="110"/>
      <c r="W43" s="110"/>
      <c r="X43" s="110"/>
      <c r="Y43" s="110"/>
      <c r="Z43" s="177"/>
      <c r="AA43" s="177"/>
      <c r="AB43" s="177"/>
      <c r="AC43" s="177"/>
      <c r="AD43" s="177"/>
      <c r="AE43" s="177"/>
      <c r="AF43" s="177"/>
      <c r="AG43" s="110"/>
      <c r="AH43" s="157">
        <f>' B_Populations'!C48</f>
        <v>6301</v>
      </c>
      <c r="AI43" s="157">
        <f t="shared" si="63"/>
        <v>15.870496746548167</v>
      </c>
      <c r="AJ43" s="157">
        <f>' B_Populations'!E48</f>
        <v>2153</v>
      </c>
      <c r="AK43" s="157">
        <f>IF(AJ43=0,0,($D$43/$AJ$43)*100000)</f>
        <v>46.446818392940081</v>
      </c>
      <c r="AL43" s="157">
        <f>' B_Populations'!G48</f>
        <v>4148</v>
      </c>
      <c r="AM43" s="157">
        <f>IF(AL43=0,0,($E$43/$AL$43)*100000)</f>
        <v>0</v>
      </c>
      <c r="AN43" s="157">
        <f>' B_Populations'!I48</f>
        <v>0</v>
      </c>
      <c r="AO43" s="157">
        <f>IF(AN43=0,0,($F$43/$AN$43)*100000)</f>
        <v>0</v>
      </c>
      <c r="AP43" s="157">
        <f>' B_Populations'!K48</f>
        <v>0</v>
      </c>
      <c r="AQ43" s="157">
        <f>IF(AP43=0,0,($G$43/$AP$43)*100000)</f>
        <v>0</v>
      </c>
      <c r="AR43" s="157">
        <f>' B_Populations'!M48</f>
        <v>0</v>
      </c>
      <c r="AS43" s="157">
        <f>IF(AR43=0,0,($H$43/$AR$43)*100000)</f>
        <v>0</v>
      </c>
      <c r="AT43" s="157">
        <f>' B_Populations'!O48</f>
        <v>0</v>
      </c>
      <c r="AU43" s="157">
        <f>IF(AT43=0,0,($I$43/$AT$43)*100000)</f>
        <v>0</v>
      </c>
      <c r="AV43" s="157">
        <f>' B_Populations'!Q48</f>
        <v>0</v>
      </c>
      <c r="AW43" s="157">
        <f>IF(AV43=0,0,($J$43/$AV$43)*100000)</f>
        <v>0</v>
      </c>
      <c r="AX43" s="157">
        <f>' B_Populations'!S48</f>
        <v>0</v>
      </c>
      <c r="AY43" s="157">
        <f>IF(AX43=0,0,($K$43/$AX$43)*100000)</f>
        <v>0</v>
      </c>
      <c r="AZ43" s="157">
        <f>' B_Populations'!U48</f>
        <v>0</v>
      </c>
      <c r="BA43" s="157">
        <f>IF(AZ43=0,0,($L$43/$AZ$43)*100000)</f>
        <v>0</v>
      </c>
      <c r="CQ43" s="110"/>
      <c r="CR43" s="158"/>
      <c r="CS43" s="159">
        <v>1.5507999999999999E-2</v>
      </c>
      <c r="CT43" s="110"/>
      <c r="CU43" s="108" t="str">
        <f>' B_Populations'!$B$18</f>
        <v>85+</v>
      </c>
      <c r="CV43" s="160">
        <f t="shared" si="52"/>
        <v>0.24611966354546896</v>
      </c>
      <c r="CW43" s="161">
        <f t="shared" si="53"/>
        <v>0.72029725963771474</v>
      </c>
      <c r="CX43" s="161">
        <f t="shared" si="54"/>
        <v>0</v>
      </c>
      <c r="CY43" s="162">
        <f t="shared" si="55"/>
        <v>0</v>
      </c>
      <c r="CZ43" s="162">
        <f t="shared" si="56"/>
        <v>0</v>
      </c>
      <c r="DA43" s="162">
        <f t="shared" si="57"/>
        <v>0</v>
      </c>
      <c r="DB43" s="162">
        <f t="shared" si="58"/>
        <v>0</v>
      </c>
      <c r="DC43" s="162">
        <f t="shared" si="59"/>
        <v>0</v>
      </c>
      <c r="DD43" s="162">
        <f t="shared" si="60"/>
        <v>0</v>
      </c>
      <c r="DE43" s="178">
        <f t="shared" si="61"/>
        <v>0</v>
      </c>
      <c r="DF43" s="110"/>
      <c r="DG43" s="110"/>
      <c r="DH43" s="110"/>
      <c r="DI43" s="110"/>
      <c r="DJ43" s="110"/>
      <c r="DK43" s="110"/>
      <c r="DL43" s="110"/>
      <c r="DM43" s="110"/>
      <c r="DN43" s="110"/>
      <c r="DO43" s="110"/>
      <c r="DP43" s="110"/>
      <c r="DQ43" s="110"/>
      <c r="DR43" s="110"/>
      <c r="DS43" s="110"/>
      <c r="DT43" s="110"/>
      <c r="DU43" s="110"/>
      <c r="DV43" s="110"/>
      <c r="DW43" s="110"/>
      <c r="DX43" s="110"/>
      <c r="DY43" s="110"/>
    </row>
    <row r="44" spans="1:129">
      <c r="B44" s="163" t="s">
        <v>115</v>
      </c>
      <c r="C44" s="164">
        <f t="shared" ref="C44:L44" si="64">SUM(C34:C43)</f>
        <v>18</v>
      </c>
      <c r="D44" s="165">
        <f t="shared" si="64"/>
        <v>17</v>
      </c>
      <c r="E44" s="165">
        <f t="shared" si="64"/>
        <v>1</v>
      </c>
      <c r="F44" s="167">
        <f t="shared" si="64"/>
        <v>0</v>
      </c>
      <c r="G44" s="167">
        <f t="shared" si="64"/>
        <v>0</v>
      </c>
      <c r="H44" s="167">
        <f t="shared" si="64"/>
        <v>0</v>
      </c>
      <c r="I44" s="167">
        <f t="shared" si="64"/>
        <v>0</v>
      </c>
      <c r="J44" s="167">
        <f t="shared" si="64"/>
        <v>0</v>
      </c>
      <c r="K44" s="167">
        <f t="shared" si="64"/>
        <v>0</v>
      </c>
      <c r="L44" s="179">
        <f t="shared" si="64"/>
        <v>0</v>
      </c>
      <c r="M44" s="98"/>
      <c r="AH44" s="170">
        <f t="shared" ref="AH44:BA44" si="65">SUM(AH34:AH43)</f>
        <v>466803</v>
      </c>
      <c r="AI44" s="157">
        <f t="shared" si="63"/>
        <v>3.8560163495093218</v>
      </c>
      <c r="AJ44" s="157">
        <f t="shared" si="65"/>
        <v>231210</v>
      </c>
      <c r="AK44" s="157">
        <f>IF(AJ44=0,0,($D$44/$AJ$44)*100000)</f>
        <v>7.3526231564378701</v>
      </c>
      <c r="AL44" s="157">
        <f t="shared" si="65"/>
        <v>235593</v>
      </c>
      <c r="AM44" s="157">
        <f>IF(AL44=0,0,($E$44/$AL$44)*100000)</f>
        <v>0.42446082863242968</v>
      </c>
      <c r="AN44" s="157">
        <f t="shared" si="65"/>
        <v>0</v>
      </c>
      <c r="AO44" s="157">
        <f>IF(AN44=0,0,($F$44/$AN$44)*100000)</f>
        <v>0</v>
      </c>
      <c r="AP44" s="157">
        <f t="shared" si="65"/>
        <v>0</v>
      </c>
      <c r="AQ44" s="157">
        <f>IF(AP44=0,0,($G$44/$AP$44)*100000)</f>
        <v>0</v>
      </c>
      <c r="AR44" s="157">
        <f t="shared" si="65"/>
        <v>0</v>
      </c>
      <c r="AS44" s="157">
        <f>IF(AR44=0,0,($H$44/$AR$44)*100000)</f>
        <v>0</v>
      </c>
      <c r="AT44" s="157">
        <f t="shared" si="65"/>
        <v>0</v>
      </c>
      <c r="AU44" s="157">
        <f>IF(AT44=0,0,($I$44/$AT$44)*100000)</f>
        <v>0</v>
      </c>
      <c r="AV44" s="157">
        <f t="shared" si="65"/>
        <v>0</v>
      </c>
      <c r="AW44" s="157">
        <f>IF(AV44=0,0,($J$44/$AV$44)*100000)</f>
        <v>0</v>
      </c>
      <c r="AX44" s="157">
        <f t="shared" si="65"/>
        <v>0</v>
      </c>
      <c r="AY44" s="157">
        <f>IF(AX44=0,0,($K$44/$AX$44)*100000)</f>
        <v>0</v>
      </c>
      <c r="AZ44" s="157">
        <f t="shared" si="65"/>
        <v>0</v>
      </c>
      <c r="BA44" s="157">
        <f>IF(AZ44=0,0,($L$44/$AZ$44)*100000)</f>
        <v>0</v>
      </c>
      <c r="CS44" s="171"/>
      <c r="CU44" s="157" t="s">
        <v>115</v>
      </c>
      <c r="CV44" s="160">
        <f t="shared" ref="CV44:DE44" si="66">SUM(CV34:CV43)</f>
        <v>3.3093094819465336</v>
      </c>
      <c r="CW44" s="161">
        <f t="shared" si="66"/>
        <v>6.5428274094863585</v>
      </c>
      <c r="CX44" s="161">
        <f t="shared" si="66"/>
        <v>0.36559203926140837</v>
      </c>
      <c r="CY44" s="172">
        <f t="shared" si="66"/>
        <v>0</v>
      </c>
      <c r="CZ44" s="172">
        <f t="shared" si="66"/>
        <v>0</v>
      </c>
      <c r="DA44" s="172">
        <f t="shared" si="66"/>
        <v>0</v>
      </c>
      <c r="DB44" s="172">
        <f t="shared" si="66"/>
        <v>0</v>
      </c>
      <c r="DC44" s="172">
        <f t="shared" si="66"/>
        <v>0</v>
      </c>
      <c r="DD44" s="172">
        <f t="shared" si="66"/>
        <v>0</v>
      </c>
      <c r="DE44" s="180">
        <f t="shared" si="66"/>
        <v>0</v>
      </c>
      <c r="DU44" s="110"/>
    </row>
    <row r="46" spans="1:129" ht="12.95" thickBot="1"/>
    <row r="47" spans="1:129" ht="13.5" thickBot="1">
      <c r="A47" s="136" t="s">
        <v>116</v>
      </c>
      <c r="B47" s="173"/>
      <c r="C47" s="174">
        <f>' B_Populations'!A55</f>
        <v>2018</v>
      </c>
      <c r="D47" s="139" t="s">
        <v>103</v>
      </c>
      <c r="E47" s="139"/>
      <c r="F47" s="140" t="s">
        <v>104</v>
      </c>
      <c r="G47" s="141"/>
      <c r="H47" s="141"/>
      <c r="I47" s="141"/>
      <c r="J47" s="141"/>
      <c r="K47" s="141"/>
      <c r="L47" s="141"/>
      <c r="M47" s="98"/>
      <c r="N47" s="98"/>
      <c r="O47" s="98"/>
      <c r="P47" s="98"/>
      <c r="Q47" s="98"/>
      <c r="R47" s="98"/>
      <c r="S47" s="98"/>
      <c r="T47" s="98"/>
      <c r="U47" s="98"/>
      <c r="V47" s="98"/>
      <c r="W47" s="98"/>
      <c r="X47" s="98"/>
      <c r="Y47" s="98"/>
      <c r="CV47" s="98" t="s">
        <v>106</v>
      </c>
      <c r="CW47" s="98"/>
      <c r="CX47" s="98"/>
      <c r="CY47" s="98"/>
    </row>
    <row r="48" spans="1:129" ht="39">
      <c r="B48" s="144" t="s">
        <v>32</v>
      </c>
      <c r="C48" s="145" t="s">
        <v>107</v>
      </c>
      <c r="D48" s="146" t="s">
        <v>108</v>
      </c>
      <c r="E48" s="146" t="s">
        <v>109</v>
      </c>
      <c r="F48" s="148" t="str">
        <f>' B_Populations'!$I$8</f>
        <v>White-Not Hispanic</v>
      </c>
      <c r="G48" s="148" t="str">
        <f>' B_Populations'!$K$8</f>
        <v>Hispanic</v>
      </c>
      <c r="H48" s="148" t="str">
        <f>' B_Populations'!$M$8</f>
        <v>Black-Not Hispanic</v>
      </c>
      <c r="I48" s="148" t="str">
        <f>' B_Populations'!$O$8</f>
        <v>Asian</v>
      </c>
      <c r="J48" s="148" t="str">
        <f>' B_Populations'!$Q$8</f>
        <v>American Indian/Alaska Native</v>
      </c>
      <c r="K48" s="148" t="str">
        <f>' B_Populations'!$S$8</f>
        <v>Other</v>
      </c>
      <c r="L48" s="175" t="str">
        <f>' B_Populations'!$U$8</f>
        <v>Other</v>
      </c>
      <c r="M48" s="102"/>
      <c r="N48" s="102"/>
      <c r="O48" s="102"/>
      <c r="P48" s="102"/>
      <c r="Q48" s="102"/>
      <c r="R48" s="102"/>
      <c r="S48" s="102"/>
      <c r="T48" s="102"/>
      <c r="U48" s="102"/>
      <c r="V48" s="102"/>
      <c r="W48" s="102"/>
      <c r="X48" s="102"/>
      <c r="Y48" s="102"/>
      <c r="Z48" s="102"/>
      <c r="AA48" s="102"/>
      <c r="AB48" s="102"/>
      <c r="AC48" s="102"/>
      <c r="AD48" s="102"/>
      <c r="AE48" s="102"/>
      <c r="AF48" s="102"/>
      <c r="AH48" s="150" t="s">
        <v>110</v>
      </c>
      <c r="AI48" s="150" t="s">
        <v>111</v>
      </c>
      <c r="AJ48" s="150" t="s">
        <v>112</v>
      </c>
      <c r="AK48" s="150" t="s">
        <v>111</v>
      </c>
      <c r="AL48" s="150" t="s">
        <v>113</v>
      </c>
      <c r="AM48" s="150" t="s">
        <v>111</v>
      </c>
      <c r="AN48" s="150" t="str">
        <f>' B_Populations'!$I$8</f>
        <v>White-Not Hispanic</v>
      </c>
      <c r="AO48" s="150" t="s">
        <v>111</v>
      </c>
      <c r="AP48" s="150" t="str">
        <f>' B_Populations'!$K$8</f>
        <v>Hispanic</v>
      </c>
      <c r="AQ48" s="150" t="s">
        <v>111</v>
      </c>
      <c r="AR48" s="150" t="str">
        <f>' B_Populations'!$M$8</f>
        <v>Black-Not Hispanic</v>
      </c>
      <c r="AS48" s="150" t="s">
        <v>111</v>
      </c>
      <c r="AT48" s="150" t="str">
        <f>' B_Populations'!$O$8</f>
        <v>Asian</v>
      </c>
      <c r="AU48" s="150" t="s">
        <v>111</v>
      </c>
      <c r="AV48" s="150" t="str">
        <f>' B_Populations'!$Q$8</f>
        <v>American Indian/Alaska Native</v>
      </c>
      <c r="AW48" s="150" t="s">
        <v>111</v>
      </c>
      <c r="AX48" s="150" t="str">
        <f>' B_Populations'!$S$8</f>
        <v>Other</v>
      </c>
      <c r="AY48" s="150" t="s">
        <v>111</v>
      </c>
      <c r="AZ48" s="150" t="str">
        <f>' B_Populations'!$U$8</f>
        <v>Other</v>
      </c>
      <c r="BA48" s="150" t="s">
        <v>111</v>
      </c>
      <c r="BB48" s="102"/>
      <c r="BC48" s="102"/>
      <c r="BD48" s="102"/>
      <c r="BE48" s="102"/>
      <c r="BF48" s="102"/>
      <c r="BG48" s="102"/>
      <c r="BH48" s="102"/>
      <c r="BI48" s="102"/>
      <c r="BJ48" s="102"/>
      <c r="BK48" s="102"/>
      <c r="BL48" s="102"/>
      <c r="BM48" s="102"/>
      <c r="BN48" s="102"/>
      <c r="BO48" s="102"/>
      <c r="BP48" s="102"/>
      <c r="BQ48" s="102"/>
      <c r="BR48" s="102"/>
      <c r="BS48" s="102"/>
      <c r="BT48" s="102"/>
      <c r="BU48" s="102"/>
      <c r="BV48" s="102"/>
      <c r="BW48" s="102"/>
      <c r="BX48" s="102"/>
      <c r="BY48" s="102"/>
      <c r="BZ48" s="102"/>
      <c r="CA48" s="102"/>
      <c r="CB48" s="102"/>
      <c r="CC48" s="102"/>
      <c r="CD48" s="102"/>
      <c r="CE48" s="102"/>
      <c r="CF48" s="102"/>
      <c r="CG48" s="102"/>
      <c r="CH48" s="102"/>
      <c r="CI48" s="102"/>
      <c r="CJ48" s="102"/>
      <c r="CK48" s="102"/>
      <c r="CL48" s="102"/>
      <c r="CM48" s="102"/>
      <c r="CN48" s="102"/>
      <c r="CO48" s="102"/>
      <c r="CP48" s="102"/>
      <c r="CQ48" s="102"/>
      <c r="CR48" s="102"/>
      <c r="CS48" s="151" t="s">
        <v>114</v>
      </c>
      <c r="CU48" s="150" t="s">
        <v>32</v>
      </c>
      <c r="CV48" s="152" t="s">
        <v>33</v>
      </c>
      <c r="CW48" s="153" t="s">
        <v>34</v>
      </c>
      <c r="CX48" s="153" t="s">
        <v>35</v>
      </c>
      <c r="CY48" s="148" t="str">
        <f>' B_Populations'!$I$8</f>
        <v>White-Not Hispanic</v>
      </c>
      <c r="CZ48" s="148" t="str">
        <f>' B_Populations'!$K$8</f>
        <v>Hispanic</v>
      </c>
      <c r="DA48" s="148" t="str">
        <f>' B_Populations'!$M$8</f>
        <v>Black-Not Hispanic</v>
      </c>
      <c r="DB48" s="148" t="str">
        <f>' B_Populations'!$O$8</f>
        <v>Asian</v>
      </c>
      <c r="DC48" s="148" t="str">
        <f>' B_Populations'!$Q$8</f>
        <v>American Indian/Alaska Native</v>
      </c>
      <c r="DD48" s="148" t="str">
        <f>' B_Populations'!$S$8</f>
        <v>Other</v>
      </c>
      <c r="DE48" s="175" t="str">
        <f>' B_Populations'!$U$8</f>
        <v>Other</v>
      </c>
      <c r="DF48" s="102"/>
      <c r="DG48" s="102"/>
      <c r="DH48" s="102"/>
      <c r="DI48" s="102"/>
      <c r="DJ48" s="102"/>
      <c r="DK48" s="102"/>
      <c r="DL48" s="102"/>
      <c r="DM48" s="102"/>
      <c r="DN48" s="102"/>
      <c r="DO48" s="102"/>
      <c r="DP48" s="102"/>
      <c r="DQ48" s="102"/>
      <c r="DR48" s="102"/>
      <c r="DS48" s="102"/>
      <c r="DT48" s="102"/>
      <c r="DU48" s="102"/>
      <c r="DV48" s="102"/>
      <c r="DW48" s="102"/>
      <c r="DX48" s="102"/>
      <c r="DY48" s="102"/>
    </row>
    <row r="49" spans="1:129">
      <c r="B49" s="108" t="str">
        <f>' B_Populations'!$B$9</f>
        <v>10-14</v>
      </c>
      <c r="C49" s="264">
        <v>0</v>
      </c>
      <c r="D49" s="265">
        <v>0</v>
      </c>
      <c r="E49" s="265">
        <f>C49-D49</f>
        <v>0</v>
      </c>
      <c r="F49" s="155"/>
      <c r="G49" s="155"/>
      <c r="H49" s="155"/>
      <c r="I49" s="155"/>
      <c r="J49" s="155"/>
      <c r="K49" s="155"/>
      <c r="L49" s="155"/>
      <c r="M49" s="110"/>
      <c r="N49" s="110"/>
      <c r="O49" s="110"/>
      <c r="P49" s="110"/>
      <c r="Q49" s="110"/>
      <c r="R49" s="110"/>
      <c r="S49" s="110"/>
      <c r="T49" s="110"/>
      <c r="U49" s="110"/>
      <c r="V49" s="110"/>
      <c r="W49" s="110"/>
      <c r="X49" s="110"/>
      <c r="Y49" s="110"/>
      <c r="Z49" s="177"/>
      <c r="AA49" s="177"/>
      <c r="AB49" s="177"/>
      <c r="AC49" s="177"/>
      <c r="AD49" s="177"/>
      <c r="AE49" s="177"/>
      <c r="AF49" s="177"/>
      <c r="AG49" s="110"/>
      <c r="AH49" s="157">
        <f>' B_Populations'!C54</f>
        <v>39196</v>
      </c>
      <c r="AI49" s="157">
        <f>IF(AH49=0,0,(C49/AH49)*100000)</f>
        <v>0</v>
      </c>
      <c r="AJ49" s="157">
        <f>' B_Populations'!E54</f>
        <v>19871</v>
      </c>
      <c r="AK49" s="157">
        <f>IF(AJ49=0,0,($D$49/$AJ$49)*100000)</f>
        <v>0</v>
      </c>
      <c r="AL49" s="157">
        <f>' B_Populations'!G54</f>
        <v>19325</v>
      </c>
      <c r="AM49" s="157">
        <f>IF(AL49=0,0,($E$49/$AL$49)*100000)</f>
        <v>0</v>
      </c>
      <c r="AN49" s="157">
        <f>' B_Populations'!I54</f>
        <v>0</v>
      </c>
      <c r="AO49" s="157">
        <f>IF(AN49=0,0,($F$49/$AN$49)*100000)</f>
        <v>0</v>
      </c>
      <c r="AP49" s="157">
        <f>' B_Populations'!K54</f>
        <v>0</v>
      </c>
      <c r="AQ49" s="157">
        <f>IF(AP49=0,0,($G$49/$AP$49)*100000)</f>
        <v>0</v>
      </c>
      <c r="AR49" s="157">
        <f>' B_Populations'!M54</f>
        <v>0</v>
      </c>
      <c r="AS49" s="157">
        <f>IF(AR49=0,0,($H$49/$AR$49)*100000)</f>
        <v>0</v>
      </c>
      <c r="AT49" s="157">
        <f>' B_Populations'!O54</f>
        <v>0</v>
      </c>
      <c r="AU49" s="157">
        <f>IF(AT49=0,0,($I$49/$AT$49)*100000)</f>
        <v>0</v>
      </c>
      <c r="AV49" s="157">
        <f>' B_Populations'!Q54</f>
        <v>0</v>
      </c>
      <c r="AW49" s="157">
        <f>IF(AV49=0,0,($J$49/$AV$49)*100000)</f>
        <v>0</v>
      </c>
      <c r="AX49" s="157">
        <f>' B_Populations'!S54</f>
        <v>0</v>
      </c>
      <c r="AY49" s="157">
        <f>IF(AX49=0,0,($K$49/$AX$49)*100000)</f>
        <v>0</v>
      </c>
      <c r="AZ49" s="157">
        <f>' B_Populations'!U54</f>
        <v>0</v>
      </c>
      <c r="BA49" s="157">
        <f>IF(AZ49=0,0,($L$49/$AZ$49)*100000)</f>
        <v>0</v>
      </c>
      <c r="CQ49" s="110"/>
      <c r="CR49" s="158"/>
      <c r="CS49" s="159">
        <v>7.3032E-2</v>
      </c>
      <c r="CT49" s="110"/>
      <c r="CU49" s="108" t="str">
        <f>' B_Populations'!$B$9</f>
        <v>10-14</v>
      </c>
      <c r="CV49" s="160">
        <f t="shared" ref="CV49:CV58" si="67">AI49*CS49</f>
        <v>0</v>
      </c>
      <c r="CW49" s="161">
        <f t="shared" ref="CW49:CW58" si="68">AK49*CS49</f>
        <v>0</v>
      </c>
      <c r="CX49" s="161">
        <f t="shared" ref="CX49:CX58" si="69">AM49*CS49</f>
        <v>0</v>
      </c>
      <c r="CY49" s="162">
        <f t="shared" ref="CY49:CY58" si="70">AO49*CS49</f>
        <v>0</v>
      </c>
      <c r="CZ49" s="162">
        <f t="shared" ref="CZ49:CZ58" si="71">AQ49*CS49</f>
        <v>0</v>
      </c>
      <c r="DA49" s="162">
        <f t="shared" ref="DA49:DA58" si="72">AS49*CS49</f>
        <v>0</v>
      </c>
      <c r="DB49" s="162">
        <f t="shared" ref="DB49:DB58" si="73">AU49*CS49</f>
        <v>0</v>
      </c>
      <c r="DC49" s="162">
        <f t="shared" ref="DC49:DC58" si="74">AW49*CS49</f>
        <v>0</v>
      </c>
      <c r="DD49" s="162">
        <f t="shared" ref="DD49:DD58" si="75">AY49*CS49</f>
        <v>0</v>
      </c>
      <c r="DE49" s="178">
        <f t="shared" ref="DE49:DE58" si="76">BA49*CS49</f>
        <v>0</v>
      </c>
      <c r="DF49" s="110"/>
      <c r="DG49" s="110"/>
      <c r="DH49" s="110"/>
      <c r="DI49" s="110"/>
      <c r="DJ49" s="110"/>
      <c r="DK49" s="110"/>
      <c r="DL49" s="110"/>
      <c r="DM49" s="110"/>
      <c r="DN49" s="110"/>
      <c r="DO49" s="110"/>
      <c r="DP49" s="110"/>
      <c r="DQ49" s="110"/>
      <c r="DR49" s="110"/>
      <c r="DS49" s="110"/>
      <c r="DT49" s="110"/>
      <c r="DU49" s="110"/>
      <c r="DV49" s="110"/>
      <c r="DW49" s="110"/>
      <c r="DX49" s="110"/>
      <c r="DY49" s="110"/>
    </row>
    <row r="50" spans="1:129">
      <c r="B50" s="108" t="str">
        <f>' B_Populations'!$B$10</f>
        <v>15-19</v>
      </c>
      <c r="C50" s="264">
        <v>0</v>
      </c>
      <c r="D50" s="265">
        <v>0</v>
      </c>
      <c r="E50" s="265">
        <f t="shared" ref="E50:E58" si="77">C50-D50</f>
        <v>0</v>
      </c>
      <c r="F50" s="155"/>
      <c r="G50" s="155"/>
      <c r="H50" s="155"/>
      <c r="I50" s="155"/>
      <c r="J50" s="155"/>
      <c r="K50" s="155"/>
      <c r="L50" s="155"/>
      <c r="M50" s="110"/>
      <c r="N50" s="110"/>
      <c r="O50" s="110"/>
      <c r="P50" s="110"/>
      <c r="Q50" s="110"/>
      <c r="R50" s="110"/>
      <c r="S50" s="110"/>
      <c r="T50" s="110"/>
      <c r="U50" s="110"/>
      <c r="V50" s="110"/>
      <c r="W50" s="110"/>
      <c r="X50" s="110"/>
      <c r="Y50" s="110"/>
      <c r="Z50" s="177"/>
      <c r="AA50" s="177"/>
      <c r="AB50" s="177"/>
      <c r="AC50" s="177"/>
      <c r="AD50" s="177"/>
      <c r="AE50" s="177"/>
      <c r="AF50" s="177"/>
      <c r="AG50" s="110"/>
      <c r="AH50" s="157">
        <f>' B_Populations'!C55</f>
        <v>39971</v>
      </c>
      <c r="AI50" s="157">
        <f t="shared" ref="AI50:AI59" si="78">IF(AH50=0,0,(C50/AH50)*100000)</f>
        <v>0</v>
      </c>
      <c r="AJ50" s="157">
        <f>' B_Populations'!E55</f>
        <v>21095</v>
      </c>
      <c r="AK50" s="157">
        <f>IF(AJ50=0,0,($D$50/$AJ$50)*100000)</f>
        <v>0</v>
      </c>
      <c r="AL50" s="157">
        <f>' B_Populations'!G55</f>
        <v>18876</v>
      </c>
      <c r="AM50" s="157">
        <f>IF(AL50=0,0,($E$50/$AL$50)*100000)</f>
        <v>0</v>
      </c>
      <c r="AN50" s="157">
        <f>' B_Populations'!I55</f>
        <v>0</v>
      </c>
      <c r="AO50" s="157">
        <f>IF(AN50=0,0,($F$50/$AN$50)*100000)</f>
        <v>0</v>
      </c>
      <c r="AP50" s="157">
        <f>' B_Populations'!K55</f>
        <v>0</v>
      </c>
      <c r="AQ50" s="157">
        <f>IF(AP50=0,0,($G$50/$AP$50)*100000)</f>
        <v>0</v>
      </c>
      <c r="AR50" s="157">
        <f>' B_Populations'!M55</f>
        <v>0</v>
      </c>
      <c r="AS50" s="157">
        <f>IF(AR50=0,0,($H$50/$AR$50)*100000)</f>
        <v>0</v>
      </c>
      <c r="AT50" s="157">
        <f>' B_Populations'!O55</f>
        <v>0</v>
      </c>
      <c r="AU50" s="157">
        <f>IF(AT50=0,0,($I$50/$AT$50)*100000)</f>
        <v>0</v>
      </c>
      <c r="AV50" s="157">
        <f>' B_Populations'!Q55</f>
        <v>0</v>
      </c>
      <c r="AW50" s="157">
        <f>IF(AV50=0,0,($J$50/$AV$50)*100000)</f>
        <v>0</v>
      </c>
      <c r="AX50" s="157">
        <f>' B_Populations'!S55</f>
        <v>0</v>
      </c>
      <c r="AY50" s="157">
        <f>IF(AX50=0,0,($K$50/$AX$50)*100000)</f>
        <v>0</v>
      </c>
      <c r="AZ50" s="157">
        <f>' B_Populations'!U55</f>
        <v>0</v>
      </c>
      <c r="BA50" s="157">
        <f>IF(AZ50=0,0,($L$50/$AZ$50)*100000)</f>
        <v>0</v>
      </c>
      <c r="CQ50" s="110"/>
      <c r="CR50" s="158"/>
      <c r="CS50" s="159">
        <v>7.2168999999999997E-2</v>
      </c>
      <c r="CT50" s="110"/>
      <c r="CU50" s="108" t="str">
        <f>' B_Populations'!$B$10</f>
        <v>15-19</v>
      </c>
      <c r="CV50" s="160">
        <f t="shared" si="67"/>
        <v>0</v>
      </c>
      <c r="CW50" s="161">
        <f t="shared" si="68"/>
        <v>0</v>
      </c>
      <c r="CX50" s="161">
        <f t="shared" si="69"/>
        <v>0</v>
      </c>
      <c r="CY50" s="162">
        <f t="shared" si="70"/>
        <v>0</v>
      </c>
      <c r="CZ50" s="162">
        <f t="shared" si="71"/>
        <v>0</v>
      </c>
      <c r="DA50" s="162">
        <f t="shared" si="72"/>
        <v>0</v>
      </c>
      <c r="DB50" s="162">
        <f t="shared" si="73"/>
        <v>0</v>
      </c>
      <c r="DC50" s="162">
        <f t="shared" si="74"/>
        <v>0</v>
      </c>
      <c r="DD50" s="162">
        <f t="shared" si="75"/>
        <v>0</v>
      </c>
      <c r="DE50" s="178">
        <f t="shared" si="76"/>
        <v>0</v>
      </c>
      <c r="DF50" s="110"/>
      <c r="DG50" s="110"/>
      <c r="DH50" s="110"/>
      <c r="DI50" s="110"/>
      <c r="DJ50" s="110"/>
      <c r="DK50" s="110"/>
      <c r="DL50" s="110"/>
      <c r="DM50" s="110"/>
      <c r="DN50" s="110"/>
      <c r="DO50" s="110"/>
      <c r="DP50" s="110"/>
      <c r="DQ50" s="110"/>
      <c r="DR50" s="110"/>
      <c r="DS50" s="110"/>
      <c r="DT50" s="110"/>
      <c r="DU50" s="110"/>
      <c r="DV50" s="110"/>
      <c r="DW50" s="110"/>
      <c r="DX50" s="110"/>
      <c r="DY50" s="110"/>
    </row>
    <row r="51" spans="1:129">
      <c r="B51" s="108" t="str">
        <f>' B_Populations'!$B$11</f>
        <v>20-24</v>
      </c>
      <c r="C51" s="264">
        <v>3</v>
      </c>
      <c r="D51" s="265">
        <v>2</v>
      </c>
      <c r="E51" s="265">
        <f t="shared" si="77"/>
        <v>1</v>
      </c>
      <c r="F51" s="155"/>
      <c r="G51" s="155"/>
      <c r="H51" s="155"/>
      <c r="I51" s="155"/>
      <c r="J51" s="155"/>
      <c r="K51" s="155"/>
      <c r="L51" s="155"/>
      <c r="M51" s="110"/>
      <c r="N51" s="110"/>
      <c r="O51" s="110"/>
      <c r="P51" s="110"/>
      <c r="Q51" s="110"/>
      <c r="R51" s="110"/>
      <c r="S51" s="110"/>
      <c r="T51" s="110"/>
      <c r="U51" s="110"/>
      <c r="V51" s="110"/>
      <c r="W51" s="110"/>
      <c r="X51" s="110"/>
      <c r="Y51" s="110"/>
      <c r="Z51" s="177"/>
      <c r="AA51" s="177"/>
      <c r="AB51" s="177"/>
      <c r="AC51" s="177"/>
      <c r="AD51" s="177"/>
      <c r="AE51" s="177"/>
      <c r="AF51" s="177"/>
      <c r="AG51" s="110"/>
      <c r="AH51" s="157">
        <f>' B_Populations'!C56</f>
        <v>33551</v>
      </c>
      <c r="AI51" s="157">
        <f t="shared" si="78"/>
        <v>8.9416112783523598</v>
      </c>
      <c r="AJ51" s="157">
        <f>' B_Populations'!E56</f>
        <v>16990</v>
      </c>
      <c r="AK51" s="157">
        <f>IF(AJ51=0,0,($D$51/$AJ$51)*100000)</f>
        <v>11.771630370806356</v>
      </c>
      <c r="AL51" s="157">
        <f>' B_Populations'!G56</f>
        <v>16561</v>
      </c>
      <c r="AM51" s="157">
        <f>IF(AL51=0,0,($E$51/$AL$51)*100000)</f>
        <v>6.0382827123965939</v>
      </c>
      <c r="AN51" s="157">
        <f>' B_Populations'!I56</f>
        <v>0</v>
      </c>
      <c r="AO51" s="157">
        <f>IF(AN51=0,0,($F$51/$AN$51)*100000)</f>
        <v>0</v>
      </c>
      <c r="AP51" s="157">
        <f>' B_Populations'!K56</f>
        <v>0</v>
      </c>
      <c r="AQ51" s="157">
        <f>IF(AP51=0,0,($G$51/$AP$51)*100000)</f>
        <v>0</v>
      </c>
      <c r="AR51" s="157">
        <f>' B_Populations'!M56</f>
        <v>0</v>
      </c>
      <c r="AS51" s="157">
        <f>IF(AR51=0,0,($H$51/$AR$51)*100000)</f>
        <v>0</v>
      </c>
      <c r="AT51" s="157">
        <f>' B_Populations'!O56</f>
        <v>0</v>
      </c>
      <c r="AU51" s="157">
        <f>IF(AT51=0,0,($I$51/$AT$51)*100000)</f>
        <v>0</v>
      </c>
      <c r="AV51" s="157">
        <f>' B_Populations'!Q56</f>
        <v>0</v>
      </c>
      <c r="AW51" s="157">
        <f>IF(AV51=0,0,($J$51/$AV$51)*100000)</f>
        <v>0</v>
      </c>
      <c r="AX51" s="157">
        <f>' B_Populations'!S56</f>
        <v>0</v>
      </c>
      <c r="AY51" s="157">
        <f>IF(AX51=0,0,($K$51/$AX$51)*100000)</f>
        <v>0</v>
      </c>
      <c r="AZ51" s="157">
        <f>' B_Populations'!U56</f>
        <v>0</v>
      </c>
      <c r="BA51" s="157">
        <f>IF(AZ51=0,0,($L$51/$AZ$51)*100000)</f>
        <v>0</v>
      </c>
      <c r="CQ51" s="110"/>
      <c r="CR51" s="158"/>
      <c r="CS51" s="159">
        <v>6.6477999999999995E-2</v>
      </c>
      <c r="CT51" s="110"/>
      <c r="CU51" s="108" t="str">
        <f>' B_Populations'!$B$11</f>
        <v>20-24</v>
      </c>
      <c r="CV51" s="160">
        <f t="shared" si="67"/>
        <v>0.59442043456230809</v>
      </c>
      <c r="CW51" s="161">
        <f t="shared" si="68"/>
        <v>0.7825544437904649</v>
      </c>
      <c r="CX51" s="161">
        <f t="shared" si="69"/>
        <v>0.40141295815470074</v>
      </c>
      <c r="CY51" s="162">
        <f t="shared" si="70"/>
        <v>0</v>
      </c>
      <c r="CZ51" s="162">
        <f t="shared" si="71"/>
        <v>0</v>
      </c>
      <c r="DA51" s="162">
        <f t="shared" si="72"/>
        <v>0</v>
      </c>
      <c r="DB51" s="162">
        <f t="shared" si="73"/>
        <v>0</v>
      </c>
      <c r="DC51" s="162">
        <f t="shared" si="74"/>
        <v>0</v>
      </c>
      <c r="DD51" s="162">
        <f t="shared" si="75"/>
        <v>0</v>
      </c>
      <c r="DE51" s="178">
        <f t="shared" si="76"/>
        <v>0</v>
      </c>
      <c r="DF51" s="110"/>
      <c r="DG51" s="110"/>
      <c r="DH51" s="110"/>
      <c r="DI51" s="110"/>
      <c r="DJ51" s="110"/>
      <c r="DK51" s="110"/>
      <c r="DL51" s="110"/>
      <c r="DM51" s="110"/>
      <c r="DN51" s="110"/>
      <c r="DO51" s="110"/>
      <c r="DP51" s="110"/>
      <c r="DQ51" s="110"/>
      <c r="DR51" s="110"/>
      <c r="DS51" s="110"/>
      <c r="DT51" s="110"/>
      <c r="DU51" s="110"/>
      <c r="DV51" s="110"/>
      <c r="DW51" s="110"/>
      <c r="DX51" s="110"/>
      <c r="DY51" s="110"/>
    </row>
    <row r="52" spans="1:129">
      <c r="B52" s="108" t="str">
        <f>' B_Populations'!$B$12</f>
        <v>25-34</v>
      </c>
      <c r="C52" s="264">
        <v>2</v>
      </c>
      <c r="D52" s="265">
        <v>1</v>
      </c>
      <c r="E52" s="265">
        <f t="shared" si="77"/>
        <v>1</v>
      </c>
      <c r="F52" s="155"/>
      <c r="G52" s="155"/>
      <c r="H52" s="155"/>
      <c r="I52" s="155"/>
      <c r="J52" s="155"/>
      <c r="K52" s="155"/>
      <c r="L52" s="155"/>
      <c r="M52" s="110"/>
      <c r="N52" s="110"/>
      <c r="O52" s="110"/>
      <c r="P52" s="110"/>
      <c r="Q52" s="110"/>
      <c r="R52" s="110"/>
      <c r="S52" s="110"/>
      <c r="T52" s="110"/>
      <c r="U52" s="110"/>
      <c r="V52" s="110"/>
      <c r="W52" s="110"/>
      <c r="X52" s="110"/>
      <c r="Y52" s="110"/>
      <c r="Z52" s="177"/>
      <c r="AA52" s="177"/>
      <c r="AB52" s="177"/>
      <c r="AC52" s="177"/>
      <c r="AD52" s="177"/>
      <c r="AE52" s="177"/>
      <c r="AF52" s="177"/>
      <c r="AG52" s="110"/>
      <c r="AH52" s="157">
        <f>' B_Populations'!C57</f>
        <v>63227</v>
      </c>
      <c r="AI52" s="157">
        <f t="shared" si="78"/>
        <v>3.1632055925474876</v>
      </c>
      <c r="AJ52" s="157">
        <f>' B_Populations'!E57</f>
        <v>31745</v>
      </c>
      <c r="AK52" s="157">
        <f>IF(AJ52=0,0,($D$52/$AJ$52)*100000)</f>
        <v>3.1501023783272952</v>
      </c>
      <c r="AL52" s="157">
        <f>' B_Populations'!G57</f>
        <v>31482</v>
      </c>
      <c r="AM52" s="157">
        <f>IF(AL52=0,0,($E$52/$AL$52)*100000)</f>
        <v>3.1764182707578934</v>
      </c>
      <c r="AN52" s="157">
        <f>' B_Populations'!I57</f>
        <v>0</v>
      </c>
      <c r="AO52" s="157">
        <f>IF(AN52=0,0,($F$52/$AN$52)*100000)</f>
        <v>0</v>
      </c>
      <c r="AP52" s="157">
        <f>' B_Populations'!K57</f>
        <v>0</v>
      </c>
      <c r="AQ52" s="157">
        <f>IF(AP52=0,0,($G$52/$AP$52)*100000)</f>
        <v>0</v>
      </c>
      <c r="AR52" s="157">
        <f>' B_Populations'!M57</f>
        <v>0</v>
      </c>
      <c r="AS52" s="157">
        <f>IF(AR52=0,0,($H$52/$AR$52)*100000)</f>
        <v>0</v>
      </c>
      <c r="AT52" s="157">
        <f>' B_Populations'!O57</f>
        <v>0</v>
      </c>
      <c r="AU52" s="157">
        <f>IF(AT52=0,0,($I$52/$AT$52)*100000)</f>
        <v>0</v>
      </c>
      <c r="AV52" s="157">
        <f>' B_Populations'!Q57</f>
        <v>0</v>
      </c>
      <c r="AW52" s="157">
        <f>IF(AV52=0,0,($J$52/$AV$52)*100000)</f>
        <v>0</v>
      </c>
      <c r="AX52" s="157">
        <f>' B_Populations'!S57</f>
        <v>0</v>
      </c>
      <c r="AY52" s="157">
        <f>IF(AX52=0,0,($K$52/$AX$52)*100000)</f>
        <v>0</v>
      </c>
      <c r="AZ52" s="157">
        <f>' B_Populations'!U57</f>
        <v>0</v>
      </c>
      <c r="BA52" s="157">
        <f>IF(AZ52=0,0,($L$52/$AZ$52)*100000)</f>
        <v>0</v>
      </c>
      <c r="CQ52" s="110"/>
      <c r="CR52" s="158"/>
      <c r="CS52" s="159">
        <v>0.135573</v>
      </c>
      <c r="CT52" s="110"/>
      <c r="CU52" s="108" t="str">
        <f>' B_Populations'!$B$12</f>
        <v>25-34</v>
      </c>
      <c r="CV52" s="160">
        <f t="shared" si="67"/>
        <v>0.42884527179844051</v>
      </c>
      <c r="CW52" s="161">
        <f t="shared" si="68"/>
        <v>0.42706882973696642</v>
      </c>
      <c r="CX52" s="161">
        <f t="shared" si="69"/>
        <v>0.43063655422145986</v>
      </c>
      <c r="CY52" s="162">
        <f t="shared" si="70"/>
        <v>0</v>
      </c>
      <c r="CZ52" s="162">
        <f t="shared" si="71"/>
        <v>0</v>
      </c>
      <c r="DA52" s="162">
        <f t="shared" si="72"/>
        <v>0</v>
      </c>
      <c r="DB52" s="162">
        <f t="shared" si="73"/>
        <v>0</v>
      </c>
      <c r="DC52" s="162">
        <f t="shared" si="74"/>
        <v>0</v>
      </c>
      <c r="DD52" s="162">
        <f t="shared" si="75"/>
        <v>0</v>
      </c>
      <c r="DE52" s="178">
        <f t="shared" si="76"/>
        <v>0</v>
      </c>
      <c r="DF52" s="110"/>
      <c r="DG52" s="110"/>
      <c r="DH52" s="110"/>
      <c r="DI52" s="110"/>
      <c r="DJ52" s="110"/>
      <c r="DK52" s="110"/>
      <c r="DL52" s="110"/>
      <c r="DM52" s="110"/>
      <c r="DN52" s="110"/>
      <c r="DO52" s="110"/>
      <c r="DP52" s="110"/>
      <c r="DQ52" s="110"/>
      <c r="DR52" s="110"/>
      <c r="DS52" s="110"/>
      <c r="DT52" s="110"/>
      <c r="DU52" s="110"/>
      <c r="DV52" s="110"/>
      <c r="DW52" s="110"/>
      <c r="DX52" s="110"/>
      <c r="DY52" s="110"/>
    </row>
    <row r="53" spans="1:129">
      <c r="B53" s="108" t="str">
        <f>' B_Populations'!$B$13</f>
        <v>35-44</v>
      </c>
      <c r="C53" s="264">
        <v>3</v>
      </c>
      <c r="D53" s="265">
        <v>3</v>
      </c>
      <c r="E53" s="265">
        <f t="shared" si="77"/>
        <v>0</v>
      </c>
      <c r="F53" s="155"/>
      <c r="G53" s="155"/>
      <c r="H53" s="155"/>
      <c r="I53" s="155"/>
      <c r="J53" s="155"/>
      <c r="K53" s="155"/>
      <c r="L53" s="155"/>
      <c r="M53" s="110"/>
      <c r="N53" s="110"/>
      <c r="O53" s="110"/>
      <c r="P53" s="110"/>
      <c r="Q53" s="110"/>
      <c r="R53" s="110"/>
      <c r="S53" s="110"/>
      <c r="T53" s="110"/>
      <c r="U53" s="110"/>
      <c r="V53" s="110"/>
      <c r="W53" s="110"/>
      <c r="X53" s="110"/>
      <c r="Y53" s="110"/>
      <c r="Z53" s="177"/>
      <c r="AA53" s="177"/>
      <c r="AB53" s="177"/>
      <c r="AC53" s="177"/>
      <c r="AD53" s="177"/>
      <c r="AE53" s="177"/>
      <c r="AF53" s="177"/>
      <c r="AG53" s="110"/>
      <c r="AH53" s="157">
        <f>' B_Populations'!C58</f>
        <v>72566</v>
      </c>
      <c r="AI53" s="157">
        <f t="shared" si="78"/>
        <v>4.1341675164677678</v>
      </c>
      <c r="AJ53" s="157">
        <f>' B_Populations'!E58</f>
        <v>37005</v>
      </c>
      <c r="AK53" s="157">
        <f>IF(AJ53=0,0,($D$53/$AJ$53)*100000)</f>
        <v>8.1070125658694767</v>
      </c>
      <c r="AL53" s="157">
        <f>' B_Populations'!G58</f>
        <v>35561</v>
      </c>
      <c r="AM53" s="157">
        <f>IF(AL53=0,0,($E$53/$AL$53)*100000)</f>
        <v>0</v>
      </c>
      <c r="AN53" s="157">
        <f>' B_Populations'!I58</f>
        <v>0</v>
      </c>
      <c r="AO53" s="157">
        <f>IF(AN53=0,0,($F$53/$AN$53)*100000)</f>
        <v>0</v>
      </c>
      <c r="AP53" s="157">
        <f>' B_Populations'!K58</f>
        <v>0</v>
      </c>
      <c r="AQ53" s="157">
        <f>IF(AP53=0,0,($G$53/$AP$53)*100000)</f>
        <v>0</v>
      </c>
      <c r="AR53" s="157">
        <f>' B_Populations'!M58</f>
        <v>0</v>
      </c>
      <c r="AS53" s="157">
        <f>IF(AR53=0,0,($H$53/$AR$53)*100000)</f>
        <v>0</v>
      </c>
      <c r="AT53" s="157">
        <f>' B_Populations'!O58</f>
        <v>0</v>
      </c>
      <c r="AU53" s="157">
        <f>IF(AT53=0,0,($I$53/$AT$53)*100000)</f>
        <v>0</v>
      </c>
      <c r="AV53" s="157">
        <f>' B_Populations'!Q58</f>
        <v>0</v>
      </c>
      <c r="AW53" s="157">
        <f>IF(AV53=0,0,($J$53/$AV$53)*100000)</f>
        <v>0</v>
      </c>
      <c r="AX53" s="157">
        <f>' B_Populations'!S58</f>
        <v>0</v>
      </c>
      <c r="AY53" s="157">
        <f>IF(AX53=0,0,($K$53/$AX$53)*100000)</f>
        <v>0</v>
      </c>
      <c r="AZ53" s="157">
        <f>' B_Populations'!U58</f>
        <v>0</v>
      </c>
      <c r="BA53" s="157">
        <f>IF(AZ53=0,0,($L$53/$AZ$53)*100000)</f>
        <v>0</v>
      </c>
      <c r="CQ53" s="110"/>
      <c r="CR53" s="158"/>
      <c r="CS53" s="159">
        <v>0.16261300000000001</v>
      </c>
      <c r="CT53" s="110"/>
      <c r="CU53" s="108" t="str">
        <f>' B_Populations'!$B$13</f>
        <v>35-44</v>
      </c>
      <c r="CV53" s="160">
        <f t="shared" si="67"/>
        <v>0.67226938235537315</v>
      </c>
      <c r="CW53" s="161">
        <f t="shared" si="68"/>
        <v>1.3183056343737334</v>
      </c>
      <c r="CX53" s="161">
        <f t="shared" si="69"/>
        <v>0</v>
      </c>
      <c r="CY53" s="162">
        <f t="shared" si="70"/>
        <v>0</v>
      </c>
      <c r="CZ53" s="162">
        <f t="shared" si="71"/>
        <v>0</v>
      </c>
      <c r="DA53" s="162">
        <f t="shared" si="72"/>
        <v>0</v>
      </c>
      <c r="DB53" s="162">
        <f t="shared" si="73"/>
        <v>0</v>
      </c>
      <c r="DC53" s="162">
        <f t="shared" si="74"/>
        <v>0</v>
      </c>
      <c r="DD53" s="162">
        <f t="shared" si="75"/>
        <v>0</v>
      </c>
      <c r="DE53" s="178">
        <f t="shared" si="76"/>
        <v>0</v>
      </c>
      <c r="DF53" s="110"/>
      <c r="DG53" s="110"/>
      <c r="DH53" s="110"/>
      <c r="DI53" s="110"/>
      <c r="DJ53" s="110"/>
      <c r="DK53" s="110"/>
      <c r="DL53" s="110"/>
      <c r="DM53" s="110"/>
      <c r="DN53" s="110"/>
      <c r="DO53" s="110"/>
      <c r="DP53" s="110"/>
      <c r="DQ53" s="110"/>
      <c r="DR53" s="110"/>
      <c r="DS53" s="110"/>
      <c r="DT53" s="110"/>
      <c r="DU53" s="110"/>
      <c r="DV53" s="110"/>
      <c r="DW53" s="110"/>
      <c r="DX53" s="110"/>
      <c r="DY53" s="110"/>
    </row>
    <row r="54" spans="1:129">
      <c r="B54" s="108" t="str">
        <f>' B_Populations'!$B$14</f>
        <v>45-54</v>
      </c>
      <c r="C54" s="264">
        <v>3</v>
      </c>
      <c r="D54" s="265">
        <v>3</v>
      </c>
      <c r="E54" s="265">
        <f t="shared" si="77"/>
        <v>0</v>
      </c>
      <c r="F54" s="155"/>
      <c r="G54" s="155"/>
      <c r="H54" s="155"/>
      <c r="I54" s="155"/>
      <c r="J54" s="155"/>
      <c r="K54" s="155"/>
      <c r="L54" s="155"/>
      <c r="M54" s="110"/>
      <c r="N54" s="110"/>
      <c r="O54" s="110"/>
      <c r="P54" s="110"/>
      <c r="Q54" s="110"/>
      <c r="R54" s="110"/>
      <c r="S54" s="110"/>
      <c r="T54" s="110"/>
      <c r="U54" s="110"/>
      <c r="V54" s="110"/>
      <c r="W54" s="110"/>
      <c r="X54" s="110"/>
      <c r="Y54" s="110"/>
      <c r="Z54" s="177"/>
      <c r="AA54" s="177"/>
      <c r="AB54" s="177"/>
      <c r="AC54" s="177"/>
      <c r="AD54" s="177"/>
      <c r="AE54" s="177"/>
      <c r="AF54" s="177"/>
      <c r="AG54" s="110"/>
      <c r="AH54" s="157">
        <f>' B_Populations'!C59</f>
        <v>74204</v>
      </c>
      <c r="AI54" s="157">
        <f t="shared" si="78"/>
        <v>4.0429087380734199</v>
      </c>
      <c r="AJ54" s="157">
        <f>' B_Populations'!E59</f>
        <v>36806</v>
      </c>
      <c r="AK54" s="157">
        <f>IF(AJ54=0,0,($D$54/$AJ$54)*100000)</f>
        <v>8.1508449709286523</v>
      </c>
      <c r="AL54" s="157">
        <f>' B_Populations'!G59</f>
        <v>37398</v>
      </c>
      <c r="AM54" s="157">
        <f>IF(AL54=0,0,($E$54/$AL$54)*100000)</f>
        <v>0</v>
      </c>
      <c r="AN54" s="157">
        <f>' B_Populations'!I59</f>
        <v>0</v>
      </c>
      <c r="AO54" s="157">
        <f>IF(AN54=0,0,($F$54/$AN$54)*100000)</f>
        <v>0</v>
      </c>
      <c r="AP54" s="157">
        <f>' B_Populations'!K59</f>
        <v>0</v>
      </c>
      <c r="AQ54" s="157">
        <f>IF(AP54=0,0,($G$54/$AP$54)*100000)</f>
        <v>0</v>
      </c>
      <c r="AR54" s="157">
        <f>' B_Populations'!M59</f>
        <v>0</v>
      </c>
      <c r="AS54" s="157">
        <f>IF(AR54=0,0,($H$54/$AR$54)*100000)</f>
        <v>0</v>
      </c>
      <c r="AT54" s="157">
        <f>' B_Populations'!O59</f>
        <v>0</v>
      </c>
      <c r="AU54" s="157">
        <f>IF(AT54=0,0,($I$54/$AT$54)*100000)</f>
        <v>0</v>
      </c>
      <c r="AV54" s="157">
        <f>' B_Populations'!Q59</f>
        <v>0</v>
      </c>
      <c r="AW54" s="157">
        <f>IF(AV54=0,0,($J$54/$AV$54)*100000)</f>
        <v>0</v>
      </c>
      <c r="AX54" s="157">
        <f>' B_Populations'!S59</f>
        <v>0</v>
      </c>
      <c r="AY54" s="157">
        <f>IF(AX54=0,0,($K$54/$AX$54)*100000)</f>
        <v>0</v>
      </c>
      <c r="AZ54" s="157">
        <f>' B_Populations'!U59</f>
        <v>0</v>
      </c>
      <c r="BA54" s="157">
        <f>IF(AZ54=0,0,($L$54/$AZ$54)*100000)</f>
        <v>0</v>
      </c>
      <c r="CQ54" s="110"/>
      <c r="CR54" s="158"/>
      <c r="CS54" s="159">
        <v>0.13483400000000001</v>
      </c>
      <c r="CT54" s="110"/>
      <c r="CU54" s="108" t="str">
        <f>' B_Populations'!$B$14</f>
        <v>45-54</v>
      </c>
      <c r="CV54" s="160">
        <f t="shared" si="67"/>
        <v>0.54512155678939156</v>
      </c>
      <c r="CW54" s="161">
        <f t="shared" si="68"/>
        <v>1.0990110308101939</v>
      </c>
      <c r="CX54" s="161">
        <f t="shared" si="69"/>
        <v>0</v>
      </c>
      <c r="CY54" s="162">
        <f t="shared" si="70"/>
        <v>0</v>
      </c>
      <c r="CZ54" s="162">
        <f t="shared" si="71"/>
        <v>0</v>
      </c>
      <c r="DA54" s="162">
        <f t="shared" si="72"/>
        <v>0</v>
      </c>
      <c r="DB54" s="162">
        <f t="shared" si="73"/>
        <v>0</v>
      </c>
      <c r="DC54" s="162">
        <f t="shared" si="74"/>
        <v>0</v>
      </c>
      <c r="DD54" s="162">
        <f t="shared" si="75"/>
        <v>0</v>
      </c>
      <c r="DE54" s="178">
        <f t="shared" si="76"/>
        <v>0</v>
      </c>
      <c r="DF54" s="110"/>
      <c r="DG54" s="110"/>
      <c r="DH54" s="110"/>
      <c r="DI54" s="110"/>
      <c r="DJ54" s="110"/>
      <c r="DK54" s="110"/>
      <c r="DL54" s="110"/>
      <c r="DM54" s="110"/>
      <c r="DN54" s="110"/>
      <c r="DO54" s="110"/>
      <c r="DP54" s="110"/>
      <c r="DQ54" s="110"/>
      <c r="DR54" s="110"/>
      <c r="DS54" s="110"/>
      <c r="DT54" s="110"/>
      <c r="DU54" s="110"/>
      <c r="DV54" s="110"/>
      <c r="DW54" s="110"/>
      <c r="DX54" s="110"/>
      <c r="DY54" s="110"/>
    </row>
    <row r="55" spans="1:129">
      <c r="B55" s="108" t="str">
        <f>' B_Populations'!$B$15</f>
        <v>55-64</v>
      </c>
      <c r="C55" s="264">
        <v>5</v>
      </c>
      <c r="D55" s="265">
        <v>4</v>
      </c>
      <c r="E55" s="265">
        <f t="shared" si="77"/>
        <v>1</v>
      </c>
      <c r="F55" s="155"/>
      <c r="G55" s="155"/>
      <c r="H55" s="155"/>
      <c r="I55" s="155"/>
      <c r="J55" s="155"/>
      <c r="K55" s="155"/>
      <c r="L55" s="155"/>
      <c r="M55" s="110"/>
      <c r="N55" s="110"/>
      <c r="O55" s="110"/>
      <c r="P55" s="110"/>
      <c r="Q55" s="110"/>
      <c r="R55" s="110"/>
      <c r="S55" s="110"/>
      <c r="T55" s="110"/>
      <c r="U55" s="110"/>
      <c r="V55" s="110"/>
      <c r="W55" s="110"/>
      <c r="X55" s="110"/>
      <c r="Y55" s="110"/>
      <c r="Z55" s="177"/>
      <c r="AA55" s="177"/>
      <c r="AB55" s="177"/>
      <c r="AC55" s="177"/>
      <c r="AD55" s="177"/>
      <c r="AE55" s="177"/>
      <c r="AF55" s="177"/>
      <c r="AG55" s="110"/>
      <c r="AH55" s="157">
        <f>' B_Populations'!C60</f>
        <v>66882</v>
      </c>
      <c r="AI55" s="157">
        <f t="shared" si="78"/>
        <v>7.4758529948267087</v>
      </c>
      <c r="AJ55" s="157">
        <f>' B_Populations'!E60</f>
        <v>32912</v>
      </c>
      <c r="AK55" s="157">
        <f>IF(AJ55=0,0,($D$55/$AJ$55)*100000)</f>
        <v>12.153621779290228</v>
      </c>
      <c r="AL55" s="157">
        <f>' B_Populations'!G60</f>
        <v>33970</v>
      </c>
      <c r="AM55" s="157">
        <f>IF(AL55=0,0,($E$55/$AL$55)*100000)</f>
        <v>2.9437739181630853</v>
      </c>
      <c r="AN55" s="157">
        <f>' B_Populations'!I60</f>
        <v>0</v>
      </c>
      <c r="AO55" s="157">
        <f>IF(AN55=0,0,($F$55/$AN$55)*100000)</f>
        <v>0</v>
      </c>
      <c r="AP55" s="157">
        <f>' B_Populations'!K60</f>
        <v>0</v>
      </c>
      <c r="AQ55" s="157">
        <f>IF(AP55=0,0,($G$55/$AP$55)*100000)</f>
        <v>0</v>
      </c>
      <c r="AR55" s="157">
        <f>' B_Populations'!M60</f>
        <v>0</v>
      </c>
      <c r="AS55" s="157">
        <f>IF(AR55=0,0,($H$55/$AR$55)*100000)</f>
        <v>0</v>
      </c>
      <c r="AT55" s="157">
        <f>' B_Populations'!O60</f>
        <v>0</v>
      </c>
      <c r="AU55" s="157">
        <f>IF(AT55=0,0,($I$55/$AT$55)*100000)</f>
        <v>0</v>
      </c>
      <c r="AV55" s="157">
        <f>' B_Populations'!Q60</f>
        <v>0</v>
      </c>
      <c r="AW55" s="157">
        <f>IF(AV55=0,0,($J$55/$AV$55)*100000)</f>
        <v>0</v>
      </c>
      <c r="AX55" s="157">
        <f>' B_Populations'!S60</f>
        <v>0</v>
      </c>
      <c r="AY55" s="157">
        <f>IF(AX55=0,0,($K$55/$AX$55)*100000)</f>
        <v>0</v>
      </c>
      <c r="AZ55" s="157">
        <f>' B_Populations'!U60</f>
        <v>0</v>
      </c>
      <c r="BA55" s="157">
        <f>IF(AZ55=0,0,($L$55/$AZ$55)*100000)</f>
        <v>0</v>
      </c>
      <c r="CQ55" s="110"/>
      <c r="CR55" s="158"/>
      <c r="CS55" s="159">
        <v>8.7247000000000005E-2</v>
      </c>
      <c r="CT55" s="110"/>
      <c r="CU55" s="108" t="str">
        <f>' B_Populations'!$B$15</f>
        <v>55-64</v>
      </c>
      <c r="CV55" s="160">
        <f t="shared" si="67"/>
        <v>0.65224574623964593</v>
      </c>
      <c r="CW55" s="161">
        <f t="shared" si="68"/>
        <v>1.0603670393777347</v>
      </c>
      <c r="CX55" s="161">
        <f t="shared" si="69"/>
        <v>0.25683544303797473</v>
      </c>
      <c r="CY55" s="162">
        <f t="shared" si="70"/>
        <v>0</v>
      </c>
      <c r="CZ55" s="162">
        <f t="shared" si="71"/>
        <v>0</v>
      </c>
      <c r="DA55" s="162">
        <f t="shared" si="72"/>
        <v>0</v>
      </c>
      <c r="DB55" s="162">
        <f t="shared" si="73"/>
        <v>0</v>
      </c>
      <c r="DC55" s="162">
        <f t="shared" si="74"/>
        <v>0</v>
      </c>
      <c r="DD55" s="162">
        <f t="shared" si="75"/>
        <v>0</v>
      </c>
      <c r="DE55" s="178">
        <f t="shared" si="76"/>
        <v>0</v>
      </c>
      <c r="DF55" s="110"/>
      <c r="DG55" s="110"/>
      <c r="DH55" s="110"/>
      <c r="DI55" s="110"/>
      <c r="DJ55" s="110"/>
      <c r="DK55" s="110"/>
      <c r="DL55" s="110"/>
      <c r="DM55" s="110"/>
      <c r="DN55" s="110"/>
      <c r="DO55" s="110"/>
      <c r="DP55" s="110"/>
      <c r="DQ55" s="110"/>
      <c r="DR55" s="110"/>
      <c r="DS55" s="110"/>
      <c r="DT55" s="110"/>
      <c r="DU55" s="110"/>
      <c r="DV55" s="110"/>
      <c r="DW55" s="110"/>
      <c r="DX55" s="110"/>
      <c r="DY55" s="110"/>
    </row>
    <row r="56" spans="1:129">
      <c r="B56" s="108" t="str">
        <f>' B_Populations'!$B$16</f>
        <v>65-74</v>
      </c>
      <c r="C56" s="264">
        <v>3</v>
      </c>
      <c r="D56" s="265">
        <v>3</v>
      </c>
      <c r="E56" s="265">
        <f t="shared" si="77"/>
        <v>0</v>
      </c>
      <c r="F56" s="155"/>
      <c r="G56" s="155"/>
      <c r="H56" s="155"/>
      <c r="I56" s="155"/>
      <c r="J56" s="155"/>
      <c r="K56" s="155"/>
      <c r="L56" s="155"/>
      <c r="M56" s="110"/>
      <c r="N56" s="110"/>
      <c r="O56" s="110"/>
      <c r="P56" s="110"/>
      <c r="Q56" s="110"/>
      <c r="R56" s="110"/>
      <c r="S56" s="110"/>
      <c r="T56" s="110"/>
      <c r="U56" s="110"/>
      <c r="V56" s="110"/>
      <c r="W56" s="110"/>
      <c r="X56" s="110"/>
      <c r="Y56" s="110"/>
      <c r="Z56" s="177"/>
      <c r="AA56" s="177"/>
      <c r="AB56" s="177"/>
      <c r="AC56" s="177"/>
      <c r="AD56" s="177"/>
      <c r="AE56" s="177"/>
      <c r="AF56" s="177"/>
      <c r="AG56" s="110"/>
      <c r="AH56" s="157">
        <f>' B_Populations'!C61</f>
        <v>44610</v>
      </c>
      <c r="AI56" s="157">
        <f t="shared" si="78"/>
        <v>6.7249495628782787</v>
      </c>
      <c r="AJ56" s="157">
        <f>' B_Populations'!E61</f>
        <v>21035</v>
      </c>
      <c r="AK56" s="157">
        <f>IF(AJ56=0,0,($D$56/$AJ$56)*100000)</f>
        <v>14.261944378416924</v>
      </c>
      <c r="AL56" s="157">
        <f>' B_Populations'!G61</f>
        <v>23575</v>
      </c>
      <c r="AM56" s="157">
        <f>IF(AL56=0,0,($E$56/$AL$56)*100000)</f>
        <v>0</v>
      </c>
      <c r="AN56" s="157">
        <f>' B_Populations'!I61</f>
        <v>0</v>
      </c>
      <c r="AO56" s="157">
        <f>IF(AN56=0,0,($F$56/$AN$56)*100000)</f>
        <v>0</v>
      </c>
      <c r="AP56" s="157">
        <f>' B_Populations'!K61</f>
        <v>0</v>
      </c>
      <c r="AQ56" s="157">
        <f>IF(AP56=0,0,($G$56/$AP$56)*100000)</f>
        <v>0</v>
      </c>
      <c r="AR56" s="157">
        <f>' B_Populations'!M61</f>
        <v>0</v>
      </c>
      <c r="AS56" s="157">
        <f>IF(AR56=0,0,($H$56/$AR$56)*100000)</f>
        <v>0</v>
      </c>
      <c r="AT56" s="157">
        <f>' B_Populations'!O61</f>
        <v>0</v>
      </c>
      <c r="AU56" s="157">
        <f>IF(AT56=0,0,($I$56/$AT$56)*100000)</f>
        <v>0</v>
      </c>
      <c r="AV56" s="157">
        <f>' B_Populations'!Q61</f>
        <v>0</v>
      </c>
      <c r="AW56" s="157">
        <f>IF(AV56=0,0,($J$56/$AV$56)*100000)</f>
        <v>0</v>
      </c>
      <c r="AX56" s="157">
        <f>' B_Populations'!S61</f>
        <v>0</v>
      </c>
      <c r="AY56" s="157">
        <f>IF(AX56=0,0,($K$56/$AX$56)*100000)</f>
        <v>0</v>
      </c>
      <c r="AZ56" s="157">
        <f>' B_Populations'!U61</f>
        <v>0</v>
      </c>
      <c r="BA56" s="157">
        <f>IF(AZ56=0,0,($L$56/$AZ$56)*100000)</f>
        <v>0</v>
      </c>
      <c r="CQ56" s="110"/>
      <c r="CR56" s="158"/>
      <c r="CS56" s="159">
        <v>6.6036999999999998E-2</v>
      </c>
      <c r="CT56" s="110"/>
      <c r="CU56" s="108" t="str">
        <f>' B_Populations'!$B$16</f>
        <v>65-74</v>
      </c>
      <c r="CV56" s="160">
        <f t="shared" si="67"/>
        <v>0.44409549428379286</v>
      </c>
      <c r="CW56" s="161">
        <f t="shared" si="68"/>
        <v>0.94181602091751837</v>
      </c>
      <c r="CX56" s="161">
        <f t="shared" si="69"/>
        <v>0</v>
      </c>
      <c r="CY56" s="162">
        <f t="shared" si="70"/>
        <v>0</v>
      </c>
      <c r="CZ56" s="162">
        <f t="shared" si="71"/>
        <v>0</v>
      </c>
      <c r="DA56" s="162">
        <f t="shared" si="72"/>
        <v>0</v>
      </c>
      <c r="DB56" s="162">
        <f t="shared" si="73"/>
        <v>0</v>
      </c>
      <c r="DC56" s="162">
        <f t="shared" si="74"/>
        <v>0</v>
      </c>
      <c r="DD56" s="162">
        <f t="shared" si="75"/>
        <v>0</v>
      </c>
      <c r="DE56" s="178">
        <f t="shared" si="76"/>
        <v>0</v>
      </c>
      <c r="DF56" s="110"/>
      <c r="DG56" s="110"/>
      <c r="DH56" s="110"/>
      <c r="DI56" s="110"/>
      <c r="DJ56" s="110"/>
      <c r="DK56" s="110"/>
      <c r="DL56" s="110"/>
      <c r="DM56" s="110"/>
      <c r="DN56" s="110"/>
      <c r="DO56" s="110"/>
      <c r="DP56" s="110"/>
      <c r="DQ56" s="110"/>
      <c r="DR56" s="110"/>
      <c r="DS56" s="110"/>
      <c r="DT56" s="110"/>
      <c r="DU56" s="110"/>
      <c r="DV56" s="110"/>
      <c r="DW56" s="110"/>
      <c r="DX56" s="110"/>
      <c r="DY56" s="110"/>
    </row>
    <row r="57" spans="1:129">
      <c r="B57" s="108" t="str">
        <f>' B_Populations'!$B$17</f>
        <v>75-84</v>
      </c>
      <c r="C57" s="264">
        <v>1</v>
      </c>
      <c r="D57" s="265">
        <v>1</v>
      </c>
      <c r="E57" s="265">
        <f t="shared" si="77"/>
        <v>0</v>
      </c>
      <c r="F57" s="155"/>
      <c r="G57" s="155"/>
      <c r="H57" s="155"/>
      <c r="I57" s="155"/>
      <c r="J57" s="155"/>
      <c r="K57" s="155"/>
      <c r="L57" s="155"/>
      <c r="M57" s="110"/>
      <c r="N57" s="110"/>
      <c r="O57" s="110"/>
      <c r="P57" s="110"/>
      <c r="Q57" s="110"/>
      <c r="R57" s="110"/>
      <c r="S57" s="110"/>
      <c r="T57" s="110"/>
      <c r="U57" s="110"/>
      <c r="V57" s="110"/>
      <c r="W57" s="110"/>
      <c r="X57" s="110"/>
      <c r="Y57" s="110"/>
      <c r="Z57" s="177"/>
      <c r="AA57" s="177"/>
      <c r="AB57" s="177"/>
      <c r="AC57" s="177"/>
      <c r="AD57" s="177"/>
      <c r="AE57" s="177"/>
      <c r="AF57" s="177"/>
      <c r="AG57" s="110"/>
      <c r="AH57" s="157">
        <f>' B_Populations'!C62</f>
        <v>20900</v>
      </c>
      <c r="AI57" s="157">
        <f t="shared" si="78"/>
        <v>4.7846889952153111</v>
      </c>
      <c r="AJ57" s="157">
        <f>' B_Populations'!E62</f>
        <v>8787</v>
      </c>
      <c r="AK57" s="157">
        <f>IF(AJ57=0,0,($D$57/$AJ$57)*100000)</f>
        <v>11.380448389666553</v>
      </c>
      <c r="AL57" s="157">
        <f>' B_Populations'!G62</f>
        <v>12113</v>
      </c>
      <c r="AM57" s="157">
        <f>IF(AL57=0,0,($E$57/$AL$57)*100000)</f>
        <v>0</v>
      </c>
      <c r="AN57" s="157">
        <f>' B_Populations'!I62</f>
        <v>0</v>
      </c>
      <c r="AO57" s="157">
        <f>IF(AN57=0,0,($F$57/$AN$57)*100000)</f>
        <v>0</v>
      </c>
      <c r="AP57" s="157">
        <f>' B_Populations'!K62</f>
        <v>0</v>
      </c>
      <c r="AQ57" s="157">
        <f>IF(AP57=0,0,($G$57/$AP$57)*100000)</f>
        <v>0</v>
      </c>
      <c r="AR57" s="157">
        <f>' B_Populations'!M62</f>
        <v>0</v>
      </c>
      <c r="AS57" s="157">
        <f>IF(AR57=0,0,($H$57/$AR$57)*100000)</f>
        <v>0</v>
      </c>
      <c r="AT57" s="157">
        <f>' B_Populations'!O62</f>
        <v>0</v>
      </c>
      <c r="AU57" s="157">
        <f>IF(AT57=0,0,($I$57/$AT$57)*100000)</f>
        <v>0</v>
      </c>
      <c r="AV57" s="157">
        <f>' B_Populations'!Q62</f>
        <v>0</v>
      </c>
      <c r="AW57" s="157">
        <f>IF(AV57=0,0,($J$57/$AV$57)*100000)</f>
        <v>0</v>
      </c>
      <c r="AX57" s="157">
        <f>' B_Populations'!S62</f>
        <v>0</v>
      </c>
      <c r="AY57" s="157">
        <f>IF(AX57=0,0,($K$57/$AX$57)*100000)</f>
        <v>0</v>
      </c>
      <c r="AZ57" s="157">
        <f>' B_Populations'!U62</f>
        <v>0</v>
      </c>
      <c r="BA57" s="157">
        <f>IF(AZ57=0,0,($L$57/$AZ$57)*100000)</f>
        <v>0</v>
      </c>
      <c r="CQ57" s="110"/>
      <c r="CR57" s="158"/>
      <c r="CS57" s="159">
        <v>4.4840999999999999E-2</v>
      </c>
      <c r="CT57" s="110"/>
      <c r="CU57" s="108" t="str">
        <f>' B_Populations'!$B$17</f>
        <v>75-84</v>
      </c>
      <c r="CV57" s="160">
        <f t="shared" si="67"/>
        <v>0.21455023923444977</v>
      </c>
      <c r="CW57" s="161">
        <f t="shared" si="68"/>
        <v>0.51031068624103793</v>
      </c>
      <c r="CX57" s="161">
        <f t="shared" si="69"/>
        <v>0</v>
      </c>
      <c r="CY57" s="162">
        <f t="shared" si="70"/>
        <v>0</v>
      </c>
      <c r="CZ57" s="162">
        <f t="shared" si="71"/>
        <v>0</v>
      </c>
      <c r="DA57" s="162">
        <f t="shared" si="72"/>
        <v>0</v>
      </c>
      <c r="DB57" s="162">
        <f t="shared" si="73"/>
        <v>0</v>
      </c>
      <c r="DC57" s="162">
        <f t="shared" si="74"/>
        <v>0</v>
      </c>
      <c r="DD57" s="162">
        <f t="shared" si="75"/>
        <v>0</v>
      </c>
      <c r="DE57" s="178">
        <f t="shared" si="76"/>
        <v>0</v>
      </c>
      <c r="DF57" s="110"/>
      <c r="DG57" s="110"/>
      <c r="DH57" s="110"/>
      <c r="DI57" s="110"/>
      <c r="DJ57" s="110"/>
      <c r="DK57" s="110"/>
      <c r="DL57" s="110"/>
      <c r="DM57" s="110"/>
      <c r="DN57" s="110"/>
      <c r="DO57" s="110"/>
      <c r="DP57" s="110"/>
      <c r="DQ57" s="110"/>
      <c r="DR57" s="110"/>
      <c r="DS57" s="110"/>
      <c r="DT57" s="110"/>
      <c r="DU57" s="110"/>
      <c r="DV57" s="110"/>
      <c r="DW57" s="110"/>
      <c r="DX57" s="110"/>
      <c r="DY57" s="110"/>
    </row>
    <row r="58" spans="1:129">
      <c r="B58" s="108" t="str">
        <f>' B_Populations'!$B$18</f>
        <v>85+</v>
      </c>
      <c r="C58" s="264">
        <v>1</v>
      </c>
      <c r="D58" s="265">
        <v>1</v>
      </c>
      <c r="E58" s="265">
        <f t="shared" si="77"/>
        <v>0</v>
      </c>
      <c r="F58" s="155"/>
      <c r="G58" s="155"/>
      <c r="H58" s="155"/>
      <c r="I58" s="155"/>
      <c r="J58" s="155"/>
      <c r="K58" s="155"/>
      <c r="L58" s="155"/>
      <c r="M58" s="110"/>
      <c r="N58" s="110"/>
      <c r="O58" s="110"/>
      <c r="P58" s="110"/>
      <c r="Q58" s="110"/>
      <c r="R58" s="110"/>
      <c r="S58" s="110"/>
      <c r="T58" s="110"/>
      <c r="U58" s="110"/>
      <c r="V58" s="110"/>
      <c r="W58" s="110"/>
      <c r="X58" s="110"/>
      <c r="Y58" s="110"/>
      <c r="Z58" s="177"/>
      <c r="AA58" s="177"/>
      <c r="AB58" s="177"/>
      <c r="AC58" s="177"/>
      <c r="AD58" s="177"/>
      <c r="AE58" s="177"/>
      <c r="AF58" s="177"/>
      <c r="AG58" s="110"/>
      <c r="AH58" s="157">
        <f>' B_Populations'!C63</f>
        <v>7571</v>
      </c>
      <c r="AI58" s="157">
        <f t="shared" si="78"/>
        <v>13.20829480914014</v>
      </c>
      <c r="AJ58" s="157">
        <f>' B_Populations'!E63</f>
        <v>3166</v>
      </c>
      <c r="AK58" s="157">
        <f>IF(AJ58=0,0,($D$58/$AJ$58)*100000)</f>
        <v>31.585596967782688</v>
      </c>
      <c r="AL58" s="157">
        <f>' B_Populations'!G63</f>
        <v>4405</v>
      </c>
      <c r="AM58" s="157">
        <f>IF(AL58=0,0,($E$58/$AL$58)*100000)</f>
        <v>0</v>
      </c>
      <c r="AN58" s="157">
        <f>' B_Populations'!I63</f>
        <v>0</v>
      </c>
      <c r="AO58" s="157">
        <f>IF(AN58=0,0,($F$58/$AN$58)*100000)</f>
        <v>0</v>
      </c>
      <c r="AP58" s="157">
        <f>' B_Populations'!K63</f>
        <v>0</v>
      </c>
      <c r="AQ58" s="157">
        <f>IF(AP58=0,0,($G$58/$AP$58)*100000)</f>
        <v>0</v>
      </c>
      <c r="AR58" s="157">
        <f>' B_Populations'!M63</f>
        <v>0</v>
      </c>
      <c r="AS58" s="157">
        <f>IF(AR58=0,0,($H$58/$AR$58)*100000)</f>
        <v>0</v>
      </c>
      <c r="AT58" s="157">
        <f>' B_Populations'!O63</f>
        <v>0</v>
      </c>
      <c r="AU58" s="157">
        <f>IF(AT58=0,0,($I$58/$AT$58)*100000)</f>
        <v>0</v>
      </c>
      <c r="AV58" s="157">
        <f>' B_Populations'!Q63</f>
        <v>0</v>
      </c>
      <c r="AW58" s="157">
        <f>IF(AV58=0,0,($J$58/$AV$58)*100000)</f>
        <v>0</v>
      </c>
      <c r="AX58" s="157">
        <f>' B_Populations'!S63</f>
        <v>0</v>
      </c>
      <c r="AY58" s="157">
        <f>IF(AX58=0,0,($K$58/$AX$58)*100000)</f>
        <v>0</v>
      </c>
      <c r="AZ58" s="157">
        <f>' B_Populations'!U63</f>
        <v>0</v>
      </c>
      <c r="BA58" s="157">
        <f>IF(AZ58=0,0,($L$58/$AZ$58)*100000)</f>
        <v>0</v>
      </c>
      <c r="CQ58" s="110"/>
      <c r="CR58" s="158"/>
      <c r="CS58" s="159">
        <v>1.5507999999999999E-2</v>
      </c>
      <c r="CT58" s="110"/>
      <c r="CU58" s="108" t="str">
        <f>' B_Populations'!$B$18</f>
        <v>85+</v>
      </c>
      <c r="CV58" s="160">
        <f t="shared" si="67"/>
        <v>0.2048342359001453</v>
      </c>
      <c r="CW58" s="161">
        <f t="shared" si="68"/>
        <v>0.48982943777637389</v>
      </c>
      <c r="CX58" s="161">
        <f t="shared" si="69"/>
        <v>0</v>
      </c>
      <c r="CY58" s="162">
        <f t="shared" si="70"/>
        <v>0</v>
      </c>
      <c r="CZ58" s="162">
        <f t="shared" si="71"/>
        <v>0</v>
      </c>
      <c r="DA58" s="162">
        <f t="shared" si="72"/>
        <v>0</v>
      </c>
      <c r="DB58" s="162">
        <f t="shared" si="73"/>
        <v>0</v>
      </c>
      <c r="DC58" s="162">
        <f t="shared" si="74"/>
        <v>0</v>
      </c>
      <c r="DD58" s="162">
        <f t="shared" si="75"/>
        <v>0</v>
      </c>
      <c r="DE58" s="178">
        <f t="shared" si="76"/>
        <v>0</v>
      </c>
      <c r="DF58" s="110"/>
      <c r="DG58" s="110"/>
      <c r="DH58" s="110"/>
      <c r="DI58" s="110"/>
      <c r="DJ58" s="110"/>
      <c r="DK58" s="110"/>
      <c r="DL58" s="110"/>
      <c r="DM58" s="110"/>
      <c r="DN58" s="110"/>
      <c r="DO58" s="110"/>
      <c r="DP58" s="110"/>
      <c r="DQ58" s="110"/>
      <c r="DR58" s="110"/>
      <c r="DS58" s="110"/>
      <c r="DT58" s="110"/>
      <c r="DU58" s="110"/>
      <c r="DV58" s="110"/>
      <c r="DW58" s="110"/>
      <c r="DX58" s="110"/>
      <c r="DY58" s="110"/>
    </row>
    <row r="59" spans="1:129">
      <c r="B59" s="163" t="s">
        <v>115</v>
      </c>
      <c r="C59" s="164">
        <f t="shared" ref="C59:L59" si="79">SUM(C49:C58)</f>
        <v>21</v>
      </c>
      <c r="D59" s="165">
        <f t="shared" si="79"/>
        <v>18</v>
      </c>
      <c r="E59" s="165">
        <f t="shared" si="79"/>
        <v>3</v>
      </c>
      <c r="F59" s="167">
        <f t="shared" si="79"/>
        <v>0</v>
      </c>
      <c r="G59" s="167">
        <f t="shared" si="79"/>
        <v>0</v>
      </c>
      <c r="H59" s="167">
        <f t="shared" si="79"/>
        <v>0</v>
      </c>
      <c r="I59" s="167">
        <f t="shared" si="79"/>
        <v>0</v>
      </c>
      <c r="J59" s="167">
        <f t="shared" si="79"/>
        <v>0</v>
      </c>
      <c r="K59" s="167">
        <f t="shared" si="79"/>
        <v>0</v>
      </c>
      <c r="L59" s="179">
        <f t="shared" si="79"/>
        <v>0</v>
      </c>
      <c r="M59" s="98"/>
      <c r="AH59" s="170">
        <f t="shared" ref="AH59:BA59" si="80">SUM(AH49:AH58)</f>
        <v>462678</v>
      </c>
      <c r="AI59" s="157">
        <f t="shared" si="78"/>
        <v>4.5387937183094937</v>
      </c>
      <c r="AJ59" s="157">
        <f t="shared" si="80"/>
        <v>229412</v>
      </c>
      <c r="AK59" s="157">
        <f>IF(AJ59=0,0,($D$59/$AJ$59)*100000)</f>
        <v>7.8461457988248213</v>
      </c>
      <c r="AL59" s="157">
        <f t="shared" si="80"/>
        <v>233266</v>
      </c>
      <c r="AM59" s="157">
        <f>IF(AL59=0,0,($E$59/$AL$59)*100000)</f>
        <v>1.2860854132192432</v>
      </c>
      <c r="AN59" s="157">
        <f t="shared" si="80"/>
        <v>0</v>
      </c>
      <c r="AO59" s="157">
        <f>IF(AN59=0,0,($F$59/$AN$59)*100000)</f>
        <v>0</v>
      </c>
      <c r="AP59" s="157">
        <f t="shared" si="80"/>
        <v>0</v>
      </c>
      <c r="AQ59" s="157">
        <f>IF(AP59=0,0,($G$59/$AP$59)*100000)</f>
        <v>0</v>
      </c>
      <c r="AR59" s="157">
        <f t="shared" si="80"/>
        <v>0</v>
      </c>
      <c r="AS59" s="157">
        <f>IF(AR59=0,0,($H$59/$AR$59)*100000)</f>
        <v>0</v>
      </c>
      <c r="AT59" s="157">
        <f t="shared" si="80"/>
        <v>0</v>
      </c>
      <c r="AU59" s="157">
        <f>IF(AT59=0,0,($I$59/$AT$59)*100000)</f>
        <v>0</v>
      </c>
      <c r="AV59" s="157">
        <f t="shared" si="80"/>
        <v>0</v>
      </c>
      <c r="AW59" s="157">
        <f>IF(AV59=0,0,($J$59/$AV$59)*100000)</f>
        <v>0</v>
      </c>
      <c r="AX59" s="157">
        <f t="shared" si="80"/>
        <v>0</v>
      </c>
      <c r="AY59" s="157">
        <f>IF(AX59=0,0,($K$59/$AX$59)*100000)</f>
        <v>0</v>
      </c>
      <c r="AZ59" s="157">
        <f t="shared" si="80"/>
        <v>0</v>
      </c>
      <c r="BA59" s="157">
        <f>IF(AZ59=0,0,($L$59/$AZ$59)*100000)</f>
        <v>0</v>
      </c>
      <c r="CS59" s="171"/>
      <c r="CU59" s="157" t="s">
        <v>115</v>
      </c>
      <c r="CV59" s="160">
        <f t="shared" ref="CV59:DE59" si="81">SUM(CV49:CV58)</f>
        <v>3.756382361163547</v>
      </c>
      <c r="CW59" s="161">
        <f t="shared" si="81"/>
        <v>6.6292631230240238</v>
      </c>
      <c r="CX59" s="161">
        <f t="shared" si="81"/>
        <v>1.0888849554141353</v>
      </c>
      <c r="CY59" s="172">
        <f t="shared" si="81"/>
        <v>0</v>
      </c>
      <c r="CZ59" s="172">
        <f t="shared" si="81"/>
        <v>0</v>
      </c>
      <c r="DA59" s="172">
        <f t="shared" si="81"/>
        <v>0</v>
      </c>
      <c r="DB59" s="172">
        <f t="shared" si="81"/>
        <v>0</v>
      </c>
      <c r="DC59" s="172">
        <f t="shared" si="81"/>
        <v>0</v>
      </c>
      <c r="DD59" s="172">
        <f t="shared" si="81"/>
        <v>0</v>
      </c>
      <c r="DE59" s="180">
        <f t="shared" si="81"/>
        <v>0</v>
      </c>
      <c r="DU59" s="110"/>
    </row>
    <row r="61" spans="1:129" ht="12.95" thickBot="1"/>
    <row r="62" spans="1:129" ht="13.5" thickBot="1">
      <c r="A62" s="136" t="s">
        <v>116</v>
      </c>
      <c r="B62" s="173"/>
      <c r="C62" s="174">
        <f>' B_Populations'!A70</f>
        <v>2017</v>
      </c>
      <c r="D62" s="139" t="s">
        <v>103</v>
      </c>
      <c r="E62" s="139"/>
      <c r="F62" s="140" t="s">
        <v>104</v>
      </c>
      <c r="G62" s="141"/>
      <c r="H62" s="141"/>
      <c r="I62" s="141"/>
      <c r="J62" s="141"/>
      <c r="K62" s="141"/>
      <c r="L62" s="141"/>
      <c r="M62" s="98"/>
      <c r="N62" s="98"/>
      <c r="O62" s="98"/>
      <c r="P62" s="98"/>
      <c r="Q62" s="98"/>
      <c r="R62" s="98"/>
      <c r="S62" s="98"/>
      <c r="T62" s="98"/>
      <c r="U62" s="98"/>
      <c r="V62" s="98"/>
      <c r="W62" s="98"/>
      <c r="X62" s="98"/>
      <c r="Y62" s="98"/>
      <c r="CV62" s="98" t="s">
        <v>106</v>
      </c>
      <c r="CW62" s="98"/>
      <c r="CX62" s="98"/>
      <c r="CY62" s="98"/>
    </row>
    <row r="63" spans="1:129" ht="39">
      <c r="B63" s="144" t="s">
        <v>32</v>
      </c>
      <c r="C63" s="145" t="s">
        <v>107</v>
      </c>
      <c r="D63" s="146" t="s">
        <v>108</v>
      </c>
      <c r="E63" s="146" t="s">
        <v>109</v>
      </c>
      <c r="F63" s="148" t="str">
        <f>' B_Populations'!$I$8</f>
        <v>White-Not Hispanic</v>
      </c>
      <c r="G63" s="148" t="str">
        <f>' B_Populations'!$K$8</f>
        <v>Hispanic</v>
      </c>
      <c r="H63" s="148" t="str">
        <f>' B_Populations'!$M$8</f>
        <v>Black-Not Hispanic</v>
      </c>
      <c r="I63" s="148" t="str">
        <f>' B_Populations'!$O$8</f>
        <v>Asian</v>
      </c>
      <c r="J63" s="148" t="str">
        <f>' B_Populations'!$Q$8</f>
        <v>American Indian/Alaska Native</v>
      </c>
      <c r="K63" s="148" t="str">
        <f>' B_Populations'!$S$8</f>
        <v>Other</v>
      </c>
      <c r="L63" s="175" t="str">
        <f>' B_Populations'!$U$8</f>
        <v>Other</v>
      </c>
      <c r="M63" s="102"/>
      <c r="N63" s="102"/>
      <c r="O63" s="102"/>
      <c r="P63" s="102"/>
      <c r="Q63" s="102"/>
      <c r="R63" s="102"/>
      <c r="S63" s="102"/>
      <c r="T63" s="102"/>
      <c r="U63" s="102"/>
      <c r="V63" s="102"/>
      <c r="W63" s="102"/>
      <c r="X63" s="102"/>
      <c r="Y63" s="102"/>
      <c r="Z63" s="102"/>
      <c r="AA63" s="102"/>
      <c r="AB63" s="102"/>
      <c r="AC63" s="102"/>
      <c r="AD63" s="102"/>
      <c r="AE63" s="102"/>
      <c r="AF63" s="102"/>
      <c r="AH63" s="150" t="s">
        <v>110</v>
      </c>
      <c r="AI63" s="150" t="s">
        <v>111</v>
      </c>
      <c r="AJ63" s="150" t="s">
        <v>112</v>
      </c>
      <c r="AK63" s="150" t="s">
        <v>111</v>
      </c>
      <c r="AL63" s="150" t="s">
        <v>113</v>
      </c>
      <c r="AM63" s="150" t="s">
        <v>111</v>
      </c>
      <c r="AN63" s="150" t="str">
        <f>' B_Populations'!$I$8</f>
        <v>White-Not Hispanic</v>
      </c>
      <c r="AO63" s="150" t="s">
        <v>111</v>
      </c>
      <c r="AP63" s="150" t="str">
        <f>' B_Populations'!$K$8</f>
        <v>Hispanic</v>
      </c>
      <c r="AQ63" s="150" t="s">
        <v>111</v>
      </c>
      <c r="AR63" s="150" t="str">
        <f>' B_Populations'!$M$8</f>
        <v>Black-Not Hispanic</v>
      </c>
      <c r="AS63" s="150" t="s">
        <v>111</v>
      </c>
      <c r="AT63" s="150" t="str">
        <f>' B_Populations'!$O$8</f>
        <v>Asian</v>
      </c>
      <c r="AU63" s="150" t="s">
        <v>111</v>
      </c>
      <c r="AV63" s="150" t="str">
        <f>' B_Populations'!$Q$8</f>
        <v>American Indian/Alaska Native</v>
      </c>
      <c r="AW63" s="150" t="s">
        <v>111</v>
      </c>
      <c r="AX63" s="150" t="str">
        <f>' B_Populations'!$S$8</f>
        <v>Other</v>
      </c>
      <c r="AY63" s="150" t="s">
        <v>111</v>
      </c>
      <c r="AZ63" s="150" t="str">
        <f>' B_Populations'!$U$8</f>
        <v>Other</v>
      </c>
      <c r="BA63" s="150" t="s">
        <v>111</v>
      </c>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102"/>
      <c r="BX63" s="102"/>
      <c r="BY63" s="102"/>
      <c r="BZ63" s="102"/>
      <c r="CA63" s="102"/>
      <c r="CB63" s="102"/>
      <c r="CC63" s="102"/>
      <c r="CD63" s="102"/>
      <c r="CE63" s="102"/>
      <c r="CF63" s="102"/>
      <c r="CG63" s="102"/>
      <c r="CH63" s="102"/>
      <c r="CI63" s="102"/>
      <c r="CJ63" s="102"/>
      <c r="CK63" s="102"/>
      <c r="CL63" s="102"/>
      <c r="CM63" s="102"/>
      <c r="CN63" s="102"/>
      <c r="CO63" s="102"/>
      <c r="CP63" s="102"/>
      <c r="CQ63" s="102"/>
      <c r="CR63" s="102"/>
      <c r="CS63" s="151" t="s">
        <v>114</v>
      </c>
      <c r="CU63" s="150" t="s">
        <v>32</v>
      </c>
      <c r="CV63" s="152" t="s">
        <v>33</v>
      </c>
      <c r="CW63" s="153" t="s">
        <v>34</v>
      </c>
      <c r="CX63" s="153" t="s">
        <v>35</v>
      </c>
      <c r="CY63" s="148" t="str">
        <f>' B_Populations'!$I$8</f>
        <v>White-Not Hispanic</v>
      </c>
      <c r="CZ63" s="148" t="str">
        <f>' B_Populations'!$K$8</f>
        <v>Hispanic</v>
      </c>
      <c r="DA63" s="148" t="str">
        <f>' B_Populations'!$M$8</f>
        <v>Black-Not Hispanic</v>
      </c>
      <c r="DB63" s="148" t="str">
        <f>' B_Populations'!$O$8</f>
        <v>Asian</v>
      </c>
      <c r="DC63" s="148" t="str">
        <f>' B_Populations'!$Q$8</f>
        <v>American Indian/Alaska Native</v>
      </c>
      <c r="DD63" s="148" t="str">
        <f>' B_Populations'!$S$8</f>
        <v>Other</v>
      </c>
      <c r="DE63" s="175" t="str">
        <f>' B_Populations'!$U$8</f>
        <v>Other</v>
      </c>
    </row>
    <row r="64" spans="1:129">
      <c r="B64" s="108" t="str">
        <f>' B_Populations'!$B$9</f>
        <v>10-14</v>
      </c>
      <c r="C64" s="264">
        <v>0</v>
      </c>
      <c r="D64" s="265">
        <v>0</v>
      </c>
      <c r="E64" s="265">
        <f>C64-D64</f>
        <v>0</v>
      </c>
      <c r="F64" s="155"/>
      <c r="G64" s="155"/>
      <c r="H64" s="155"/>
      <c r="I64" s="155"/>
      <c r="J64" s="155"/>
      <c r="K64" s="155"/>
      <c r="L64" s="155"/>
      <c r="M64" s="110"/>
      <c r="N64" s="110"/>
      <c r="O64" s="110"/>
      <c r="P64" s="110"/>
      <c r="Q64" s="110"/>
      <c r="R64" s="110"/>
      <c r="S64" s="110"/>
      <c r="T64" s="110"/>
      <c r="U64" s="110"/>
      <c r="V64" s="110"/>
      <c r="W64" s="110"/>
      <c r="X64" s="110"/>
      <c r="Y64" s="110"/>
      <c r="Z64" s="177"/>
      <c r="AA64" s="177"/>
      <c r="AB64" s="177"/>
      <c r="AC64" s="177"/>
      <c r="AD64" s="177"/>
      <c r="AE64" s="177"/>
      <c r="AF64" s="177"/>
      <c r="AG64" s="110"/>
      <c r="AH64" s="157">
        <f>' B_Populations'!C69</f>
        <v>42413</v>
      </c>
      <c r="AI64" s="157">
        <f>IF(AH64=0,0,(C64/AH64)*100000)</f>
        <v>0</v>
      </c>
      <c r="AJ64" s="157">
        <f>' B_Populations'!E69</f>
        <v>22209</v>
      </c>
      <c r="AK64" s="157">
        <f>IF(AJ64=0,0,($D$64/$AJ$64)*100000)</f>
        <v>0</v>
      </c>
      <c r="AL64" s="157">
        <f>' B_Populations'!G69</f>
        <v>20204</v>
      </c>
      <c r="AM64" s="157">
        <f>IF(AL64=0,0,($E$64/$AL$64)*100000)</f>
        <v>0</v>
      </c>
      <c r="AN64" s="157">
        <f>' B_Populations'!I69</f>
        <v>0</v>
      </c>
      <c r="AO64" s="157">
        <f>IF(AN64=0,0,($F$64/$AN$64)*100000)</f>
        <v>0</v>
      </c>
      <c r="AP64" s="157">
        <f>' B_Populations'!K69</f>
        <v>0</v>
      </c>
      <c r="AQ64" s="157">
        <f>IF(AP64=0,0,($G$64/$AP$64)*100000)</f>
        <v>0</v>
      </c>
      <c r="AR64" s="157">
        <f>' B_Populations'!M69</f>
        <v>0</v>
      </c>
      <c r="AS64" s="157">
        <f>IF(AR64=0,0,($H$64/$AR$64)*100000)</f>
        <v>0</v>
      </c>
      <c r="AT64" s="157">
        <f>' B_Populations'!O69</f>
        <v>0</v>
      </c>
      <c r="AU64" s="157">
        <f>IF(AT64=0,0,($I$64/$AT$64)*100000)</f>
        <v>0</v>
      </c>
      <c r="AV64" s="157">
        <f>' B_Populations'!Q69</f>
        <v>0</v>
      </c>
      <c r="AW64" s="157">
        <f>IF(AV64=0,0,($J$64/$AV$64)*100000)</f>
        <v>0</v>
      </c>
      <c r="AX64" s="157">
        <f>' B_Populations'!S69</f>
        <v>0</v>
      </c>
      <c r="AY64" s="157">
        <f>IF(AX64=0,0,($K$64/$AX$64)*100000)</f>
        <v>0</v>
      </c>
      <c r="AZ64" s="157">
        <f>' B_Populations'!U69</f>
        <v>0</v>
      </c>
      <c r="BA64" s="157">
        <f>IF(AZ64=0,0,($L$64/$AZ$64)*100000)</f>
        <v>0</v>
      </c>
      <c r="CQ64" s="110"/>
      <c r="CR64" s="158"/>
      <c r="CS64" s="159">
        <v>7.3032E-2</v>
      </c>
      <c r="CT64" s="110"/>
      <c r="CU64" s="108" t="str">
        <f>' B_Populations'!$B$9</f>
        <v>10-14</v>
      </c>
      <c r="CV64" s="160">
        <f t="shared" ref="CV64:CV73" si="82">AI64*CS64</f>
        <v>0</v>
      </c>
      <c r="CW64" s="161">
        <f t="shared" ref="CW64:CW73" si="83">AK64*CS64</f>
        <v>0</v>
      </c>
      <c r="CX64" s="161">
        <f t="shared" ref="CX64:CX73" si="84">AM64*CS64</f>
        <v>0</v>
      </c>
      <c r="CY64" s="162">
        <f t="shared" ref="CY64:CY73" si="85">AO64*CS64</f>
        <v>0</v>
      </c>
      <c r="CZ64" s="162">
        <f t="shared" ref="CZ64:CZ73" si="86">AQ64*CS64</f>
        <v>0</v>
      </c>
      <c r="DA64" s="162">
        <f t="shared" ref="DA64:DA73" si="87">AS64*CS64</f>
        <v>0</v>
      </c>
      <c r="DB64" s="162">
        <f t="shared" ref="DB64:DB73" si="88">AU64*CS64</f>
        <v>0</v>
      </c>
      <c r="DC64" s="162">
        <f t="shared" ref="DC64:DC73" si="89">AW64*CS64</f>
        <v>0</v>
      </c>
      <c r="DD64" s="162">
        <f t="shared" ref="DD64:DD73" si="90">AY64*CS64</f>
        <v>0</v>
      </c>
      <c r="DE64" s="178">
        <f t="shared" ref="DE64:DE73" si="91">BA64*CS64</f>
        <v>0</v>
      </c>
    </row>
    <row r="65" spans="1:109">
      <c r="B65" s="108" t="str">
        <f>' B_Populations'!$B$10</f>
        <v>15-19</v>
      </c>
      <c r="C65" s="264">
        <v>2</v>
      </c>
      <c r="D65" s="265">
        <v>2</v>
      </c>
      <c r="E65" s="265">
        <f t="shared" ref="E65:E73" si="92">C65-D65</f>
        <v>0</v>
      </c>
      <c r="F65" s="155"/>
      <c r="G65" s="155"/>
      <c r="H65" s="155"/>
      <c r="I65" s="155"/>
      <c r="J65" s="155"/>
      <c r="K65" s="155"/>
      <c r="L65" s="155"/>
      <c r="M65" s="110"/>
      <c r="N65" s="110"/>
      <c r="O65" s="110"/>
      <c r="P65" s="110"/>
      <c r="Q65" s="110"/>
      <c r="R65" s="110"/>
      <c r="S65" s="110"/>
      <c r="T65" s="110"/>
      <c r="U65" s="110"/>
      <c r="V65" s="110"/>
      <c r="W65" s="110"/>
      <c r="X65" s="110"/>
      <c r="Y65" s="110"/>
      <c r="Z65" s="177"/>
      <c r="AA65" s="177"/>
      <c r="AB65" s="177"/>
      <c r="AC65" s="177"/>
      <c r="AD65" s="177"/>
      <c r="AE65" s="177"/>
      <c r="AF65" s="177"/>
      <c r="AG65" s="110"/>
      <c r="AH65" s="157">
        <f>' B_Populations'!C70</f>
        <v>39801</v>
      </c>
      <c r="AI65" s="157">
        <f t="shared" ref="AI65:AI74" si="93">IF(AH65=0,0,(C65/AH65)*100000)</f>
        <v>5.0249993718750785</v>
      </c>
      <c r="AJ65" s="157">
        <f>' B_Populations'!E70</f>
        <v>20880</v>
      </c>
      <c r="AK65" s="157">
        <f>IF(AJ65=0,0,($D$65/$AJ$65)*100000)</f>
        <v>9.5785440613026829</v>
      </c>
      <c r="AL65" s="157">
        <f>' B_Populations'!G70</f>
        <v>18921</v>
      </c>
      <c r="AM65" s="157">
        <f>IF(AL65=0,0,($E$65/$AL$65)*100000)</f>
        <v>0</v>
      </c>
      <c r="AN65" s="157">
        <f>' B_Populations'!I70</f>
        <v>0</v>
      </c>
      <c r="AO65" s="157">
        <f>IF(AN65=0,0,($F$65/$AN$65)*100000)</f>
        <v>0</v>
      </c>
      <c r="AP65" s="157">
        <f>' B_Populations'!K70</f>
        <v>0</v>
      </c>
      <c r="AQ65" s="157">
        <f>IF(AP65=0,0,($G$65/$AP$65)*100000)</f>
        <v>0</v>
      </c>
      <c r="AR65" s="157">
        <f>' B_Populations'!M70</f>
        <v>0</v>
      </c>
      <c r="AS65" s="157">
        <f>IF(AR65=0,0,($H$65/$AR$65)*100000)</f>
        <v>0</v>
      </c>
      <c r="AT65" s="157">
        <f>' B_Populations'!O70</f>
        <v>0</v>
      </c>
      <c r="AU65" s="157">
        <f>IF(AT65=0,0,($I$65/$AT$65)*100000)</f>
        <v>0</v>
      </c>
      <c r="AV65" s="157">
        <f>' B_Populations'!Q70</f>
        <v>0</v>
      </c>
      <c r="AW65" s="157">
        <f>IF(AV65=0,0,($J$65/$AV$65)*100000)</f>
        <v>0</v>
      </c>
      <c r="AX65" s="157">
        <f>' B_Populations'!S70</f>
        <v>0</v>
      </c>
      <c r="AY65" s="157">
        <f>IF(AX65=0,0,($K$65/$AX$65)*100000)</f>
        <v>0</v>
      </c>
      <c r="AZ65" s="157">
        <f>' B_Populations'!U70</f>
        <v>0</v>
      </c>
      <c r="BA65" s="157">
        <f>IF(AZ65=0,0,($L$65/$AZ$65)*100000)</f>
        <v>0</v>
      </c>
      <c r="CQ65" s="110"/>
      <c r="CR65" s="158"/>
      <c r="CS65" s="159">
        <v>7.2168999999999997E-2</v>
      </c>
      <c r="CT65" s="110"/>
      <c r="CU65" s="108" t="str">
        <f>' B_Populations'!$B$10</f>
        <v>15-19</v>
      </c>
      <c r="CV65" s="160">
        <f t="shared" si="82"/>
        <v>0.36264917966885252</v>
      </c>
      <c r="CW65" s="161">
        <f t="shared" si="83"/>
        <v>0.69127394636015327</v>
      </c>
      <c r="CX65" s="161">
        <f t="shared" si="84"/>
        <v>0</v>
      </c>
      <c r="CY65" s="162">
        <f t="shared" si="85"/>
        <v>0</v>
      </c>
      <c r="CZ65" s="162">
        <f t="shared" si="86"/>
        <v>0</v>
      </c>
      <c r="DA65" s="162">
        <f t="shared" si="87"/>
        <v>0</v>
      </c>
      <c r="DB65" s="162">
        <f t="shared" si="88"/>
        <v>0</v>
      </c>
      <c r="DC65" s="162">
        <f t="shared" si="89"/>
        <v>0</v>
      </c>
      <c r="DD65" s="162">
        <f t="shared" si="90"/>
        <v>0</v>
      </c>
      <c r="DE65" s="178">
        <f t="shared" si="91"/>
        <v>0</v>
      </c>
    </row>
    <row r="66" spans="1:109">
      <c r="B66" s="108" t="str">
        <f>' B_Populations'!$B$11</f>
        <v>20-24</v>
      </c>
      <c r="C66" s="264">
        <v>2</v>
      </c>
      <c r="D66" s="265">
        <v>2</v>
      </c>
      <c r="E66" s="265">
        <f t="shared" si="92"/>
        <v>0</v>
      </c>
      <c r="F66" s="155"/>
      <c r="G66" s="155"/>
      <c r="H66" s="155"/>
      <c r="I66" s="155"/>
      <c r="J66" s="155"/>
      <c r="K66" s="155"/>
      <c r="L66" s="155"/>
      <c r="M66" s="110"/>
      <c r="N66" s="110"/>
      <c r="O66" s="110"/>
      <c r="P66" s="110"/>
      <c r="Q66" s="110"/>
      <c r="R66" s="110"/>
      <c r="S66" s="110"/>
      <c r="T66" s="110"/>
      <c r="U66" s="110"/>
      <c r="V66" s="110"/>
      <c r="W66" s="110"/>
      <c r="X66" s="110"/>
      <c r="Y66" s="110"/>
      <c r="Z66" s="177"/>
      <c r="AA66" s="177"/>
      <c r="AB66" s="177"/>
      <c r="AC66" s="177"/>
      <c r="AD66" s="177"/>
      <c r="AE66" s="177"/>
      <c r="AF66" s="177"/>
      <c r="AG66" s="110"/>
      <c r="AH66" s="157">
        <f>' B_Populations'!C71</f>
        <v>35046</v>
      </c>
      <c r="AI66" s="157">
        <f t="shared" si="93"/>
        <v>5.7067853678023166</v>
      </c>
      <c r="AJ66" s="157">
        <f>' B_Populations'!E71</f>
        <v>17839</v>
      </c>
      <c r="AK66" s="157">
        <f>IF(AJ66=0,0,($D$66/$AJ$66)*100000)</f>
        <v>11.211390773025393</v>
      </c>
      <c r="AL66" s="157">
        <f>' B_Populations'!G71</f>
        <v>17207</v>
      </c>
      <c r="AM66" s="157">
        <f>IF(AL66=0,0,($E$66/$AL$66)*100000)</f>
        <v>0</v>
      </c>
      <c r="AN66" s="157">
        <f>' B_Populations'!I71</f>
        <v>0</v>
      </c>
      <c r="AO66" s="157">
        <f>IF(AN66=0,0,($F$66/$AN$66)*100000)</f>
        <v>0</v>
      </c>
      <c r="AP66" s="157">
        <f>' B_Populations'!K71</f>
        <v>0</v>
      </c>
      <c r="AQ66" s="157">
        <f>IF(AP66=0,0,($G$66/$AP$66)*100000)</f>
        <v>0</v>
      </c>
      <c r="AR66" s="157">
        <f>' B_Populations'!M71</f>
        <v>0</v>
      </c>
      <c r="AS66" s="157">
        <f>IF(AR66=0,0,($H$66/$AR$66)*100000)</f>
        <v>0</v>
      </c>
      <c r="AT66" s="157">
        <f>' B_Populations'!O71</f>
        <v>0</v>
      </c>
      <c r="AU66" s="157">
        <f>IF(AT66=0,0,($I$66/$AT$66)*100000)</f>
        <v>0</v>
      </c>
      <c r="AV66" s="157">
        <f>' B_Populations'!Q71</f>
        <v>0</v>
      </c>
      <c r="AW66" s="157">
        <f>IF(AV66=0,0,($J$66/$AV$66)*100000)</f>
        <v>0</v>
      </c>
      <c r="AX66" s="157">
        <f>' B_Populations'!S71</f>
        <v>0</v>
      </c>
      <c r="AY66" s="157">
        <f>IF(AX66=0,0,($K$66/$AX$66)*100000)</f>
        <v>0</v>
      </c>
      <c r="AZ66" s="157">
        <f>' B_Populations'!U71</f>
        <v>0</v>
      </c>
      <c r="BA66" s="157">
        <f>IF(AZ66=0,0,($L$66/$AZ$66)*100000)</f>
        <v>0</v>
      </c>
      <c r="CQ66" s="110"/>
      <c r="CR66" s="158"/>
      <c r="CS66" s="159">
        <v>6.6477999999999995E-2</v>
      </c>
      <c r="CT66" s="110"/>
      <c r="CU66" s="108" t="str">
        <f>' B_Populations'!$B$11</f>
        <v>20-24</v>
      </c>
      <c r="CV66" s="160">
        <f t="shared" si="82"/>
        <v>0.37937567768076236</v>
      </c>
      <c r="CW66" s="161">
        <f t="shared" si="83"/>
        <v>0.745310835809182</v>
      </c>
      <c r="CX66" s="161">
        <f t="shared" si="84"/>
        <v>0</v>
      </c>
      <c r="CY66" s="162">
        <f t="shared" si="85"/>
        <v>0</v>
      </c>
      <c r="CZ66" s="162">
        <f t="shared" si="86"/>
        <v>0</v>
      </c>
      <c r="DA66" s="162">
        <f t="shared" si="87"/>
        <v>0</v>
      </c>
      <c r="DB66" s="162">
        <f t="shared" si="88"/>
        <v>0</v>
      </c>
      <c r="DC66" s="162">
        <f t="shared" si="89"/>
        <v>0</v>
      </c>
      <c r="DD66" s="162">
        <f t="shared" si="90"/>
        <v>0</v>
      </c>
      <c r="DE66" s="178">
        <f t="shared" si="91"/>
        <v>0</v>
      </c>
    </row>
    <row r="67" spans="1:109">
      <c r="B67" s="108" t="str">
        <f>' B_Populations'!$B$12</f>
        <v>25-34</v>
      </c>
      <c r="C67" s="264">
        <v>6</v>
      </c>
      <c r="D67" s="265">
        <v>6</v>
      </c>
      <c r="E67" s="265">
        <f t="shared" si="92"/>
        <v>0</v>
      </c>
      <c r="F67" s="155"/>
      <c r="G67" s="155"/>
      <c r="H67" s="155"/>
      <c r="I67" s="155"/>
      <c r="J67" s="155"/>
      <c r="K67" s="155"/>
      <c r="L67" s="155"/>
      <c r="M67" s="110"/>
      <c r="N67" s="110"/>
      <c r="O67" s="110"/>
      <c r="P67" s="110"/>
      <c r="Q67" s="110"/>
      <c r="R67" s="110"/>
      <c r="S67" s="110"/>
      <c r="T67" s="110"/>
      <c r="U67" s="110"/>
      <c r="V67" s="110"/>
      <c r="W67" s="110"/>
      <c r="X67" s="110"/>
      <c r="Y67" s="110"/>
      <c r="Z67" s="177"/>
      <c r="AA67" s="177"/>
      <c r="AB67" s="177"/>
      <c r="AC67" s="177"/>
      <c r="AD67" s="177"/>
      <c r="AE67" s="177"/>
      <c r="AF67" s="177"/>
      <c r="AG67" s="110"/>
      <c r="AH67" s="157">
        <f>' B_Populations'!C72</f>
        <v>61504</v>
      </c>
      <c r="AI67" s="157">
        <f t="shared" si="93"/>
        <v>9.7554630593132146</v>
      </c>
      <c r="AJ67" s="157">
        <f>' B_Populations'!E72</f>
        <v>31406</v>
      </c>
      <c r="AK67" s="157">
        <f>IF(AJ67=0,0,($D$67/$AJ$67)*100000)</f>
        <v>19.104629688594535</v>
      </c>
      <c r="AL67" s="157">
        <f>' B_Populations'!G72</f>
        <v>30098</v>
      </c>
      <c r="AM67" s="157">
        <f>IF(AL67=0,0,($E$67/$AL$67)*100000)</f>
        <v>0</v>
      </c>
      <c r="AN67" s="157">
        <f>' B_Populations'!I72</f>
        <v>0</v>
      </c>
      <c r="AO67" s="157">
        <f>IF(AN67=0,0,($F$67/$AN$67)*100000)</f>
        <v>0</v>
      </c>
      <c r="AP67" s="157">
        <f>' B_Populations'!K72</f>
        <v>0</v>
      </c>
      <c r="AQ67" s="157">
        <f>IF(AP67=0,0,($G$67/$AP$67)*100000)</f>
        <v>0</v>
      </c>
      <c r="AR67" s="157">
        <f>' B_Populations'!M72</f>
        <v>0</v>
      </c>
      <c r="AS67" s="157">
        <f>IF(AR67=0,0,($H$67/$AR$67)*100000)</f>
        <v>0</v>
      </c>
      <c r="AT67" s="157">
        <f>' B_Populations'!O72</f>
        <v>0</v>
      </c>
      <c r="AU67" s="157">
        <f>IF(AT67=0,0,($I$67/$AT$67)*100000)</f>
        <v>0</v>
      </c>
      <c r="AV67" s="157">
        <f>' B_Populations'!Q72</f>
        <v>0</v>
      </c>
      <c r="AW67" s="157">
        <f>IF(AV67=0,0,($J$67/$AV$67)*100000)</f>
        <v>0</v>
      </c>
      <c r="AX67" s="157">
        <f>' B_Populations'!S72</f>
        <v>0</v>
      </c>
      <c r="AY67" s="157">
        <f>IF(AX67=0,0,($K$67/$AX$67)*100000)</f>
        <v>0</v>
      </c>
      <c r="AZ67" s="157">
        <f>' B_Populations'!U72</f>
        <v>0</v>
      </c>
      <c r="BA67" s="157">
        <f>IF(AZ67=0,0,($L$67/$AZ$67)*100000)</f>
        <v>0</v>
      </c>
      <c r="CQ67" s="110"/>
      <c r="CR67" s="158"/>
      <c r="CS67" s="159">
        <v>0.135573</v>
      </c>
      <c r="CT67" s="110"/>
      <c r="CU67" s="108" t="str">
        <f>' B_Populations'!$B$12</f>
        <v>25-34</v>
      </c>
      <c r="CV67" s="160">
        <f t="shared" si="82"/>
        <v>1.3225773933402705</v>
      </c>
      <c r="CW67" s="161">
        <f t="shared" si="83"/>
        <v>2.590071960771827</v>
      </c>
      <c r="CX67" s="161">
        <f t="shared" si="84"/>
        <v>0</v>
      </c>
      <c r="CY67" s="162">
        <f t="shared" si="85"/>
        <v>0</v>
      </c>
      <c r="CZ67" s="162">
        <f t="shared" si="86"/>
        <v>0</v>
      </c>
      <c r="DA67" s="162">
        <f t="shared" si="87"/>
        <v>0</v>
      </c>
      <c r="DB67" s="162">
        <f t="shared" si="88"/>
        <v>0</v>
      </c>
      <c r="DC67" s="162">
        <f t="shared" si="89"/>
        <v>0</v>
      </c>
      <c r="DD67" s="162">
        <f t="shared" si="90"/>
        <v>0</v>
      </c>
      <c r="DE67" s="178">
        <f t="shared" si="91"/>
        <v>0</v>
      </c>
    </row>
    <row r="68" spans="1:109">
      <c r="B68" s="108" t="str">
        <f>' B_Populations'!$B$13</f>
        <v>35-44</v>
      </c>
      <c r="C68" s="264">
        <v>1</v>
      </c>
      <c r="D68" s="265">
        <v>1</v>
      </c>
      <c r="E68" s="265">
        <f t="shared" si="92"/>
        <v>0</v>
      </c>
      <c r="F68" s="155"/>
      <c r="G68" s="155"/>
      <c r="H68" s="155"/>
      <c r="I68" s="155"/>
      <c r="J68" s="155"/>
      <c r="K68" s="155"/>
      <c r="L68" s="155"/>
      <c r="M68" s="110"/>
      <c r="N68" s="110"/>
      <c r="O68" s="110"/>
      <c r="P68" s="110"/>
      <c r="Q68" s="110"/>
      <c r="R68" s="110"/>
      <c r="S68" s="110"/>
      <c r="T68" s="110"/>
      <c r="U68" s="110"/>
      <c r="V68" s="110"/>
      <c r="W68" s="110"/>
      <c r="X68" s="110"/>
      <c r="Y68" s="110"/>
      <c r="Z68" s="177"/>
      <c r="AA68" s="177"/>
      <c r="AB68" s="177"/>
      <c r="AC68" s="177"/>
      <c r="AD68" s="177"/>
      <c r="AE68" s="177"/>
      <c r="AF68" s="177"/>
      <c r="AG68" s="110"/>
      <c r="AH68" s="157">
        <f>' B_Populations'!C73</f>
        <v>73615</v>
      </c>
      <c r="AI68" s="157">
        <f t="shared" si="93"/>
        <v>1.3584188005161992</v>
      </c>
      <c r="AJ68" s="157">
        <f>' B_Populations'!E73</f>
        <v>36734</v>
      </c>
      <c r="AK68" s="157">
        <f>IF(AJ68=0,0,($D$68/$AJ$68)*100000)</f>
        <v>2.7222736429465888</v>
      </c>
      <c r="AL68" s="157">
        <f>' B_Populations'!G73</f>
        <v>36881</v>
      </c>
      <c r="AM68" s="157">
        <f>IF(AL68=0,0,($E$68/$AL$68)*100000)</f>
        <v>0</v>
      </c>
      <c r="AN68" s="157">
        <f>' B_Populations'!I73</f>
        <v>0</v>
      </c>
      <c r="AO68" s="157">
        <f>IF(AN68=0,0,($F$68/$AN$68)*100000)</f>
        <v>0</v>
      </c>
      <c r="AP68" s="157">
        <f>' B_Populations'!K73</f>
        <v>0</v>
      </c>
      <c r="AQ68" s="157">
        <f>IF(AP68=0,0,($G$68/$AP$68)*100000)</f>
        <v>0</v>
      </c>
      <c r="AR68" s="157">
        <f>' B_Populations'!M73</f>
        <v>0</v>
      </c>
      <c r="AS68" s="157">
        <f>IF(AR68=0,0,($H$68/$AR$68)*100000)</f>
        <v>0</v>
      </c>
      <c r="AT68" s="157">
        <f>' B_Populations'!O73</f>
        <v>0</v>
      </c>
      <c r="AU68" s="157">
        <f>IF(AT68=0,0,($I$68/$AT$68)*100000)</f>
        <v>0</v>
      </c>
      <c r="AV68" s="157">
        <f>' B_Populations'!Q73</f>
        <v>0</v>
      </c>
      <c r="AW68" s="157">
        <f>IF(AV68=0,0,($J$68/$AV$68)*100000)</f>
        <v>0</v>
      </c>
      <c r="AX68" s="157">
        <f>' B_Populations'!S73</f>
        <v>0</v>
      </c>
      <c r="AY68" s="157">
        <f>IF(AX68=0,0,($K$68/$AX$68)*100000)</f>
        <v>0</v>
      </c>
      <c r="AZ68" s="157">
        <f>' B_Populations'!U73</f>
        <v>0</v>
      </c>
      <c r="BA68" s="157">
        <f>IF(AZ68=0,0,($L$68/$AZ$68)*100000)</f>
        <v>0</v>
      </c>
      <c r="CQ68" s="110"/>
      <c r="CR68" s="158"/>
      <c r="CS68" s="159">
        <v>0.16261300000000001</v>
      </c>
      <c r="CT68" s="110"/>
      <c r="CU68" s="108" t="str">
        <f>' B_Populations'!$B$13</f>
        <v>35-44</v>
      </c>
      <c r="CV68" s="160">
        <f t="shared" si="82"/>
        <v>0.22089655640834072</v>
      </c>
      <c r="CW68" s="161">
        <f t="shared" si="83"/>
        <v>0.44267708390047367</v>
      </c>
      <c r="CX68" s="161">
        <f t="shared" si="84"/>
        <v>0</v>
      </c>
      <c r="CY68" s="162">
        <f t="shared" si="85"/>
        <v>0</v>
      </c>
      <c r="CZ68" s="162">
        <f t="shared" si="86"/>
        <v>0</v>
      </c>
      <c r="DA68" s="162">
        <f t="shared" si="87"/>
        <v>0</v>
      </c>
      <c r="DB68" s="162">
        <f t="shared" si="88"/>
        <v>0</v>
      </c>
      <c r="DC68" s="162">
        <f t="shared" si="89"/>
        <v>0</v>
      </c>
      <c r="DD68" s="162">
        <f t="shared" si="90"/>
        <v>0</v>
      </c>
      <c r="DE68" s="178">
        <f t="shared" si="91"/>
        <v>0</v>
      </c>
    </row>
    <row r="69" spans="1:109">
      <c r="B69" s="108" t="str">
        <f>' B_Populations'!$B$14</f>
        <v>45-54</v>
      </c>
      <c r="C69" s="264">
        <v>2</v>
      </c>
      <c r="D69" s="265">
        <v>2</v>
      </c>
      <c r="E69" s="265">
        <f t="shared" si="92"/>
        <v>0</v>
      </c>
      <c r="F69" s="155"/>
      <c r="G69" s="155"/>
      <c r="H69" s="155"/>
      <c r="I69" s="155"/>
      <c r="J69" s="155"/>
      <c r="K69" s="155"/>
      <c r="L69" s="155"/>
      <c r="M69" s="110"/>
      <c r="N69" s="110"/>
      <c r="O69" s="110"/>
      <c r="P69" s="110"/>
      <c r="Q69" s="110"/>
      <c r="R69" s="110"/>
      <c r="S69" s="110"/>
      <c r="T69" s="110"/>
      <c r="U69" s="110"/>
      <c r="V69" s="110"/>
      <c r="W69" s="110"/>
      <c r="X69" s="110"/>
      <c r="Y69" s="110"/>
      <c r="Z69" s="177"/>
      <c r="AA69" s="177"/>
      <c r="AB69" s="177"/>
      <c r="AC69" s="177"/>
      <c r="AD69" s="177"/>
      <c r="AE69" s="177"/>
      <c r="AF69" s="177"/>
      <c r="AG69" s="110"/>
      <c r="AH69" s="157">
        <f>' B_Populations'!C74</f>
        <v>75318</v>
      </c>
      <c r="AI69" s="157">
        <f t="shared" si="93"/>
        <v>2.6554077378581482</v>
      </c>
      <c r="AJ69" s="157">
        <f>' B_Populations'!E74</f>
        <v>38003</v>
      </c>
      <c r="AK69" s="157">
        <f>IF(AJ69=0,0,($D$69/$AJ$69)*100000)</f>
        <v>5.262742415072494</v>
      </c>
      <c r="AL69" s="157">
        <f>' B_Populations'!G74</f>
        <v>37315</v>
      </c>
      <c r="AM69" s="157">
        <f>IF(AL69=0,0,($E$69/$AL$69)*100000)</f>
        <v>0</v>
      </c>
      <c r="AN69" s="157">
        <f>' B_Populations'!I74</f>
        <v>0</v>
      </c>
      <c r="AO69" s="157">
        <f>IF(AN69=0,0,($F$69/$AN$69)*100000)</f>
        <v>0</v>
      </c>
      <c r="AP69" s="157">
        <f>' B_Populations'!K74</f>
        <v>0</v>
      </c>
      <c r="AQ69" s="157">
        <f>IF(AP69=0,0,($G$69/$AP$69)*100000)</f>
        <v>0</v>
      </c>
      <c r="AR69" s="157">
        <f>' B_Populations'!M74</f>
        <v>0</v>
      </c>
      <c r="AS69" s="157">
        <f>IF(AR69=0,0,($H$69/$AR$69)*100000)</f>
        <v>0</v>
      </c>
      <c r="AT69" s="157">
        <f>' B_Populations'!O74</f>
        <v>0</v>
      </c>
      <c r="AU69" s="157">
        <f>IF(AT69=0,0,($I$69/$AT$69)*100000)</f>
        <v>0</v>
      </c>
      <c r="AV69" s="157">
        <f>' B_Populations'!Q74</f>
        <v>0</v>
      </c>
      <c r="AW69" s="157">
        <f>IF(AV69=0,0,($J$69/$AV$69)*100000)</f>
        <v>0</v>
      </c>
      <c r="AX69" s="157">
        <f>' B_Populations'!S74</f>
        <v>0</v>
      </c>
      <c r="AY69" s="157">
        <f>IF(AX69=0,0,($K$69/$AX$69)*100000)</f>
        <v>0</v>
      </c>
      <c r="AZ69" s="157">
        <f>' B_Populations'!U74</f>
        <v>0</v>
      </c>
      <c r="BA69" s="157">
        <f>IF(AZ69=0,0,($L$69/$AZ$69)*100000)</f>
        <v>0</v>
      </c>
      <c r="CQ69" s="110"/>
      <c r="CR69" s="158"/>
      <c r="CS69" s="159">
        <v>0.13483400000000001</v>
      </c>
      <c r="CT69" s="110"/>
      <c r="CU69" s="108" t="str">
        <f>' B_Populations'!$B$14</f>
        <v>45-54</v>
      </c>
      <c r="CV69" s="160">
        <f t="shared" si="82"/>
        <v>0.35803924692636557</v>
      </c>
      <c r="CW69" s="161">
        <f t="shared" si="83"/>
        <v>0.7095966107938847</v>
      </c>
      <c r="CX69" s="161">
        <f t="shared" si="84"/>
        <v>0</v>
      </c>
      <c r="CY69" s="162">
        <f t="shared" si="85"/>
        <v>0</v>
      </c>
      <c r="CZ69" s="162">
        <f t="shared" si="86"/>
        <v>0</v>
      </c>
      <c r="DA69" s="162">
        <f t="shared" si="87"/>
        <v>0</v>
      </c>
      <c r="DB69" s="162">
        <f t="shared" si="88"/>
        <v>0</v>
      </c>
      <c r="DC69" s="162">
        <f t="shared" si="89"/>
        <v>0</v>
      </c>
      <c r="DD69" s="162">
        <f t="shared" si="90"/>
        <v>0</v>
      </c>
      <c r="DE69" s="178">
        <f t="shared" si="91"/>
        <v>0</v>
      </c>
    </row>
    <row r="70" spans="1:109">
      <c r="B70" s="108" t="str">
        <f>' B_Populations'!$B$15</f>
        <v>55-64</v>
      </c>
      <c r="C70" s="264">
        <v>2</v>
      </c>
      <c r="D70" s="265">
        <v>1</v>
      </c>
      <c r="E70" s="265">
        <f t="shared" si="92"/>
        <v>1</v>
      </c>
      <c r="F70" s="155"/>
      <c r="G70" s="155"/>
      <c r="H70" s="155"/>
      <c r="I70" s="155"/>
      <c r="J70" s="155"/>
      <c r="K70" s="155"/>
      <c r="L70" s="155"/>
      <c r="M70" s="110"/>
      <c r="N70" s="110"/>
      <c r="O70" s="110"/>
      <c r="P70" s="110"/>
      <c r="Q70" s="110"/>
      <c r="R70" s="110"/>
      <c r="S70" s="110"/>
      <c r="T70" s="110"/>
      <c r="U70" s="110"/>
      <c r="V70" s="110"/>
      <c r="W70" s="110"/>
      <c r="X70" s="110"/>
      <c r="Y70" s="110"/>
      <c r="Z70" s="177"/>
      <c r="AA70" s="177"/>
      <c r="AB70" s="177"/>
      <c r="AC70" s="177"/>
      <c r="AD70" s="177"/>
      <c r="AE70" s="177"/>
      <c r="AF70" s="177"/>
      <c r="AG70" s="110"/>
      <c r="AH70" s="157">
        <f>' B_Populations'!C75</f>
        <v>66432</v>
      </c>
      <c r="AI70" s="157">
        <f t="shared" si="93"/>
        <v>3.0105973025048169</v>
      </c>
      <c r="AJ70" s="157">
        <f>' B_Populations'!E75</f>
        <v>32702</v>
      </c>
      <c r="AK70" s="157">
        <f>IF(AJ70=0,0,($D$70/$AJ$70)*100000)</f>
        <v>3.0579169469757206</v>
      </c>
      <c r="AL70" s="157">
        <f>' B_Populations'!G75</f>
        <v>33730</v>
      </c>
      <c r="AM70" s="157">
        <f>IF(AL70=0,0,($E$70/$AL$70)*100000)</f>
        <v>2.9647198339756895</v>
      </c>
      <c r="AN70" s="157">
        <f>' B_Populations'!I75</f>
        <v>0</v>
      </c>
      <c r="AO70" s="157">
        <f>IF(AN70=0,0,($F$70/$AN$70)*100000)</f>
        <v>0</v>
      </c>
      <c r="AP70" s="157">
        <f>' B_Populations'!K75</f>
        <v>0</v>
      </c>
      <c r="AQ70" s="157">
        <f>IF(AP70=0,0,($G$70/$AP$70)*100000)</f>
        <v>0</v>
      </c>
      <c r="AR70" s="157">
        <f>' B_Populations'!M75</f>
        <v>0</v>
      </c>
      <c r="AS70" s="157">
        <f>IF(AR70=0,0,($H$70/$AR$70)*100000)</f>
        <v>0</v>
      </c>
      <c r="AT70" s="157">
        <f>' B_Populations'!O75</f>
        <v>0</v>
      </c>
      <c r="AU70" s="157">
        <f>IF(AT70=0,0,($I$70/$AT$70)*100000)</f>
        <v>0</v>
      </c>
      <c r="AV70" s="157">
        <f>' B_Populations'!Q75</f>
        <v>0</v>
      </c>
      <c r="AW70" s="157">
        <f>IF(AV70=0,0,($J$70/$AV$70)*100000)</f>
        <v>0</v>
      </c>
      <c r="AX70" s="157">
        <f>' B_Populations'!S75</f>
        <v>0</v>
      </c>
      <c r="AY70" s="157">
        <f>IF(AX70=0,0,($K$70/$AX$70)*100000)</f>
        <v>0</v>
      </c>
      <c r="AZ70" s="157">
        <f>' B_Populations'!U75</f>
        <v>0</v>
      </c>
      <c r="BA70" s="157">
        <f>IF(AZ70=0,0,($L$70/$AZ$70)*100000)</f>
        <v>0</v>
      </c>
      <c r="CQ70" s="110"/>
      <c r="CR70" s="158"/>
      <c r="CS70" s="159">
        <v>8.7247000000000005E-2</v>
      </c>
      <c r="CT70" s="110"/>
      <c r="CU70" s="108" t="str">
        <f>' B_Populations'!$B$15</f>
        <v>55-64</v>
      </c>
      <c r="CV70" s="160">
        <f t="shared" si="82"/>
        <v>0.26266558285163777</v>
      </c>
      <c r="CW70" s="161">
        <f t="shared" si="83"/>
        <v>0.26679407987279069</v>
      </c>
      <c r="CX70" s="161">
        <f t="shared" si="84"/>
        <v>0.25866291135487701</v>
      </c>
      <c r="CY70" s="162">
        <f t="shared" si="85"/>
        <v>0</v>
      </c>
      <c r="CZ70" s="162">
        <f t="shared" si="86"/>
        <v>0</v>
      </c>
      <c r="DA70" s="162">
        <f t="shared" si="87"/>
        <v>0</v>
      </c>
      <c r="DB70" s="162">
        <f t="shared" si="88"/>
        <v>0</v>
      </c>
      <c r="DC70" s="162">
        <f t="shared" si="89"/>
        <v>0</v>
      </c>
      <c r="DD70" s="162">
        <f t="shared" si="90"/>
        <v>0</v>
      </c>
      <c r="DE70" s="178">
        <f t="shared" si="91"/>
        <v>0</v>
      </c>
    </row>
    <row r="71" spans="1:109">
      <c r="B71" s="108" t="str">
        <f>' B_Populations'!$B$16</f>
        <v>65-74</v>
      </c>
      <c r="C71" s="264">
        <v>3</v>
      </c>
      <c r="D71" s="265">
        <v>3</v>
      </c>
      <c r="E71" s="265">
        <f t="shared" si="92"/>
        <v>0</v>
      </c>
      <c r="F71" s="155"/>
      <c r="G71" s="155"/>
      <c r="H71" s="155"/>
      <c r="I71" s="155"/>
      <c r="J71" s="155"/>
      <c r="K71" s="155"/>
      <c r="L71" s="155"/>
      <c r="M71" s="110"/>
      <c r="N71" s="110"/>
      <c r="O71" s="110"/>
      <c r="P71" s="110"/>
      <c r="Q71" s="110"/>
      <c r="R71" s="110"/>
      <c r="S71" s="110"/>
      <c r="T71" s="110"/>
      <c r="U71" s="110"/>
      <c r="V71" s="110"/>
      <c r="W71" s="110"/>
      <c r="X71" s="110"/>
      <c r="Y71" s="110"/>
      <c r="Z71" s="177"/>
      <c r="AA71" s="177"/>
      <c r="AB71" s="177"/>
      <c r="AC71" s="177"/>
      <c r="AD71" s="177"/>
      <c r="AE71" s="177"/>
      <c r="AF71" s="177"/>
      <c r="AG71" s="110"/>
      <c r="AH71" s="157">
        <f>' B_Populations'!C76</f>
        <v>42265</v>
      </c>
      <c r="AI71" s="157">
        <f t="shared" si="93"/>
        <v>7.0980716905240744</v>
      </c>
      <c r="AJ71" s="157">
        <f>' B_Populations'!E76</f>
        <v>20187</v>
      </c>
      <c r="AK71" s="157">
        <f>IF(AJ71=0,0,($D$71/$AJ$71)*100000)</f>
        <v>14.861049190072819</v>
      </c>
      <c r="AL71" s="157">
        <f>' B_Populations'!G76</f>
        <v>22078</v>
      </c>
      <c r="AM71" s="157">
        <f>IF(AL71=0,0,($E$71/$AL$71)*100000)</f>
        <v>0</v>
      </c>
      <c r="AN71" s="157">
        <f>' B_Populations'!I76</f>
        <v>0</v>
      </c>
      <c r="AO71" s="157">
        <f>IF(AN71=0,0,($F$71/$AN$71)*100000)</f>
        <v>0</v>
      </c>
      <c r="AP71" s="157">
        <f>' B_Populations'!K76</f>
        <v>0</v>
      </c>
      <c r="AQ71" s="157">
        <f>IF(AP71=0,0,($G$71/$AP$71)*100000)</f>
        <v>0</v>
      </c>
      <c r="AR71" s="157">
        <f>' B_Populations'!M76</f>
        <v>0</v>
      </c>
      <c r="AS71" s="157">
        <f>IF(AR71=0,0,($H$71/$AR$71)*100000)</f>
        <v>0</v>
      </c>
      <c r="AT71" s="157">
        <f>' B_Populations'!O76</f>
        <v>0</v>
      </c>
      <c r="AU71" s="157">
        <f>IF(AT71=0,0,($I$71/$AT$71)*100000)</f>
        <v>0</v>
      </c>
      <c r="AV71" s="157">
        <f>' B_Populations'!Q76</f>
        <v>0</v>
      </c>
      <c r="AW71" s="157">
        <f>IF(AV71=0,0,($J$71/$AV$71)*100000)</f>
        <v>0</v>
      </c>
      <c r="AX71" s="157">
        <f>' B_Populations'!S76</f>
        <v>0</v>
      </c>
      <c r="AY71" s="157">
        <f>IF(AX71=0,0,($K$71/$AX$71)*100000)</f>
        <v>0</v>
      </c>
      <c r="AZ71" s="157">
        <f>' B_Populations'!U76</f>
        <v>0</v>
      </c>
      <c r="BA71" s="157">
        <f>IF(AZ71=0,0,($L$71/$AZ$71)*100000)</f>
        <v>0</v>
      </c>
      <c r="CQ71" s="110"/>
      <c r="CR71" s="158"/>
      <c r="CS71" s="159">
        <v>6.6036999999999998E-2</v>
      </c>
      <c r="CT71" s="110"/>
      <c r="CU71" s="108" t="str">
        <f>' B_Populations'!$B$16</f>
        <v>65-74</v>
      </c>
      <c r="CV71" s="160">
        <f t="shared" si="82"/>
        <v>0.4687353602271383</v>
      </c>
      <c r="CW71" s="161">
        <f t="shared" si="83"/>
        <v>0.98137910536483874</v>
      </c>
      <c r="CX71" s="161">
        <f t="shared" si="84"/>
        <v>0</v>
      </c>
      <c r="CY71" s="162">
        <f t="shared" si="85"/>
        <v>0</v>
      </c>
      <c r="CZ71" s="162">
        <f t="shared" si="86"/>
        <v>0</v>
      </c>
      <c r="DA71" s="162">
        <f t="shared" si="87"/>
        <v>0</v>
      </c>
      <c r="DB71" s="162">
        <f t="shared" si="88"/>
        <v>0</v>
      </c>
      <c r="DC71" s="162">
        <f t="shared" si="89"/>
        <v>0</v>
      </c>
      <c r="DD71" s="162">
        <f t="shared" si="90"/>
        <v>0</v>
      </c>
      <c r="DE71" s="178">
        <f t="shared" si="91"/>
        <v>0</v>
      </c>
    </row>
    <row r="72" spans="1:109">
      <c r="B72" s="108" t="str">
        <f>' B_Populations'!$B$17</f>
        <v>75-84</v>
      </c>
      <c r="C72" s="264">
        <v>1</v>
      </c>
      <c r="D72" s="265">
        <v>1</v>
      </c>
      <c r="E72" s="265">
        <f t="shared" si="92"/>
        <v>0</v>
      </c>
      <c r="F72" s="155"/>
      <c r="G72" s="155"/>
      <c r="H72" s="155"/>
      <c r="I72" s="155"/>
      <c r="J72" s="155"/>
      <c r="K72" s="155"/>
      <c r="L72" s="155"/>
      <c r="M72" s="110"/>
      <c r="N72" s="110"/>
      <c r="O72" s="110"/>
      <c r="P72" s="110"/>
      <c r="Q72" s="110"/>
      <c r="R72" s="110"/>
      <c r="S72" s="110"/>
      <c r="T72" s="110"/>
      <c r="U72" s="110"/>
      <c r="V72" s="110"/>
      <c r="W72" s="110"/>
      <c r="X72" s="110"/>
      <c r="Y72" s="110"/>
      <c r="Z72" s="177"/>
      <c r="AA72" s="177"/>
      <c r="AB72" s="177"/>
      <c r="AC72" s="177"/>
      <c r="AD72" s="177"/>
      <c r="AE72" s="177"/>
      <c r="AF72" s="177"/>
      <c r="AG72" s="110"/>
      <c r="AH72" s="157">
        <f>' B_Populations'!C77</f>
        <v>20481</v>
      </c>
      <c r="AI72" s="157">
        <f>IF(AH72=0,0,(C72/AH72)*100000)</f>
        <v>4.8825740930618622</v>
      </c>
      <c r="AJ72" s="157">
        <f>' B_Populations'!E77</f>
        <v>8469</v>
      </c>
      <c r="AK72" s="157">
        <f>IF(AJ72=0,0,($D$72/$AJ$72)*100000)</f>
        <v>11.807769512339119</v>
      </c>
      <c r="AL72" s="157">
        <f>' B_Populations'!G77</f>
        <v>12012</v>
      </c>
      <c r="AM72" s="157">
        <f>IF(AL72=0,0,($E$72/$AL$72)*100000)</f>
        <v>0</v>
      </c>
      <c r="AN72" s="157">
        <f>' B_Populations'!I77</f>
        <v>0</v>
      </c>
      <c r="AO72" s="157">
        <f>IF(AN72=0,0,($F$72/$AN$72)*100000)</f>
        <v>0</v>
      </c>
      <c r="AP72" s="157">
        <f>' B_Populations'!K77</f>
        <v>0</v>
      </c>
      <c r="AQ72" s="157">
        <f>IF(AP72=0,0,($G$72/$AP$72)*100000)</f>
        <v>0</v>
      </c>
      <c r="AR72" s="157">
        <f>' B_Populations'!M77</f>
        <v>0</v>
      </c>
      <c r="AS72" s="157">
        <f>IF(AR72=0,0,($H$72/$AR$72)*100000)</f>
        <v>0</v>
      </c>
      <c r="AT72" s="157">
        <f>' B_Populations'!O77</f>
        <v>0</v>
      </c>
      <c r="AU72" s="157">
        <f>IF(AT72=0,0,($I$72/$AT$72)*100000)</f>
        <v>0</v>
      </c>
      <c r="AV72" s="157">
        <f>' B_Populations'!Q77</f>
        <v>0</v>
      </c>
      <c r="AW72" s="157">
        <f>IF(AV72=0,0,($J$72/$AV$72)*100000)</f>
        <v>0</v>
      </c>
      <c r="AX72" s="157">
        <f>' B_Populations'!S77</f>
        <v>0</v>
      </c>
      <c r="AY72" s="157">
        <f>IF(AX72=0,0,($K$72/$AX$72)*100000)</f>
        <v>0</v>
      </c>
      <c r="AZ72" s="157">
        <f>' B_Populations'!U77</f>
        <v>0</v>
      </c>
      <c r="BA72" s="157">
        <f>IF(AZ72=0,0,($L$72/$AZ$72)*100000)</f>
        <v>0</v>
      </c>
      <c r="CQ72" s="110"/>
      <c r="CR72" s="158"/>
      <c r="CS72" s="159">
        <v>4.4840999999999999E-2</v>
      </c>
      <c r="CT72" s="110"/>
      <c r="CU72" s="108" t="str">
        <f>' B_Populations'!$B$17</f>
        <v>75-84</v>
      </c>
      <c r="CV72" s="160">
        <f t="shared" si="82"/>
        <v>0.21893950490698696</v>
      </c>
      <c r="CW72" s="161">
        <f t="shared" si="83"/>
        <v>0.52947219270279844</v>
      </c>
      <c r="CX72" s="161">
        <f t="shared" si="84"/>
        <v>0</v>
      </c>
      <c r="CY72" s="162">
        <f t="shared" si="85"/>
        <v>0</v>
      </c>
      <c r="CZ72" s="162">
        <f t="shared" si="86"/>
        <v>0</v>
      </c>
      <c r="DA72" s="162">
        <f t="shared" si="87"/>
        <v>0</v>
      </c>
      <c r="DB72" s="162">
        <f t="shared" si="88"/>
        <v>0</v>
      </c>
      <c r="DC72" s="162">
        <f t="shared" si="89"/>
        <v>0</v>
      </c>
      <c r="DD72" s="162">
        <f t="shared" si="90"/>
        <v>0</v>
      </c>
      <c r="DE72" s="178">
        <f t="shared" si="91"/>
        <v>0</v>
      </c>
    </row>
    <row r="73" spans="1:109">
      <c r="B73" s="108" t="str">
        <f>' B_Populations'!$B$18</f>
        <v>85+</v>
      </c>
      <c r="C73" s="264">
        <v>0</v>
      </c>
      <c r="D73" s="265">
        <v>0</v>
      </c>
      <c r="E73" s="265">
        <f t="shared" si="92"/>
        <v>0</v>
      </c>
      <c r="F73" s="155"/>
      <c r="G73" s="155"/>
      <c r="H73" s="155"/>
      <c r="I73" s="155"/>
      <c r="J73" s="155"/>
      <c r="K73" s="155"/>
      <c r="L73" s="155"/>
      <c r="M73" s="110"/>
      <c r="N73" s="110"/>
      <c r="O73" s="110"/>
      <c r="P73" s="110"/>
      <c r="Q73" s="110"/>
      <c r="R73" s="110"/>
      <c r="S73" s="110"/>
      <c r="T73" s="110"/>
      <c r="U73" s="110"/>
      <c r="V73" s="110"/>
      <c r="W73" s="110"/>
      <c r="X73" s="110"/>
      <c r="Y73" s="110"/>
      <c r="Z73" s="177"/>
      <c r="AA73" s="177"/>
      <c r="AB73" s="177"/>
      <c r="AC73" s="177"/>
      <c r="AD73" s="177"/>
      <c r="AE73" s="177"/>
      <c r="AF73" s="177"/>
      <c r="AG73" s="110"/>
      <c r="AH73" s="157">
        <f>' B_Populations'!C78</f>
        <v>7281</v>
      </c>
      <c r="AI73" s="157">
        <f t="shared" si="93"/>
        <v>0</v>
      </c>
      <c r="AJ73" s="157">
        <f>' B_Populations'!E78</f>
        <v>2811</v>
      </c>
      <c r="AK73" s="157">
        <f>IF(AJ73=0,0,($D$73/$AJ$73)*100000)</f>
        <v>0</v>
      </c>
      <c r="AL73" s="157">
        <f>' B_Populations'!G78</f>
        <v>4470</v>
      </c>
      <c r="AM73" s="157">
        <f>IF(AL73=0,0,($E$73/$AL$73)*100000)</f>
        <v>0</v>
      </c>
      <c r="AN73" s="157">
        <f>' B_Populations'!I78</f>
        <v>0</v>
      </c>
      <c r="AO73" s="157">
        <f>IF(AN73=0,0,($F$73/$AN$73)*100000)</f>
        <v>0</v>
      </c>
      <c r="AP73" s="157">
        <f>' B_Populations'!K78</f>
        <v>0</v>
      </c>
      <c r="AQ73" s="157">
        <f>IF(AP73=0,0,($G$73/$AP$73)*100000)</f>
        <v>0</v>
      </c>
      <c r="AR73" s="157">
        <f>' B_Populations'!M78</f>
        <v>0</v>
      </c>
      <c r="AS73" s="157">
        <f>IF(AR73=0,0,($H$73/$AR$73)*100000)</f>
        <v>0</v>
      </c>
      <c r="AT73" s="157">
        <f>' B_Populations'!O78</f>
        <v>0</v>
      </c>
      <c r="AU73" s="157">
        <f>IF(AT73=0,0,($I$73/$AT$73)*100000)</f>
        <v>0</v>
      </c>
      <c r="AV73" s="157">
        <f>' B_Populations'!Q78</f>
        <v>0</v>
      </c>
      <c r="AW73" s="157">
        <f>IF(AV73=0,0,($J$73/$AV$73)*100000)</f>
        <v>0</v>
      </c>
      <c r="AX73" s="157">
        <f>' B_Populations'!S78</f>
        <v>0</v>
      </c>
      <c r="AY73" s="157">
        <f>IF(AX73=0,0,($K$73/$AX$73)*100000)</f>
        <v>0</v>
      </c>
      <c r="AZ73" s="157">
        <f>' B_Populations'!U78</f>
        <v>0</v>
      </c>
      <c r="BA73" s="157">
        <f>IF(AZ73=0,0,($L$73/$AZ$73)*100000)</f>
        <v>0</v>
      </c>
      <c r="CQ73" s="110"/>
      <c r="CR73" s="158"/>
      <c r="CS73" s="159">
        <v>1.5507999999999999E-2</v>
      </c>
      <c r="CT73" s="110"/>
      <c r="CU73" s="108" t="str">
        <f>' B_Populations'!$B$18</f>
        <v>85+</v>
      </c>
      <c r="CV73" s="160">
        <f t="shared" si="82"/>
        <v>0</v>
      </c>
      <c r="CW73" s="161">
        <f t="shared" si="83"/>
        <v>0</v>
      </c>
      <c r="CX73" s="161">
        <f t="shared" si="84"/>
        <v>0</v>
      </c>
      <c r="CY73" s="162">
        <f t="shared" si="85"/>
        <v>0</v>
      </c>
      <c r="CZ73" s="162">
        <f t="shared" si="86"/>
        <v>0</v>
      </c>
      <c r="DA73" s="162">
        <f t="shared" si="87"/>
        <v>0</v>
      </c>
      <c r="DB73" s="162">
        <f t="shared" si="88"/>
        <v>0</v>
      </c>
      <c r="DC73" s="162">
        <f t="shared" si="89"/>
        <v>0</v>
      </c>
      <c r="DD73" s="162">
        <f t="shared" si="90"/>
        <v>0</v>
      </c>
      <c r="DE73" s="178">
        <f t="shared" si="91"/>
        <v>0</v>
      </c>
    </row>
    <row r="74" spans="1:109">
      <c r="B74" s="163" t="s">
        <v>115</v>
      </c>
      <c r="C74" s="164">
        <f t="shared" ref="C74:L74" si="94">SUM(C64:C73)</f>
        <v>19</v>
      </c>
      <c r="D74" s="165">
        <f t="shared" si="94"/>
        <v>18</v>
      </c>
      <c r="E74" s="165">
        <f t="shared" si="94"/>
        <v>1</v>
      </c>
      <c r="F74" s="167">
        <f t="shared" si="94"/>
        <v>0</v>
      </c>
      <c r="G74" s="167">
        <f t="shared" si="94"/>
        <v>0</v>
      </c>
      <c r="H74" s="167">
        <f t="shared" si="94"/>
        <v>0</v>
      </c>
      <c r="I74" s="167">
        <f t="shared" si="94"/>
        <v>0</v>
      </c>
      <c r="J74" s="167">
        <f t="shared" si="94"/>
        <v>0</v>
      </c>
      <c r="K74" s="167">
        <f t="shared" si="94"/>
        <v>0</v>
      </c>
      <c r="L74" s="179">
        <f t="shared" si="94"/>
        <v>0</v>
      </c>
      <c r="M74" s="98"/>
      <c r="AH74" s="170">
        <f t="shared" ref="AH74:BA74" si="95">SUM(AH64:AH73)</f>
        <v>464156</v>
      </c>
      <c r="AI74" s="157">
        <f>IF(AH74=0,0,(C74/AH74)*100000)</f>
        <v>4.0934513396358119</v>
      </c>
      <c r="AJ74" s="157">
        <f t="shared" si="95"/>
        <v>231240</v>
      </c>
      <c r="AK74" s="157">
        <f>IF(AJ74=0,0,($D$74/$AJ$74)*100000)</f>
        <v>7.7841203943954334</v>
      </c>
      <c r="AL74" s="157">
        <f t="shared" si="95"/>
        <v>232916</v>
      </c>
      <c r="AM74" s="157">
        <f>IF(AL74=0,0,($E$74/$AL$74)*100000)</f>
        <v>0.4293393326349414</v>
      </c>
      <c r="AN74" s="157">
        <f t="shared" si="95"/>
        <v>0</v>
      </c>
      <c r="AO74" s="157">
        <f>IF(AN74=0,0,($F$74/$AN$74)*100000)</f>
        <v>0</v>
      </c>
      <c r="AP74" s="157">
        <f t="shared" si="95"/>
        <v>0</v>
      </c>
      <c r="AQ74" s="157">
        <f>IF(AP74=0,0,($G$74/$AP$74)*100000)</f>
        <v>0</v>
      </c>
      <c r="AR74" s="157">
        <f t="shared" si="95"/>
        <v>0</v>
      </c>
      <c r="AS74" s="157">
        <f>IF(AR74=0,0,($H$74/$AR$74)*100000)</f>
        <v>0</v>
      </c>
      <c r="AT74" s="157">
        <f t="shared" si="95"/>
        <v>0</v>
      </c>
      <c r="AU74" s="157">
        <f>IF(AT74=0,0,($I$74/$AT$74)*100000)</f>
        <v>0</v>
      </c>
      <c r="AV74" s="157">
        <f t="shared" si="95"/>
        <v>0</v>
      </c>
      <c r="AW74" s="157">
        <f>IF(AV74=0,0,($J$74/$AV$74)*100000)</f>
        <v>0</v>
      </c>
      <c r="AX74" s="157">
        <f t="shared" si="95"/>
        <v>0</v>
      </c>
      <c r="AY74" s="157">
        <f>IF(AX74=0,0,($K$74/$AX$74)*100000)</f>
        <v>0</v>
      </c>
      <c r="AZ74" s="157">
        <f t="shared" si="95"/>
        <v>0</v>
      </c>
      <c r="BA74" s="157">
        <f>IF(AZ74=0,0,($L$74/$AZ$74)*100000)</f>
        <v>0</v>
      </c>
      <c r="CS74" s="171"/>
      <c r="CU74" s="157" t="s">
        <v>115</v>
      </c>
      <c r="CV74" s="160">
        <f t="shared" ref="CV74:DE74" si="96">SUM(CV64:CV73)</f>
        <v>3.5938785020103547</v>
      </c>
      <c r="CW74" s="161">
        <f t="shared" si="96"/>
        <v>6.956575815575949</v>
      </c>
      <c r="CX74" s="161">
        <f t="shared" si="96"/>
        <v>0.25866291135487701</v>
      </c>
      <c r="CY74" s="172">
        <f t="shared" si="96"/>
        <v>0</v>
      </c>
      <c r="CZ74" s="172">
        <f t="shared" si="96"/>
        <v>0</v>
      </c>
      <c r="DA74" s="172">
        <f t="shared" si="96"/>
        <v>0</v>
      </c>
      <c r="DB74" s="172">
        <f t="shared" si="96"/>
        <v>0</v>
      </c>
      <c r="DC74" s="172">
        <f t="shared" si="96"/>
        <v>0</v>
      </c>
      <c r="DD74" s="172">
        <f t="shared" si="96"/>
        <v>0</v>
      </c>
      <c r="DE74" s="180">
        <f t="shared" si="96"/>
        <v>0</v>
      </c>
    </row>
    <row r="76" spans="1:109" ht="12.95" thickBot="1"/>
    <row r="77" spans="1:109" ht="13.5" thickBot="1">
      <c r="A77" s="136" t="s">
        <v>116</v>
      </c>
      <c r="B77" s="173"/>
      <c r="C77" s="174">
        <f>' B_Populations'!A85</f>
        <v>0</v>
      </c>
      <c r="D77" s="139" t="s">
        <v>103</v>
      </c>
      <c r="E77" s="139"/>
      <c r="F77" s="140" t="s">
        <v>104</v>
      </c>
      <c r="G77" s="141"/>
      <c r="H77" s="141"/>
      <c r="I77" s="141"/>
      <c r="J77" s="141"/>
      <c r="K77" s="141"/>
      <c r="L77" s="141"/>
      <c r="M77" s="98"/>
      <c r="N77" s="98"/>
      <c r="O77" s="98"/>
      <c r="P77" s="98"/>
      <c r="Q77" s="98"/>
      <c r="R77" s="98"/>
      <c r="S77" s="98"/>
      <c r="T77" s="98"/>
      <c r="U77" s="98"/>
      <c r="V77" s="98"/>
      <c r="W77" s="98"/>
      <c r="X77" s="98"/>
      <c r="Y77" s="98"/>
      <c r="CV77" s="98" t="s">
        <v>106</v>
      </c>
      <c r="CW77" s="98"/>
      <c r="CX77" s="98"/>
      <c r="CY77" s="98"/>
    </row>
    <row r="78" spans="1:109" ht="39">
      <c r="B78" s="144" t="s">
        <v>32</v>
      </c>
      <c r="C78" s="145" t="s">
        <v>107</v>
      </c>
      <c r="D78" s="146" t="s">
        <v>108</v>
      </c>
      <c r="E78" s="146" t="s">
        <v>109</v>
      </c>
      <c r="F78" s="148" t="str">
        <f>' B_Populations'!$I$8</f>
        <v>White-Not Hispanic</v>
      </c>
      <c r="G78" s="148" t="str">
        <f>' B_Populations'!$K$8</f>
        <v>Hispanic</v>
      </c>
      <c r="H78" s="148" t="str">
        <f>' B_Populations'!$M$8</f>
        <v>Black-Not Hispanic</v>
      </c>
      <c r="I78" s="148" t="str">
        <f>' B_Populations'!$O$8</f>
        <v>Asian</v>
      </c>
      <c r="J78" s="148" t="str">
        <f>' B_Populations'!$Q$8</f>
        <v>American Indian/Alaska Native</v>
      </c>
      <c r="K78" s="148" t="str">
        <f>' B_Populations'!$S$8</f>
        <v>Other</v>
      </c>
      <c r="L78" s="175" t="str">
        <f>' B_Populations'!$U$8</f>
        <v>Other</v>
      </c>
      <c r="M78" s="102"/>
      <c r="N78" s="102"/>
      <c r="O78" s="102"/>
      <c r="P78" s="102"/>
      <c r="Q78" s="102"/>
      <c r="R78" s="102"/>
      <c r="S78" s="102"/>
      <c r="T78" s="102"/>
      <c r="U78" s="102"/>
      <c r="V78" s="102"/>
      <c r="W78" s="102"/>
      <c r="X78" s="102"/>
      <c r="Y78" s="102"/>
      <c r="Z78" s="102"/>
      <c r="AA78" s="102"/>
      <c r="AB78" s="102"/>
      <c r="AC78" s="102"/>
      <c r="AD78" s="102"/>
      <c r="AE78" s="102"/>
      <c r="AF78" s="102"/>
      <c r="AH78" s="150" t="s">
        <v>110</v>
      </c>
      <c r="AI78" s="150" t="s">
        <v>111</v>
      </c>
      <c r="AJ78" s="150" t="s">
        <v>112</v>
      </c>
      <c r="AK78" s="150" t="s">
        <v>111</v>
      </c>
      <c r="AL78" s="150" t="s">
        <v>113</v>
      </c>
      <c r="AM78" s="150" t="s">
        <v>111</v>
      </c>
      <c r="AN78" s="150" t="str">
        <f>' B_Populations'!$I$8</f>
        <v>White-Not Hispanic</v>
      </c>
      <c r="AO78" s="150" t="s">
        <v>111</v>
      </c>
      <c r="AP78" s="150" t="str">
        <f>' B_Populations'!$K$8</f>
        <v>Hispanic</v>
      </c>
      <c r="AQ78" s="150" t="s">
        <v>111</v>
      </c>
      <c r="AR78" s="150" t="str">
        <f>' B_Populations'!$M$8</f>
        <v>Black-Not Hispanic</v>
      </c>
      <c r="AS78" s="150" t="s">
        <v>111</v>
      </c>
      <c r="AT78" s="150" t="str">
        <f>' B_Populations'!$O$8</f>
        <v>Asian</v>
      </c>
      <c r="AU78" s="150" t="s">
        <v>111</v>
      </c>
      <c r="AV78" s="150" t="str">
        <f>' B_Populations'!$Q$8</f>
        <v>American Indian/Alaska Native</v>
      </c>
      <c r="AW78" s="150" t="s">
        <v>111</v>
      </c>
      <c r="AX78" s="150" t="str">
        <f>' B_Populations'!$S$8</f>
        <v>Other</v>
      </c>
      <c r="AY78" s="150" t="s">
        <v>111</v>
      </c>
      <c r="AZ78" s="150" t="str">
        <f>' B_Populations'!$U$8</f>
        <v>Other</v>
      </c>
      <c r="BA78" s="150" t="s">
        <v>111</v>
      </c>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51" t="s">
        <v>114</v>
      </c>
      <c r="CU78" s="150" t="s">
        <v>32</v>
      </c>
      <c r="CV78" s="152" t="s">
        <v>33</v>
      </c>
      <c r="CW78" s="153" t="s">
        <v>34</v>
      </c>
      <c r="CX78" s="153" t="s">
        <v>35</v>
      </c>
      <c r="CY78" s="148" t="str">
        <f>' B_Populations'!$I$8</f>
        <v>White-Not Hispanic</v>
      </c>
      <c r="CZ78" s="148" t="str">
        <f>' B_Populations'!$K$8</f>
        <v>Hispanic</v>
      </c>
      <c r="DA78" s="148" t="str">
        <f>' B_Populations'!$M$8</f>
        <v>Black-Not Hispanic</v>
      </c>
      <c r="DB78" s="148" t="str">
        <f>' B_Populations'!$O$8</f>
        <v>Asian</v>
      </c>
      <c r="DC78" s="148" t="str">
        <f>' B_Populations'!$Q$8</f>
        <v>American Indian/Alaska Native</v>
      </c>
      <c r="DD78" s="148" t="str">
        <f>' B_Populations'!$S$8</f>
        <v>Other</v>
      </c>
      <c r="DE78" s="175" t="str">
        <f>' B_Populations'!$U$8</f>
        <v>Other</v>
      </c>
    </row>
    <row r="79" spans="1:109">
      <c r="B79" s="108" t="str">
        <f>' B_Populations'!$B$9</f>
        <v>10-14</v>
      </c>
      <c r="C79" s="264"/>
      <c r="D79" s="265"/>
      <c r="E79" s="265"/>
      <c r="F79" s="155"/>
      <c r="G79" s="155"/>
      <c r="H79" s="155"/>
      <c r="I79" s="155"/>
      <c r="J79" s="155"/>
      <c r="K79" s="155"/>
      <c r="L79" s="155"/>
      <c r="M79" s="110"/>
      <c r="N79" s="110"/>
      <c r="O79" s="110"/>
      <c r="P79" s="110"/>
      <c r="Q79" s="110"/>
      <c r="R79" s="110"/>
      <c r="S79" s="110"/>
      <c r="T79" s="110"/>
      <c r="U79" s="110"/>
      <c r="V79" s="110"/>
      <c r="W79" s="110"/>
      <c r="X79" s="110"/>
      <c r="Y79" s="110"/>
      <c r="Z79" s="177"/>
      <c r="AA79" s="177"/>
      <c r="AB79" s="177"/>
      <c r="AC79" s="177"/>
      <c r="AD79" s="177"/>
      <c r="AE79" s="177"/>
      <c r="AF79" s="177"/>
      <c r="AG79" s="110"/>
      <c r="AH79" s="157">
        <f>' B_Populations'!C84</f>
        <v>0</v>
      </c>
      <c r="AI79" s="157">
        <f>IF(AH79=0,0,($C$79/$AH$79)*100000)</f>
        <v>0</v>
      </c>
      <c r="AJ79" s="157">
        <f>' B_Populations'!E84</f>
        <v>0</v>
      </c>
      <c r="AK79" s="157">
        <f>IF(AJ79=0,0,($D$79/$AJ$79)*100000)</f>
        <v>0</v>
      </c>
      <c r="AL79" s="157">
        <f>' B_Populations'!G84</f>
        <v>0</v>
      </c>
      <c r="AM79" s="157">
        <f>IF(AL79=0,0,($E$79/$AL$79)*100000)</f>
        <v>0</v>
      </c>
      <c r="AN79" s="157">
        <f>' B_Populations'!I84</f>
        <v>0</v>
      </c>
      <c r="AO79" s="157">
        <f>IF(AN79=0,0,($F$79/$AN$79)*100000)</f>
        <v>0</v>
      </c>
      <c r="AP79" s="157">
        <f>' B_Populations'!K84</f>
        <v>0</v>
      </c>
      <c r="AQ79" s="157">
        <f>IF(AP79=0,0,($G$79/$AP$79)*100000)</f>
        <v>0</v>
      </c>
      <c r="AR79" s="157">
        <f>' B_Populations'!M84</f>
        <v>0</v>
      </c>
      <c r="AS79" s="157">
        <f>IF(AR79=0,0,($H$79/$AR$79)*100000)</f>
        <v>0</v>
      </c>
      <c r="AT79" s="157">
        <f>' B_Populations'!O84</f>
        <v>0</v>
      </c>
      <c r="AU79" s="157">
        <f>IF(AT79=0,0,($I$79/$AT$79)*100000)</f>
        <v>0</v>
      </c>
      <c r="AV79" s="157">
        <f>' B_Populations'!Q84</f>
        <v>0</v>
      </c>
      <c r="AW79" s="157">
        <f>IF(AV79=0,0,($J$79/$AV$79)*100000)</f>
        <v>0</v>
      </c>
      <c r="AX79" s="157">
        <f>' B_Populations'!S84</f>
        <v>0</v>
      </c>
      <c r="AY79" s="157">
        <f>IF(AX79=0,0,($K$79/$AX$79)*100000)</f>
        <v>0</v>
      </c>
      <c r="AZ79" s="157">
        <f>' B_Populations'!U84</f>
        <v>0</v>
      </c>
      <c r="BA79" s="157">
        <f>IF(AZ79=0,0,($L$79/$AZ$79)*100000)</f>
        <v>0</v>
      </c>
      <c r="CQ79" s="110"/>
      <c r="CR79" s="158"/>
      <c r="CS79" s="159">
        <v>7.3032E-2</v>
      </c>
      <c r="CT79" s="110"/>
      <c r="CU79" s="108" t="str">
        <f>' B_Populations'!$B$9</f>
        <v>10-14</v>
      </c>
      <c r="CV79" s="160">
        <f t="shared" ref="CV79:CV88" si="97">AI79*CS79</f>
        <v>0</v>
      </c>
      <c r="CW79" s="161">
        <f t="shared" ref="CW79:CW88" si="98">AK79*CS79</f>
        <v>0</v>
      </c>
      <c r="CX79" s="161">
        <f t="shared" ref="CX79:CX88" si="99">AM79*CS79</f>
        <v>0</v>
      </c>
      <c r="CY79" s="162">
        <f t="shared" ref="CY79:CY88" si="100">AO79*CS79</f>
        <v>0</v>
      </c>
      <c r="CZ79" s="162">
        <f t="shared" ref="CZ79:CZ88" si="101">AQ79*CS79</f>
        <v>0</v>
      </c>
      <c r="DA79" s="162">
        <f t="shared" ref="DA79:DA88" si="102">AS79*CS79</f>
        <v>0</v>
      </c>
      <c r="DB79" s="162">
        <f t="shared" ref="DB79:DB88" si="103">AU79*CS79</f>
        <v>0</v>
      </c>
      <c r="DC79" s="162">
        <f t="shared" ref="DC79:DC88" si="104">AW79*CS79</f>
        <v>0</v>
      </c>
      <c r="DD79" s="162">
        <f t="shared" ref="DD79:DD88" si="105">AY79*CS79</f>
        <v>0</v>
      </c>
      <c r="DE79" s="178">
        <f t="shared" ref="DE79:DE88" si="106">BA79*CS79</f>
        <v>0</v>
      </c>
    </row>
    <row r="80" spans="1:109">
      <c r="B80" s="108" t="str">
        <f>' B_Populations'!$B$10</f>
        <v>15-19</v>
      </c>
      <c r="C80" s="264"/>
      <c r="D80" s="265"/>
      <c r="E80" s="265"/>
      <c r="F80" s="155"/>
      <c r="G80" s="155"/>
      <c r="H80" s="155"/>
      <c r="I80" s="155"/>
      <c r="J80" s="155"/>
      <c r="K80" s="155"/>
      <c r="L80" s="155"/>
      <c r="M80" s="110"/>
      <c r="N80" s="110"/>
      <c r="O80" s="110"/>
      <c r="P80" s="110"/>
      <c r="Q80" s="110"/>
      <c r="R80" s="110"/>
      <c r="S80" s="110"/>
      <c r="T80" s="110"/>
      <c r="U80" s="110"/>
      <c r="V80" s="110"/>
      <c r="W80" s="110"/>
      <c r="X80" s="110"/>
      <c r="Y80" s="110"/>
      <c r="Z80" s="177"/>
      <c r="AA80" s="177"/>
      <c r="AB80" s="177"/>
      <c r="AC80" s="177"/>
      <c r="AD80" s="177"/>
      <c r="AE80" s="177"/>
      <c r="AF80" s="177"/>
      <c r="AG80" s="110"/>
      <c r="AH80" s="157">
        <f>' B_Populations'!C85</f>
        <v>0</v>
      </c>
      <c r="AI80" s="157">
        <f>IF(AH80=0,0,($C$80/$AH$80)*100000)</f>
        <v>0</v>
      </c>
      <c r="AJ80" s="157">
        <f>' B_Populations'!E85</f>
        <v>0</v>
      </c>
      <c r="AK80" s="157">
        <f>IF(AJ80=0,0,($D$80/$AJ$80)*100000)</f>
        <v>0</v>
      </c>
      <c r="AL80" s="157">
        <f>' B_Populations'!G85</f>
        <v>0</v>
      </c>
      <c r="AM80" s="157">
        <f>IF(AL80=0,0,($E$80/$AL$80)*100000)</f>
        <v>0</v>
      </c>
      <c r="AN80" s="157">
        <f>' B_Populations'!I85</f>
        <v>0</v>
      </c>
      <c r="AO80" s="157">
        <f>IF(AN80=0,0,($F$80/$AN$80)*100000)</f>
        <v>0</v>
      </c>
      <c r="AP80" s="157">
        <f>' B_Populations'!K85</f>
        <v>0</v>
      </c>
      <c r="AQ80" s="157">
        <f>IF(AP80=0,0,($G$80/$AP$80)*100000)</f>
        <v>0</v>
      </c>
      <c r="AR80" s="157">
        <f>' B_Populations'!M85</f>
        <v>0</v>
      </c>
      <c r="AS80" s="157">
        <f>IF(AR80=0,0,($H$80/$AR$80)*100000)</f>
        <v>0</v>
      </c>
      <c r="AT80" s="157">
        <f>' B_Populations'!O85</f>
        <v>0</v>
      </c>
      <c r="AU80" s="157">
        <f>IF(AT80=0,0,($I$80/$AT$80)*100000)</f>
        <v>0</v>
      </c>
      <c r="AV80" s="157">
        <f>' B_Populations'!Q85</f>
        <v>0</v>
      </c>
      <c r="AW80" s="157">
        <f>IF(AV80=0,0,($J$80/$AV$80)*100000)</f>
        <v>0</v>
      </c>
      <c r="AX80" s="157">
        <f>' B_Populations'!S85</f>
        <v>0</v>
      </c>
      <c r="AY80" s="157">
        <f>IF(AX80=0,0,($K$80/$AX$80)*100000)</f>
        <v>0</v>
      </c>
      <c r="AZ80" s="157">
        <f>' B_Populations'!U85</f>
        <v>0</v>
      </c>
      <c r="BA80" s="157">
        <f>IF(AZ80=0,0,($L$80/$AZ$80)*100000)</f>
        <v>0</v>
      </c>
      <c r="CQ80" s="110"/>
      <c r="CR80" s="158"/>
      <c r="CS80" s="159">
        <v>7.2168999999999997E-2</v>
      </c>
      <c r="CT80" s="110"/>
      <c r="CU80" s="108" t="str">
        <f>' B_Populations'!$B$10</f>
        <v>15-19</v>
      </c>
      <c r="CV80" s="160">
        <f t="shared" si="97"/>
        <v>0</v>
      </c>
      <c r="CW80" s="161">
        <f t="shared" si="98"/>
        <v>0</v>
      </c>
      <c r="CX80" s="161">
        <f t="shared" si="99"/>
        <v>0</v>
      </c>
      <c r="CY80" s="162">
        <f t="shared" si="100"/>
        <v>0</v>
      </c>
      <c r="CZ80" s="162">
        <f t="shared" si="101"/>
        <v>0</v>
      </c>
      <c r="DA80" s="162">
        <f t="shared" si="102"/>
        <v>0</v>
      </c>
      <c r="DB80" s="162">
        <f t="shared" si="103"/>
        <v>0</v>
      </c>
      <c r="DC80" s="162">
        <f t="shared" si="104"/>
        <v>0</v>
      </c>
      <c r="DD80" s="162">
        <f t="shared" si="105"/>
        <v>0</v>
      </c>
      <c r="DE80" s="178">
        <f t="shared" si="106"/>
        <v>0</v>
      </c>
    </row>
    <row r="81" spans="1:109">
      <c r="B81" s="108" t="str">
        <f>' B_Populations'!$B$11</f>
        <v>20-24</v>
      </c>
      <c r="C81" s="264"/>
      <c r="D81" s="265"/>
      <c r="E81" s="265"/>
      <c r="F81" s="155"/>
      <c r="G81" s="155"/>
      <c r="H81" s="155"/>
      <c r="I81" s="155"/>
      <c r="J81" s="155"/>
      <c r="K81" s="155"/>
      <c r="L81" s="155"/>
      <c r="M81" s="110"/>
      <c r="N81" s="110"/>
      <c r="O81" s="110"/>
      <c r="P81" s="110"/>
      <c r="Q81" s="110"/>
      <c r="R81" s="110"/>
      <c r="S81" s="110"/>
      <c r="T81" s="110"/>
      <c r="U81" s="110"/>
      <c r="V81" s="110"/>
      <c r="W81" s="110"/>
      <c r="X81" s="110"/>
      <c r="Y81" s="110"/>
      <c r="Z81" s="177"/>
      <c r="AA81" s="177"/>
      <c r="AB81" s="177"/>
      <c r="AC81" s="177"/>
      <c r="AD81" s="177"/>
      <c r="AE81" s="177"/>
      <c r="AF81" s="177"/>
      <c r="AG81" s="110"/>
      <c r="AH81" s="157">
        <f>' B_Populations'!C86</f>
        <v>0</v>
      </c>
      <c r="AI81" s="157">
        <f>IF(AH81=0,0,($C$81/$AH$81)*100000)</f>
        <v>0</v>
      </c>
      <c r="AJ81" s="157">
        <f>' B_Populations'!E86</f>
        <v>0</v>
      </c>
      <c r="AK81" s="157">
        <f>IF(AJ81=0,0,($D$81/$AJ$81)*100000)</f>
        <v>0</v>
      </c>
      <c r="AL81" s="157">
        <f>' B_Populations'!G86</f>
        <v>0</v>
      </c>
      <c r="AM81" s="157">
        <f>IF(AL81=0,0,($E$81/$AL$81)*100000)</f>
        <v>0</v>
      </c>
      <c r="AN81" s="157">
        <f>' B_Populations'!I86</f>
        <v>0</v>
      </c>
      <c r="AO81" s="157">
        <f>IF(AN81=0,0,($F$81/$AN$81)*100000)</f>
        <v>0</v>
      </c>
      <c r="AP81" s="157">
        <f>' B_Populations'!K86</f>
        <v>0</v>
      </c>
      <c r="AQ81" s="157">
        <f>IF(AP81=0,0,($G$81/$AP$81)*100000)</f>
        <v>0</v>
      </c>
      <c r="AR81" s="157">
        <f>' B_Populations'!M86</f>
        <v>0</v>
      </c>
      <c r="AS81" s="157">
        <f>IF(AR81=0,0,($H$81/$AR$81)*100000)</f>
        <v>0</v>
      </c>
      <c r="AT81" s="157">
        <f>' B_Populations'!O86</f>
        <v>0</v>
      </c>
      <c r="AU81" s="157">
        <f>IF(AT81=0,0,($I$81/$AT$81)*100000)</f>
        <v>0</v>
      </c>
      <c r="AV81" s="157">
        <f>' B_Populations'!Q86</f>
        <v>0</v>
      </c>
      <c r="AW81" s="157">
        <f>IF(AV81=0,0,($J$81/$AV$81)*100000)</f>
        <v>0</v>
      </c>
      <c r="AX81" s="157">
        <f>' B_Populations'!S86</f>
        <v>0</v>
      </c>
      <c r="AY81" s="157">
        <f>IF(AX81=0,0,($K$81/$AX$81)*100000)</f>
        <v>0</v>
      </c>
      <c r="AZ81" s="157">
        <f>' B_Populations'!U86</f>
        <v>0</v>
      </c>
      <c r="BA81" s="157">
        <f>IF(AZ81=0,0,($L$81/$AZ$81)*100000)</f>
        <v>0</v>
      </c>
      <c r="CQ81" s="110"/>
      <c r="CR81" s="158"/>
      <c r="CS81" s="159">
        <v>6.6477999999999995E-2</v>
      </c>
      <c r="CT81" s="110"/>
      <c r="CU81" s="108" t="str">
        <f>' B_Populations'!$B$11</f>
        <v>20-24</v>
      </c>
      <c r="CV81" s="160">
        <f t="shared" si="97"/>
        <v>0</v>
      </c>
      <c r="CW81" s="161">
        <f t="shared" si="98"/>
        <v>0</v>
      </c>
      <c r="CX81" s="161">
        <f t="shared" si="99"/>
        <v>0</v>
      </c>
      <c r="CY81" s="162">
        <f t="shared" si="100"/>
        <v>0</v>
      </c>
      <c r="CZ81" s="162">
        <f t="shared" si="101"/>
        <v>0</v>
      </c>
      <c r="DA81" s="162">
        <f t="shared" si="102"/>
        <v>0</v>
      </c>
      <c r="DB81" s="162">
        <f t="shared" si="103"/>
        <v>0</v>
      </c>
      <c r="DC81" s="162">
        <f t="shared" si="104"/>
        <v>0</v>
      </c>
      <c r="DD81" s="162">
        <f t="shared" si="105"/>
        <v>0</v>
      </c>
      <c r="DE81" s="178">
        <f t="shared" si="106"/>
        <v>0</v>
      </c>
    </row>
    <row r="82" spans="1:109">
      <c r="B82" s="108" t="str">
        <f>' B_Populations'!$B$12</f>
        <v>25-34</v>
      </c>
      <c r="C82" s="264"/>
      <c r="D82" s="265"/>
      <c r="E82" s="265"/>
      <c r="F82" s="155"/>
      <c r="G82" s="155"/>
      <c r="H82" s="155"/>
      <c r="I82" s="155"/>
      <c r="J82" s="155"/>
      <c r="K82" s="155"/>
      <c r="L82" s="155"/>
      <c r="M82" s="110"/>
      <c r="N82" s="110"/>
      <c r="O82" s="110"/>
      <c r="P82" s="110"/>
      <c r="Q82" s="110"/>
      <c r="R82" s="110"/>
      <c r="S82" s="110"/>
      <c r="T82" s="110"/>
      <c r="U82" s="110"/>
      <c r="V82" s="110"/>
      <c r="W82" s="110"/>
      <c r="X82" s="110"/>
      <c r="Y82" s="110"/>
      <c r="Z82" s="177"/>
      <c r="AA82" s="177"/>
      <c r="AB82" s="177"/>
      <c r="AC82" s="177"/>
      <c r="AD82" s="177"/>
      <c r="AE82" s="177"/>
      <c r="AF82" s="177"/>
      <c r="AG82" s="110"/>
      <c r="AH82" s="157">
        <f>' B_Populations'!C87</f>
        <v>0</v>
      </c>
      <c r="AI82" s="157">
        <f>IF(AH82=0,0,($C$82/$AH$82)*100000)</f>
        <v>0</v>
      </c>
      <c r="AJ82" s="157">
        <f>' B_Populations'!E87</f>
        <v>0</v>
      </c>
      <c r="AK82" s="157">
        <f>IF(AJ82=0,0,($D$82/$AJ$82)*100000)</f>
        <v>0</v>
      </c>
      <c r="AL82" s="157">
        <f>' B_Populations'!G87</f>
        <v>0</v>
      </c>
      <c r="AM82" s="157">
        <f>IF(AL82=0,0,($E$82/$AL$82)*100000)</f>
        <v>0</v>
      </c>
      <c r="AN82" s="157">
        <f>' B_Populations'!I87</f>
        <v>0</v>
      </c>
      <c r="AO82" s="157">
        <f>IF(AN82=0,0,($F$82/$AN$82)*100000)</f>
        <v>0</v>
      </c>
      <c r="AP82" s="157">
        <f>' B_Populations'!K87</f>
        <v>0</v>
      </c>
      <c r="AQ82" s="157">
        <f>IF(AP82=0,0,($G$82/$AP$82)*100000)</f>
        <v>0</v>
      </c>
      <c r="AR82" s="157">
        <f>' B_Populations'!M87</f>
        <v>0</v>
      </c>
      <c r="AS82" s="157">
        <f>IF(AR82=0,0,($H$82/$AR$82)*100000)</f>
        <v>0</v>
      </c>
      <c r="AT82" s="157">
        <f>' B_Populations'!O87</f>
        <v>0</v>
      </c>
      <c r="AU82" s="157">
        <f>IF(AT82=0,0,($I$82/$AT$82)*100000)</f>
        <v>0</v>
      </c>
      <c r="AV82" s="157">
        <f>' B_Populations'!Q87</f>
        <v>0</v>
      </c>
      <c r="AW82" s="157">
        <f>IF(AV82=0,0,($J$82/$AV$82)*100000)</f>
        <v>0</v>
      </c>
      <c r="AX82" s="157">
        <f>' B_Populations'!S87</f>
        <v>0</v>
      </c>
      <c r="AY82" s="157">
        <f>IF(AX82=0,0,($K$82/$AX$82)*100000)</f>
        <v>0</v>
      </c>
      <c r="AZ82" s="157">
        <f>' B_Populations'!U87</f>
        <v>0</v>
      </c>
      <c r="BA82" s="157">
        <f>IF(AZ82=0,0,($L$82/$AZ$82)*100000)</f>
        <v>0</v>
      </c>
      <c r="CQ82" s="110"/>
      <c r="CR82" s="158"/>
      <c r="CS82" s="159">
        <v>0.135573</v>
      </c>
      <c r="CT82" s="110"/>
      <c r="CU82" s="108" t="str">
        <f>' B_Populations'!$B$12</f>
        <v>25-34</v>
      </c>
      <c r="CV82" s="160">
        <f t="shared" si="97"/>
        <v>0</v>
      </c>
      <c r="CW82" s="161">
        <f t="shared" si="98"/>
        <v>0</v>
      </c>
      <c r="CX82" s="161">
        <f t="shared" si="99"/>
        <v>0</v>
      </c>
      <c r="CY82" s="162">
        <f t="shared" si="100"/>
        <v>0</v>
      </c>
      <c r="CZ82" s="162">
        <f t="shared" si="101"/>
        <v>0</v>
      </c>
      <c r="DA82" s="162">
        <f t="shared" si="102"/>
        <v>0</v>
      </c>
      <c r="DB82" s="162">
        <f t="shared" si="103"/>
        <v>0</v>
      </c>
      <c r="DC82" s="162">
        <f t="shared" si="104"/>
        <v>0</v>
      </c>
      <c r="DD82" s="162">
        <f t="shared" si="105"/>
        <v>0</v>
      </c>
      <c r="DE82" s="178">
        <f t="shared" si="106"/>
        <v>0</v>
      </c>
    </row>
    <row r="83" spans="1:109">
      <c r="B83" s="108" t="str">
        <f>' B_Populations'!$B$13</f>
        <v>35-44</v>
      </c>
      <c r="C83" s="264"/>
      <c r="D83" s="265"/>
      <c r="E83" s="265"/>
      <c r="F83" s="155"/>
      <c r="G83" s="155"/>
      <c r="H83" s="155"/>
      <c r="I83" s="155"/>
      <c r="J83" s="155"/>
      <c r="K83" s="155"/>
      <c r="L83" s="155"/>
      <c r="M83" s="110"/>
      <c r="N83" s="110"/>
      <c r="O83" s="110"/>
      <c r="P83" s="110"/>
      <c r="Q83" s="110"/>
      <c r="R83" s="110"/>
      <c r="S83" s="110"/>
      <c r="T83" s="110"/>
      <c r="U83" s="110"/>
      <c r="V83" s="110"/>
      <c r="W83" s="110"/>
      <c r="X83" s="110"/>
      <c r="Y83" s="110"/>
      <c r="Z83" s="177"/>
      <c r="AA83" s="177"/>
      <c r="AB83" s="177"/>
      <c r="AC83" s="177"/>
      <c r="AD83" s="177"/>
      <c r="AE83" s="177"/>
      <c r="AF83" s="177"/>
      <c r="AG83" s="110"/>
      <c r="AH83" s="157">
        <f>' B_Populations'!C88</f>
        <v>0</v>
      </c>
      <c r="AI83" s="157">
        <f>IF(AH83=0,0,($C$83/$AH$83)*100000)</f>
        <v>0</v>
      </c>
      <c r="AJ83" s="157">
        <f>' B_Populations'!E88</f>
        <v>0</v>
      </c>
      <c r="AK83" s="157">
        <f>IF(AJ83=0,0,($D$83/$AJ$83)*100000)</f>
        <v>0</v>
      </c>
      <c r="AL83" s="157">
        <f>' B_Populations'!G88</f>
        <v>0</v>
      </c>
      <c r="AM83" s="157">
        <f>IF(AL83=0,0,($E$83/$AL$83)*100000)</f>
        <v>0</v>
      </c>
      <c r="AN83" s="157">
        <f>' B_Populations'!I88</f>
        <v>0</v>
      </c>
      <c r="AO83" s="157">
        <f>IF(AN83=0,0,($F$83/$AN$83)*100000)</f>
        <v>0</v>
      </c>
      <c r="AP83" s="157">
        <f>' B_Populations'!K88</f>
        <v>0</v>
      </c>
      <c r="AQ83" s="157">
        <f>IF(AP83=0,0,($G$83/$AP$83)*100000)</f>
        <v>0</v>
      </c>
      <c r="AR83" s="157">
        <f>' B_Populations'!M88</f>
        <v>0</v>
      </c>
      <c r="AS83" s="157">
        <f>IF(AR83=0,0,($H$83/$AR$83)*100000)</f>
        <v>0</v>
      </c>
      <c r="AT83" s="157">
        <f>' B_Populations'!O88</f>
        <v>0</v>
      </c>
      <c r="AU83" s="157">
        <f>IF(AT83=0,0,($I$83/$AT$83)*100000)</f>
        <v>0</v>
      </c>
      <c r="AV83" s="157">
        <f>' B_Populations'!Q88</f>
        <v>0</v>
      </c>
      <c r="AW83" s="157">
        <f>IF(AV83=0,0,($J$83/$AV$83)*100000)</f>
        <v>0</v>
      </c>
      <c r="AX83" s="157">
        <f>' B_Populations'!S88</f>
        <v>0</v>
      </c>
      <c r="AY83" s="157">
        <f>IF(AX83=0,0,($K$83/$AX$83)*100000)</f>
        <v>0</v>
      </c>
      <c r="AZ83" s="157">
        <f>' B_Populations'!U88</f>
        <v>0</v>
      </c>
      <c r="BA83" s="157">
        <f>IF(AZ83=0,0,($L$83/$AZ$83)*100000)</f>
        <v>0</v>
      </c>
      <c r="CQ83" s="110"/>
      <c r="CR83" s="158"/>
      <c r="CS83" s="159">
        <v>0.16261300000000001</v>
      </c>
      <c r="CT83" s="110"/>
      <c r="CU83" s="108" t="str">
        <f>' B_Populations'!$B$13</f>
        <v>35-44</v>
      </c>
      <c r="CV83" s="160">
        <f t="shared" si="97"/>
        <v>0</v>
      </c>
      <c r="CW83" s="161">
        <f t="shared" si="98"/>
        <v>0</v>
      </c>
      <c r="CX83" s="161">
        <f t="shared" si="99"/>
        <v>0</v>
      </c>
      <c r="CY83" s="162">
        <f t="shared" si="100"/>
        <v>0</v>
      </c>
      <c r="CZ83" s="162">
        <f t="shared" si="101"/>
        <v>0</v>
      </c>
      <c r="DA83" s="162">
        <f t="shared" si="102"/>
        <v>0</v>
      </c>
      <c r="DB83" s="162">
        <f t="shared" si="103"/>
        <v>0</v>
      </c>
      <c r="DC83" s="162">
        <f t="shared" si="104"/>
        <v>0</v>
      </c>
      <c r="DD83" s="162">
        <f t="shared" si="105"/>
        <v>0</v>
      </c>
      <c r="DE83" s="178">
        <f t="shared" si="106"/>
        <v>0</v>
      </c>
    </row>
    <row r="84" spans="1:109">
      <c r="B84" s="108" t="str">
        <f>' B_Populations'!$B$14</f>
        <v>45-54</v>
      </c>
      <c r="C84" s="264"/>
      <c r="D84" s="265"/>
      <c r="E84" s="265"/>
      <c r="F84" s="155"/>
      <c r="G84" s="155"/>
      <c r="H84" s="155"/>
      <c r="I84" s="155"/>
      <c r="J84" s="155"/>
      <c r="K84" s="155"/>
      <c r="L84" s="155"/>
      <c r="M84" s="110"/>
      <c r="N84" s="110"/>
      <c r="O84" s="110"/>
      <c r="P84" s="110"/>
      <c r="Q84" s="110"/>
      <c r="R84" s="110"/>
      <c r="S84" s="110"/>
      <c r="T84" s="110"/>
      <c r="U84" s="110"/>
      <c r="V84" s="110"/>
      <c r="W84" s="110"/>
      <c r="X84" s="110"/>
      <c r="Y84" s="110"/>
      <c r="Z84" s="177"/>
      <c r="AA84" s="177"/>
      <c r="AB84" s="177"/>
      <c r="AC84" s="177"/>
      <c r="AD84" s="177"/>
      <c r="AE84" s="177"/>
      <c r="AF84" s="177"/>
      <c r="AG84" s="110"/>
      <c r="AH84" s="157">
        <f>' B_Populations'!C89</f>
        <v>0</v>
      </c>
      <c r="AI84" s="157">
        <f>IF(AH84=0,0,($C$84/$AH$84)*100000)</f>
        <v>0</v>
      </c>
      <c r="AJ84" s="157">
        <f>' B_Populations'!E89</f>
        <v>0</v>
      </c>
      <c r="AK84" s="157">
        <f>IF(AJ84=0,0,($D$84/$AJ$84)*100000)</f>
        <v>0</v>
      </c>
      <c r="AL84" s="157">
        <f>' B_Populations'!G89</f>
        <v>0</v>
      </c>
      <c r="AM84" s="157">
        <f>IF(AL84=0,0,($E$84/$AL$84)*100000)</f>
        <v>0</v>
      </c>
      <c r="AN84" s="157">
        <f>' B_Populations'!I89</f>
        <v>0</v>
      </c>
      <c r="AO84" s="157">
        <f>IF(AN84=0,0,($F$84/$AN$84)*100000)</f>
        <v>0</v>
      </c>
      <c r="AP84" s="157">
        <f>' B_Populations'!K89</f>
        <v>0</v>
      </c>
      <c r="AQ84" s="157">
        <f>IF(AP84=0,0,($G$84/$AP$84)*100000)</f>
        <v>0</v>
      </c>
      <c r="AR84" s="157">
        <f>' B_Populations'!M89</f>
        <v>0</v>
      </c>
      <c r="AS84" s="157">
        <f>IF(AR84=0,0,($H$84/$AR$84)*100000)</f>
        <v>0</v>
      </c>
      <c r="AT84" s="157">
        <f>' B_Populations'!O89</f>
        <v>0</v>
      </c>
      <c r="AU84" s="157">
        <f>IF(AT84=0,0,($I$84/$AT$84)*100000)</f>
        <v>0</v>
      </c>
      <c r="AV84" s="157">
        <f>' B_Populations'!Q89</f>
        <v>0</v>
      </c>
      <c r="AW84" s="157">
        <f>IF(AV84=0,0,($J$84/$AV$84)*100000)</f>
        <v>0</v>
      </c>
      <c r="AX84" s="157">
        <f>' B_Populations'!S89</f>
        <v>0</v>
      </c>
      <c r="AY84" s="157">
        <f>IF(AX84=0,0,($K$84/$AX$84)*100000)</f>
        <v>0</v>
      </c>
      <c r="AZ84" s="157">
        <f>' B_Populations'!U89</f>
        <v>0</v>
      </c>
      <c r="BA84" s="157">
        <f>IF(AZ84=0,0,($L$84/$AZ$84)*100000)</f>
        <v>0</v>
      </c>
      <c r="CQ84" s="110"/>
      <c r="CR84" s="158"/>
      <c r="CS84" s="159">
        <v>0.13483400000000001</v>
      </c>
      <c r="CT84" s="110"/>
      <c r="CU84" s="108" t="str">
        <f>' B_Populations'!$B$14</f>
        <v>45-54</v>
      </c>
      <c r="CV84" s="160">
        <f t="shared" si="97"/>
        <v>0</v>
      </c>
      <c r="CW84" s="161">
        <f t="shared" si="98"/>
        <v>0</v>
      </c>
      <c r="CX84" s="161">
        <f t="shared" si="99"/>
        <v>0</v>
      </c>
      <c r="CY84" s="162">
        <f t="shared" si="100"/>
        <v>0</v>
      </c>
      <c r="CZ84" s="162">
        <f t="shared" si="101"/>
        <v>0</v>
      </c>
      <c r="DA84" s="162">
        <f t="shared" si="102"/>
        <v>0</v>
      </c>
      <c r="DB84" s="162">
        <f t="shared" si="103"/>
        <v>0</v>
      </c>
      <c r="DC84" s="162">
        <f t="shared" si="104"/>
        <v>0</v>
      </c>
      <c r="DD84" s="162">
        <f t="shared" si="105"/>
        <v>0</v>
      </c>
      <c r="DE84" s="178">
        <f t="shared" si="106"/>
        <v>0</v>
      </c>
    </row>
    <row r="85" spans="1:109">
      <c r="B85" s="108" t="str">
        <f>' B_Populations'!$B$15</f>
        <v>55-64</v>
      </c>
      <c r="C85" s="264"/>
      <c r="D85" s="265"/>
      <c r="E85" s="265"/>
      <c r="F85" s="155"/>
      <c r="G85" s="155"/>
      <c r="H85" s="155"/>
      <c r="I85" s="155"/>
      <c r="J85" s="155"/>
      <c r="K85" s="155"/>
      <c r="L85" s="155"/>
      <c r="M85" s="110"/>
      <c r="N85" s="110"/>
      <c r="O85" s="110"/>
      <c r="P85" s="110"/>
      <c r="Q85" s="110"/>
      <c r="R85" s="110"/>
      <c r="S85" s="110"/>
      <c r="T85" s="110"/>
      <c r="U85" s="110"/>
      <c r="V85" s="110"/>
      <c r="W85" s="110"/>
      <c r="X85" s="110"/>
      <c r="Y85" s="110"/>
      <c r="Z85" s="177"/>
      <c r="AA85" s="177"/>
      <c r="AB85" s="177"/>
      <c r="AC85" s="177"/>
      <c r="AD85" s="177"/>
      <c r="AE85" s="177"/>
      <c r="AF85" s="177"/>
      <c r="AG85" s="110"/>
      <c r="AH85" s="157">
        <f>' B_Populations'!C90</f>
        <v>0</v>
      </c>
      <c r="AI85" s="157">
        <f>IF(AH85=0,0,($C$85/$AH$85)*100000)</f>
        <v>0</v>
      </c>
      <c r="AJ85" s="157">
        <f>' B_Populations'!E90</f>
        <v>0</v>
      </c>
      <c r="AK85" s="157">
        <f>IF(AJ85=0,0,($D$85/$AJ$85)*100000)</f>
        <v>0</v>
      </c>
      <c r="AL85" s="157">
        <f>' B_Populations'!G90</f>
        <v>0</v>
      </c>
      <c r="AM85" s="157">
        <f>IF(AL85=0,0,($E$85/$AL$85)*100000)</f>
        <v>0</v>
      </c>
      <c r="AN85" s="157">
        <f>' B_Populations'!I90</f>
        <v>0</v>
      </c>
      <c r="AO85" s="157">
        <f>IF(AN85=0,0,($F$85/$AN$85)*100000)</f>
        <v>0</v>
      </c>
      <c r="AP85" s="157">
        <f>' B_Populations'!K90</f>
        <v>0</v>
      </c>
      <c r="AQ85" s="157">
        <f>IF(AP85=0,0,($G$85/$AP$85)*100000)</f>
        <v>0</v>
      </c>
      <c r="AR85" s="157">
        <f>' B_Populations'!M90</f>
        <v>0</v>
      </c>
      <c r="AS85" s="157">
        <f>IF(AR85=0,0,($H$85/$AR$85)*100000)</f>
        <v>0</v>
      </c>
      <c r="AT85" s="157">
        <f>' B_Populations'!O90</f>
        <v>0</v>
      </c>
      <c r="AU85" s="157">
        <f>IF(AT85=0,0,($I$85/$AT$85)*100000)</f>
        <v>0</v>
      </c>
      <c r="AV85" s="157">
        <f>' B_Populations'!Q90</f>
        <v>0</v>
      </c>
      <c r="AW85" s="157">
        <f>IF(AV85=0,0,($J$85/$AV$85)*100000)</f>
        <v>0</v>
      </c>
      <c r="AX85" s="157">
        <f>' B_Populations'!S90</f>
        <v>0</v>
      </c>
      <c r="AY85" s="157">
        <f>IF(AX85=0,0,($K$85/$AX$85)*100000)</f>
        <v>0</v>
      </c>
      <c r="AZ85" s="157">
        <f>' B_Populations'!U90</f>
        <v>0</v>
      </c>
      <c r="BA85" s="157">
        <f>IF(AZ85=0,0,($L$85/$AZ$85)*100000)</f>
        <v>0</v>
      </c>
      <c r="CQ85" s="110"/>
      <c r="CR85" s="158"/>
      <c r="CS85" s="159">
        <v>8.7247000000000005E-2</v>
      </c>
      <c r="CT85" s="110"/>
      <c r="CU85" s="108" t="str">
        <f>' B_Populations'!$B$15</f>
        <v>55-64</v>
      </c>
      <c r="CV85" s="160">
        <f t="shared" si="97"/>
        <v>0</v>
      </c>
      <c r="CW85" s="161">
        <f t="shared" si="98"/>
        <v>0</v>
      </c>
      <c r="CX85" s="161">
        <f t="shared" si="99"/>
        <v>0</v>
      </c>
      <c r="CY85" s="162">
        <f t="shared" si="100"/>
        <v>0</v>
      </c>
      <c r="CZ85" s="162">
        <f t="shared" si="101"/>
        <v>0</v>
      </c>
      <c r="DA85" s="162">
        <f t="shared" si="102"/>
        <v>0</v>
      </c>
      <c r="DB85" s="162">
        <f t="shared" si="103"/>
        <v>0</v>
      </c>
      <c r="DC85" s="162">
        <f t="shared" si="104"/>
        <v>0</v>
      </c>
      <c r="DD85" s="162">
        <f t="shared" si="105"/>
        <v>0</v>
      </c>
      <c r="DE85" s="178">
        <f t="shared" si="106"/>
        <v>0</v>
      </c>
    </row>
    <row r="86" spans="1:109">
      <c r="B86" s="108" t="str">
        <f>' B_Populations'!$B$16</f>
        <v>65-74</v>
      </c>
      <c r="C86" s="264"/>
      <c r="D86" s="265"/>
      <c r="E86" s="265"/>
      <c r="F86" s="155"/>
      <c r="G86" s="155"/>
      <c r="H86" s="155"/>
      <c r="I86" s="155"/>
      <c r="J86" s="155"/>
      <c r="K86" s="155"/>
      <c r="L86" s="155"/>
      <c r="M86" s="110"/>
      <c r="N86" s="110"/>
      <c r="O86" s="110"/>
      <c r="P86" s="110"/>
      <c r="Q86" s="110"/>
      <c r="R86" s="110"/>
      <c r="S86" s="110"/>
      <c r="T86" s="110"/>
      <c r="U86" s="110"/>
      <c r="V86" s="110"/>
      <c r="W86" s="110"/>
      <c r="X86" s="110"/>
      <c r="Y86" s="110"/>
      <c r="Z86" s="177"/>
      <c r="AA86" s="177"/>
      <c r="AB86" s="177"/>
      <c r="AC86" s="177"/>
      <c r="AD86" s="177"/>
      <c r="AE86" s="177"/>
      <c r="AF86" s="177"/>
      <c r="AG86" s="110"/>
      <c r="AH86" s="157">
        <f>' B_Populations'!C91</f>
        <v>0</v>
      </c>
      <c r="AI86" s="157">
        <f>IF(AH86=0,0,($C$86/$AH$86)*100000)</f>
        <v>0</v>
      </c>
      <c r="AJ86" s="157">
        <f>' B_Populations'!E91</f>
        <v>0</v>
      </c>
      <c r="AK86" s="157">
        <f>IF(AJ86=0,0,($D$86/$AJ$86)*100000)</f>
        <v>0</v>
      </c>
      <c r="AL86" s="157">
        <f>' B_Populations'!G91</f>
        <v>0</v>
      </c>
      <c r="AM86" s="157">
        <f>IF(AL86=0,0,($E$86/$AL$86)*100000)</f>
        <v>0</v>
      </c>
      <c r="AN86" s="157">
        <f>' B_Populations'!I91</f>
        <v>0</v>
      </c>
      <c r="AO86" s="157">
        <f>IF(AN86=0,0,($F$86/$AN$86)*100000)</f>
        <v>0</v>
      </c>
      <c r="AP86" s="157">
        <f>' B_Populations'!K91</f>
        <v>0</v>
      </c>
      <c r="AQ86" s="157">
        <f>IF(AP86=0,0,($G$86/$AP$86)*100000)</f>
        <v>0</v>
      </c>
      <c r="AR86" s="157">
        <f>' B_Populations'!M91</f>
        <v>0</v>
      </c>
      <c r="AS86" s="157">
        <f>IF(AR86=0,0,($H$86/$AR$86)*100000)</f>
        <v>0</v>
      </c>
      <c r="AT86" s="157">
        <f>' B_Populations'!O91</f>
        <v>0</v>
      </c>
      <c r="AU86" s="157">
        <f>IF(AT86=0,0,($I$86/$AT$86)*100000)</f>
        <v>0</v>
      </c>
      <c r="AV86" s="157">
        <f>' B_Populations'!Q91</f>
        <v>0</v>
      </c>
      <c r="AW86" s="157">
        <f>IF(AV86=0,0,($J$86/$AV$86)*100000)</f>
        <v>0</v>
      </c>
      <c r="AX86" s="157">
        <f>' B_Populations'!S91</f>
        <v>0</v>
      </c>
      <c r="AY86" s="157">
        <f>IF(AX86=0,0,($K$86/$AX$86)*100000)</f>
        <v>0</v>
      </c>
      <c r="AZ86" s="157">
        <f>' B_Populations'!U91</f>
        <v>0</v>
      </c>
      <c r="BA86" s="157">
        <f>IF(AZ86=0,0,($L$86/$AZ$86)*100000)</f>
        <v>0</v>
      </c>
      <c r="CQ86" s="110"/>
      <c r="CR86" s="158"/>
      <c r="CS86" s="159">
        <v>6.6036999999999998E-2</v>
      </c>
      <c r="CT86" s="110"/>
      <c r="CU86" s="108" t="str">
        <f>' B_Populations'!$B$16</f>
        <v>65-74</v>
      </c>
      <c r="CV86" s="160">
        <f t="shared" si="97"/>
        <v>0</v>
      </c>
      <c r="CW86" s="161">
        <f t="shared" si="98"/>
        <v>0</v>
      </c>
      <c r="CX86" s="161">
        <f t="shared" si="99"/>
        <v>0</v>
      </c>
      <c r="CY86" s="162">
        <f t="shared" si="100"/>
        <v>0</v>
      </c>
      <c r="CZ86" s="162">
        <f t="shared" si="101"/>
        <v>0</v>
      </c>
      <c r="DA86" s="162">
        <f t="shared" si="102"/>
        <v>0</v>
      </c>
      <c r="DB86" s="162">
        <f t="shared" si="103"/>
        <v>0</v>
      </c>
      <c r="DC86" s="162">
        <f t="shared" si="104"/>
        <v>0</v>
      </c>
      <c r="DD86" s="162">
        <f t="shared" si="105"/>
        <v>0</v>
      </c>
      <c r="DE86" s="178">
        <f t="shared" si="106"/>
        <v>0</v>
      </c>
    </row>
    <row r="87" spans="1:109">
      <c r="B87" s="108" t="str">
        <f>' B_Populations'!$B$17</f>
        <v>75-84</v>
      </c>
      <c r="C87" s="264"/>
      <c r="D87" s="265"/>
      <c r="E87" s="265"/>
      <c r="F87" s="155"/>
      <c r="G87" s="155"/>
      <c r="H87" s="155"/>
      <c r="I87" s="155"/>
      <c r="J87" s="155"/>
      <c r="K87" s="155"/>
      <c r="L87" s="155"/>
      <c r="M87" s="110"/>
      <c r="N87" s="110"/>
      <c r="O87" s="110"/>
      <c r="P87" s="110"/>
      <c r="Q87" s="110"/>
      <c r="R87" s="110"/>
      <c r="S87" s="110"/>
      <c r="T87" s="110"/>
      <c r="U87" s="110"/>
      <c r="V87" s="110"/>
      <c r="W87" s="110"/>
      <c r="X87" s="110"/>
      <c r="Y87" s="110"/>
      <c r="Z87" s="177"/>
      <c r="AA87" s="177"/>
      <c r="AB87" s="177"/>
      <c r="AC87" s="177"/>
      <c r="AD87" s="177"/>
      <c r="AE87" s="177"/>
      <c r="AF87" s="177"/>
      <c r="AG87" s="110"/>
      <c r="AH87" s="157">
        <f>' B_Populations'!C92</f>
        <v>0</v>
      </c>
      <c r="AI87" s="157">
        <f>IF(AH87=0,0,($C$87/$AH$87)*100000)</f>
        <v>0</v>
      </c>
      <c r="AJ87" s="157">
        <f>' B_Populations'!E92</f>
        <v>0</v>
      </c>
      <c r="AK87" s="157">
        <f>IF(AJ87=0,0,($D$87/$AJ$87)*100000)</f>
        <v>0</v>
      </c>
      <c r="AL87" s="157">
        <f>' B_Populations'!G92</f>
        <v>0</v>
      </c>
      <c r="AM87" s="157">
        <f>IF(AL87=0,0,($E$87/$AL$87)*100000)</f>
        <v>0</v>
      </c>
      <c r="AN87" s="157">
        <f>' B_Populations'!I92</f>
        <v>0</v>
      </c>
      <c r="AO87" s="157">
        <f>IF(AN87=0,0,($F$87/$AN$87)*100000)</f>
        <v>0</v>
      </c>
      <c r="AP87" s="157">
        <f>' B_Populations'!K92</f>
        <v>0</v>
      </c>
      <c r="AQ87" s="157">
        <f>IF(AP87=0,0,($G$87/$AP$87)*100000)</f>
        <v>0</v>
      </c>
      <c r="AR87" s="157">
        <f>' B_Populations'!M92</f>
        <v>0</v>
      </c>
      <c r="AS87" s="157">
        <f>IF(AR87=0,0,($H$87/$AR$87)*100000)</f>
        <v>0</v>
      </c>
      <c r="AT87" s="157">
        <f>' B_Populations'!O92</f>
        <v>0</v>
      </c>
      <c r="AU87" s="157">
        <f>IF(AT87=0,0,($I$87/$AT$87)*100000)</f>
        <v>0</v>
      </c>
      <c r="AV87" s="157">
        <f>' B_Populations'!Q92</f>
        <v>0</v>
      </c>
      <c r="AW87" s="157">
        <f>IF(AV87=0,0,($J$87/$AV$87)*100000)</f>
        <v>0</v>
      </c>
      <c r="AX87" s="157">
        <f>' B_Populations'!S92</f>
        <v>0</v>
      </c>
      <c r="AY87" s="157">
        <f>IF(AX87=0,0,($K$87/$AX$87)*100000)</f>
        <v>0</v>
      </c>
      <c r="AZ87" s="157">
        <f>' B_Populations'!U92</f>
        <v>0</v>
      </c>
      <c r="BA87" s="157">
        <f>IF(AZ87=0,0,($L$87/$AZ$87)*100000)</f>
        <v>0</v>
      </c>
      <c r="CQ87" s="110"/>
      <c r="CR87" s="158"/>
      <c r="CS87" s="159">
        <v>4.4840999999999999E-2</v>
      </c>
      <c r="CT87" s="110"/>
      <c r="CU87" s="108" t="str">
        <f>' B_Populations'!$B$17</f>
        <v>75-84</v>
      </c>
      <c r="CV87" s="160">
        <f t="shared" si="97"/>
        <v>0</v>
      </c>
      <c r="CW87" s="161">
        <f t="shared" si="98"/>
        <v>0</v>
      </c>
      <c r="CX87" s="161">
        <f t="shared" si="99"/>
        <v>0</v>
      </c>
      <c r="CY87" s="162">
        <f t="shared" si="100"/>
        <v>0</v>
      </c>
      <c r="CZ87" s="162">
        <f t="shared" si="101"/>
        <v>0</v>
      </c>
      <c r="DA87" s="162">
        <f t="shared" si="102"/>
        <v>0</v>
      </c>
      <c r="DB87" s="162">
        <f t="shared" si="103"/>
        <v>0</v>
      </c>
      <c r="DC87" s="162">
        <f t="shared" si="104"/>
        <v>0</v>
      </c>
      <c r="DD87" s="162">
        <f t="shared" si="105"/>
        <v>0</v>
      </c>
      <c r="DE87" s="178">
        <f t="shared" si="106"/>
        <v>0</v>
      </c>
    </row>
    <row r="88" spans="1:109">
      <c r="B88" s="108" t="str">
        <f>' B_Populations'!$B$18</f>
        <v>85+</v>
      </c>
      <c r="C88" s="264"/>
      <c r="D88" s="265"/>
      <c r="E88" s="265"/>
      <c r="F88" s="155"/>
      <c r="G88" s="155"/>
      <c r="H88" s="155"/>
      <c r="I88" s="155"/>
      <c r="J88" s="155"/>
      <c r="K88" s="155"/>
      <c r="L88" s="155"/>
      <c r="M88" s="110"/>
      <c r="N88" s="110"/>
      <c r="O88" s="110"/>
      <c r="P88" s="110"/>
      <c r="Q88" s="110"/>
      <c r="R88" s="110"/>
      <c r="S88" s="110"/>
      <c r="T88" s="110"/>
      <c r="U88" s="110"/>
      <c r="V88" s="110"/>
      <c r="W88" s="110"/>
      <c r="X88" s="110"/>
      <c r="Y88" s="110"/>
      <c r="Z88" s="177"/>
      <c r="AA88" s="177"/>
      <c r="AB88" s="177"/>
      <c r="AC88" s="177"/>
      <c r="AD88" s="177"/>
      <c r="AE88" s="177"/>
      <c r="AF88" s="177"/>
      <c r="AG88" s="110"/>
      <c r="AH88" s="157">
        <f>' B_Populations'!C93</f>
        <v>0</v>
      </c>
      <c r="AI88" s="157">
        <f>IF(AH88=0,0,($C$88/$AH$88)*100000)</f>
        <v>0</v>
      </c>
      <c r="AJ88" s="157">
        <f>' B_Populations'!E93</f>
        <v>0</v>
      </c>
      <c r="AK88" s="157">
        <f>IF(AJ88=0,0,($D$88/$AJ$88)*100000)</f>
        <v>0</v>
      </c>
      <c r="AL88" s="157">
        <f>' B_Populations'!G93</f>
        <v>0</v>
      </c>
      <c r="AM88" s="157">
        <f>IF(AL88=0,0,($E$88/$AL$88)*100000)</f>
        <v>0</v>
      </c>
      <c r="AN88" s="157">
        <f>' B_Populations'!I93</f>
        <v>0</v>
      </c>
      <c r="AO88" s="157">
        <f>IF(AN88=0,0,($F$88/$AN$88)*100000)</f>
        <v>0</v>
      </c>
      <c r="AP88" s="157">
        <f>' B_Populations'!K93</f>
        <v>0</v>
      </c>
      <c r="AQ88" s="157">
        <f>IF(AP88=0,0,($G$88/$AP$88)*100000)</f>
        <v>0</v>
      </c>
      <c r="AR88" s="157">
        <f>' B_Populations'!M93</f>
        <v>0</v>
      </c>
      <c r="AS88" s="157">
        <f>IF(AR88=0,0,($H$88/$AR$88)*100000)</f>
        <v>0</v>
      </c>
      <c r="AT88" s="157">
        <f>' B_Populations'!O93</f>
        <v>0</v>
      </c>
      <c r="AU88" s="157">
        <f>IF(AT88=0,0,($I$88/$AT$88)*100000)</f>
        <v>0</v>
      </c>
      <c r="AV88" s="157">
        <f>' B_Populations'!Q93</f>
        <v>0</v>
      </c>
      <c r="AW88" s="157">
        <f>IF(AV88=0,0,($J$88/$AV$88)*100000)</f>
        <v>0</v>
      </c>
      <c r="AX88" s="157">
        <f>' B_Populations'!S93</f>
        <v>0</v>
      </c>
      <c r="AY88" s="157">
        <f>IF(AX88=0,0,($K$88/$AX$88)*100000)</f>
        <v>0</v>
      </c>
      <c r="AZ88" s="157">
        <f>' B_Populations'!U93</f>
        <v>0</v>
      </c>
      <c r="BA88" s="157">
        <f>IF(AZ88=0,0,($L$88/$AZ$88)*100000)</f>
        <v>0</v>
      </c>
      <c r="CQ88" s="110"/>
      <c r="CR88" s="158"/>
      <c r="CS88" s="159">
        <v>1.5507999999999999E-2</v>
      </c>
      <c r="CT88" s="110"/>
      <c r="CU88" s="108" t="str">
        <f>' B_Populations'!$B$18</f>
        <v>85+</v>
      </c>
      <c r="CV88" s="160">
        <f t="shared" si="97"/>
        <v>0</v>
      </c>
      <c r="CW88" s="161">
        <f t="shared" si="98"/>
        <v>0</v>
      </c>
      <c r="CX88" s="161">
        <f t="shared" si="99"/>
        <v>0</v>
      </c>
      <c r="CY88" s="162">
        <f t="shared" si="100"/>
        <v>0</v>
      </c>
      <c r="CZ88" s="162">
        <f t="shared" si="101"/>
        <v>0</v>
      </c>
      <c r="DA88" s="162">
        <f t="shared" si="102"/>
        <v>0</v>
      </c>
      <c r="DB88" s="162">
        <f t="shared" si="103"/>
        <v>0</v>
      </c>
      <c r="DC88" s="162">
        <f t="shared" si="104"/>
        <v>0</v>
      </c>
      <c r="DD88" s="162">
        <f t="shared" si="105"/>
        <v>0</v>
      </c>
      <c r="DE88" s="178">
        <f t="shared" si="106"/>
        <v>0</v>
      </c>
    </row>
    <row r="89" spans="1:109">
      <c r="B89" s="163" t="s">
        <v>115</v>
      </c>
      <c r="C89" s="164">
        <f t="shared" ref="C89:L89" si="107">SUM(C79:C88)</f>
        <v>0</v>
      </c>
      <c r="D89" s="165">
        <f t="shared" si="107"/>
        <v>0</v>
      </c>
      <c r="E89" s="165">
        <f t="shared" si="107"/>
        <v>0</v>
      </c>
      <c r="F89" s="167">
        <f t="shared" si="107"/>
        <v>0</v>
      </c>
      <c r="G89" s="167">
        <f t="shared" si="107"/>
        <v>0</v>
      </c>
      <c r="H89" s="167">
        <f t="shared" si="107"/>
        <v>0</v>
      </c>
      <c r="I89" s="167">
        <f t="shared" si="107"/>
        <v>0</v>
      </c>
      <c r="J89" s="167">
        <f t="shared" si="107"/>
        <v>0</v>
      </c>
      <c r="K89" s="167">
        <f t="shared" si="107"/>
        <v>0</v>
      </c>
      <c r="L89" s="179">
        <f t="shared" si="107"/>
        <v>0</v>
      </c>
      <c r="M89" s="98"/>
      <c r="AH89" s="170">
        <f t="shared" ref="AH89:BA89" si="108">SUM(AH79:AH88)</f>
        <v>0</v>
      </c>
      <c r="AI89" s="157">
        <f>IF(AH89=0,0,($C$89/$AH$89)*100000)</f>
        <v>0</v>
      </c>
      <c r="AJ89" s="157">
        <f t="shared" si="108"/>
        <v>0</v>
      </c>
      <c r="AK89" s="157">
        <f>IF(AJ89=0,0,($D$89/$AJ$89)*100000)</f>
        <v>0</v>
      </c>
      <c r="AL89" s="157">
        <f t="shared" si="108"/>
        <v>0</v>
      </c>
      <c r="AM89" s="157">
        <f>IF(AL89=0,0,($E$89/$AL$89)*100000)</f>
        <v>0</v>
      </c>
      <c r="AN89" s="157">
        <f t="shared" si="108"/>
        <v>0</v>
      </c>
      <c r="AO89" s="157">
        <f>IF(AN89=0,0,($F$89/$AN$89)*100000)</f>
        <v>0</v>
      </c>
      <c r="AP89" s="157">
        <f t="shared" si="108"/>
        <v>0</v>
      </c>
      <c r="AQ89" s="157">
        <f>IF(AP89=0,0,($G$89/$AP$89)*100000)</f>
        <v>0</v>
      </c>
      <c r="AR89" s="157">
        <f t="shared" si="108"/>
        <v>0</v>
      </c>
      <c r="AS89" s="157">
        <f>IF(AR89=0,0,($H$89/$AR$89)*100000)</f>
        <v>0</v>
      </c>
      <c r="AT89" s="157">
        <f t="shared" si="108"/>
        <v>0</v>
      </c>
      <c r="AU89" s="157">
        <f>IF(AT89=0,0,($I$89/$AT$89)*100000)</f>
        <v>0</v>
      </c>
      <c r="AV89" s="157">
        <f t="shared" si="108"/>
        <v>0</v>
      </c>
      <c r="AW89" s="157">
        <f>IF(AV89=0,0,($J$89/$AV$89)*100000)</f>
        <v>0</v>
      </c>
      <c r="AX89" s="157">
        <f t="shared" si="108"/>
        <v>0</v>
      </c>
      <c r="AY89" s="157">
        <f>IF(AX89=0,0,($K$89/$AX$89)*100000)</f>
        <v>0</v>
      </c>
      <c r="AZ89" s="157">
        <f t="shared" si="108"/>
        <v>0</v>
      </c>
      <c r="BA89" s="157">
        <f>IF(AZ89=0,0,($L$89/$AZ$89)*100000)</f>
        <v>0</v>
      </c>
      <c r="CS89" s="171"/>
      <c r="CU89" s="157" t="s">
        <v>115</v>
      </c>
      <c r="CV89" s="160">
        <f t="shared" ref="CV89:DE89" si="109">SUM(CV79:CV88)</f>
        <v>0</v>
      </c>
      <c r="CW89" s="161">
        <f t="shared" si="109"/>
        <v>0</v>
      </c>
      <c r="CX89" s="161">
        <f t="shared" si="109"/>
        <v>0</v>
      </c>
      <c r="CY89" s="172">
        <f t="shared" si="109"/>
        <v>0</v>
      </c>
      <c r="CZ89" s="172">
        <f t="shared" si="109"/>
        <v>0</v>
      </c>
      <c r="DA89" s="172">
        <f t="shared" si="109"/>
        <v>0</v>
      </c>
      <c r="DB89" s="172">
        <f t="shared" si="109"/>
        <v>0</v>
      </c>
      <c r="DC89" s="172">
        <f t="shared" si="109"/>
        <v>0</v>
      </c>
      <c r="DD89" s="172">
        <f t="shared" si="109"/>
        <v>0</v>
      </c>
      <c r="DE89" s="180">
        <f t="shared" si="109"/>
        <v>0</v>
      </c>
    </row>
    <row r="91" spans="1:109" ht="12.95" thickBot="1"/>
    <row r="92" spans="1:109" ht="13.5" thickBot="1">
      <c r="A92" s="136" t="s">
        <v>116</v>
      </c>
      <c r="B92" s="173"/>
      <c r="C92" s="174">
        <f>' B_Populations'!A100</f>
        <v>0</v>
      </c>
      <c r="D92" s="139" t="s">
        <v>103</v>
      </c>
      <c r="E92" s="139"/>
      <c r="F92" s="140" t="s">
        <v>104</v>
      </c>
      <c r="G92" s="141"/>
      <c r="H92" s="141"/>
      <c r="I92" s="141"/>
      <c r="J92" s="141"/>
      <c r="K92" s="141"/>
      <c r="L92" s="141"/>
      <c r="M92" s="98"/>
      <c r="N92" s="98"/>
      <c r="O92" s="98"/>
      <c r="P92" s="98"/>
      <c r="Q92" s="98"/>
      <c r="R92" s="98"/>
      <c r="S92" s="98"/>
      <c r="T92" s="98"/>
      <c r="U92" s="98"/>
      <c r="V92" s="98"/>
      <c r="W92" s="98"/>
      <c r="X92" s="98"/>
      <c r="Y92" s="98"/>
      <c r="CV92" s="98" t="s">
        <v>106</v>
      </c>
      <c r="CW92" s="98"/>
      <c r="CX92" s="98"/>
      <c r="CY92" s="98"/>
    </row>
    <row r="93" spans="1:109" ht="39">
      <c r="B93" s="144" t="s">
        <v>32</v>
      </c>
      <c r="C93" s="145" t="s">
        <v>107</v>
      </c>
      <c r="D93" s="146" t="s">
        <v>108</v>
      </c>
      <c r="E93" s="146" t="s">
        <v>109</v>
      </c>
      <c r="F93" s="148" t="str">
        <f>' B_Populations'!$I$8</f>
        <v>White-Not Hispanic</v>
      </c>
      <c r="G93" s="148" t="str">
        <f>' B_Populations'!$K$8</f>
        <v>Hispanic</v>
      </c>
      <c r="H93" s="148" t="str">
        <f>' B_Populations'!$M$8</f>
        <v>Black-Not Hispanic</v>
      </c>
      <c r="I93" s="148" t="str">
        <f>' B_Populations'!$O$8</f>
        <v>Asian</v>
      </c>
      <c r="J93" s="148" t="str">
        <f>' B_Populations'!$Q$8</f>
        <v>American Indian/Alaska Native</v>
      </c>
      <c r="K93" s="148" t="str">
        <f>' B_Populations'!$S$8</f>
        <v>Other</v>
      </c>
      <c r="L93" s="175" t="str">
        <f>' B_Populations'!$U$8</f>
        <v>Other</v>
      </c>
      <c r="M93" s="102"/>
      <c r="N93" s="102"/>
      <c r="O93" s="102"/>
      <c r="P93" s="102"/>
      <c r="Q93" s="102"/>
      <c r="R93" s="102"/>
      <c r="S93" s="102"/>
      <c r="T93" s="102"/>
      <c r="U93" s="102"/>
      <c r="V93" s="102"/>
      <c r="W93" s="102"/>
      <c r="X93" s="102"/>
      <c r="Y93" s="102"/>
      <c r="Z93" s="102"/>
      <c r="AA93" s="102"/>
      <c r="AB93" s="102"/>
      <c r="AC93" s="102"/>
      <c r="AD93" s="102"/>
      <c r="AE93" s="102"/>
      <c r="AF93" s="102"/>
      <c r="AH93" s="150" t="s">
        <v>110</v>
      </c>
      <c r="AI93" s="150" t="s">
        <v>111</v>
      </c>
      <c r="AJ93" s="150" t="s">
        <v>112</v>
      </c>
      <c r="AK93" s="150" t="s">
        <v>111</v>
      </c>
      <c r="AL93" s="150" t="s">
        <v>113</v>
      </c>
      <c r="AM93" s="150" t="s">
        <v>111</v>
      </c>
      <c r="AN93" s="150" t="str">
        <f>' B_Populations'!$I$8</f>
        <v>White-Not Hispanic</v>
      </c>
      <c r="AO93" s="150" t="s">
        <v>111</v>
      </c>
      <c r="AP93" s="150" t="str">
        <f>' B_Populations'!$K$8</f>
        <v>Hispanic</v>
      </c>
      <c r="AQ93" s="150" t="s">
        <v>111</v>
      </c>
      <c r="AR93" s="150" t="str">
        <f>' B_Populations'!$M$8</f>
        <v>Black-Not Hispanic</v>
      </c>
      <c r="AS93" s="150" t="s">
        <v>111</v>
      </c>
      <c r="AT93" s="150" t="str">
        <f>' B_Populations'!$O$8</f>
        <v>Asian</v>
      </c>
      <c r="AU93" s="150" t="s">
        <v>111</v>
      </c>
      <c r="AV93" s="150" t="str">
        <f>' B_Populations'!$Q$8</f>
        <v>American Indian/Alaska Native</v>
      </c>
      <c r="AW93" s="150" t="s">
        <v>111</v>
      </c>
      <c r="AX93" s="150" t="str">
        <f>' B_Populations'!$S$8</f>
        <v>Other</v>
      </c>
      <c r="AY93" s="150" t="s">
        <v>111</v>
      </c>
      <c r="AZ93" s="150" t="str">
        <f>' B_Populations'!$U$8</f>
        <v>Other</v>
      </c>
      <c r="BA93" s="150" t="s">
        <v>111</v>
      </c>
      <c r="BB93" s="102"/>
      <c r="BC93" s="102"/>
      <c r="BD93" s="102"/>
      <c r="BE93" s="102"/>
      <c r="BF93" s="102"/>
      <c r="BG93" s="102"/>
      <c r="BH93" s="102"/>
      <c r="BI93" s="102"/>
      <c r="BJ93" s="102"/>
      <c r="BK93" s="102"/>
      <c r="BL93" s="102"/>
      <c r="BM93" s="102"/>
      <c r="BN93" s="102"/>
      <c r="BO93" s="102"/>
      <c r="BP93" s="102"/>
      <c r="BQ93" s="102"/>
      <c r="BR93" s="102"/>
      <c r="BS93" s="102"/>
      <c r="BT93" s="102"/>
      <c r="BU93" s="102"/>
      <c r="BV93" s="102"/>
      <c r="BW93" s="102"/>
      <c r="BX93" s="102"/>
      <c r="BY93" s="102"/>
      <c r="BZ93" s="102"/>
      <c r="CA93" s="102"/>
      <c r="CB93" s="102"/>
      <c r="CC93" s="102"/>
      <c r="CD93" s="102"/>
      <c r="CE93" s="102"/>
      <c r="CF93" s="102"/>
      <c r="CG93" s="102"/>
      <c r="CH93" s="102"/>
      <c r="CI93" s="102"/>
      <c r="CJ93" s="102"/>
      <c r="CK93" s="102"/>
      <c r="CL93" s="102"/>
      <c r="CM93" s="102"/>
      <c r="CN93" s="102"/>
      <c r="CO93" s="102"/>
      <c r="CP93" s="102"/>
      <c r="CQ93" s="102"/>
      <c r="CR93" s="102"/>
      <c r="CS93" s="151" t="s">
        <v>114</v>
      </c>
      <c r="CU93" s="150" t="s">
        <v>32</v>
      </c>
      <c r="CV93" s="152" t="s">
        <v>33</v>
      </c>
      <c r="CW93" s="153" t="s">
        <v>34</v>
      </c>
      <c r="CX93" s="153" t="s">
        <v>35</v>
      </c>
      <c r="CY93" s="148" t="str">
        <f>' B_Populations'!$I$8</f>
        <v>White-Not Hispanic</v>
      </c>
      <c r="CZ93" s="148" t="str">
        <f>' B_Populations'!$K$8</f>
        <v>Hispanic</v>
      </c>
      <c r="DA93" s="148" t="str">
        <f>' B_Populations'!$M$8</f>
        <v>Black-Not Hispanic</v>
      </c>
      <c r="DB93" s="148" t="str">
        <f>' B_Populations'!$O$8</f>
        <v>Asian</v>
      </c>
      <c r="DC93" s="148" t="str">
        <f>' B_Populations'!$Q$8</f>
        <v>American Indian/Alaska Native</v>
      </c>
      <c r="DD93" s="148" t="str">
        <f>' B_Populations'!$S$8</f>
        <v>Other</v>
      </c>
      <c r="DE93" s="175" t="str">
        <f>' B_Populations'!$U$8</f>
        <v>Other</v>
      </c>
    </row>
    <row r="94" spans="1:109">
      <c r="B94" s="108" t="str">
        <f>' B_Populations'!$B$9</f>
        <v>10-14</v>
      </c>
      <c r="C94" s="264"/>
      <c r="D94" s="265"/>
      <c r="E94" s="265"/>
      <c r="F94" s="155"/>
      <c r="G94" s="155"/>
      <c r="H94" s="155"/>
      <c r="I94" s="155"/>
      <c r="J94" s="155"/>
      <c r="K94" s="155"/>
      <c r="L94" s="155"/>
      <c r="M94" s="110"/>
      <c r="N94" s="110"/>
      <c r="O94" s="110"/>
      <c r="P94" s="110"/>
      <c r="Q94" s="110"/>
      <c r="R94" s="110"/>
      <c r="S94" s="110"/>
      <c r="T94" s="110"/>
      <c r="U94" s="110"/>
      <c r="V94" s="110"/>
      <c r="W94" s="110"/>
      <c r="X94" s="110"/>
      <c r="Y94" s="110"/>
      <c r="Z94" s="177"/>
      <c r="AA94" s="177"/>
      <c r="AB94" s="177"/>
      <c r="AC94" s="177"/>
      <c r="AD94" s="177"/>
      <c r="AE94" s="177"/>
      <c r="AF94" s="177"/>
      <c r="AG94" s="110"/>
      <c r="AH94" s="157">
        <f>' B_Populations'!C99</f>
        <v>0</v>
      </c>
      <c r="AI94" s="157">
        <f>IF(AH94=0,0,($C$94/$AH$94)*100000)</f>
        <v>0</v>
      </c>
      <c r="AJ94" s="157">
        <f>' B_Populations'!E99</f>
        <v>0</v>
      </c>
      <c r="AK94" s="157">
        <f>IF(AJ94=0,0,($D$94/$AJ$94)*100000)</f>
        <v>0</v>
      </c>
      <c r="AL94" s="157">
        <f>' B_Populations'!G99</f>
        <v>0</v>
      </c>
      <c r="AM94" s="157">
        <f>IF(AL94=0,0,($E$94/$AL$94)*100000)</f>
        <v>0</v>
      </c>
      <c r="AN94" s="157">
        <f>' B_Populations'!I99</f>
        <v>0</v>
      </c>
      <c r="AO94" s="157">
        <f>IF(AN94=0,0,($F$94/$AN$94)*100000)</f>
        <v>0</v>
      </c>
      <c r="AP94" s="157">
        <f>' B_Populations'!K99</f>
        <v>0</v>
      </c>
      <c r="AQ94" s="157">
        <f>IF(AP94=0,0,($G$94/$AP$94)*100000)</f>
        <v>0</v>
      </c>
      <c r="AR94" s="157">
        <f>' B_Populations'!M99</f>
        <v>0</v>
      </c>
      <c r="AS94" s="157">
        <f>IF(AR94=0,0,($H$94/$AR$94)*100000)</f>
        <v>0</v>
      </c>
      <c r="AT94" s="157">
        <f>' B_Populations'!O99</f>
        <v>0</v>
      </c>
      <c r="AU94" s="157">
        <f>IF(AT94=0,0,($I$94/$AT$94)*100000)</f>
        <v>0</v>
      </c>
      <c r="AV94" s="157">
        <f>' B_Populations'!Q99</f>
        <v>0</v>
      </c>
      <c r="AW94" s="157">
        <f>IF(AV94=0,0,($J$94/$AV$94)*100000)</f>
        <v>0</v>
      </c>
      <c r="AX94" s="157">
        <f>' B_Populations'!S99</f>
        <v>0</v>
      </c>
      <c r="AY94" s="157">
        <f>IF(AX94=0,0,($K$94/$AX$94)*100000)</f>
        <v>0</v>
      </c>
      <c r="AZ94" s="157">
        <f>' B_Populations'!U99</f>
        <v>0</v>
      </c>
      <c r="BA94" s="157">
        <f>IF(AZ94=0,0,($L$94/$AZ$94)*100000)</f>
        <v>0</v>
      </c>
      <c r="CQ94" s="110"/>
      <c r="CR94" s="158"/>
      <c r="CS94" s="159">
        <v>7.3032E-2</v>
      </c>
      <c r="CT94" s="110"/>
      <c r="CU94" s="108" t="str">
        <f>' B_Populations'!$B$9</f>
        <v>10-14</v>
      </c>
      <c r="CV94" s="160">
        <f t="shared" ref="CV94:CV103" si="110">AI94*CS94</f>
        <v>0</v>
      </c>
      <c r="CW94" s="161">
        <f t="shared" ref="CW94:CW103" si="111">AK94*CS94</f>
        <v>0</v>
      </c>
      <c r="CX94" s="161">
        <f t="shared" ref="CX94:CX103" si="112">AM94*CS94</f>
        <v>0</v>
      </c>
      <c r="CY94" s="162">
        <f t="shared" ref="CY94:CY103" si="113">AO94*CS94</f>
        <v>0</v>
      </c>
      <c r="CZ94" s="162">
        <f t="shared" ref="CZ94:CZ103" si="114">AQ94*CS94</f>
        <v>0</v>
      </c>
      <c r="DA94" s="162">
        <f t="shared" ref="DA94:DA103" si="115">AS94*CS94</f>
        <v>0</v>
      </c>
      <c r="DB94" s="162">
        <f t="shared" ref="DB94:DB103" si="116">AU94*CS94</f>
        <v>0</v>
      </c>
      <c r="DC94" s="162">
        <f t="shared" ref="DC94:DC103" si="117">AW94*CS94</f>
        <v>0</v>
      </c>
      <c r="DD94" s="162">
        <f t="shared" ref="DD94:DD103" si="118">AY94*CS94</f>
        <v>0</v>
      </c>
      <c r="DE94" s="178">
        <f t="shared" ref="DE94:DE103" si="119">BA94*CS94</f>
        <v>0</v>
      </c>
    </row>
    <row r="95" spans="1:109">
      <c r="B95" s="108" t="str">
        <f>' B_Populations'!$B$10</f>
        <v>15-19</v>
      </c>
      <c r="C95" s="264"/>
      <c r="D95" s="265"/>
      <c r="E95" s="265"/>
      <c r="F95" s="155"/>
      <c r="G95" s="155"/>
      <c r="H95" s="155"/>
      <c r="I95" s="155"/>
      <c r="J95" s="155"/>
      <c r="K95" s="155"/>
      <c r="L95" s="155"/>
      <c r="M95" s="110"/>
      <c r="N95" s="110"/>
      <c r="O95" s="110"/>
      <c r="P95" s="110"/>
      <c r="Q95" s="110"/>
      <c r="R95" s="110"/>
      <c r="S95" s="110"/>
      <c r="T95" s="110"/>
      <c r="U95" s="110"/>
      <c r="V95" s="110"/>
      <c r="W95" s="110"/>
      <c r="X95" s="110"/>
      <c r="Y95" s="110"/>
      <c r="Z95" s="177"/>
      <c r="AA95" s="177"/>
      <c r="AB95" s="177"/>
      <c r="AC95" s="177"/>
      <c r="AD95" s="177"/>
      <c r="AE95" s="177"/>
      <c r="AF95" s="177"/>
      <c r="AG95" s="110"/>
      <c r="AH95" s="157">
        <f>' B_Populations'!C100</f>
        <v>0</v>
      </c>
      <c r="AI95" s="157">
        <f>IF(AH95=0,0,($C$95/$AH$95)*100000)</f>
        <v>0</v>
      </c>
      <c r="AJ95" s="157">
        <f>' B_Populations'!E100</f>
        <v>0</v>
      </c>
      <c r="AK95" s="157">
        <f>IF(AJ95=0,0,($D$95/$AJ$95)*100000)</f>
        <v>0</v>
      </c>
      <c r="AL95" s="157">
        <f>' B_Populations'!G100</f>
        <v>0</v>
      </c>
      <c r="AM95" s="157">
        <f>IF(AL95=0,0,($E$95/$AL$95)*100000)</f>
        <v>0</v>
      </c>
      <c r="AN95" s="157">
        <f>' B_Populations'!I100</f>
        <v>0</v>
      </c>
      <c r="AO95" s="157">
        <f>IF(AN95=0,0,($F$95/$AN$95)*100000)</f>
        <v>0</v>
      </c>
      <c r="AP95" s="157">
        <f>' B_Populations'!K100</f>
        <v>0</v>
      </c>
      <c r="AQ95" s="157">
        <f>IF(AP95=0,0,($G$95/$AP$95)*100000)</f>
        <v>0</v>
      </c>
      <c r="AR95" s="157">
        <f>' B_Populations'!M100</f>
        <v>0</v>
      </c>
      <c r="AS95" s="157">
        <f>IF(AR95=0,0,($H$95/$AR$95)*100000)</f>
        <v>0</v>
      </c>
      <c r="AT95" s="157">
        <f>' B_Populations'!O100</f>
        <v>0</v>
      </c>
      <c r="AU95" s="157">
        <f>IF(AT95=0,0,($I$95/$AT$95)*100000)</f>
        <v>0</v>
      </c>
      <c r="AV95" s="157">
        <f>' B_Populations'!Q100</f>
        <v>0</v>
      </c>
      <c r="AW95" s="157">
        <f>IF(AV95=0,0,($J$95/$AV$95)*100000)</f>
        <v>0</v>
      </c>
      <c r="AX95" s="157">
        <f>' B_Populations'!S100</f>
        <v>0</v>
      </c>
      <c r="AY95" s="157">
        <f>IF(AX95=0,0,($K$95/$AX$95)*100000)</f>
        <v>0</v>
      </c>
      <c r="AZ95" s="157">
        <f>' B_Populations'!U100</f>
        <v>0</v>
      </c>
      <c r="BA95" s="157">
        <f>IF(AZ95=0,0,($L$95/$AZ$95)*100000)</f>
        <v>0</v>
      </c>
      <c r="CQ95" s="110"/>
      <c r="CR95" s="158"/>
      <c r="CS95" s="159">
        <v>7.2168999999999997E-2</v>
      </c>
      <c r="CT95" s="110"/>
      <c r="CU95" s="108" t="str">
        <f>' B_Populations'!$B$10</f>
        <v>15-19</v>
      </c>
      <c r="CV95" s="160">
        <f t="shared" si="110"/>
        <v>0</v>
      </c>
      <c r="CW95" s="161">
        <f t="shared" si="111"/>
        <v>0</v>
      </c>
      <c r="CX95" s="161">
        <f t="shared" si="112"/>
        <v>0</v>
      </c>
      <c r="CY95" s="162">
        <f t="shared" si="113"/>
        <v>0</v>
      </c>
      <c r="CZ95" s="162">
        <f t="shared" si="114"/>
        <v>0</v>
      </c>
      <c r="DA95" s="162">
        <f t="shared" si="115"/>
        <v>0</v>
      </c>
      <c r="DB95" s="162">
        <f t="shared" si="116"/>
        <v>0</v>
      </c>
      <c r="DC95" s="162">
        <f t="shared" si="117"/>
        <v>0</v>
      </c>
      <c r="DD95" s="162">
        <f t="shared" si="118"/>
        <v>0</v>
      </c>
      <c r="DE95" s="178">
        <f t="shared" si="119"/>
        <v>0</v>
      </c>
    </row>
    <row r="96" spans="1:109">
      <c r="B96" s="108" t="str">
        <f>' B_Populations'!$B$11</f>
        <v>20-24</v>
      </c>
      <c r="C96" s="264"/>
      <c r="D96" s="265"/>
      <c r="E96" s="265"/>
      <c r="F96" s="155"/>
      <c r="G96" s="155"/>
      <c r="H96" s="155"/>
      <c r="I96" s="155"/>
      <c r="J96" s="155"/>
      <c r="K96" s="155"/>
      <c r="L96" s="155"/>
      <c r="M96" s="110"/>
      <c r="N96" s="110"/>
      <c r="O96" s="110"/>
      <c r="P96" s="110"/>
      <c r="Q96" s="110"/>
      <c r="R96" s="110"/>
      <c r="S96" s="110"/>
      <c r="T96" s="110"/>
      <c r="U96" s="110"/>
      <c r="V96" s="110"/>
      <c r="W96" s="110"/>
      <c r="X96" s="110"/>
      <c r="Y96" s="110"/>
      <c r="Z96" s="177"/>
      <c r="AA96" s="177"/>
      <c r="AB96" s="177"/>
      <c r="AC96" s="177"/>
      <c r="AD96" s="177"/>
      <c r="AE96" s="177"/>
      <c r="AF96" s="177"/>
      <c r="AG96" s="110"/>
      <c r="AH96" s="157">
        <f>' B_Populations'!C101</f>
        <v>0</v>
      </c>
      <c r="AI96" s="157">
        <f>IF(AH96=0,0,($C$96/$AH$96)*100000)</f>
        <v>0</v>
      </c>
      <c r="AJ96" s="157">
        <f>' B_Populations'!E101</f>
        <v>0</v>
      </c>
      <c r="AK96" s="157">
        <f>IF(AJ96=0,0,($D$96/$AJ$96)*100000)</f>
        <v>0</v>
      </c>
      <c r="AL96" s="157">
        <f>' B_Populations'!G101</f>
        <v>0</v>
      </c>
      <c r="AM96" s="157">
        <f>IF(AL96=0,0,($E$96/$AL$96)*100000)</f>
        <v>0</v>
      </c>
      <c r="AN96" s="157">
        <f>' B_Populations'!I101</f>
        <v>0</v>
      </c>
      <c r="AO96" s="157">
        <f>IF(AN96=0,0,($F$96/$AN$96)*100000)</f>
        <v>0</v>
      </c>
      <c r="AP96" s="157">
        <f>' B_Populations'!K101</f>
        <v>0</v>
      </c>
      <c r="AQ96" s="157">
        <f>IF(AP96=0,0,($G$96/$AP$96)*100000)</f>
        <v>0</v>
      </c>
      <c r="AR96" s="157">
        <f>' B_Populations'!M101</f>
        <v>0</v>
      </c>
      <c r="AS96" s="157">
        <f>IF(AR96=0,0,($H$96/$AR$96)*100000)</f>
        <v>0</v>
      </c>
      <c r="AT96" s="157">
        <f>' B_Populations'!O101</f>
        <v>0</v>
      </c>
      <c r="AU96" s="157">
        <f>IF(AT96=0,0,($I$96/$AT$96)*100000)</f>
        <v>0</v>
      </c>
      <c r="AV96" s="157">
        <f>' B_Populations'!Q101</f>
        <v>0</v>
      </c>
      <c r="AW96" s="157">
        <f>IF(AV96=0,0,($J$96/$AV$96)*100000)</f>
        <v>0</v>
      </c>
      <c r="AX96" s="157">
        <f>' B_Populations'!S101</f>
        <v>0</v>
      </c>
      <c r="AY96" s="157">
        <f>IF(AX96=0,0,($K$96/$AX$96)*100000)</f>
        <v>0</v>
      </c>
      <c r="AZ96" s="157">
        <f>' B_Populations'!U101</f>
        <v>0</v>
      </c>
      <c r="BA96" s="157">
        <f>IF(AZ96=0,0,($L$96/$AZ$96)*100000)</f>
        <v>0</v>
      </c>
      <c r="CQ96" s="110"/>
      <c r="CR96" s="158"/>
      <c r="CS96" s="159">
        <v>6.6477999999999995E-2</v>
      </c>
      <c r="CT96" s="110"/>
      <c r="CU96" s="108" t="str">
        <f>' B_Populations'!$B$11</f>
        <v>20-24</v>
      </c>
      <c r="CV96" s="160">
        <f t="shared" si="110"/>
        <v>0</v>
      </c>
      <c r="CW96" s="161">
        <f t="shared" si="111"/>
        <v>0</v>
      </c>
      <c r="CX96" s="161">
        <f t="shared" si="112"/>
        <v>0</v>
      </c>
      <c r="CY96" s="162">
        <f t="shared" si="113"/>
        <v>0</v>
      </c>
      <c r="CZ96" s="162">
        <f t="shared" si="114"/>
        <v>0</v>
      </c>
      <c r="DA96" s="162">
        <f t="shared" si="115"/>
        <v>0</v>
      </c>
      <c r="DB96" s="162">
        <f t="shared" si="116"/>
        <v>0</v>
      </c>
      <c r="DC96" s="162">
        <f t="shared" si="117"/>
        <v>0</v>
      </c>
      <c r="DD96" s="162">
        <f t="shared" si="118"/>
        <v>0</v>
      </c>
      <c r="DE96" s="178">
        <f t="shared" si="119"/>
        <v>0</v>
      </c>
    </row>
    <row r="97" spans="1:109">
      <c r="B97" s="108" t="str">
        <f>' B_Populations'!$B$12</f>
        <v>25-34</v>
      </c>
      <c r="C97" s="264"/>
      <c r="D97" s="265"/>
      <c r="E97" s="265"/>
      <c r="F97" s="155"/>
      <c r="G97" s="155"/>
      <c r="H97" s="155"/>
      <c r="I97" s="155"/>
      <c r="J97" s="155"/>
      <c r="K97" s="155"/>
      <c r="L97" s="155"/>
      <c r="M97" s="110"/>
      <c r="N97" s="110"/>
      <c r="O97" s="110"/>
      <c r="P97" s="110"/>
      <c r="Q97" s="110"/>
      <c r="R97" s="110"/>
      <c r="S97" s="110"/>
      <c r="T97" s="110"/>
      <c r="U97" s="110"/>
      <c r="V97" s="110"/>
      <c r="W97" s="110"/>
      <c r="X97" s="110"/>
      <c r="Y97" s="110"/>
      <c r="Z97" s="177"/>
      <c r="AA97" s="177"/>
      <c r="AB97" s="177"/>
      <c r="AC97" s="177"/>
      <c r="AD97" s="177"/>
      <c r="AE97" s="177"/>
      <c r="AF97" s="177"/>
      <c r="AG97" s="110"/>
      <c r="AH97" s="157">
        <f>' B_Populations'!C102</f>
        <v>0</v>
      </c>
      <c r="AI97" s="157">
        <f>IF(AH97=0,0,($C$97/$AH$97)*100000)</f>
        <v>0</v>
      </c>
      <c r="AJ97" s="157">
        <f>' B_Populations'!E102</f>
        <v>0</v>
      </c>
      <c r="AK97" s="157">
        <f>IF(AJ97=0,0,($D$97/$AJ$97)*100000)</f>
        <v>0</v>
      </c>
      <c r="AL97" s="157">
        <f>' B_Populations'!G102</f>
        <v>0</v>
      </c>
      <c r="AM97" s="157">
        <f>IF(AL97=0,0,($E$97/$AL$97)*100000)</f>
        <v>0</v>
      </c>
      <c r="AN97" s="157">
        <f>' B_Populations'!I102</f>
        <v>0</v>
      </c>
      <c r="AO97" s="157">
        <f>IF(AN97=0,0,($F$97/$AN$97)*100000)</f>
        <v>0</v>
      </c>
      <c r="AP97" s="157">
        <f>' B_Populations'!K102</f>
        <v>0</v>
      </c>
      <c r="AQ97" s="157">
        <f>IF(AP97=0,0,($G$97/$AP$97)*100000)</f>
        <v>0</v>
      </c>
      <c r="AR97" s="157">
        <f>' B_Populations'!M102</f>
        <v>0</v>
      </c>
      <c r="AS97" s="157">
        <f>IF(AR97=0,0,($H$97/$AR$97)*100000)</f>
        <v>0</v>
      </c>
      <c r="AT97" s="157">
        <f>' B_Populations'!O102</f>
        <v>0</v>
      </c>
      <c r="AU97" s="157">
        <f>IF(AT97=0,0,($I$97/$AT$97)*100000)</f>
        <v>0</v>
      </c>
      <c r="AV97" s="157">
        <f>' B_Populations'!Q102</f>
        <v>0</v>
      </c>
      <c r="AW97" s="157">
        <f>IF(AV97=0,0,($J$97/$AV$97)*100000)</f>
        <v>0</v>
      </c>
      <c r="AX97" s="157">
        <f>' B_Populations'!S102</f>
        <v>0</v>
      </c>
      <c r="AY97" s="157">
        <f>IF(AX97=0,0,($K$97/$AX$97)*100000)</f>
        <v>0</v>
      </c>
      <c r="AZ97" s="157">
        <f>' B_Populations'!U102</f>
        <v>0</v>
      </c>
      <c r="BA97" s="157">
        <f>IF(AZ97=0,0,($L$97/$AZ$97)*100000)</f>
        <v>0</v>
      </c>
      <c r="CQ97" s="110"/>
      <c r="CR97" s="158"/>
      <c r="CS97" s="159">
        <v>0.135573</v>
      </c>
      <c r="CT97" s="110"/>
      <c r="CU97" s="108" t="str">
        <f>' B_Populations'!$B$12</f>
        <v>25-34</v>
      </c>
      <c r="CV97" s="160">
        <f t="shared" si="110"/>
        <v>0</v>
      </c>
      <c r="CW97" s="161">
        <f t="shared" si="111"/>
        <v>0</v>
      </c>
      <c r="CX97" s="161">
        <f t="shared" si="112"/>
        <v>0</v>
      </c>
      <c r="CY97" s="162">
        <f t="shared" si="113"/>
        <v>0</v>
      </c>
      <c r="CZ97" s="162">
        <f t="shared" si="114"/>
        <v>0</v>
      </c>
      <c r="DA97" s="162">
        <f t="shared" si="115"/>
        <v>0</v>
      </c>
      <c r="DB97" s="162">
        <f t="shared" si="116"/>
        <v>0</v>
      </c>
      <c r="DC97" s="162">
        <f t="shared" si="117"/>
        <v>0</v>
      </c>
      <c r="DD97" s="162">
        <f t="shared" si="118"/>
        <v>0</v>
      </c>
      <c r="DE97" s="178">
        <f t="shared" si="119"/>
        <v>0</v>
      </c>
    </row>
    <row r="98" spans="1:109">
      <c r="B98" s="108" t="str">
        <f>' B_Populations'!$B$13</f>
        <v>35-44</v>
      </c>
      <c r="C98" s="264"/>
      <c r="D98" s="265"/>
      <c r="E98" s="265"/>
      <c r="F98" s="155"/>
      <c r="G98" s="155"/>
      <c r="H98" s="155"/>
      <c r="I98" s="155"/>
      <c r="J98" s="155"/>
      <c r="K98" s="155"/>
      <c r="L98" s="155"/>
      <c r="M98" s="110"/>
      <c r="N98" s="110"/>
      <c r="O98" s="110"/>
      <c r="P98" s="110"/>
      <c r="Q98" s="110"/>
      <c r="R98" s="110"/>
      <c r="S98" s="110"/>
      <c r="T98" s="110"/>
      <c r="U98" s="110"/>
      <c r="V98" s="110"/>
      <c r="W98" s="110"/>
      <c r="X98" s="110"/>
      <c r="Y98" s="110"/>
      <c r="Z98" s="177"/>
      <c r="AA98" s="177"/>
      <c r="AB98" s="177"/>
      <c r="AC98" s="177"/>
      <c r="AD98" s="177"/>
      <c r="AE98" s="177"/>
      <c r="AF98" s="177"/>
      <c r="AG98" s="110"/>
      <c r="AH98" s="157">
        <f>' B_Populations'!C103</f>
        <v>0</v>
      </c>
      <c r="AI98" s="157">
        <f>IF(AH98=0,0,($C$98/$AH$98)*100000)</f>
        <v>0</v>
      </c>
      <c r="AJ98" s="157">
        <f>' B_Populations'!E103</f>
        <v>0</v>
      </c>
      <c r="AK98" s="157">
        <f>IF(AJ98=0,0,($D$98/$AJ$98)*100000)</f>
        <v>0</v>
      </c>
      <c r="AL98" s="157">
        <f>' B_Populations'!G103</f>
        <v>0</v>
      </c>
      <c r="AM98" s="157">
        <f>IF(AL98=0,0,($E$98/$AL$98)*100000)</f>
        <v>0</v>
      </c>
      <c r="AN98" s="157">
        <f>' B_Populations'!I103</f>
        <v>0</v>
      </c>
      <c r="AO98" s="157">
        <f>IF(AN98=0,0,($F$98/$AN$98)*100000)</f>
        <v>0</v>
      </c>
      <c r="AP98" s="157">
        <f>' B_Populations'!K103</f>
        <v>0</v>
      </c>
      <c r="AQ98" s="157">
        <f>IF(AP98=0,0,($G$98/$AP$98)*100000)</f>
        <v>0</v>
      </c>
      <c r="AR98" s="157">
        <f>' B_Populations'!M103</f>
        <v>0</v>
      </c>
      <c r="AS98" s="157">
        <f>IF(AR98=0,0,($H$98/$AR$98)*100000)</f>
        <v>0</v>
      </c>
      <c r="AT98" s="157">
        <f>' B_Populations'!O103</f>
        <v>0</v>
      </c>
      <c r="AU98" s="157">
        <f>IF(AT98=0,0,($I$98/$AT$98)*100000)</f>
        <v>0</v>
      </c>
      <c r="AV98" s="157">
        <f>' B_Populations'!Q103</f>
        <v>0</v>
      </c>
      <c r="AW98" s="157">
        <f>IF(AV98=0,0,($J$98/$AV$98)*100000)</f>
        <v>0</v>
      </c>
      <c r="AX98" s="157">
        <f>' B_Populations'!S103</f>
        <v>0</v>
      </c>
      <c r="AY98" s="157">
        <f>IF(AX98=0,0,($K$98/$AX$98)*100000)</f>
        <v>0</v>
      </c>
      <c r="AZ98" s="157">
        <f>' B_Populations'!U103</f>
        <v>0</v>
      </c>
      <c r="BA98" s="157">
        <f>IF(AZ98=0,0,($L$98/$AZ$98)*100000)</f>
        <v>0</v>
      </c>
      <c r="CQ98" s="110"/>
      <c r="CR98" s="158"/>
      <c r="CS98" s="159">
        <v>0.16261300000000001</v>
      </c>
      <c r="CT98" s="110"/>
      <c r="CU98" s="108" t="str">
        <f>' B_Populations'!$B$13</f>
        <v>35-44</v>
      </c>
      <c r="CV98" s="160">
        <f t="shared" si="110"/>
        <v>0</v>
      </c>
      <c r="CW98" s="161">
        <f t="shared" si="111"/>
        <v>0</v>
      </c>
      <c r="CX98" s="161">
        <f t="shared" si="112"/>
        <v>0</v>
      </c>
      <c r="CY98" s="162">
        <f t="shared" si="113"/>
        <v>0</v>
      </c>
      <c r="CZ98" s="162">
        <f t="shared" si="114"/>
        <v>0</v>
      </c>
      <c r="DA98" s="162">
        <f t="shared" si="115"/>
        <v>0</v>
      </c>
      <c r="DB98" s="162">
        <f t="shared" si="116"/>
        <v>0</v>
      </c>
      <c r="DC98" s="162">
        <f t="shared" si="117"/>
        <v>0</v>
      </c>
      <c r="DD98" s="162">
        <f t="shared" si="118"/>
        <v>0</v>
      </c>
      <c r="DE98" s="178">
        <f t="shared" si="119"/>
        <v>0</v>
      </c>
    </row>
    <row r="99" spans="1:109">
      <c r="B99" s="108" t="str">
        <f>' B_Populations'!$B$14</f>
        <v>45-54</v>
      </c>
      <c r="C99" s="264"/>
      <c r="D99" s="265"/>
      <c r="E99" s="265"/>
      <c r="F99" s="155"/>
      <c r="G99" s="155"/>
      <c r="H99" s="155"/>
      <c r="I99" s="155"/>
      <c r="J99" s="155"/>
      <c r="K99" s="155"/>
      <c r="L99" s="155"/>
      <c r="M99" s="110"/>
      <c r="N99" s="110"/>
      <c r="O99" s="110"/>
      <c r="P99" s="110"/>
      <c r="Q99" s="110"/>
      <c r="R99" s="110"/>
      <c r="S99" s="110"/>
      <c r="T99" s="110"/>
      <c r="U99" s="110"/>
      <c r="V99" s="110"/>
      <c r="W99" s="110"/>
      <c r="X99" s="110"/>
      <c r="Y99" s="110"/>
      <c r="Z99" s="177"/>
      <c r="AA99" s="177"/>
      <c r="AB99" s="177"/>
      <c r="AC99" s="177"/>
      <c r="AD99" s="177"/>
      <c r="AE99" s="177"/>
      <c r="AF99" s="177"/>
      <c r="AG99" s="110"/>
      <c r="AH99" s="157">
        <f>' B_Populations'!C104</f>
        <v>0</v>
      </c>
      <c r="AI99" s="157">
        <f>IF(AH99=0,0,($C$99/$AH$99)*100000)</f>
        <v>0</v>
      </c>
      <c r="AJ99" s="157">
        <f>' B_Populations'!E104</f>
        <v>0</v>
      </c>
      <c r="AK99" s="157">
        <f>IF(AJ99=0,0,($D$99/$AJ$99)*100000)</f>
        <v>0</v>
      </c>
      <c r="AL99" s="157">
        <f>' B_Populations'!G104</f>
        <v>0</v>
      </c>
      <c r="AM99" s="157">
        <f>IF(AL99=0,0,($E$99/$AL$99)*100000)</f>
        <v>0</v>
      </c>
      <c r="AN99" s="157">
        <f>' B_Populations'!I104</f>
        <v>0</v>
      </c>
      <c r="AO99" s="157">
        <f>IF(AN99=0,0,($F$99/$AN$99)*100000)</f>
        <v>0</v>
      </c>
      <c r="AP99" s="157">
        <f>' B_Populations'!K104</f>
        <v>0</v>
      </c>
      <c r="AQ99" s="157">
        <f>IF(AP99=0,0,($G$99/$AP$99)*100000)</f>
        <v>0</v>
      </c>
      <c r="AR99" s="157">
        <f>' B_Populations'!M104</f>
        <v>0</v>
      </c>
      <c r="AS99" s="157">
        <f>IF(AR99=0,0,($H$99/$AR$99)*100000)</f>
        <v>0</v>
      </c>
      <c r="AT99" s="157">
        <f>' B_Populations'!O104</f>
        <v>0</v>
      </c>
      <c r="AU99" s="157">
        <f>IF(AT99=0,0,($I$99/$AT$99)*100000)</f>
        <v>0</v>
      </c>
      <c r="AV99" s="157">
        <f>' B_Populations'!Q104</f>
        <v>0</v>
      </c>
      <c r="AW99" s="157">
        <f>IF(AV99=0,0,($J$99/$AV$99)*100000)</f>
        <v>0</v>
      </c>
      <c r="AX99" s="157">
        <f>' B_Populations'!S104</f>
        <v>0</v>
      </c>
      <c r="AY99" s="157">
        <f>IF(AX99=0,0,($K$99/$AX$99)*100000)</f>
        <v>0</v>
      </c>
      <c r="AZ99" s="157">
        <f>' B_Populations'!U104</f>
        <v>0</v>
      </c>
      <c r="BA99" s="157">
        <f>IF(AZ99=0,0,($L$99/$AZ$99)*100000)</f>
        <v>0</v>
      </c>
      <c r="CQ99" s="110"/>
      <c r="CR99" s="158"/>
      <c r="CS99" s="159">
        <v>0.13483400000000001</v>
      </c>
      <c r="CT99" s="110"/>
      <c r="CU99" s="108" t="str">
        <f>' B_Populations'!$B$14</f>
        <v>45-54</v>
      </c>
      <c r="CV99" s="160">
        <f t="shared" si="110"/>
        <v>0</v>
      </c>
      <c r="CW99" s="161">
        <f t="shared" si="111"/>
        <v>0</v>
      </c>
      <c r="CX99" s="161">
        <f t="shared" si="112"/>
        <v>0</v>
      </c>
      <c r="CY99" s="162">
        <f t="shared" si="113"/>
        <v>0</v>
      </c>
      <c r="CZ99" s="162">
        <f t="shared" si="114"/>
        <v>0</v>
      </c>
      <c r="DA99" s="162">
        <f t="shared" si="115"/>
        <v>0</v>
      </c>
      <c r="DB99" s="162">
        <f t="shared" si="116"/>
        <v>0</v>
      </c>
      <c r="DC99" s="162">
        <f t="shared" si="117"/>
        <v>0</v>
      </c>
      <c r="DD99" s="162">
        <f t="shared" si="118"/>
        <v>0</v>
      </c>
      <c r="DE99" s="178">
        <f t="shared" si="119"/>
        <v>0</v>
      </c>
    </row>
    <row r="100" spans="1:109">
      <c r="B100" s="108" t="str">
        <f>' B_Populations'!$B$15</f>
        <v>55-64</v>
      </c>
      <c r="C100" s="264"/>
      <c r="D100" s="265"/>
      <c r="E100" s="265"/>
      <c r="F100" s="155"/>
      <c r="G100" s="155"/>
      <c r="H100" s="155"/>
      <c r="I100" s="155"/>
      <c r="J100" s="155"/>
      <c r="K100" s="155"/>
      <c r="L100" s="155"/>
      <c r="M100" s="110"/>
      <c r="N100" s="110"/>
      <c r="O100" s="110"/>
      <c r="P100" s="110"/>
      <c r="Q100" s="110"/>
      <c r="R100" s="110"/>
      <c r="S100" s="110"/>
      <c r="T100" s="110"/>
      <c r="U100" s="110"/>
      <c r="V100" s="110"/>
      <c r="W100" s="110"/>
      <c r="X100" s="110"/>
      <c r="Y100" s="110"/>
      <c r="Z100" s="177"/>
      <c r="AA100" s="177"/>
      <c r="AB100" s="177"/>
      <c r="AC100" s="177"/>
      <c r="AD100" s="177"/>
      <c r="AE100" s="177"/>
      <c r="AF100" s="177"/>
      <c r="AG100" s="110"/>
      <c r="AH100" s="157">
        <f>' B_Populations'!C105</f>
        <v>0</v>
      </c>
      <c r="AI100" s="157">
        <f>IF(AH100=0,0,($C$100/$AH$100)*100000)</f>
        <v>0</v>
      </c>
      <c r="AJ100" s="157">
        <f>' B_Populations'!E105</f>
        <v>0</v>
      </c>
      <c r="AK100" s="157">
        <f>IF(AJ100=0,0,($D$100/$AJ$100)*100000)</f>
        <v>0</v>
      </c>
      <c r="AL100" s="157">
        <f>' B_Populations'!G105</f>
        <v>0</v>
      </c>
      <c r="AM100" s="157">
        <f>IF(AL100=0,0,($E$100/$AL$100)*100000)</f>
        <v>0</v>
      </c>
      <c r="AN100" s="157">
        <f>' B_Populations'!I105</f>
        <v>0</v>
      </c>
      <c r="AO100" s="157">
        <f>IF(AN100=0,0,($F$100/$AN$100)*100000)</f>
        <v>0</v>
      </c>
      <c r="AP100" s="157">
        <f>' B_Populations'!K105</f>
        <v>0</v>
      </c>
      <c r="AQ100" s="157">
        <f>IF(AP100=0,0,($G$100/$AP$100)*100000)</f>
        <v>0</v>
      </c>
      <c r="AR100" s="157">
        <f>' B_Populations'!M105</f>
        <v>0</v>
      </c>
      <c r="AS100" s="157">
        <f>IF(AR100=0,0,($H$100/$AR$100)*100000)</f>
        <v>0</v>
      </c>
      <c r="AT100" s="157">
        <f>' B_Populations'!O105</f>
        <v>0</v>
      </c>
      <c r="AU100" s="157">
        <f>IF(AT100=0,0,($I$100/$AT$100)*100000)</f>
        <v>0</v>
      </c>
      <c r="AV100" s="157">
        <f>' B_Populations'!Q105</f>
        <v>0</v>
      </c>
      <c r="AW100" s="157">
        <f>IF(AV100=0,0,($J$100/$AV$100)*100000)</f>
        <v>0</v>
      </c>
      <c r="AX100" s="157">
        <f>' B_Populations'!S105</f>
        <v>0</v>
      </c>
      <c r="AY100" s="157">
        <f>IF(AX100=0,0,($K$100/$AX$100)*100000)</f>
        <v>0</v>
      </c>
      <c r="AZ100" s="157">
        <f>' B_Populations'!U105</f>
        <v>0</v>
      </c>
      <c r="BA100" s="157">
        <f>IF(AZ100=0,0,($L$100/$AZ$100)*100000)</f>
        <v>0</v>
      </c>
      <c r="CQ100" s="110"/>
      <c r="CR100" s="158"/>
      <c r="CS100" s="159">
        <v>8.7247000000000005E-2</v>
      </c>
      <c r="CT100" s="110"/>
      <c r="CU100" s="108" t="str">
        <f>' B_Populations'!$B$15</f>
        <v>55-64</v>
      </c>
      <c r="CV100" s="160">
        <f t="shared" si="110"/>
        <v>0</v>
      </c>
      <c r="CW100" s="161">
        <f t="shared" si="111"/>
        <v>0</v>
      </c>
      <c r="CX100" s="161">
        <f t="shared" si="112"/>
        <v>0</v>
      </c>
      <c r="CY100" s="162">
        <f t="shared" si="113"/>
        <v>0</v>
      </c>
      <c r="CZ100" s="162">
        <f t="shared" si="114"/>
        <v>0</v>
      </c>
      <c r="DA100" s="162">
        <f t="shared" si="115"/>
        <v>0</v>
      </c>
      <c r="DB100" s="162">
        <f t="shared" si="116"/>
        <v>0</v>
      </c>
      <c r="DC100" s="162">
        <f t="shared" si="117"/>
        <v>0</v>
      </c>
      <c r="DD100" s="162">
        <f t="shared" si="118"/>
        <v>0</v>
      </c>
      <c r="DE100" s="178">
        <f t="shared" si="119"/>
        <v>0</v>
      </c>
    </row>
    <row r="101" spans="1:109">
      <c r="B101" s="108" t="str">
        <f>' B_Populations'!$B$16</f>
        <v>65-74</v>
      </c>
      <c r="C101" s="264"/>
      <c r="D101" s="265"/>
      <c r="E101" s="265"/>
      <c r="F101" s="155"/>
      <c r="G101" s="155"/>
      <c r="H101" s="155"/>
      <c r="I101" s="155"/>
      <c r="J101" s="155"/>
      <c r="K101" s="155"/>
      <c r="L101" s="155"/>
      <c r="M101" s="110"/>
      <c r="N101" s="110"/>
      <c r="O101" s="110"/>
      <c r="P101" s="110"/>
      <c r="Q101" s="110"/>
      <c r="R101" s="110"/>
      <c r="S101" s="110"/>
      <c r="T101" s="110"/>
      <c r="U101" s="110"/>
      <c r="V101" s="110"/>
      <c r="W101" s="110"/>
      <c r="X101" s="110"/>
      <c r="Y101" s="110"/>
      <c r="Z101" s="177"/>
      <c r="AA101" s="177"/>
      <c r="AB101" s="177"/>
      <c r="AC101" s="177"/>
      <c r="AD101" s="177"/>
      <c r="AE101" s="177"/>
      <c r="AF101" s="177"/>
      <c r="AG101" s="110"/>
      <c r="AH101" s="157">
        <f>' B_Populations'!C106</f>
        <v>0</v>
      </c>
      <c r="AI101" s="157">
        <f>IF(AH101=0,0,($C$101/$AH$101)*100000)</f>
        <v>0</v>
      </c>
      <c r="AJ101" s="157">
        <f>' B_Populations'!E106</f>
        <v>0</v>
      </c>
      <c r="AK101" s="157">
        <f>IF(AJ101=0,0,($D$101/$AJ$101)*100000)</f>
        <v>0</v>
      </c>
      <c r="AL101" s="157">
        <f>' B_Populations'!G106</f>
        <v>0</v>
      </c>
      <c r="AM101" s="157">
        <f>IF(AL101=0,0,($E$101/$AL$101)*100000)</f>
        <v>0</v>
      </c>
      <c r="AN101" s="157">
        <f>' B_Populations'!I106</f>
        <v>0</v>
      </c>
      <c r="AO101" s="157">
        <f>IF(AN101=0,0,($F$101/$AN$101)*100000)</f>
        <v>0</v>
      </c>
      <c r="AP101" s="157">
        <f>' B_Populations'!K106</f>
        <v>0</v>
      </c>
      <c r="AQ101" s="157">
        <f>IF(AP101=0,0,($G$101/$AP$101)*100000)</f>
        <v>0</v>
      </c>
      <c r="AR101" s="157">
        <f>' B_Populations'!M106</f>
        <v>0</v>
      </c>
      <c r="AS101" s="157">
        <f>IF(AR101=0,0,($H$101/$AR$101)*100000)</f>
        <v>0</v>
      </c>
      <c r="AT101" s="157">
        <f>' B_Populations'!O106</f>
        <v>0</v>
      </c>
      <c r="AU101" s="157">
        <f>IF(AT101=0,0,($I$101/$AT$101)*100000)</f>
        <v>0</v>
      </c>
      <c r="AV101" s="157">
        <f>' B_Populations'!Q106</f>
        <v>0</v>
      </c>
      <c r="AW101" s="157">
        <f>IF(AV101=0,0,($J$101/$AV$101)*100000)</f>
        <v>0</v>
      </c>
      <c r="AX101" s="157">
        <f>' B_Populations'!S106</f>
        <v>0</v>
      </c>
      <c r="AY101" s="157">
        <f>IF(AX101=0,0,($K$101/$AX$101)*100000)</f>
        <v>0</v>
      </c>
      <c r="AZ101" s="157">
        <f>' B_Populations'!U106</f>
        <v>0</v>
      </c>
      <c r="BA101" s="157">
        <f>IF(AZ101=0,0,($L$101/$AZ$101)*100000)</f>
        <v>0</v>
      </c>
      <c r="CQ101" s="110"/>
      <c r="CR101" s="158"/>
      <c r="CS101" s="159">
        <v>6.6036999999999998E-2</v>
      </c>
      <c r="CT101" s="110"/>
      <c r="CU101" s="108" t="str">
        <f>' B_Populations'!$B$16</f>
        <v>65-74</v>
      </c>
      <c r="CV101" s="160">
        <f t="shared" si="110"/>
        <v>0</v>
      </c>
      <c r="CW101" s="161">
        <f t="shared" si="111"/>
        <v>0</v>
      </c>
      <c r="CX101" s="161">
        <f t="shared" si="112"/>
        <v>0</v>
      </c>
      <c r="CY101" s="162">
        <f t="shared" si="113"/>
        <v>0</v>
      </c>
      <c r="CZ101" s="162">
        <f t="shared" si="114"/>
        <v>0</v>
      </c>
      <c r="DA101" s="162">
        <f t="shared" si="115"/>
        <v>0</v>
      </c>
      <c r="DB101" s="162">
        <f t="shared" si="116"/>
        <v>0</v>
      </c>
      <c r="DC101" s="162">
        <f t="shared" si="117"/>
        <v>0</v>
      </c>
      <c r="DD101" s="162">
        <f t="shared" si="118"/>
        <v>0</v>
      </c>
      <c r="DE101" s="178">
        <f t="shared" si="119"/>
        <v>0</v>
      </c>
    </row>
    <row r="102" spans="1:109">
      <c r="B102" s="108" t="str">
        <f>' B_Populations'!$B$17</f>
        <v>75-84</v>
      </c>
      <c r="C102" s="264"/>
      <c r="D102" s="265"/>
      <c r="E102" s="265"/>
      <c r="F102" s="155"/>
      <c r="G102" s="155"/>
      <c r="H102" s="155"/>
      <c r="I102" s="155"/>
      <c r="J102" s="155"/>
      <c r="K102" s="155"/>
      <c r="L102" s="155"/>
      <c r="M102" s="110"/>
      <c r="N102" s="110"/>
      <c r="O102" s="110"/>
      <c r="P102" s="110"/>
      <c r="Q102" s="110"/>
      <c r="R102" s="110"/>
      <c r="S102" s="110"/>
      <c r="T102" s="110"/>
      <c r="U102" s="110"/>
      <c r="V102" s="110"/>
      <c r="W102" s="110"/>
      <c r="X102" s="110"/>
      <c r="Y102" s="110"/>
      <c r="Z102" s="177"/>
      <c r="AA102" s="177"/>
      <c r="AB102" s="177"/>
      <c r="AC102" s="177"/>
      <c r="AD102" s="177"/>
      <c r="AE102" s="177"/>
      <c r="AF102" s="177"/>
      <c r="AG102" s="110"/>
      <c r="AH102" s="157">
        <f>' B_Populations'!C107</f>
        <v>0</v>
      </c>
      <c r="AI102" s="157">
        <f>IF(AH102=0,0,($C$102/$AH$102)*100000)</f>
        <v>0</v>
      </c>
      <c r="AJ102" s="157">
        <f>' B_Populations'!E107</f>
        <v>0</v>
      </c>
      <c r="AK102" s="157">
        <f>IF(AJ102=0,0,($D$102/$AJ$102)*100000)</f>
        <v>0</v>
      </c>
      <c r="AL102" s="157">
        <f>' B_Populations'!G107</f>
        <v>0</v>
      </c>
      <c r="AM102" s="157">
        <f>IF(AL102=0,0,($E$102/$AL$102)*100000)</f>
        <v>0</v>
      </c>
      <c r="AN102" s="157">
        <f>' B_Populations'!I107</f>
        <v>0</v>
      </c>
      <c r="AO102" s="157">
        <f>IF(AN102=0,0,($F$102/$AN$102)*100000)</f>
        <v>0</v>
      </c>
      <c r="AP102" s="157">
        <f>' B_Populations'!K107</f>
        <v>0</v>
      </c>
      <c r="AQ102" s="157">
        <f>IF(AP102=0,0,($G$102/$AP$102)*100000)</f>
        <v>0</v>
      </c>
      <c r="AR102" s="157">
        <f>' B_Populations'!M107</f>
        <v>0</v>
      </c>
      <c r="AS102" s="157">
        <f>IF(AR102=0,0,($H$102/$AR$102)*100000)</f>
        <v>0</v>
      </c>
      <c r="AT102" s="157">
        <f>' B_Populations'!O107</f>
        <v>0</v>
      </c>
      <c r="AU102" s="157">
        <f>IF(AT102=0,0,($I$102/$AT$102)*100000)</f>
        <v>0</v>
      </c>
      <c r="AV102" s="157">
        <f>' B_Populations'!Q107</f>
        <v>0</v>
      </c>
      <c r="AW102" s="157">
        <f>IF(AV102=0,0,($J$102/$AV$102)*100000)</f>
        <v>0</v>
      </c>
      <c r="AX102" s="157">
        <f>' B_Populations'!S107</f>
        <v>0</v>
      </c>
      <c r="AY102" s="157">
        <f>IF(AX102=0,0,($K$102/$AX$102)*100000)</f>
        <v>0</v>
      </c>
      <c r="AZ102" s="157">
        <f>' B_Populations'!U107</f>
        <v>0</v>
      </c>
      <c r="BA102" s="157">
        <f>IF(AZ102=0,0,($L$102/$AZ$102)*100000)</f>
        <v>0</v>
      </c>
      <c r="CQ102" s="110"/>
      <c r="CR102" s="158"/>
      <c r="CS102" s="159">
        <v>4.4840999999999999E-2</v>
      </c>
      <c r="CT102" s="110"/>
      <c r="CU102" s="108" t="str">
        <f>' B_Populations'!$B$17</f>
        <v>75-84</v>
      </c>
      <c r="CV102" s="160">
        <f t="shared" si="110"/>
        <v>0</v>
      </c>
      <c r="CW102" s="161">
        <f t="shared" si="111"/>
        <v>0</v>
      </c>
      <c r="CX102" s="161">
        <f t="shared" si="112"/>
        <v>0</v>
      </c>
      <c r="CY102" s="162">
        <f t="shared" si="113"/>
        <v>0</v>
      </c>
      <c r="CZ102" s="162">
        <f t="shared" si="114"/>
        <v>0</v>
      </c>
      <c r="DA102" s="162">
        <f t="shared" si="115"/>
        <v>0</v>
      </c>
      <c r="DB102" s="162">
        <f t="shared" si="116"/>
        <v>0</v>
      </c>
      <c r="DC102" s="162">
        <f t="shared" si="117"/>
        <v>0</v>
      </c>
      <c r="DD102" s="162">
        <f t="shared" si="118"/>
        <v>0</v>
      </c>
      <c r="DE102" s="178">
        <f t="shared" si="119"/>
        <v>0</v>
      </c>
    </row>
    <row r="103" spans="1:109">
      <c r="B103" s="108" t="str">
        <f>' B_Populations'!$B$18</f>
        <v>85+</v>
      </c>
      <c r="C103" s="264"/>
      <c r="D103" s="265"/>
      <c r="E103" s="265"/>
      <c r="F103" s="155"/>
      <c r="G103" s="155"/>
      <c r="H103" s="155"/>
      <c r="I103" s="155"/>
      <c r="J103" s="155"/>
      <c r="K103" s="155"/>
      <c r="L103" s="155"/>
      <c r="M103" s="110"/>
      <c r="N103" s="110"/>
      <c r="O103" s="110"/>
      <c r="P103" s="110"/>
      <c r="Q103" s="110"/>
      <c r="R103" s="110"/>
      <c r="S103" s="110"/>
      <c r="T103" s="110"/>
      <c r="U103" s="110"/>
      <c r="V103" s="110"/>
      <c r="W103" s="110"/>
      <c r="X103" s="110"/>
      <c r="Y103" s="110"/>
      <c r="Z103" s="177"/>
      <c r="AA103" s="177"/>
      <c r="AB103" s="177"/>
      <c r="AC103" s="177"/>
      <c r="AD103" s="177"/>
      <c r="AE103" s="177"/>
      <c r="AF103" s="177"/>
      <c r="AG103" s="110"/>
      <c r="AH103" s="157">
        <f>' B_Populations'!C108</f>
        <v>0</v>
      </c>
      <c r="AI103" s="157">
        <f>IF(AH103=0,0,($C$103/$AH$103)*100000)</f>
        <v>0</v>
      </c>
      <c r="AJ103" s="157">
        <f>' B_Populations'!E108</f>
        <v>0</v>
      </c>
      <c r="AK103" s="157">
        <f>IF(AJ103=0,0,($D$103/$AJ$103)*100000)</f>
        <v>0</v>
      </c>
      <c r="AL103" s="157">
        <f>' B_Populations'!G108</f>
        <v>0</v>
      </c>
      <c r="AM103" s="157">
        <f>IF(AL103=0,0,($E$103/$AL$103)*100000)</f>
        <v>0</v>
      </c>
      <c r="AN103" s="157">
        <f>' B_Populations'!I108</f>
        <v>0</v>
      </c>
      <c r="AO103" s="157">
        <f>IF(AN103=0,0,($F$103/$AN$103)*100000)</f>
        <v>0</v>
      </c>
      <c r="AP103" s="157">
        <f>' B_Populations'!K108</f>
        <v>0</v>
      </c>
      <c r="AQ103" s="157">
        <f>IF(AP103=0,0,($G$103/$AP$103)*100000)</f>
        <v>0</v>
      </c>
      <c r="AR103" s="157">
        <f>' B_Populations'!M108</f>
        <v>0</v>
      </c>
      <c r="AS103" s="157">
        <f>IF(AR103=0,0,($H$103/$AR$103)*100000)</f>
        <v>0</v>
      </c>
      <c r="AT103" s="157">
        <f>' B_Populations'!O108</f>
        <v>0</v>
      </c>
      <c r="AU103" s="157">
        <f>IF(AT103=0,0,($I$103/$AT$103)*100000)</f>
        <v>0</v>
      </c>
      <c r="AV103" s="157">
        <f>' B_Populations'!Q108</f>
        <v>0</v>
      </c>
      <c r="AW103" s="157">
        <f>IF(AV103=0,0,($J$103/$AV$103)*100000)</f>
        <v>0</v>
      </c>
      <c r="AX103" s="157">
        <f>' B_Populations'!S108</f>
        <v>0</v>
      </c>
      <c r="AY103" s="157">
        <f>IF(AX103=0,0,($K$103/$AX$103)*100000)</f>
        <v>0</v>
      </c>
      <c r="AZ103" s="157">
        <f>' B_Populations'!U108</f>
        <v>0</v>
      </c>
      <c r="BA103" s="157">
        <f>IF(AZ103=0,0,($L$103/$AZ$103)*100000)</f>
        <v>0</v>
      </c>
      <c r="CQ103" s="110"/>
      <c r="CR103" s="158"/>
      <c r="CS103" s="159">
        <v>1.5507999999999999E-2</v>
      </c>
      <c r="CT103" s="110"/>
      <c r="CU103" s="108" t="str">
        <f>' B_Populations'!$B$18</f>
        <v>85+</v>
      </c>
      <c r="CV103" s="160">
        <f t="shared" si="110"/>
        <v>0</v>
      </c>
      <c r="CW103" s="161">
        <f t="shared" si="111"/>
        <v>0</v>
      </c>
      <c r="CX103" s="161">
        <f t="shared" si="112"/>
        <v>0</v>
      </c>
      <c r="CY103" s="162">
        <f t="shared" si="113"/>
        <v>0</v>
      </c>
      <c r="CZ103" s="162">
        <f t="shared" si="114"/>
        <v>0</v>
      </c>
      <c r="DA103" s="162">
        <f t="shared" si="115"/>
        <v>0</v>
      </c>
      <c r="DB103" s="162">
        <f t="shared" si="116"/>
        <v>0</v>
      </c>
      <c r="DC103" s="162">
        <f t="shared" si="117"/>
        <v>0</v>
      </c>
      <c r="DD103" s="162">
        <f t="shared" si="118"/>
        <v>0</v>
      </c>
      <c r="DE103" s="178">
        <f t="shared" si="119"/>
        <v>0</v>
      </c>
    </row>
    <row r="104" spans="1:109">
      <c r="B104" s="163" t="s">
        <v>115</v>
      </c>
      <c r="C104" s="164">
        <f t="shared" ref="C104:L104" si="120">SUM(C94:C103)</f>
        <v>0</v>
      </c>
      <c r="D104" s="165">
        <f t="shared" si="120"/>
        <v>0</v>
      </c>
      <c r="E104" s="165">
        <f t="shared" si="120"/>
        <v>0</v>
      </c>
      <c r="F104" s="167">
        <f t="shared" si="120"/>
        <v>0</v>
      </c>
      <c r="G104" s="167">
        <f t="shared" si="120"/>
        <v>0</v>
      </c>
      <c r="H104" s="167">
        <f t="shared" si="120"/>
        <v>0</v>
      </c>
      <c r="I104" s="167">
        <f t="shared" si="120"/>
        <v>0</v>
      </c>
      <c r="J104" s="167">
        <f t="shared" si="120"/>
        <v>0</v>
      </c>
      <c r="K104" s="167">
        <f t="shared" si="120"/>
        <v>0</v>
      </c>
      <c r="L104" s="179">
        <f t="shared" si="120"/>
        <v>0</v>
      </c>
      <c r="M104" s="98"/>
      <c r="AH104" s="170">
        <f t="shared" ref="AH104:BA104" si="121">SUM(AH94:AH103)</f>
        <v>0</v>
      </c>
      <c r="AI104" s="157">
        <f>IF(AH104=0,0,($C$104/$AH$104)*100000)</f>
        <v>0</v>
      </c>
      <c r="AJ104" s="157">
        <f t="shared" si="121"/>
        <v>0</v>
      </c>
      <c r="AK104" s="157">
        <f>IF(AJ104=0,0,($D$104/$AJ$104)*100000)</f>
        <v>0</v>
      </c>
      <c r="AL104" s="157">
        <f t="shared" si="121"/>
        <v>0</v>
      </c>
      <c r="AM104" s="157">
        <f>IF(AL104=0,0,($E$104/$AL$104)*100000)</f>
        <v>0</v>
      </c>
      <c r="AN104" s="157">
        <f t="shared" si="121"/>
        <v>0</v>
      </c>
      <c r="AO104" s="157">
        <f>IF(AN104=0,0,($F$104/$AN$104)*100000)</f>
        <v>0</v>
      </c>
      <c r="AP104" s="157">
        <f t="shared" si="121"/>
        <v>0</v>
      </c>
      <c r="AQ104" s="157">
        <f>IF(AP104=0,0,($G$104/$AP$104)*100000)</f>
        <v>0</v>
      </c>
      <c r="AR104" s="157">
        <f t="shared" si="121"/>
        <v>0</v>
      </c>
      <c r="AS104" s="157">
        <f>IF(AR104=0,0,($H$104/$AR$104)*100000)</f>
        <v>0</v>
      </c>
      <c r="AT104" s="157">
        <f t="shared" si="121"/>
        <v>0</v>
      </c>
      <c r="AU104" s="157">
        <f>IF(AT104=0,0,($I$104/$AT$104)*100000)</f>
        <v>0</v>
      </c>
      <c r="AV104" s="157">
        <f t="shared" si="121"/>
        <v>0</v>
      </c>
      <c r="AW104" s="157">
        <f>IF(AV104=0,0,($J$104/$AV$104)*100000)</f>
        <v>0</v>
      </c>
      <c r="AX104" s="157">
        <f t="shared" si="121"/>
        <v>0</v>
      </c>
      <c r="AY104" s="157">
        <f>IF(AX104=0,0,($K$104/$AX$104)*100000)</f>
        <v>0</v>
      </c>
      <c r="AZ104" s="157">
        <f t="shared" si="121"/>
        <v>0</v>
      </c>
      <c r="BA104" s="157">
        <f>IF(AZ104=0,0,($L$104/$AZ$104)*100000)</f>
        <v>0</v>
      </c>
      <c r="CS104" s="171"/>
      <c r="CU104" s="157" t="s">
        <v>115</v>
      </c>
      <c r="CV104" s="160">
        <f t="shared" ref="CV104:DE104" si="122">SUM(CV94:CV103)</f>
        <v>0</v>
      </c>
      <c r="CW104" s="161">
        <f t="shared" si="122"/>
        <v>0</v>
      </c>
      <c r="CX104" s="161">
        <f t="shared" si="122"/>
        <v>0</v>
      </c>
      <c r="CY104" s="172">
        <f t="shared" si="122"/>
        <v>0</v>
      </c>
      <c r="CZ104" s="172">
        <f t="shared" si="122"/>
        <v>0</v>
      </c>
      <c r="DA104" s="172">
        <f t="shared" si="122"/>
        <v>0</v>
      </c>
      <c r="DB104" s="172">
        <f t="shared" si="122"/>
        <v>0</v>
      </c>
      <c r="DC104" s="172">
        <f t="shared" si="122"/>
        <v>0</v>
      </c>
      <c r="DD104" s="172">
        <f t="shared" si="122"/>
        <v>0</v>
      </c>
      <c r="DE104" s="180">
        <f t="shared" si="122"/>
        <v>0</v>
      </c>
    </row>
    <row r="106" spans="1:109" ht="12.95" thickBot="1"/>
    <row r="107" spans="1:109" ht="13.5" thickBot="1">
      <c r="A107" s="136" t="s">
        <v>116</v>
      </c>
      <c r="B107" s="173"/>
      <c r="C107" s="174">
        <f>' B_Populations'!A115</f>
        <v>0</v>
      </c>
      <c r="D107" s="139" t="s">
        <v>103</v>
      </c>
      <c r="E107" s="139"/>
      <c r="F107" s="140" t="s">
        <v>104</v>
      </c>
      <c r="G107" s="141"/>
      <c r="H107" s="141"/>
      <c r="I107" s="141"/>
      <c r="J107" s="141"/>
      <c r="K107" s="141"/>
      <c r="L107" s="141"/>
      <c r="M107" s="98"/>
      <c r="N107" s="98"/>
      <c r="O107" s="98"/>
      <c r="P107" s="98"/>
      <c r="Q107" s="98"/>
      <c r="R107" s="98"/>
      <c r="S107" s="98"/>
      <c r="T107" s="98"/>
      <c r="U107" s="98"/>
      <c r="V107" s="98"/>
      <c r="W107" s="98"/>
      <c r="X107" s="98"/>
      <c r="Y107" s="98"/>
      <c r="CV107" s="98" t="s">
        <v>106</v>
      </c>
      <c r="CW107" s="98"/>
      <c r="CX107" s="98"/>
      <c r="CY107" s="98"/>
    </row>
    <row r="108" spans="1:109" ht="39">
      <c r="B108" s="144" t="s">
        <v>32</v>
      </c>
      <c r="C108" s="145" t="s">
        <v>107</v>
      </c>
      <c r="D108" s="146" t="s">
        <v>108</v>
      </c>
      <c r="E108" s="146" t="s">
        <v>109</v>
      </c>
      <c r="F108" s="148" t="str">
        <f>' B_Populations'!$I$8</f>
        <v>White-Not Hispanic</v>
      </c>
      <c r="G108" s="148" t="str">
        <f>' B_Populations'!$K$8</f>
        <v>Hispanic</v>
      </c>
      <c r="H108" s="148" t="str">
        <f>' B_Populations'!$M$8</f>
        <v>Black-Not Hispanic</v>
      </c>
      <c r="I108" s="148" t="str">
        <f>' B_Populations'!$O$8</f>
        <v>Asian</v>
      </c>
      <c r="J108" s="148" t="str">
        <f>' B_Populations'!$Q$8</f>
        <v>American Indian/Alaska Native</v>
      </c>
      <c r="K108" s="148" t="str">
        <f>' B_Populations'!$S$8</f>
        <v>Other</v>
      </c>
      <c r="L108" s="175" t="str">
        <f>' B_Populations'!$U$8</f>
        <v>Other</v>
      </c>
      <c r="M108" s="102"/>
      <c r="N108" s="102"/>
      <c r="O108" s="102"/>
      <c r="P108" s="102"/>
      <c r="Q108" s="102"/>
      <c r="R108" s="102"/>
      <c r="S108" s="102"/>
      <c r="T108" s="102"/>
      <c r="U108" s="102"/>
      <c r="V108" s="102"/>
      <c r="W108" s="102"/>
      <c r="X108" s="102"/>
      <c r="Y108" s="102"/>
      <c r="Z108" s="102"/>
      <c r="AA108" s="102"/>
      <c r="AB108" s="102"/>
      <c r="AC108" s="102"/>
      <c r="AD108" s="102"/>
      <c r="AE108" s="102"/>
      <c r="AF108" s="102"/>
      <c r="AH108" s="150" t="s">
        <v>110</v>
      </c>
      <c r="AI108" s="150" t="s">
        <v>111</v>
      </c>
      <c r="AJ108" s="150" t="s">
        <v>112</v>
      </c>
      <c r="AK108" s="150" t="s">
        <v>111</v>
      </c>
      <c r="AL108" s="150" t="s">
        <v>113</v>
      </c>
      <c r="AM108" s="150" t="s">
        <v>111</v>
      </c>
      <c r="AN108" s="150" t="str">
        <f>' B_Populations'!$I$8</f>
        <v>White-Not Hispanic</v>
      </c>
      <c r="AO108" s="150" t="s">
        <v>111</v>
      </c>
      <c r="AP108" s="150" t="str">
        <f>' B_Populations'!$K$8</f>
        <v>Hispanic</v>
      </c>
      <c r="AQ108" s="150" t="s">
        <v>111</v>
      </c>
      <c r="AR108" s="150" t="str">
        <f>' B_Populations'!$M$8</f>
        <v>Black-Not Hispanic</v>
      </c>
      <c r="AS108" s="150" t="s">
        <v>111</v>
      </c>
      <c r="AT108" s="150" t="str">
        <f>' B_Populations'!$O$8</f>
        <v>Asian</v>
      </c>
      <c r="AU108" s="150" t="s">
        <v>111</v>
      </c>
      <c r="AV108" s="150" t="str">
        <f>' B_Populations'!$Q$8</f>
        <v>American Indian/Alaska Native</v>
      </c>
      <c r="AW108" s="150" t="s">
        <v>111</v>
      </c>
      <c r="AX108" s="150" t="str">
        <f>' B_Populations'!$S$8</f>
        <v>Other</v>
      </c>
      <c r="AY108" s="150" t="s">
        <v>111</v>
      </c>
      <c r="AZ108" s="150" t="str">
        <f>' B_Populations'!$U$8</f>
        <v>Other</v>
      </c>
      <c r="BA108" s="150" t="s">
        <v>111</v>
      </c>
      <c r="BB108" s="102"/>
      <c r="BC108" s="102"/>
      <c r="BD108" s="102"/>
      <c r="BE108" s="102"/>
      <c r="BF108" s="102"/>
      <c r="BG108" s="102"/>
      <c r="BH108" s="102"/>
      <c r="BI108" s="102"/>
      <c r="BJ108" s="102"/>
      <c r="BK108" s="102"/>
      <c r="BL108" s="102"/>
      <c r="BM108" s="102"/>
      <c r="BN108" s="102"/>
      <c r="BO108" s="102"/>
      <c r="BP108" s="102"/>
      <c r="BQ108" s="102"/>
      <c r="BR108" s="102"/>
      <c r="BS108" s="102"/>
      <c r="BT108" s="102"/>
      <c r="BU108" s="102"/>
      <c r="BV108" s="102"/>
      <c r="BW108" s="102"/>
      <c r="BX108" s="102"/>
      <c r="BY108" s="102"/>
      <c r="BZ108" s="102"/>
      <c r="CA108" s="102"/>
      <c r="CB108" s="102"/>
      <c r="CC108" s="102"/>
      <c r="CD108" s="102"/>
      <c r="CE108" s="102"/>
      <c r="CF108" s="102"/>
      <c r="CG108" s="102"/>
      <c r="CH108" s="102"/>
      <c r="CI108" s="102"/>
      <c r="CJ108" s="102"/>
      <c r="CK108" s="102"/>
      <c r="CL108" s="102"/>
      <c r="CM108" s="102"/>
      <c r="CN108" s="102"/>
      <c r="CO108" s="102"/>
      <c r="CP108" s="102"/>
      <c r="CQ108" s="102"/>
      <c r="CR108" s="102"/>
      <c r="CS108" s="151" t="s">
        <v>114</v>
      </c>
      <c r="CU108" s="150" t="s">
        <v>32</v>
      </c>
      <c r="CV108" s="152" t="s">
        <v>33</v>
      </c>
      <c r="CW108" s="153" t="s">
        <v>34</v>
      </c>
      <c r="CX108" s="153" t="s">
        <v>35</v>
      </c>
      <c r="CY108" s="148" t="str">
        <f>' B_Populations'!$I$8</f>
        <v>White-Not Hispanic</v>
      </c>
      <c r="CZ108" s="148" t="str">
        <f>' B_Populations'!$K$8</f>
        <v>Hispanic</v>
      </c>
      <c r="DA108" s="148" t="str">
        <f>' B_Populations'!$M$8</f>
        <v>Black-Not Hispanic</v>
      </c>
      <c r="DB108" s="148" t="str">
        <f>' B_Populations'!$O$8</f>
        <v>Asian</v>
      </c>
      <c r="DC108" s="148" t="str">
        <f>' B_Populations'!$Q$8</f>
        <v>American Indian/Alaska Native</v>
      </c>
      <c r="DD108" s="148" t="str">
        <f>' B_Populations'!$S$8</f>
        <v>Other</v>
      </c>
      <c r="DE108" s="175" t="str">
        <f>' B_Populations'!$U$8</f>
        <v>Other</v>
      </c>
    </row>
    <row r="109" spans="1:109">
      <c r="B109" s="108" t="str">
        <f>' B_Populations'!$B$9</f>
        <v>10-14</v>
      </c>
      <c r="C109" s="264"/>
      <c r="D109" s="265"/>
      <c r="E109" s="265"/>
      <c r="F109" s="155"/>
      <c r="G109" s="155"/>
      <c r="H109" s="155"/>
      <c r="I109" s="155"/>
      <c r="J109" s="155"/>
      <c r="K109" s="155"/>
      <c r="L109" s="155"/>
      <c r="M109" s="110"/>
      <c r="N109" s="110"/>
      <c r="O109" s="110"/>
      <c r="P109" s="110"/>
      <c r="Q109" s="110"/>
      <c r="R109" s="110"/>
      <c r="S109" s="110"/>
      <c r="T109" s="110"/>
      <c r="U109" s="110"/>
      <c r="V109" s="110"/>
      <c r="W109" s="110"/>
      <c r="X109" s="110"/>
      <c r="Y109" s="110"/>
      <c r="Z109" s="177"/>
      <c r="AA109" s="177"/>
      <c r="AB109" s="177"/>
      <c r="AC109" s="177"/>
      <c r="AD109" s="177"/>
      <c r="AE109" s="177"/>
      <c r="AF109" s="177"/>
      <c r="AG109" s="110"/>
      <c r="AH109" s="157">
        <f>' B_Populations'!C114</f>
        <v>0</v>
      </c>
      <c r="AI109" s="157">
        <f>IF(AH109=0,0,($C$109/$AH$109)*100000)</f>
        <v>0</v>
      </c>
      <c r="AJ109" s="157">
        <f>' B_Populations'!E114</f>
        <v>0</v>
      </c>
      <c r="AK109" s="157">
        <f>IF(AJ109=0,0,($D$109/$AJ$109)*100000)</f>
        <v>0</v>
      </c>
      <c r="AL109" s="157">
        <f>' B_Populations'!G114</f>
        <v>0</v>
      </c>
      <c r="AM109" s="157">
        <f>IF(AL109=0,0,($E$109/$AL$109)*100000)</f>
        <v>0</v>
      </c>
      <c r="AN109" s="157">
        <f>' B_Populations'!I114</f>
        <v>0</v>
      </c>
      <c r="AO109" s="157">
        <f>IF(AN109=0,0,($F$109/$AN$109)*100000)</f>
        <v>0</v>
      </c>
      <c r="AP109" s="157">
        <f>' B_Populations'!K114</f>
        <v>0</v>
      </c>
      <c r="AQ109" s="157">
        <f>IF(AP109=0,0,($G$109/$AP$109)*100000)</f>
        <v>0</v>
      </c>
      <c r="AR109" s="157">
        <f>' B_Populations'!M114</f>
        <v>0</v>
      </c>
      <c r="AS109" s="157">
        <f>IF(AR109=0,0,($G$109/$AR$109)*100000)</f>
        <v>0</v>
      </c>
      <c r="AT109" s="157">
        <f>' B_Populations'!O114</f>
        <v>0</v>
      </c>
      <c r="AU109" s="157">
        <f>IF(AT109=0,0,($I$109/$AT$109)*100000)</f>
        <v>0</v>
      </c>
      <c r="AV109" s="157">
        <f>' B_Populations'!Q114</f>
        <v>0</v>
      </c>
      <c r="AW109" s="157">
        <f>IF(AV109=0,0,($J$109/$AV$109)*100000)</f>
        <v>0</v>
      </c>
      <c r="AX109" s="157">
        <f>' B_Populations'!S114</f>
        <v>0</v>
      </c>
      <c r="AY109" s="157">
        <f>IF(AX109=0,0,($K$109/$AX$109)*100000)</f>
        <v>0</v>
      </c>
      <c r="AZ109" s="157">
        <f>' B_Populations'!U114</f>
        <v>0</v>
      </c>
      <c r="BA109" s="157">
        <f>IF(AZ109=0,0,($L$109/$AZ$109)*100000)</f>
        <v>0</v>
      </c>
      <c r="CQ109" s="110"/>
      <c r="CR109" s="158"/>
      <c r="CS109" s="159">
        <v>7.3032E-2</v>
      </c>
      <c r="CT109" s="110"/>
      <c r="CU109" s="108" t="str">
        <f>' B_Populations'!$B$9</f>
        <v>10-14</v>
      </c>
      <c r="CV109" s="160">
        <f t="shared" ref="CV109:CV118" si="123">AI109*CS109</f>
        <v>0</v>
      </c>
      <c r="CW109" s="161">
        <f t="shared" ref="CW109:CW118" si="124">AK109*CS109</f>
        <v>0</v>
      </c>
      <c r="CX109" s="161">
        <f t="shared" ref="CX109:CX118" si="125">AM109*CS109</f>
        <v>0</v>
      </c>
      <c r="CY109" s="162">
        <f t="shared" ref="CY109:CY118" si="126">AO109*CS109</f>
        <v>0</v>
      </c>
      <c r="CZ109" s="162">
        <f t="shared" ref="CZ109:CZ118" si="127">AQ109*CS109</f>
        <v>0</v>
      </c>
      <c r="DA109" s="162">
        <f t="shared" ref="DA109:DA118" si="128">AS109*CS109</f>
        <v>0</v>
      </c>
      <c r="DB109" s="162">
        <f t="shared" ref="DB109:DB118" si="129">AU109*CS109</f>
        <v>0</v>
      </c>
      <c r="DC109" s="162">
        <f t="shared" ref="DC109:DC118" si="130">AW109*CS109</f>
        <v>0</v>
      </c>
      <c r="DD109" s="162">
        <f t="shared" ref="DD109:DD118" si="131">AY109*CS109</f>
        <v>0</v>
      </c>
      <c r="DE109" s="178">
        <f t="shared" ref="DE109:DE118" si="132">BA109*CS109</f>
        <v>0</v>
      </c>
    </row>
    <row r="110" spans="1:109">
      <c r="B110" s="108" t="str">
        <f>' B_Populations'!$B$10</f>
        <v>15-19</v>
      </c>
      <c r="C110" s="264"/>
      <c r="D110" s="265"/>
      <c r="E110" s="265"/>
      <c r="F110" s="155"/>
      <c r="G110" s="155"/>
      <c r="H110" s="155"/>
      <c r="I110" s="155"/>
      <c r="J110" s="155"/>
      <c r="K110" s="155"/>
      <c r="L110" s="155"/>
      <c r="M110" s="110"/>
      <c r="N110" s="110"/>
      <c r="O110" s="110"/>
      <c r="P110" s="110"/>
      <c r="Q110" s="110"/>
      <c r="R110" s="110"/>
      <c r="S110" s="110"/>
      <c r="T110" s="110"/>
      <c r="U110" s="110"/>
      <c r="V110" s="110"/>
      <c r="W110" s="110"/>
      <c r="X110" s="110"/>
      <c r="Y110" s="110"/>
      <c r="Z110" s="177"/>
      <c r="AA110" s="177"/>
      <c r="AB110" s="177"/>
      <c r="AC110" s="177"/>
      <c r="AD110" s="177"/>
      <c r="AE110" s="177"/>
      <c r="AF110" s="177"/>
      <c r="AG110" s="110"/>
      <c r="AH110" s="157">
        <f>' B_Populations'!C115</f>
        <v>0</v>
      </c>
      <c r="AI110" s="157">
        <f>IF(AH110=0,0,($C$110/$AH$110)*100000)</f>
        <v>0</v>
      </c>
      <c r="AJ110" s="157">
        <f>' B_Populations'!E115</f>
        <v>0</v>
      </c>
      <c r="AK110" s="157">
        <f>IF(AJ110=0,0,($D$110/$AJ$110)*100000)</f>
        <v>0</v>
      </c>
      <c r="AL110" s="157">
        <f>' B_Populations'!G115</f>
        <v>0</v>
      </c>
      <c r="AM110" s="157">
        <f>IF(AL110=0,0,($E$110/$AL$110)*100000)</f>
        <v>0</v>
      </c>
      <c r="AN110" s="157">
        <f>' B_Populations'!I115</f>
        <v>0</v>
      </c>
      <c r="AO110" s="157">
        <f>IF(AN110=0,0,($F$110/$AN$110)*100000)</f>
        <v>0</v>
      </c>
      <c r="AP110" s="157">
        <f>' B_Populations'!K115</f>
        <v>0</v>
      </c>
      <c r="AQ110" s="157">
        <f>IF(AP110=0,0,($G$110/$AP$110)*100000)</f>
        <v>0</v>
      </c>
      <c r="AR110" s="157">
        <f>' B_Populations'!M115</f>
        <v>0</v>
      </c>
      <c r="AS110" s="157">
        <f>IF(AR110=0,0,($G$110/$AR$110)*100000)</f>
        <v>0</v>
      </c>
      <c r="AT110" s="157">
        <f>' B_Populations'!O115</f>
        <v>0</v>
      </c>
      <c r="AU110" s="157">
        <f>IF(AT110=0,0,($I$110/$AT$110)*100000)</f>
        <v>0</v>
      </c>
      <c r="AV110" s="157">
        <f>' B_Populations'!Q115</f>
        <v>0</v>
      </c>
      <c r="AW110" s="157">
        <f>IF(AV110=0,0,($J$110/$AV$110)*100000)</f>
        <v>0</v>
      </c>
      <c r="AX110" s="157">
        <f>' B_Populations'!S115</f>
        <v>0</v>
      </c>
      <c r="AY110" s="157">
        <f>IF(AX110=0,0,($K$110/$AX$110)*100000)</f>
        <v>0</v>
      </c>
      <c r="AZ110" s="157">
        <f>' B_Populations'!U115</f>
        <v>0</v>
      </c>
      <c r="BA110" s="157">
        <f>IF(AZ110=0,0,($L$110/$AZ$110)*100000)</f>
        <v>0</v>
      </c>
      <c r="CQ110" s="110"/>
      <c r="CR110" s="158"/>
      <c r="CS110" s="159">
        <v>7.2168999999999997E-2</v>
      </c>
      <c r="CT110" s="110"/>
      <c r="CU110" s="108" t="str">
        <f>' B_Populations'!$B$10</f>
        <v>15-19</v>
      </c>
      <c r="CV110" s="160">
        <f t="shared" si="123"/>
        <v>0</v>
      </c>
      <c r="CW110" s="161">
        <f t="shared" si="124"/>
        <v>0</v>
      </c>
      <c r="CX110" s="161">
        <f t="shared" si="125"/>
        <v>0</v>
      </c>
      <c r="CY110" s="162">
        <f t="shared" si="126"/>
        <v>0</v>
      </c>
      <c r="CZ110" s="162">
        <f t="shared" si="127"/>
        <v>0</v>
      </c>
      <c r="DA110" s="162">
        <f t="shared" si="128"/>
        <v>0</v>
      </c>
      <c r="DB110" s="162">
        <f t="shared" si="129"/>
        <v>0</v>
      </c>
      <c r="DC110" s="162">
        <f t="shared" si="130"/>
        <v>0</v>
      </c>
      <c r="DD110" s="162">
        <f t="shared" si="131"/>
        <v>0</v>
      </c>
      <c r="DE110" s="178">
        <f t="shared" si="132"/>
        <v>0</v>
      </c>
    </row>
    <row r="111" spans="1:109">
      <c r="B111" s="108" t="str">
        <f>' B_Populations'!$B$11</f>
        <v>20-24</v>
      </c>
      <c r="C111" s="264"/>
      <c r="D111" s="265"/>
      <c r="E111" s="265"/>
      <c r="F111" s="155"/>
      <c r="G111" s="155"/>
      <c r="H111" s="155"/>
      <c r="I111" s="155"/>
      <c r="J111" s="155"/>
      <c r="K111" s="155"/>
      <c r="L111" s="155"/>
      <c r="M111" s="110"/>
      <c r="N111" s="110"/>
      <c r="O111" s="110"/>
      <c r="P111" s="110"/>
      <c r="Q111" s="110"/>
      <c r="R111" s="110"/>
      <c r="S111" s="110"/>
      <c r="T111" s="110"/>
      <c r="U111" s="110"/>
      <c r="V111" s="110"/>
      <c r="W111" s="110"/>
      <c r="X111" s="110"/>
      <c r="Y111" s="110"/>
      <c r="Z111" s="177"/>
      <c r="AA111" s="177"/>
      <c r="AB111" s="177"/>
      <c r="AC111" s="177"/>
      <c r="AD111" s="177"/>
      <c r="AE111" s="177"/>
      <c r="AF111" s="177"/>
      <c r="AG111" s="110"/>
      <c r="AH111" s="157">
        <f>' B_Populations'!C116</f>
        <v>0</v>
      </c>
      <c r="AI111" s="157">
        <f>IF(AH111=0,0,($C$111/$AH$111)*100000)</f>
        <v>0</v>
      </c>
      <c r="AJ111" s="157">
        <f>' B_Populations'!E116</f>
        <v>0</v>
      </c>
      <c r="AK111" s="157">
        <f>IF(AJ111=0,0,($D$111/$AJ$111)*100000)</f>
        <v>0</v>
      </c>
      <c r="AL111" s="157">
        <f>' B_Populations'!G116</f>
        <v>0</v>
      </c>
      <c r="AM111" s="157">
        <f>IF(AL111=0,0,($E$111/$AL$111)*100000)</f>
        <v>0</v>
      </c>
      <c r="AN111" s="157">
        <f>' B_Populations'!I116</f>
        <v>0</v>
      </c>
      <c r="AO111" s="157">
        <f>IF(AN111=0,0,($F$111/$AN$111)*100000)</f>
        <v>0</v>
      </c>
      <c r="AP111" s="157">
        <f>' B_Populations'!K116</f>
        <v>0</v>
      </c>
      <c r="AQ111" s="157">
        <f>IF(AP111=0,0,($G$111/$AP$111)*100000)</f>
        <v>0</v>
      </c>
      <c r="AR111" s="157">
        <f>' B_Populations'!M116</f>
        <v>0</v>
      </c>
      <c r="AS111" s="157">
        <f>IF(AR111=0,0,($G$111/$AR$111)*100000)</f>
        <v>0</v>
      </c>
      <c r="AT111" s="157">
        <f>' B_Populations'!O116</f>
        <v>0</v>
      </c>
      <c r="AU111" s="157">
        <f>IF(AT111=0,0,($I$111/$AT$111)*100000)</f>
        <v>0</v>
      </c>
      <c r="AV111" s="157">
        <f>' B_Populations'!Q116</f>
        <v>0</v>
      </c>
      <c r="AW111" s="157">
        <f>IF(AV111=0,0,($J$111/$AV$111)*100000)</f>
        <v>0</v>
      </c>
      <c r="AX111" s="157">
        <f>' B_Populations'!S116</f>
        <v>0</v>
      </c>
      <c r="AY111" s="157">
        <f>IF(AX111=0,0,($K$111/$AX$111)*100000)</f>
        <v>0</v>
      </c>
      <c r="AZ111" s="157">
        <f>' B_Populations'!U116</f>
        <v>0</v>
      </c>
      <c r="BA111" s="157">
        <f>IF(AZ111=0,0,($L$111/$AZ$111)*100000)</f>
        <v>0</v>
      </c>
      <c r="CQ111" s="110"/>
      <c r="CR111" s="158"/>
      <c r="CS111" s="159">
        <v>6.6477999999999995E-2</v>
      </c>
      <c r="CT111" s="110"/>
      <c r="CU111" s="108" t="str">
        <f>' B_Populations'!$B$11</f>
        <v>20-24</v>
      </c>
      <c r="CV111" s="160">
        <f t="shared" si="123"/>
        <v>0</v>
      </c>
      <c r="CW111" s="161">
        <f t="shared" si="124"/>
        <v>0</v>
      </c>
      <c r="CX111" s="161">
        <f t="shared" si="125"/>
        <v>0</v>
      </c>
      <c r="CY111" s="162">
        <f t="shared" si="126"/>
        <v>0</v>
      </c>
      <c r="CZ111" s="162">
        <f t="shared" si="127"/>
        <v>0</v>
      </c>
      <c r="DA111" s="162">
        <f t="shared" si="128"/>
        <v>0</v>
      </c>
      <c r="DB111" s="162">
        <f t="shared" si="129"/>
        <v>0</v>
      </c>
      <c r="DC111" s="162">
        <f t="shared" si="130"/>
        <v>0</v>
      </c>
      <c r="DD111" s="162">
        <f t="shared" si="131"/>
        <v>0</v>
      </c>
      <c r="DE111" s="178">
        <f t="shared" si="132"/>
        <v>0</v>
      </c>
    </row>
    <row r="112" spans="1:109">
      <c r="B112" s="108" t="str">
        <f>' B_Populations'!$B$12</f>
        <v>25-34</v>
      </c>
      <c r="C112" s="264"/>
      <c r="D112" s="265"/>
      <c r="E112" s="265"/>
      <c r="F112" s="155"/>
      <c r="G112" s="155"/>
      <c r="H112" s="155"/>
      <c r="I112" s="155"/>
      <c r="J112" s="155"/>
      <c r="K112" s="155"/>
      <c r="L112" s="155"/>
      <c r="M112" s="110"/>
      <c r="N112" s="110"/>
      <c r="O112" s="110"/>
      <c r="P112" s="110"/>
      <c r="Q112" s="110"/>
      <c r="R112" s="110"/>
      <c r="S112" s="110"/>
      <c r="T112" s="110"/>
      <c r="U112" s="110"/>
      <c r="V112" s="110"/>
      <c r="W112" s="110"/>
      <c r="X112" s="110"/>
      <c r="Y112" s="110"/>
      <c r="Z112" s="177"/>
      <c r="AA112" s="177"/>
      <c r="AB112" s="177"/>
      <c r="AC112" s="177"/>
      <c r="AD112" s="177"/>
      <c r="AE112" s="177"/>
      <c r="AF112" s="177"/>
      <c r="AG112" s="110"/>
      <c r="AH112" s="157">
        <f>' B_Populations'!C117</f>
        <v>0</v>
      </c>
      <c r="AI112" s="157">
        <f>IF(AH112=0,0,($C$112/$AH$112)*100000)</f>
        <v>0</v>
      </c>
      <c r="AJ112" s="157">
        <f>' B_Populations'!E117</f>
        <v>0</v>
      </c>
      <c r="AK112" s="157">
        <f>IF(AJ112=0,0,($D$112/$AJ$112)*100000)</f>
        <v>0</v>
      </c>
      <c r="AL112" s="157">
        <f>' B_Populations'!G117</f>
        <v>0</v>
      </c>
      <c r="AM112" s="157">
        <f>IF(AL112=0,0,($E$112/$AL$112)*100000)</f>
        <v>0</v>
      </c>
      <c r="AN112" s="157">
        <f>' B_Populations'!I117</f>
        <v>0</v>
      </c>
      <c r="AO112" s="157">
        <f>IF(AN112=0,0,($F$112/$AN$112)*100000)</f>
        <v>0</v>
      </c>
      <c r="AP112" s="157">
        <f>' B_Populations'!K117</f>
        <v>0</v>
      </c>
      <c r="AQ112" s="157">
        <f>IF(AP112=0,0,($G$112/$AP$112)*100000)</f>
        <v>0</v>
      </c>
      <c r="AR112" s="157">
        <f>' B_Populations'!M117</f>
        <v>0</v>
      </c>
      <c r="AS112" s="157">
        <f>IF(AR112=0,0,($G$112/$AR$112)*100000)</f>
        <v>0</v>
      </c>
      <c r="AT112" s="157">
        <f>' B_Populations'!O117</f>
        <v>0</v>
      </c>
      <c r="AU112" s="157">
        <f>IF(AT112=0,0,($I$112/$AT$112)*100000)</f>
        <v>0</v>
      </c>
      <c r="AV112" s="157">
        <f>' B_Populations'!Q117</f>
        <v>0</v>
      </c>
      <c r="AW112" s="157">
        <f>IF(AV112=0,0,($J$112/$AV$112)*100000)</f>
        <v>0</v>
      </c>
      <c r="AX112" s="157">
        <f>' B_Populations'!S117</f>
        <v>0</v>
      </c>
      <c r="AY112" s="157">
        <f>IF(AX112=0,0,($K$112/$AX$112)*100000)</f>
        <v>0</v>
      </c>
      <c r="AZ112" s="157">
        <f>' B_Populations'!U117</f>
        <v>0</v>
      </c>
      <c r="BA112" s="157">
        <f>IF(AZ112=0,0,($L$112/$AZ$112)*100000)</f>
        <v>0</v>
      </c>
      <c r="CQ112" s="110"/>
      <c r="CR112" s="158"/>
      <c r="CS112" s="159">
        <v>0.135573</v>
      </c>
      <c r="CT112" s="110"/>
      <c r="CU112" s="108" t="str">
        <f>' B_Populations'!$B$12</f>
        <v>25-34</v>
      </c>
      <c r="CV112" s="160">
        <f t="shared" si="123"/>
        <v>0</v>
      </c>
      <c r="CW112" s="161">
        <f t="shared" si="124"/>
        <v>0</v>
      </c>
      <c r="CX112" s="161">
        <f t="shared" si="125"/>
        <v>0</v>
      </c>
      <c r="CY112" s="162">
        <f t="shared" si="126"/>
        <v>0</v>
      </c>
      <c r="CZ112" s="162">
        <f t="shared" si="127"/>
        <v>0</v>
      </c>
      <c r="DA112" s="162">
        <f t="shared" si="128"/>
        <v>0</v>
      </c>
      <c r="DB112" s="162">
        <f t="shared" si="129"/>
        <v>0</v>
      </c>
      <c r="DC112" s="162">
        <f t="shared" si="130"/>
        <v>0</v>
      </c>
      <c r="DD112" s="162">
        <f t="shared" si="131"/>
        <v>0</v>
      </c>
      <c r="DE112" s="178">
        <f t="shared" si="132"/>
        <v>0</v>
      </c>
    </row>
    <row r="113" spans="1:109">
      <c r="B113" s="108" t="str">
        <f>' B_Populations'!$B$13</f>
        <v>35-44</v>
      </c>
      <c r="C113" s="264"/>
      <c r="D113" s="265"/>
      <c r="E113" s="265"/>
      <c r="F113" s="155"/>
      <c r="G113" s="155"/>
      <c r="H113" s="155"/>
      <c r="I113" s="155"/>
      <c r="J113" s="155"/>
      <c r="K113" s="155"/>
      <c r="L113" s="155"/>
      <c r="M113" s="110"/>
      <c r="N113" s="110"/>
      <c r="O113" s="110"/>
      <c r="P113" s="110"/>
      <c r="Q113" s="110"/>
      <c r="R113" s="110"/>
      <c r="S113" s="110"/>
      <c r="T113" s="110"/>
      <c r="U113" s="110"/>
      <c r="V113" s="110"/>
      <c r="W113" s="110"/>
      <c r="X113" s="110"/>
      <c r="Y113" s="110"/>
      <c r="Z113" s="177"/>
      <c r="AA113" s="177"/>
      <c r="AB113" s="177"/>
      <c r="AC113" s="177"/>
      <c r="AD113" s="177"/>
      <c r="AE113" s="177"/>
      <c r="AF113" s="177"/>
      <c r="AG113" s="110"/>
      <c r="AH113" s="157">
        <f>' B_Populations'!C118</f>
        <v>0</v>
      </c>
      <c r="AI113" s="157">
        <f>IF(AH113=0,0,($C$113/$AH$113)*100000)</f>
        <v>0</v>
      </c>
      <c r="AJ113" s="157">
        <f>' B_Populations'!E118</f>
        <v>0</v>
      </c>
      <c r="AK113" s="157">
        <f>IF(AJ113=0,0,($D$113/$AJ$113)*100000)</f>
        <v>0</v>
      </c>
      <c r="AL113" s="157">
        <f>' B_Populations'!G118</f>
        <v>0</v>
      </c>
      <c r="AM113" s="157">
        <f>IF(AL113=0,0,($E$113/$AL$113)*100000)</f>
        <v>0</v>
      </c>
      <c r="AN113" s="157">
        <f>' B_Populations'!I118</f>
        <v>0</v>
      </c>
      <c r="AO113" s="157">
        <f>IF(AN113=0,0,($F$113/$AN$113)*100000)</f>
        <v>0</v>
      </c>
      <c r="AP113" s="157">
        <f>' B_Populations'!K118</f>
        <v>0</v>
      </c>
      <c r="AQ113" s="157">
        <f>IF(AP113=0,0,($G$113/$AP$113)*100000)</f>
        <v>0</v>
      </c>
      <c r="AR113" s="157">
        <f>' B_Populations'!M118</f>
        <v>0</v>
      </c>
      <c r="AS113" s="157">
        <f>IF(AR113=0,0,($G$113/$AR$113)*100000)</f>
        <v>0</v>
      </c>
      <c r="AT113" s="157">
        <f>' B_Populations'!O118</f>
        <v>0</v>
      </c>
      <c r="AU113" s="157">
        <f>IF(AT113=0,0,($I$113/$AT$113)*100000)</f>
        <v>0</v>
      </c>
      <c r="AV113" s="157">
        <f>' B_Populations'!Q118</f>
        <v>0</v>
      </c>
      <c r="AW113" s="157">
        <f>IF(AV113=0,0,($J$113/$AV$113)*100000)</f>
        <v>0</v>
      </c>
      <c r="AX113" s="157">
        <f>' B_Populations'!S118</f>
        <v>0</v>
      </c>
      <c r="AY113" s="157">
        <f>IF(AX113=0,0,($K$113/$AX$113)*100000)</f>
        <v>0</v>
      </c>
      <c r="AZ113" s="157">
        <f>' B_Populations'!U118</f>
        <v>0</v>
      </c>
      <c r="BA113" s="157">
        <f>IF(AZ113=0,0,($L$113/$AZ$113)*100000)</f>
        <v>0</v>
      </c>
      <c r="CQ113" s="110"/>
      <c r="CR113" s="158"/>
      <c r="CS113" s="159">
        <v>0.16261300000000001</v>
      </c>
      <c r="CT113" s="110"/>
      <c r="CU113" s="108" t="str">
        <f>' B_Populations'!$B$13</f>
        <v>35-44</v>
      </c>
      <c r="CV113" s="160">
        <f t="shared" si="123"/>
        <v>0</v>
      </c>
      <c r="CW113" s="161">
        <f t="shared" si="124"/>
        <v>0</v>
      </c>
      <c r="CX113" s="161">
        <f t="shared" si="125"/>
        <v>0</v>
      </c>
      <c r="CY113" s="162">
        <f t="shared" si="126"/>
        <v>0</v>
      </c>
      <c r="CZ113" s="162">
        <f t="shared" si="127"/>
        <v>0</v>
      </c>
      <c r="DA113" s="162">
        <f t="shared" si="128"/>
        <v>0</v>
      </c>
      <c r="DB113" s="162">
        <f t="shared" si="129"/>
        <v>0</v>
      </c>
      <c r="DC113" s="162">
        <f t="shared" si="130"/>
        <v>0</v>
      </c>
      <c r="DD113" s="162">
        <f t="shared" si="131"/>
        <v>0</v>
      </c>
      <c r="DE113" s="178">
        <f t="shared" si="132"/>
        <v>0</v>
      </c>
    </row>
    <row r="114" spans="1:109">
      <c r="B114" s="108" t="str">
        <f>' B_Populations'!$B$14</f>
        <v>45-54</v>
      </c>
      <c r="C114" s="264"/>
      <c r="D114" s="265"/>
      <c r="E114" s="265"/>
      <c r="F114" s="155"/>
      <c r="G114" s="155"/>
      <c r="H114" s="155"/>
      <c r="I114" s="155"/>
      <c r="J114" s="155"/>
      <c r="K114" s="155"/>
      <c r="L114" s="155"/>
      <c r="M114" s="110"/>
      <c r="N114" s="110"/>
      <c r="O114" s="110"/>
      <c r="P114" s="110"/>
      <c r="Q114" s="110"/>
      <c r="R114" s="110"/>
      <c r="S114" s="110"/>
      <c r="T114" s="110"/>
      <c r="U114" s="110"/>
      <c r="V114" s="110"/>
      <c r="W114" s="110"/>
      <c r="X114" s="110"/>
      <c r="Y114" s="110"/>
      <c r="Z114" s="177"/>
      <c r="AA114" s="177"/>
      <c r="AB114" s="177"/>
      <c r="AC114" s="177"/>
      <c r="AD114" s="177"/>
      <c r="AE114" s="177"/>
      <c r="AF114" s="177"/>
      <c r="AG114" s="110"/>
      <c r="AH114" s="157">
        <f>' B_Populations'!C119</f>
        <v>0</v>
      </c>
      <c r="AI114" s="157">
        <f>IF(AH114=0,0,($C$114/$AH$114)*100000)</f>
        <v>0</v>
      </c>
      <c r="AJ114" s="157">
        <f>' B_Populations'!E119</f>
        <v>0</v>
      </c>
      <c r="AK114" s="157">
        <f>IF(AJ114=0,0,($D$114/$AJ$114)*100000)</f>
        <v>0</v>
      </c>
      <c r="AL114" s="157">
        <f>' B_Populations'!G119</f>
        <v>0</v>
      </c>
      <c r="AM114" s="157">
        <f>IF(AL114=0,0,($E$114/$AL$114)*100000)</f>
        <v>0</v>
      </c>
      <c r="AN114" s="157">
        <f>' B_Populations'!I119</f>
        <v>0</v>
      </c>
      <c r="AO114" s="157">
        <f>IF(AN114=0,0,($F$114/$AN$114)*100000)</f>
        <v>0</v>
      </c>
      <c r="AP114" s="157">
        <f>' B_Populations'!K119</f>
        <v>0</v>
      </c>
      <c r="AQ114" s="157">
        <f>IF(AP114=0,0,($G$114/$AP$114)*100000)</f>
        <v>0</v>
      </c>
      <c r="AR114" s="157">
        <f>' B_Populations'!M119</f>
        <v>0</v>
      </c>
      <c r="AS114" s="157">
        <f>IF(AR114=0,0,($G$114/$AR$114)*100000)</f>
        <v>0</v>
      </c>
      <c r="AT114" s="157">
        <f>' B_Populations'!O119</f>
        <v>0</v>
      </c>
      <c r="AU114" s="157">
        <f>IF(AT114=0,0,($I$114/$AT$114)*100000)</f>
        <v>0</v>
      </c>
      <c r="AV114" s="157">
        <f>' B_Populations'!Q119</f>
        <v>0</v>
      </c>
      <c r="AW114" s="157">
        <f>IF(AV114=0,0,($J$114/$AV$114)*100000)</f>
        <v>0</v>
      </c>
      <c r="AX114" s="157">
        <f>' B_Populations'!S119</f>
        <v>0</v>
      </c>
      <c r="AY114" s="157">
        <f>IF(AX114=0,0,($K$114/$AX$114)*100000)</f>
        <v>0</v>
      </c>
      <c r="AZ114" s="157">
        <f>' B_Populations'!U119</f>
        <v>0</v>
      </c>
      <c r="BA114" s="157">
        <f>IF(AZ114=0,0,($L$114/$AZ$114)*100000)</f>
        <v>0</v>
      </c>
      <c r="CQ114" s="110"/>
      <c r="CR114" s="158"/>
      <c r="CS114" s="159">
        <v>0.13483400000000001</v>
      </c>
      <c r="CT114" s="110"/>
      <c r="CU114" s="108" t="str">
        <f>' B_Populations'!$B$14</f>
        <v>45-54</v>
      </c>
      <c r="CV114" s="160">
        <f t="shared" si="123"/>
        <v>0</v>
      </c>
      <c r="CW114" s="161">
        <f t="shared" si="124"/>
        <v>0</v>
      </c>
      <c r="CX114" s="161">
        <f t="shared" si="125"/>
        <v>0</v>
      </c>
      <c r="CY114" s="162">
        <f t="shared" si="126"/>
        <v>0</v>
      </c>
      <c r="CZ114" s="162">
        <f t="shared" si="127"/>
        <v>0</v>
      </c>
      <c r="DA114" s="162">
        <f t="shared" si="128"/>
        <v>0</v>
      </c>
      <c r="DB114" s="162">
        <f t="shared" si="129"/>
        <v>0</v>
      </c>
      <c r="DC114" s="162">
        <f t="shared" si="130"/>
        <v>0</v>
      </c>
      <c r="DD114" s="162">
        <f t="shared" si="131"/>
        <v>0</v>
      </c>
      <c r="DE114" s="178">
        <f t="shared" si="132"/>
        <v>0</v>
      </c>
    </row>
    <row r="115" spans="1:109">
      <c r="B115" s="108" t="str">
        <f>' B_Populations'!$B$15</f>
        <v>55-64</v>
      </c>
      <c r="C115" s="264"/>
      <c r="D115" s="265"/>
      <c r="E115" s="265"/>
      <c r="F115" s="155"/>
      <c r="G115" s="155"/>
      <c r="H115" s="155"/>
      <c r="I115" s="155"/>
      <c r="J115" s="155"/>
      <c r="K115" s="155"/>
      <c r="L115" s="155"/>
      <c r="M115" s="110"/>
      <c r="N115" s="110"/>
      <c r="O115" s="110"/>
      <c r="P115" s="110"/>
      <c r="Q115" s="110"/>
      <c r="R115" s="110"/>
      <c r="S115" s="110"/>
      <c r="T115" s="110"/>
      <c r="U115" s="110"/>
      <c r="V115" s="110"/>
      <c r="W115" s="110"/>
      <c r="X115" s="110"/>
      <c r="Y115" s="110"/>
      <c r="Z115" s="177"/>
      <c r="AA115" s="177"/>
      <c r="AB115" s="177"/>
      <c r="AC115" s="177"/>
      <c r="AD115" s="177"/>
      <c r="AE115" s="177"/>
      <c r="AF115" s="177"/>
      <c r="AG115" s="110"/>
      <c r="AH115" s="157">
        <f>' B_Populations'!C120</f>
        <v>0</v>
      </c>
      <c r="AI115" s="157">
        <f>IF(AH115=0,0,($C$115/$AH$115)*100000)</f>
        <v>0</v>
      </c>
      <c r="AJ115" s="157">
        <f>' B_Populations'!E120</f>
        <v>0</v>
      </c>
      <c r="AK115" s="157">
        <f>IF(AJ115=0,0,($D$115/$AJ$115)*100000)</f>
        <v>0</v>
      </c>
      <c r="AL115" s="157">
        <f>' B_Populations'!G120</f>
        <v>0</v>
      </c>
      <c r="AM115" s="157">
        <f>IF(AL115=0,0,($E$115/$AL$115)*100000)</f>
        <v>0</v>
      </c>
      <c r="AN115" s="157">
        <f>' B_Populations'!I120</f>
        <v>0</v>
      </c>
      <c r="AO115" s="157">
        <f>IF(AN115=0,0,($F$115/$AN$115)*100000)</f>
        <v>0</v>
      </c>
      <c r="AP115" s="157">
        <f>' B_Populations'!K120</f>
        <v>0</v>
      </c>
      <c r="AQ115" s="157">
        <f>IF(AP115=0,0,($G$115/$AP$115)*100000)</f>
        <v>0</v>
      </c>
      <c r="AR115" s="157">
        <f>' B_Populations'!M120</f>
        <v>0</v>
      </c>
      <c r="AS115" s="157">
        <f>IF(AR115=0,0,($G$115/$AR$115)*100000)</f>
        <v>0</v>
      </c>
      <c r="AT115" s="157">
        <f>' B_Populations'!O120</f>
        <v>0</v>
      </c>
      <c r="AU115" s="157">
        <f>IF(AT115=0,0,($I$115/$AT$115)*100000)</f>
        <v>0</v>
      </c>
      <c r="AV115" s="157">
        <f>' B_Populations'!Q120</f>
        <v>0</v>
      </c>
      <c r="AW115" s="157">
        <f>IF(AV115=0,0,($J$115/$AV$115)*100000)</f>
        <v>0</v>
      </c>
      <c r="AX115" s="157">
        <f>' B_Populations'!S120</f>
        <v>0</v>
      </c>
      <c r="AY115" s="157">
        <f>IF(AX115=0,0,($K$115/$AX$115)*100000)</f>
        <v>0</v>
      </c>
      <c r="AZ115" s="157">
        <f>' B_Populations'!U120</f>
        <v>0</v>
      </c>
      <c r="BA115" s="157">
        <f>IF(AZ115=0,0,($L$115/$AZ$115)*100000)</f>
        <v>0</v>
      </c>
      <c r="CQ115" s="110"/>
      <c r="CR115" s="158"/>
      <c r="CS115" s="159">
        <v>8.7247000000000005E-2</v>
      </c>
      <c r="CT115" s="110"/>
      <c r="CU115" s="108" t="str">
        <f>' B_Populations'!$B$15</f>
        <v>55-64</v>
      </c>
      <c r="CV115" s="160">
        <f t="shared" si="123"/>
        <v>0</v>
      </c>
      <c r="CW115" s="161">
        <f t="shared" si="124"/>
        <v>0</v>
      </c>
      <c r="CX115" s="161">
        <f t="shared" si="125"/>
        <v>0</v>
      </c>
      <c r="CY115" s="162">
        <f t="shared" si="126"/>
        <v>0</v>
      </c>
      <c r="CZ115" s="162">
        <f t="shared" si="127"/>
        <v>0</v>
      </c>
      <c r="DA115" s="162">
        <f t="shared" si="128"/>
        <v>0</v>
      </c>
      <c r="DB115" s="162">
        <f t="shared" si="129"/>
        <v>0</v>
      </c>
      <c r="DC115" s="162">
        <f t="shared" si="130"/>
        <v>0</v>
      </c>
      <c r="DD115" s="162">
        <f t="shared" si="131"/>
        <v>0</v>
      </c>
      <c r="DE115" s="178">
        <f t="shared" si="132"/>
        <v>0</v>
      </c>
    </row>
    <row r="116" spans="1:109">
      <c r="B116" s="108" t="str">
        <f>' B_Populations'!$B$16</f>
        <v>65-74</v>
      </c>
      <c r="C116" s="264"/>
      <c r="D116" s="265"/>
      <c r="E116" s="265"/>
      <c r="F116" s="155"/>
      <c r="G116" s="155"/>
      <c r="H116" s="155"/>
      <c r="I116" s="155"/>
      <c r="J116" s="155"/>
      <c r="K116" s="155"/>
      <c r="L116" s="155"/>
      <c r="M116" s="110"/>
      <c r="N116" s="110"/>
      <c r="O116" s="110"/>
      <c r="P116" s="110"/>
      <c r="Q116" s="110"/>
      <c r="R116" s="110"/>
      <c r="S116" s="110"/>
      <c r="T116" s="110"/>
      <c r="U116" s="110"/>
      <c r="V116" s="110"/>
      <c r="W116" s="110"/>
      <c r="X116" s="110"/>
      <c r="Y116" s="110"/>
      <c r="Z116" s="177"/>
      <c r="AA116" s="177"/>
      <c r="AB116" s="177"/>
      <c r="AC116" s="177"/>
      <c r="AD116" s="177"/>
      <c r="AE116" s="177"/>
      <c r="AF116" s="177"/>
      <c r="AG116" s="110"/>
      <c r="AH116" s="157">
        <f>' B_Populations'!C121</f>
        <v>0</v>
      </c>
      <c r="AI116" s="157">
        <f>IF(AH116=0,0,($C$116/$AH$116)*100000)</f>
        <v>0</v>
      </c>
      <c r="AJ116" s="157">
        <f>' B_Populations'!E121</f>
        <v>0</v>
      </c>
      <c r="AK116" s="157">
        <f>IF(AJ116=0,0,($D$116/$AJ$116)*100000)</f>
        <v>0</v>
      </c>
      <c r="AL116" s="157">
        <f>' B_Populations'!G121</f>
        <v>0</v>
      </c>
      <c r="AM116" s="157">
        <f>IF(AL116=0,0,($E$116/$AL$116)*100000)</f>
        <v>0</v>
      </c>
      <c r="AN116" s="157">
        <f>' B_Populations'!I121</f>
        <v>0</v>
      </c>
      <c r="AO116" s="157">
        <f>IF(AN116=0,0,($F$116/$AN$116)*100000)</f>
        <v>0</v>
      </c>
      <c r="AP116" s="157">
        <f>' B_Populations'!K121</f>
        <v>0</v>
      </c>
      <c r="AQ116" s="157">
        <f>IF(AP116=0,0,($G$116/$AP$116)*100000)</f>
        <v>0</v>
      </c>
      <c r="AR116" s="157">
        <f>' B_Populations'!M121</f>
        <v>0</v>
      </c>
      <c r="AS116" s="157">
        <f>IF(AR116=0,0,($G$116/$AR$116)*100000)</f>
        <v>0</v>
      </c>
      <c r="AT116" s="157">
        <f>' B_Populations'!O121</f>
        <v>0</v>
      </c>
      <c r="AU116" s="157">
        <f>IF(AT116=0,0,($I$116/$AT$116)*100000)</f>
        <v>0</v>
      </c>
      <c r="AV116" s="157">
        <f>' B_Populations'!Q121</f>
        <v>0</v>
      </c>
      <c r="AW116" s="157">
        <f>IF(AV116=0,0,($J$116/$AV$116)*100000)</f>
        <v>0</v>
      </c>
      <c r="AX116" s="157">
        <f>' B_Populations'!S121</f>
        <v>0</v>
      </c>
      <c r="AY116" s="157">
        <f>IF(AX116=0,0,($K$116/$AX$116)*100000)</f>
        <v>0</v>
      </c>
      <c r="AZ116" s="157">
        <f>' B_Populations'!U121</f>
        <v>0</v>
      </c>
      <c r="BA116" s="157">
        <f>IF(AZ116=0,0,($L$116/$AZ$116)*100000)</f>
        <v>0</v>
      </c>
      <c r="CQ116" s="110"/>
      <c r="CR116" s="158"/>
      <c r="CS116" s="159">
        <v>6.6036999999999998E-2</v>
      </c>
      <c r="CT116" s="110"/>
      <c r="CU116" s="108" t="str">
        <f>' B_Populations'!$B$16</f>
        <v>65-74</v>
      </c>
      <c r="CV116" s="160">
        <f t="shared" si="123"/>
        <v>0</v>
      </c>
      <c r="CW116" s="161">
        <f t="shared" si="124"/>
        <v>0</v>
      </c>
      <c r="CX116" s="161">
        <f t="shared" si="125"/>
        <v>0</v>
      </c>
      <c r="CY116" s="162">
        <f t="shared" si="126"/>
        <v>0</v>
      </c>
      <c r="CZ116" s="162">
        <f t="shared" si="127"/>
        <v>0</v>
      </c>
      <c r="DA116" s="162">
        <f t="shared" si="128"/>
        <v>0</v>
      </c>
      <c r="DB116" s="162">
        <f t="shared" si="129"/>
        <v>0</v>
      </c>
      <c r="DC116" s="162">
        <f t="shared" si="130"/>
        <v>0</v>
      </c>
      <c r="DD116" s="162">
        <f t="shared" si="131"/>
        <v>0</v>
      </c>
      <c r="DE116" s="178">
        <f t="shared" si="132"/>
        <v>0</v>
      </c>
    </row>
    <row r="117" spans="1:109">
      <c r="B117" s="108" t="str">
        <f>' B_Populations'!$B$17</f>
        <v>75-84</v>
      </c>
      <c r="C117" s="264"/>
      <c r="D117" s="265"/>
      <c r="E117" s="265"/>
      <c r="F117" s="155"/>
      <c r="G117" s="155"/>
      <c r="H117" s="155"/>
      <c r="I117" s="155"/>
      <c r="J117" s="155"/>
      <c r="K117" s="155"/>
      <c r="L117" s="155"/>
      <c r="M117" s="110"/>
      <c r="N117" s="110"/>
      <c r="O117" s="110"/>
      <c r="P117" s="110"/>
      <c r="Q117" s="110"/>
      <c r="R117" s="110"/>
      <c r="S117" s="110"/>
      <c r="T117" s="110"/>
      <c r="U117" s="110"/>
      <c r="V117" s="110"/>
      <c r="W117" s="110"/>
      <c r="X117" s="110"/>
      <c r="Y117" s="110"/>
      <c r="Z117" s="177"/>
      <c r="AA117" s="177"/>
      <c r="AB117" s="177"/>
      <c r="AC117" s="177"/>
      <c r="AD117" s="177"/>
      <c r="AE117" s="177"/>
      <c r="AF117" s="177"/>
      <c r="AG117" s="110"/>
      <c r="AH117" s="157">
        <f>' B_Populations'!C122</f>
        <v>0</v>
      </c>
      <c r="AI117" s="157">
        <f>IF(AH117=0,0,($C$117/$AH$117)*100000)</f>
        <v>0</v>
      </c>
      <c r="AJ117" s="157">
        <f>' B_Populations'!E122</f>
        <v>0</v>
      </c>
      <c r="AK117" s="157">
        <f>IF(AJ117=0,0,($D$117/$AJ$117)*100000)</f>
        <v>0</v>
      </c>
      <c r="AL117" s="157">
        <f>' B_Populations'!G122</f>
        <v>0</v>
      </c>
      <c r="AM117" s="157">
        <f>IF(AL117=0,0,($E$117/$AL$117)*100000)</f>
        <v>0</v>
      </c>
      <c r="AN117" s="157">
        <f>' B_Populations'!I122</f>
        <v>0</v>
      </c>
      <c r="AO117" s="157">
        <f>IF(AN117=0,0,($F$117/$AN$117)*100000)</f>
        <v>0</v>
      </c>
      <c r="AP117" s="157">
        <f>' B_Populations'!K122</f>
        <v>0</v>
      </c>
      <c r="AQ117" s="157">
        <f>IF(AP117=0,0,($G$117/$AP$117)*100000)</f>
        <v>0</v>
      </c>
      <c r="AR117" s="157">
        <f>' B_Populations'!M122</f>
        <v>0</v>
      </c>
      <c r="AS117" s="157">
        <f>IF(AR117=0,0,($G$117/$AR$117)*100000)</f>
        <v>0</v>
      </c>
      <c r="AT117" s="157">
        <f>' B_Populations'!O122</f>
        <v>0</v>
      </c>
      <c r="AU117" s="157">
        <f>IF(AT117=0,0,($I$117/$AT$117)*100000)</f>
        <v>0</v>
      </c>
      <c r="AV117" s="157">
        <f>' B_Populations'!Q122</f>
        <v>0</v>
      </c>
      <c r="AW117" s="157">
        <f>IF(AV117=0,0,($J$117/$AV$117)*100000)</f>
        <v>0</v>
      </c>
      <c r="AX117" s="157">
        <f>' B_Populations'!S122</f>
        <v>0</v>
      </c>
      <c r="AY117" s="157">
        <f>IF(AX117=0,0,($K$117/$AX$117)*100000)</f>
        <v>0</v>
      </c>
      <c r="AZ117" s="157">
        <f>' B_Populations'!U122</f>
        <v>0</v>
      </c>
      <c r="BA117" s="157">
        <f>IF(AZ117=0,0,($L$117/$AZ$117)*100000)</f>
        <v>0</v>
      </c>
      <c r="CQ117" s="110"/>
      <c r="CR117" s="158"/>
      <c r="CS117" s="159">
        <v>4.4840999999999999E-2</v>
      </c>
      <c r="CT117" s="110"/>
      <c r="CU117" s="108" t="str">
        <f>' B_Populations'!$B$17</f>
        <v>75-84</v>
      </c>
      <c r="CV117" s="160">
        <f t="shared" si="123"/>
        <v>0</v>
      </c>
      <c r="CW117" s="161">
        <f t="shared" si="124"/>
        <v>0</v>
      </c>
      <c r="CX117" s="161">
        <f t="shared" si="125"/>
        <v>0</v>
      </c>
      <c r="CY117" s="162">
        <f t="shared" si="126"/>
        <v>0</v>
      </c>
      <c r="CZ117" s="162">
        <f t="shared" si="127"/>
        <v>0</v>
      </c>
      <c r="DA117" s="162">
        <f t="shared" si="128"/>
        <v>0</v>
      </c>
      <c r="DB117" s="162">
        <f t="shared" si="129"/>
        <v>0</v>
      </c>
      <c r="DC117" s="162">
        <f t="shared" si="130"/>
        <v>0</v>
      </c>
      <c r="DD117" s="162">
        <f t="shared" si="131"/>
        <v>0</v>
      </c>
      <c r="DE117" s="178">
        <f t="shared" si="132"/>
        <v>0</v>
      </c>
    </row>
    <row r="118" spans="1:109">
      <c r="B118" s="108" t="str">
        <f>' B_Populations'!$B$18</f>
        <v>85+</v>
      </c>
      <c r="C118" s="264"/>
      <c r="D118" s="265"/>
      <c r="E118" s="265"/>
      <c r="F118" s="155"/>
      <c r="G118" s="155"/>
      <c r="H118" s="155"/>
      <c r="I118" s="155"/>
      <c r="J118" s="155"/>
      <c r="K118" s="155"/>
      <c r="L118" s="155"/>
      <c r="M118" s="110"/>
      <c r="N118" s="110"/>
      <c r="O118" s="110"/>
      <c r="P118" s="110"/>
      <c r="Q118" s="110"/>
      <c r="R118" s="110"/>
      <c r="S118" s="110"/>
      <c r="T118" s="110"/>
      <c r="U118" s="110"/>
      <c r="V118" s="110"/>
      <c r="W118" s="110"/>
      <c r="X118" s="110"/>
      <c r="Y118" s="110"/>
      <c r="Z118" s="177"/>
      <c r="AA118" s="177"/>
      <c r="AB118" s="177"/>
      <c r="AC118" s="177"/>
      <c r="AD118" s="177"/>
      <c r="AE118" s="177"/>
      <c r="AF118" s="177"/>
      <c r="AG118" s="110"/>
      <c r="AH118" s="157">
        <f>' B_Populations'!C123</f>
        <v>0</v>
      </c>
      <c r="AI118" s="157">
        <f>IF(AH118=0,0,($C$118/$AH$118)*100000)</f>
        <v>0</v>
      </c>
      <c r="AJ118" s="157">
        <f>' B_Populations'!E123</f>
        <v>0</v>
      </c>
      <c r="AK118" s="157">
        <f>IF(AJ118=0,0,($D$118/$AJ$118)*100000)</f>
        <v>0</v>
      </c>
      <c r="AL118" s="157">
        <f>' B_Populations'!G123</f>
        <v>0</v>
      </c>
      <c r="AM118" s="157">
        <f>IF(AL118=0,0,($E$118/$AL$118)*100000)</f>
        <v>0</v>
      </c>
      <c r="AN118" s="157">
        <f>' B_Populations'!I123</f>
        <v>0</v>
      </c>
      <c r="AO118" s="157">
        <f>IF(AN118=0,0,($F$118/$AN$118)*100000)</f>
        <v>0</v>
      </c>
      <c r="AP118" s="157">
        <f>' B_Populations'!K123</f>
        <v>0</v>
      </c>
      <c r="AQ118" s="157">
        <f>IF(AP118=0,0,($G$118/$AP$118)*100000)</f>
        <v>0</v>
      </c>
      <c r="AR118" s="157">
        <f>' B_Populations'!M123</f>
        <v>0</v>
      </c>
      <c r="AS118" s="157">
        <f>IF(AR118=0,0,($G$118/$AR$118)*100000)</f>
        <v>0</v>
      </c>
      <c r="AT118" s="157">
        <f>' B_Populations'!O123</f>
        <v>0</v>
      </c>
      <c r="AU118" s="157">
        <f>IF(AT118=0,0,($I$118/$AT$118)*100000)</f>
        <v>0</v>
      </c>
      <c r="AV118" s="157">
        <f>' B_Populations'!Q123</f>
        <v>0</v>
      </c>
      <c r="AW118" s="157">
        <f>IF(AV118=0,0,($J$118/$AV$118)*100000)</f>
        <v>0</v>
      </c>
      <c r="AX118" s="157">
        <f>' B_Populations'!S123</f>
        <v>0</v>
      </c>
      <c r="AY118" s="157">
        <f>IF(AX118=0,0,($K$118/$AX$118)*100000)</f>
        <v>0</v>
      </c>
      <c r="AZ118" s="157">
        <f>' B_Populations'!U123</f>
        <v>0</v>
      </c>
      <c r="BA118" s="157">
        <f>IF(AZ118=0,0,($L$118/$AZ$118)*100000)</f>
        <v>0</v>
      </c>
      <c r="CQ118" s="110"/>
      <c r="CR118" s="158"/>
      <c r="CS118" s="159">
        <v>1.5507999999999999E-2</v>
      </c>
      <c r="CT118" s="110"/>
      <c r="CU118" s="108" t="str">
        <f>' B_Populations'!$B$18</f>
        <v>85+</v>
      </c>
      <c r="CV118" s="160">
        <f t="shared" si="123"/>
        <v>0</v>
      </c>
      <c r="CW118" s="161">
        <f t="shared" si="124"/>
        <v>0</v>
      </c>
      <c r="CX118" s="161">
        <f t="shared" si="125"/>
        <v>0</v>
      </c>
      <c r="CY118" s="162">
        <f t="shared" si="126"/>
        <v>0</v>
      </c>
      <c r="CZ118" s="162">
        <f t="shared" si="127"/>
        <v>0</v>
      </c>
      <c r="DA118" s="162">
        <f t="shared" si="128"/>
        <v>0</v>
      </c>
      <c r="DB118" s="162">
        <f t="shared" si="129"/>
        <v>0</v>
      </c>
      <c r="DC118" s="162">
        <f t="shared" si="130"/>
        <v>0</v>
      </c>
      <c r="DD118" s="162">
        <f t="shared" si="131"/>
        <v>0</v>
      </c>
      <c r="DE118" s="178">
        <f t="shared" si="132"/>
        <v>0</v>
      </c>
    </row>
    <row r="119" spans="1:109">
      <c r="B119" s="163" t="s">
        <v>115</v>
      </c>
      <c r="C119" s="164">
        <f t="shared" ref="C119:L119" si="133">SUM(C109:C118)</f>
        <v>0</v>
      </c>
      <c r="D119" s="165">
        <f t="shared" si="133"/>
        <v>0</v>
      </c>
      <c r="E119" s="165">
        <f t="shared" si="133"/>
        <v>0</v>
      </c>
      <c r="F119" s="167">
        <f t="shared" si="133"/>
        <v>0</v>
      </c>
      <c r="G119" s="167">
        <f t="shared" si="133"/>
        <v>0</v>
      </c>
      <c r="H119" s="167">
        <f t="shared" si="133"/>
        <v>0</v>
      </c>
      <c r="I119" s="167">
        <f t="shared" si="133"/>
        <v>0</v>
      </c>
      <c r="J119" s="167">
        <f t="shared" si="133"/>
        <v>0</v>
      </c>
      <c r="K119" s="167">
        <f t="shared" si="133"/>
        <v>0</v>
      </c>
      <c r="L119" s="179">
        <f t="shared" si="133"/>
        <v>0</v>
      </c>
      <c r="M119" s="98"/>
      <c r="AH119" s="170">
        <f t="shared" ref="AH119:BA119" si="134">SUM(AH109:AH118)</f>
        <v>0</v>
      </c>
      <c r="AI119" s="157">
        <f>IF(AH119=0,0,($C$119/$AH$119)*100000)</f>
        <v>0</v>
      </c>
      <c r="AJ119" s="157">
        <f t="shared" si="134"/>
        <v>0</v>
      </c>
      <c r="AK119" s="157">
        <f>IF(AJ119=0,0,($D$119/$AJ$119)*100000)</f>
        <v>0</v>
      </c>
      <c r="AL119" s="157">
        <f t="shared" si="134"/>
        <v>0</v>
      </c>
      <c r="AM119" s="157">
        <f>IF(AL119=0,0,($E$119/$AL$119)*100000)</f>
        <v>0</v>
      </c>
      <c r="AN119" s="157">
        <f t="shared" si="134"/>
        <v>0</v>
      </c>
      <c r="AO119" s="157">
        <f>IF(AN119=0,0,($F$119/$AN$119)*100000)</f>
        <v>0</v>
      </c>
      <c r="AP119" s="157">
        <f t="shared" si="134"/>
        <v>0</v>
      </c>
      <c r="AQ119" s="157">
        <f>IF(AP119=0,0,($G$119/$AP$119)*100000)</f>
        <v>0</v>
      </c>
      <c r="AR119" s="157">
        <f t="shared" si="134"/>
        <v>0</v>
      </c>
      <c r="AS119" s="157">
        <f>IF(AR119=0,0,($G$119/$AR$119)*100000)</f>
        <v>0</v>
      </c>
      <c r="AT119" s="157">
        <f t="shared" si="134"/>
        <v>0</v>
      </c>
      <c r="AU119" s="157">
        <f>IF(AT119=0,0,($I$119/$AT$119)*100000)</f>
        <v>0</v>
      </c>
      <c r="AV119" s="157">
        <f t="shared" si="134"/>
        <v>0</v>
      </c>
      <c r="AW119" s="157">
        <f>IF(AV119=0,0,($J$119/$AV$119)*100000)</f>
        <v>0</v>
      </c>
      <c r="AX119" s="157">
        <f t="shared" si="134"/>
        <v>0</v>
      </c>
      <c r="AY119" s="157">
        <f>IF(AX119=0,0,($K$119/$AX$119)*100000)</f>
        <v>0</v>
      </c>
      <c r="AZ119" s="157">
        <f t="shared" si="134"/>
        <v>0</v>
      </c>
      <c r="BA119" s="157">
        <f>IF(AZ119=0,0,($L$119/$AZ$119)*100000)</f>
        <v>0</v>
      </c>
      <c r="CS119" s="171"/>
      <c r="CU119" s="157" t="s">
        <v>115</v>
      </c>
      <c r="CV119" s="160">
        <f t="shared" ref="CV119:DE119" si="135">SUM(CV109:CV118)</f>
        <v>0</v>
      </c>
      <c r="CW119" s="161">
        <f t="shared" si="135"/>
        <v>0</v>
      </c>
      <c r="CX119" s="161">
        <f t="shared" si="135"/>
        <v>0</v>
      </c>
      <c r="CY119" s="172">
        <f t="shared" si="135"/>
        <v>0</v>
      </c>
      <c r="CZ119" s="172">
        <f t="shared" si="135"/>
        <v>0</v>
      </c>
      <c r="DA119" s="172">
        <f t="shared" si="135"/>
        <v>0</v>
      </c>
      <c r="DB119" s="172">
        <f t="shared" si="135"/>
        <v>0</v>
      </c>
      <c r="DC119" s="172">
        <f t="shared" si="135"/>
        <v>0</v>
      </c>
      <c r="DD119" s="172">
        <f t="shared" si="135"/>
        <v>0</v>
      </c>
      <c r="DE119" s="180">
        <f t="shared" si="135"/>
        <v>0</v>
      </c>
    </row>
    <row r="121" spans="1:109" ht="12.95" thickBot="1"/>
    <row r="122" spans="1:109" ht="13.5" thickBot="1">
      <c r="A122" s="136" t="s">
        <v>116</v>
      </c>
      <c r="B122" s="173"/>
      <c r="C122" s="174">
        <f>' B_Populations'!A130</f>
        <v>0</v>
      </c>
      <c r="D122" s="139" t="s">
        <v>103</v>
      </c>
      <c r="E122" s="139"/>
      <c r="F122" s="140" t="s">
        <v>104</v>
      </c>
      <c r="G122" s="141"/>
      <c r="H122" s="141"/>
      <c r="I122" s="141"/>
      <c r="J122" s="141"/>
      <c r="K122" s="141"/>
      <c r="L122" s="141"/>
      <c r="M122" s="98"/>
      <c r="N122" s="98"/>
      <c r="O122" s="98"/>
      <c r="P122" s="98"/>
      <c r="Q122" s="98"/>
      <c r="R122" s="98"/>
      <c r="S122" s="98"/>
      <c r="T122" s="98"/>
      <c r="U122" s="98"/>
      <c r="V122" s="98"/>
      <c r="W122" s="98"/>
      <c r="X122" s="98"/>
      <c r="Y122" s="98"/>
      <c r="CV122" s="98" t="s">
        <v>106</v>
      </c>
      <c r="CW122" s="98"/>
      <c r="CX122" s="98"/>
      <c r="CY122" s="98"/>
    </row>
    <row r="123" spans="1:109" ht="39">
      <c r="B123" s="144" t="s">
        <v>32</v>
      </c>
      <c r="C123" s="145" t="s">
        <v>107</v>
      </c>
      <c r="D123" s="146" t="s">
        <v>108</v>
      </c>
      <c r="E123" s="146" t="s">
        <v>109</v>
      </c>
      <c r="F123" s="148" t="str">
        <f>' B_Populations'!$I$8</f>
        <v>White-Not Hispanic</v>
      </c>
      <c r="G123" s="148" t="str">
        <f>' B_Populations'!$K$8</f>
        <v>Hispanic</v>
      </c>
      <c r="H123" s="148" t="str">
        <f>' B_Populations'!$M$8</f>
        <v>Black-Not Hispanic</v>
      </c>
      <c r="I123" s="148" t="str">
        <f>' B_Populations'!$O$8</f>
        <v>Asian</v>
      </c>
      <c r="J123" s="148" t="str">
        <f>' B_Populations'!$Q$8</f>
        <v>American Indian/Alaska Native</v>
      </c>
      <c r="K123" s="148" t="str">
        <f>' B_Populations'!$S$8</f>
        <v>Other</v>
      </c>
      <c r="L123" s="175" t="str">
        <f>' B_Populations'!$U$8</f>
        <v>Other</v>
      </c>
      <c r="M123" s="102"/>
      <c r="N123" s="102"/>
      <c r="O123" s="102"/>
      <c r="P123" s="102"/>
      <c r="Q123" s="102"/>
      <c r="R123" s="102"/>
      <c r="S123" s="102"/>
      <c r="T123" s="102"/>
      <c r="U123" s="102"/>
      <c r="V123" s="102"/>
      <c r="W123" s="102"/>
      <c r="X123" s="102"/>
      <c r="Y123" s="102"/>
      <c r="Z123" s="102"/>
      <c r="AA123" s="102"/>
      <c r="AB123" s="102"/>
      <c r="AC123" s="102"/>
      <c r="AD123" s="102"/>
      <c r="AE123" s="102"/>
      <c r="AF123" s="102"/>
      <c r="AH123" s="150" t="s">
        <v>110</v>
      </c>
      <c r="AI123" s="150" t="s">
        <v>111</v>
      </c>
      <c r="AJ123" s="150" t="s">
        <v>112</v>
      </c>
      <c r="AK123" s="150" t="s">
        <v>111</v>
      </c>
      <c r="AL123" s="150" t="s">
        <v>113</v>
      </c>
      <c r="AM123" s="150" t="s">
        <v>111</v>
      </c>
      <c r="AN123" s="150" t="str">
        <f>' B_Populations'!$I$8</f>
        <v>White-Not Hispanic</v>
      </c>
      <c r="AO123" s="150" t="s">
        <v>111</v>
      </c>
      <c r="AP123" s="150" t="str">
        <f>' B_Populations'!$K$8</f>
        <v>Hispanic</v>
      </c>
      <c r="AQ123" s="150" t="s">
        <v>111</v>
      </c>
      <c r="AR123" s="150" t="str">
        <f>' B_Populations'!$M$8</f>
        <v>Black-Not Hispanic</v>
      </c>
      <c r="AS123" s="150" t="s">
        <v>111</v>
      </c>
      <c r="AT123" s="150" t="str">
        <f>' B_Populations'!$O$8</f>
        <v>Asian</v>
      </c>
      <c r="AU123" s="150" t="s">
        <v>111</v>
      </c>
      <c r="AV123" s="150" t="str">
        <f>' B_Populations'!$Q$8</f>
        <v>American Indian/Alaska Native</v>
      </c>
      <c r="AW123" s="150" t="s">
        <v>111</v>
      </c>
      <c r="AX123" s="150" t="str">
        <f>' B_Populations'!$S$8</f>
        <v>Other</v>
      </c>
      <c r="AY123" s="150" t="s">
        <v>111</v>
      </c>
      <c r="AZ123" s="150" t="str">
        <f>' B_Populations'!$U$8</f>
        <v>Other</v>
      </c>
      <c r="BA123" s="150" t="s">
        <v>111</v>
      </c>
      <c r="BB123" s="102"/>
      <c r="BC123" s="102"/>
      <c r="BD123" s="102"/>
      <c r="BE123" s="102"/>
      <c r="BF123" s="102"/>
      <c r="BG123" s="102"/>
      <c r="BH123" s="102"/>
      <c r="BI123" s="102"/>
      <c r="BJ123" s="102"/>
      <c r="BK123" s="102"/>
      <c r="BL123" s="102"/>
      <c r="BM123" s="102"/>
      <c r="BN123" s="102"/>
      <c r="BO123" s="102"/>
      <c r="BP123" s="102"/>
      <c r="BQ123" s="102"/>
      <c r="BR123" s="102"/>
      <c r="BS123" s="102"/>
      <c r="BT123" s="102"/>
      <c r="BU123" s="102"/>
      <c r="BV123" s="102"/>
      <c r="BW123" s="102"/>
      <c r="BX123" s="102"/>
      <c r="BY123" s="102"/>
      <c r="BZ123" s="102"/>
      <c r="CA123" s="102"/>
      <c r="CB123" s="102"/>
      <c r="CC123" s="102"/>
      <c r="CD123" s="102"/>
      <c r="CE123" s="102"/>
      <c r="CF123" s="102"/>
      <c r="CG123" s="102"/>
      <c r="CH123" s="102"/>
      <c r="CI123" s="102"/>
      <c r="CJ123" s="102"/>
      <c r="CK123" s="102"/>
      <c r="CL123" s="102"/>
      <c r="CM123" s="102"/>
      <c r="CN123" s="102"/>
      <c r="CO123" s="102"/>
      <c r="CP123" s="102"/>
      <c r="CQ123" s="102"/>
      <c r="CR123" s="102"/>
      <c r="CS123" s="151" t="s">
        <v>114</v>
      </c>
      <c r="CU123" s="150" t="s">
        <v>32</v>
      </c>
      <c r="CV123" s="152" t="s">
        <v>33</v>
      </c>
      <c r="CW123" s="153" t="s">
        <v>34</v>
      </c>
      <c r="CX123" s="153" t="s">
        <v>35</v>
      </c>
      <c r="CY123" s="148" t="str">
        <f>' B_Populations'!$I$8</f>
        <v>White-Not Hispanic</v>
      </c>
      <c r="CZ123" s="148" t="str">
        <f>' B_Populations'!$K$8</f>
        <v>Hispanic</v>
      </c>
      <c r="DA123" s="148" t="str">
        <f>' B_Populations'!$M$8</f>
        <v>Black-Not Hispanic</v>
      </c>
      <c r="DB123" s="148" t="str">
        <f>' B_Populations'!$O$8</f>
        <v>Asian</v>
      </c>
      <c r="DC123" s="148" t="str">
        <f>' B_Populations'!$Q$8</f>
        <v>American Indian/Alaska Native</v>
      </c>
      <c r="DD123" s="148" t="str">
        <f>' B_Populations'!$S$8</f>
        <v>Other</v>
      </c>
      <c r="DE123" s="175" t="str">
        <f>' B_Populations'!$U$8</f>
        <v>Other</v>
      </c>
    </row>
    <row r="124" spans="1:109">
      <c r="B124" s="108" t="str">
        <f>' B_Populations'!$B$9</f>
        <v>10-14</v>
      </c>
      <c r="C124" s="264"/>
      <c r="D124" s="265"/>
      <c r="E124" s="265"/>
      <c r="F124" s="155"/>
      <c r="G124" s="155"/>
      <c r="H124" s="155"/>
      <c r="I124" s="155"/>
      <c r="J124" s="155"/>
      <c r="K124" s="155"/>
      <c r="L124" s="155"/>
      <c r="M124" s="110"/>
      <c r="N124" s="110"/>
      <c r="O124" s="110"/>
      <c r="P124" s="110"/>
      <c r="Q124" s="110"/>
      <c r="R124" s="110"/>
      <c r="S124" s="110"/>
      <c r="T124" s="110"/>
      <c r="U124" s="110"/>
      <c r="V124" s="110"/>
      <c r="W124" s="110"/>
      <c r="X124" s="110"/>
      <c r="Y124" s="110"/>
      <c r="Z124" s="177"/>
      <c r="AA124" s="177"/>
      <c r="AB124" s="177"/>
      <c r="AC124" s="177"/>
      <c r="AD124" s="177"/>
      <c r="AE124" s="177"/>
      <c r="AF124" s="177"/>
      <c r="AG124" s="110"/>
      <c r="AH124" s="157">
        <f>' B_Populations'!C129</f>
        <v>0</v>
      </c>
      <c r="AI124" s="157">
        <f>IF(AH124=0,0,($C$124/$AH$124)*100000)</f>
        <v>0</v>
      </c>
      <c r="AJ124" s="157">
        <f>' B_Populations'!E129</f>
        <v>0</v>
      </c>
      <c r="AK124" s="157">
        <f>IF(AJ124=0,0,($D$124/$AJ$124)*100000)</f>
        <v>0</v>
      </c>
      <c r="AL124" s="157">
        <f>' B_Populations'!G129</f>
        <v>0</v>
      </c>
      <c r="AM124" s="157">
        <f>IF(AL124=0,0,($E$124/$AL$124)*100000)</f>
        <v>0</v>
      </c>
      <c r="AN124" s="157">
        <f>' B_Populations'!I129</f>
        <v>0</v>
      </c>
      <c r="AO124" s="157">
        <f>IF(AN124=0,0,($F$124/$AN$124)*100000)</f>
        <v>0</v>
      </c>
      <c r="AP124" s="157">
        <f>' B_Populations'!K129</f>
        <v>0</v>
      </c>
      <c r="AQ124" s="157">
        <f>IF(AP124=0,0,($G$124/$AP$124)*100000)</f>
        <v>0</v>
      </c>
      <c r="AR124" s="157">
        <f>' B_Populations'!M129</f>
        <v>0</v>
      </c>
      <c r="AS124" s="157">
        <f>IF(AR124=0,0,($H$124/$AR$124)*100000)</f>
        <v>0</v>
      </c>
      <c r="AT124" s="157">
        <f>' B_Populations'!O129</f>
        <v>0</v>
      </c>
      <c r="AU124" s="157">
        <f>IF(AT124=0,0,($I$124/$AT$124)*100000)</f>
        <v>0</v>
      </c>
      <c r="AV124" s="157">
        <f>' B_Populations'!Q129</f>
        <v>0</v>
      </c>
      <c r="AW124" s="157">
        <f>IF(AV124=0,0,($J$124/$AV$124)*100000)</f>
        <v>0</v>
      </c>
      <c r="AX124" s="157">
        <f>' B_Populations'!S129</f>
        <v>0</v>
      </c>
      <c r="AY124" s="157">
        <f>IF(AX124=0,0,($K$124/$AX$124)*100000)</f>
        <v>0</v>
      </c>
      <c r="AZ124" s="157">
        <f>' B_Populations'!U129</f>
        <v>0</v>
      </c>
      <c r="BA124" s="157">
        <f>IF(AZ124=0,0,($L$124/$AZ$124)*100000)</f>
        <v>0</v>
      </c>
      <c r="CQ124" s="110"/>
      <c r="CR124" s="158"/>
      <c r="CS124" s="159">
        <v>7.3032E-2</v>
      </c>
      <c r="CT124" s="110"/>
      <c r="CU124" s="108" t="str">
        <f>' B_Populations'!$B$9</f>
        <v>10-14</v>
      </c>
      <c r="CV124" s="160">
        <f t="shared" ref="CV124:CV133" si="136">AI124*CS124</f>
        <v>0</v>
      </c>
      <c r="CW124" s="161">
        <f t="shared" ref="CW124:CW133" si="137">AK124*CS124</f>
        <v>0</v>
      </c>
      <c r="CX124" s="161">
        <f t="shared" ref="CX124:CX133" si="138">AM124*CS124</f>
        <v>0</v>
      </c>
      <c r="CY124" s="162">
        <f t="shared" ref="CY124:CY133" si="139">AO124*CS124</f>
        <v>0</v>
      </c>
      <c r="CZ124" s="162">
        <f t="shared" ref="CZ124:CZ133" si="140">AQ124*CS124</f>
        <v>0</v>
      </c>
      <c r="DA124" s="162">
        <f t="shared" ref="DA124:DA133" si="141">AS124*CS124</f>
        <v>0</v>
      </c>
      <c r="DB124" s="162">
        <f t="shared" ref="DB124:DB133" si="142">AU124*CS124</f>
        <v>0</v>
      </c>
      <c r="DC124" s="162">
        <f t="shared" ref="DC124:DC133" si="143">AW124*CS124</f>
        <v>0</v>
      </c>
      <c r="DD124" s="162">
        <f t="shared" ref="DD124:DD133" si="144">AY124*CS124</f>
        <v>0</v>
      </c>
      <c r="DE124" s="178">
        <f t="shared" ref="DE124:DE133" si="145">BA124*CS124</f>
        <v>0</v>
      </c>
    </row>
    <row r="125" spans="1:109">
      <c r="B125" s="108" t="str">
        <f>' B_Populations'!$B$10</f>
        <v>15-19</v>
      </c>
      <c r="C125" s="264"/>
      <c r="D125" s="265"/>
      <c r="E125" s="265"/>
      <c r="F125" s="155"/>
      <c r="G125" s="155"/>
      <c r="H125" s="155"/>
      <c r="I125" s="155"/>
      <c r="J125" s="155"/>
      <c r="K125" s="155"/>
      <c r="L125" s="155"/>
      <c r="M125" s="110"/>
      <c r="N125" s="110"/>
      <c r="O125" s="110"/>
      <c r="P125" s="110"/>
      <c r="Q125" s="110"/>
      <c r="R125" s="110"/>
      <c r="S125" s="110"/>
      <c r="T125" s="110"/>
      <c r="U125" s="110"/>
      <c r="V125" s="110"/>
      <c r="W125" s="110"/>
      <c r="X125" s="110"/>
      <c r="Y125" s="110"/>
      <c r="Z125" s="177"/>
      <c r="AA125" s="177"/>
      <c r="AB125" s="177"/>
      <c r="AC125" s="177"/>
      <c r="AD125" s="177"/>
      <c r="AE125" s="177"/>
      <c r="AF125" s="177"/>
      <c r="AG125" s="110"/>
      <c r="AH125" s="157">
        <f>' B_Populations'!C130</f>
        <v>0</v>
      </c>
      <c r="AI125" s="157">
        <f>IF(AH125=0,0,($C$125/$AH$125)*100000)</f>
        <v>0</v>
      </c>
      <c r="AJ125" s="157">
        <f>' B_Populations'!E130</f>
        <v>0</v>
      </c>
      <c r="AK125" s="157">
        <f>IF(AJ125=0,0,($D$125/$AJ$125)*100000)</f>
        <v>0</v>
      </c>
      <c r="AL125" s="157">
        <f>' B_Populations'!G130</f>
        <v>0</v>
      </c>
      <c r="AM125" s="157">
        <f>IF(AL125=0,0,($E$125/$AL$125)*100000)</f>
        <v>0</v>
      </c>
      <c r="AN125" s="157">
        <f>' B_Populations'!I130</f>
        <v>0</v>
      </c>
      <c r="AO125" s="157">
        <f>IF(AN125=0,0,($F$125/$AN$125)*100000)</f>
        <v>0</v>
      </c>
      <c r="AP125" s="157">
        <f>' B_Populations'!K130</f>
        <v>0</v>
      </c>
      <c r="AQ125" s="157">
        <f>IF(AP125=0,0,($G$125/$AP$125)*100000)</f>
        <v>0</v>
      </c>
      <c r="AR125" s="157">
        <f>' B_Populations'!M130</f>
        <v>0</v>
      </c>
      <c r="AS125" s="157">
        <f>IF(AR125=0,0,($H$125/$AR$125)*100000)</f>
        <v>0</v>
      </c>
      <c r="AT125" s="157">
        <f>' B_Populations'!O130</f>
        <v>0</v>
      </c>
      <c r="AU125" s="157">
        <f>IF(AT125=0,0,($I$125/$AT$125)*100000)</f>
        <v>0</v>
      </c>
      <c r="AV125" s="157">
        <f>' B_Populations'!Q130</f>
        <v>0</v>
      </c>
      <c r="AW125" s="157">
        <f>IF(AV125=0,0,($J$125/$AV$125)*100000)</f>
        <v>0</v>
      </c>
      <c r="AX125" s="157">
        <f>' B_Populations'!S130</f>
        <v>0</v>
      </c>
      <c r="AY125" s="157">
        <f>IF(AX125=0,0,($K$125/$AX$125)*100000)</f>
        <v>0</v>
      </c>
      <c r="AZ125" s="157">
        <f>' B_Populations'!U130</f>
        <v>0</v>
      </c>
      <c r="BA125" s="157">
        <f>IF(AZ125=0,0,($L$125/$AZ$125)*100000)</f>
        <v>0</v>
      </c>
      <c r="CQ125" s="110"/>
      <c r="CR125" s="158"/>
      <c r="CS125" s="159">
        <v>7.2168999999999997E-2</v>
      </c>
      <c r="CT125" s="110"/>
      <c r="CU125" s="108" t="str">
        <f>' B_Populations'!$B$10</f>
        <v>15-19</v>
      </c>
      <c r="CV125" s="160">
        <f t="shared" si="136"/>
        <v>0</v>
      </c>
      <c r="CW125" s="161">
        <f t="shared" si="137"/>
        <v>0</v>
      </c>
      <c r="CX125" s="161">
        <f t="shared" si="138"/>
        <v>0</v>
      </c>
      <c r="CY125" s="162">
        <f t="shared" si="139"/>
        <v>0</v>
      </c>
      <c r="CZ125" s="162">
        <f t="shared" si="140"/>
        <v>0</v>
      </c>
      <c r="DA125" s="162">
        <f t="shared" si="141"/>
        <v>0</v>
      </c>
      <c r="DB125" s="162">
        <f t="shared" si="142"/>
        <v>0</v>
      </c>
      <c r="DC125" s="162">
        <f t="shared" si="143"/>
        <v>0</v>
      </c>
      <c r="DD125" s="162">
        <f t="shared" si="144"/>
        <v>0</v>
      </c>
      <c r="DE125" s="178">
        <f t="shared" si="145"/>
        <v>0</v>
      </c>
    </row>
    <row r="126" spans="1:109">
      <c r="B126" s="108" t="str">
        <f>' B_Populations'!$B$11</f>
        <v>20-24</v>
      </c>
      <c r="C126" s="264"/>
      <c r="D126" s="265"/>
      <c r="E126" s="265"/>
      <c r="F126" s="155"/>
      <c r="G126" s="155"/>
      <c r="H126" s="155"/>
      <c r="I126" s="155"/>
      <c r="J126" s="155"/>
      <c r="K126" s="155"/>
      <c r="L126" s="155"/>
      <c r="M126" s="110"/>
      <c r="N126" s="110"/>
      <c r="O126" s="110"/>
      <c r="P126" s="110"/>
      <c r="Q126" s="110"/>
      <c r="R126" s="110"/>
      <c r="S126" s="110"/>
      <c r="T126" s="110"/>
      <c r="U126" s="110"/>
      <c r="V126" s="110"/>
      <c r="W126" s="110"/>
      <c r="X126" s="110"/>
      <c r="Y126" s="110"/>
      <c r="Z126" s="177"/>
      <c r="AA126" s="177"/>
      <c r="AB126" s="177"/>
      <c r="AC126" s="177"/>
      <c r="AD126" s="177"/>
      <c r="AE126" s="177"/>
      <c r="AF126" s="177"/>
      <c r="AG126" s="110"/>
      <c r="AH126" s="157">
        <f>' B_Populations'!C131</f>
        <v>0</v>
      </c>
      <c r="AI126" s="157">
        <f>IF(AH126=0,0,($C$126/$AH$126)*100000)</f>
        <v>0</v>
      </c>
      <c r="AJ126" s="157">
        <f>' B_Populations'!E131</f>
        <v>0</v>
      </c>
      <c r="AK126" s="157">
        <f>IF(AJ126=0,0,($D$126/$AJ$126)*100000)</f>
        <v>0</v>
      </c>
      <c r="AL126" s="157">
        <f>' B_Populations'!G131</f>
        <v>0</v>
      </c>
      <c r="AM126" s="157">
        <f>IF(AL126=0,0,($E$126/$AL$126)*100000)</f>
        <v>0</v>
      </c>
      <c r="AN126" s="157">
        <f>' B_Populations'!I131</f>
        <v>0</v>
      </c>
      <c r="AO126" s="157">
        <f>IF(AN126=0,0,($F$126/$AN$126)*100000)</f>
        <v>0</v>
      </c>
      <c r="AP126" s="157">
        <f>' B_Populations'!K131</f>
        <v>0</v>
      </c>
      <c r="AQ126" s="157">
        <f>IF(AP126=0,0,($G$126/$AP$126)*100000)</f>
        <v>0</v>
      </c>
      <c r="AR126" s="157">
        <f>' B_Populations'!M131</f>
        <v>0</v>
      </c>
      <c r="AS126" s="157">
        <f>IF(AR126=0,0,($H$126/$AR$126)*100000)</f>
        <v>0</v>
      </c>
      <c r="AT126" s="157">
        <f>' B_Populations'!O131</f>
        <v>0</v>
      </c>
      <c r="AU126" s="157">
        <f>IF(AT126=0,0,($I$126/$AT$126)*100000)</f>
        <v>0</v>
      </c>
      <c r="AV126" s="157">
        <f>' B_Populations'!Q131</f>
        <v>0</v>
      </c>
      <c r="AW126" s="157">
        <f>IF(AV126=0,0,($J$126/$AV$126)*100000)</f>
        <v>0</v>
      </c>
      <c r="AX126" s="157">
        <f>' B_Populations'!S131</f>
        <v>0</v>
      </c>
      <c r="AY126" s="157">
        <f>IF(AX126=0,0,($K$126/$AX$126)*100000)</f>
        <v>0</v>
      </c>
      <c r="AZ126" s="157">
        <f>' B_Populations'!U131</f>
        <v>0</v>
      </c>
      <c r="BA126" s="157">
        <f>IF(AZ126=0,0,($L$126/$AZ$126)*100000)</f>
        <v>0</v>
      </c>
      <c r="CQ126" s="110"/>
      <c r="CR126" s="158"/>
      <c r="CS126" s="159">
        <v>6.6477999999999995E-2</v>
      </c>
      <c r="CT126" s="110"/>
      <c r="CU126" s="108" t="str">
        <f>' B_Populations'!$B$11</f>
        <v>20-24</v>
      </c>
      <c r="CV126" s="160">
        <f t="shared" si="136"/>
        <v>0</v>
      </c>
      <c r="CW126" s="161">
        <f t="shared" si="137"/>
        <v>0</v>
      </c>
      <c r="CX126" s="161">
        <f t="shared" si="138"/>
        <v>0</v>
      </c>
      <c r="CY126" s="162">
        <f t="shared" si="139"/>
        <v>0</v>
      </c>
      <c r="CZ126" s="162">
        <f t="shared" si="140"/>
        <v>0</v>
      </c>
      <c r="DA126" s="162">
        <f t="shared" si="141"/>
        <v>0</v>
      </c>
      <c r="DB126" s="162">
        <f t="shared" si="142"/>
        <v>0</v>
      </c>
      <c r="DC126" s="162">
        <f t="shared" si="143"/>
        <v>0</v>
      </c>
      <c r="DD126" s="162">
        <f t="shared" si="144"/>
        <v>0</v>
      </c>
      <c r="DE126" s="178">
        <f t="shared" si="145"/>
        <v>0</v>
      </c>
    </row>
    <row r="127" spans="1:109">
      <c r="B127" s="108" t="str">
        <f>' B_Populations'!$B$12</f>
        <v>25-34</v>
      </c>
      <c r="C127" s="264"/>
      <c r="D127" s="265"/>
      <c r="E127" s="265"/>
      <c r="F127" s="155"/>
      <c r="G127" s="155"/>
      <c r="H127" s="155"/>
      <c r="I127" s="155"/>
      <c r="J127" s="155"/>
      <c r="K127" s="155"/>
      <c r="L127" s="155"/>
      <c r="M127" s="110"/>
      <c r="N127" s="110"/>
      <c r="O127" s="110"/>
      <c r="P127" s="110"/>
      <c r="Q127" s="110"/>
      <c r="R127" s="110"/>
      <c r="S127" s="110"/>
      <c r="T127" s="110"/>
      <c r="U127" s="110"/>
      <c r="V127" s="110"/>
      <c r="W127" s="110"/>
      <c r="X127" s="110"/>
      <c r="Y127" s="110"/>
      <c r="Z127" s="177"/>
      <c r="AA127" s="177"/>
      <c r="AB127" s="177"/>
      <c r="AC127" s="177"/>
      <c r="AD127" s="177"/>
      <c r="AE127" s="177"/>
      <c r="AF127" s="177"/>
      <c r="AG127" s="110"/>
      <c r="AH127" s="157">
        <f>' B_Populations'!C132</f>
        <v>0</v>
      </c>
      <c r="AI127" s="157">
        <f>IF(AH127=0,0,($C$127/$AH$127)*100000)</f>
        <v>0</v>
      </c>
      <c r="AJ127" s="157">
        <f>' B_Populations'!E132</f>
        <v>0</v>
      </c>
      <c r="AK127" s="157">
        <f>IF(AJ127=0,0,($D$127/$AJ$127)*100000)</f>
        <v>0</v>
      </c>
      <c r="AL127" s="157">
        <f>' B_Populations'!G132</f>
        <v>0</v>
      </c>
      <c r="AM127" s="157">
        <f>IF(AL127=0,0,($E$127/$AL$127)*100000)</f>
        <v>0</v>
      </c>
      <c r="AN127" s="157">
        <f>' B_Populations'!I132</f>
        <v>0</v>
      </c>
      <c r="AO127" s="157">
        <f>IF(AN127=0,0,($F$127/$AN$127)*100000)</f>
        <v>0</v>
      </c>
      <c r="AP127" s="157">
        <f>' B_Populations'!K132</f>
        <v>0</v>
      </c>
      <c r="AQ127" s="157">
        <f>IF(AP127=0,0,($G$127/$AP$127)*100000)</f>
        <v>0</v>
      </c>
      <c r="AR127" s="157">
        <f>' B_Populations'!M132</f>
        <v>0</v>
      </c>
      <c r="AS127" s="157">
        <f>IF(AR127=0,0,($H$127/$AR$127)*100000)</f>
        <v>0</v>
      </c>
      <c r="AT127" s="157">
        <f>' B_Populations'!O132</f>
        <v>0</v>
      </c>
      <c r="AU127" s="157">
        <f>IF(AT127=0,0,($I$127/$AT$127)*100000)</f>
        <v>0</v>
      </c>
      <c r="AV127" s="157">
        <f>' B_Populations'!Q132</f>
        <v>0</v>
      </c>
      <c r="AW127" s="157">
        <f>IF(AV127=0,0,($J$127/$AV$127)*100000)</f>
        <v>0</v>
      </c>
      <c r="AX127" s="157">
        <f>' B_Populations'!S132</f>
        <v>0</v>
      </c>
      <c r="AY127" s="157">
        <f>IF(AX127=0,0,($K$127/$AX$127)*100000)</f>
        <v>0</v>
      </c>
      <c r="AZ127" s="157">
        <f>' B_Populations'!U132</f>
        <v>0</v>
      </c>
      <c r="BA127" s="157">
        <f>IF(AZ127=0,0,($L$127/$AZ$127)*100000)</f>
        <v>0</v>
      </c>
      <c r="CQ127" s="110"/>
      <c r="CR127" s="158"/>
      <c r="CS127" s="159">
        <v>0.135573</v>
      </c>
      <c r="CT127" s="110"/>
      <c r="CU127" s="108" t="str">
        <f>' B_Populations'!$B$12</f>
        <v>25-34</v>
      </c>
      <c r="CV127" s="160">
        <f t="shared" si="136"/>
        <v>0</v>
      </c>
      <c r="CW127" s="161">
        <f t="shared" si="137"/>
        <v>0</v>
      </c>
      <c r="CX127" s="161">
        <f t="shared" si="138"/>
        <v>0</v>
      </c>
      <c r="CY127" s="162">
        <f t="shared" si="139"/>
        <v>0</v>
      </c>
      <c r="CZ127" s="162">
        <f t="shared" si="140"/>
        <v>0</v>
      </c>
      <c r="DA127" s="162">
        <f t="shared" si="141"/>
        <v>0</v>
      </c>
      <c r="DB127" s="162">
        <f t="shared" si="142"/>
        <v>0</v>
      </c>
      <c r="DC127" s="162">
        <f t="shared" si="143"/>
        <v>0</v>
      </c>
      <c r="DD127" s="162">
        <f t="shared" si="144"/>
        <v>0</v>
      </c>
      <c r="DE127" s="178">
        <f t="shared" si="145"/>
        <v>0</v>
      </c>
    </row>
    <row r="128" spans="1:109">
      <c r="B128" s="108" t="str">
        <f>' B_Populations'!$B$13</f>
        <v>35-44</v>
      </c>
      <c r="C128" s="264"/>
      <c r="D128" s="265"/>
      <c r="E128" s="265"/>
      <c r="F128" s="155"/>
      <c r="G128" s="155"/>
      <c r="H128" s="155"/>
      <c r="I128" s="155"/>
      <c r="J128" s="155"/>
      <c r="K128" s="155"/>
      <c r="L128" s="155"/>
      <c r="M128" s="110"/>
      <c r="N128" s="110"/>
      <c r="O128" s="110"/>
      <c r="P128" s="110"/>
      <c r="Q128" s="110"/>
      <c r="R128" s="110"/>
      <c r="S128" s="110"/>
      <c r="T128" s="110"/>
      <c r="U128" s="110"/>
      <c r="V128" s="110"/>
      <c r="W128" s="110"/>
      <c r="X128" s="110"/>
      <c r="Y128" s="110"/>
      <c r="Z128" s="177"/>
      <c r="AA128" s="177"/>
      <c r="AB128" s="177"/>
      <c r="AC128" s="177"/>
      <c r="AD128" s="177"/>
      <c r="AE128" s="177"/>
      <c r="AF128" s="177"/>
      <c r="AG128" s="110"/>
      <c r="AH128" s="157">
        <f>' B_Populations'!C133</f>
        <v>0</v>
      </c>
      <c r="AI128" s="157">
        <f>IF(AH128=0,0,($C$128/$AH$128)*100000)</f>
        <v>0</v>
      </c>
      <c r="AJ128" s="157">
        <f>' B_Populations'!E133</f>
        <v>0</v>
      </c>
      <c r="AK128" s="157">
        <f>IF(AJ128=0,0,($D$128/$AJ$128)*100000)</f>
        <v>0</v>
      </c>
      <c r="AL128" s="157">
        <f>' B_Populations'!G133</f>
        <v>0</v>
      </c>
      <c r="AM128" s="157">
        <f>IF(AL128=0,0,($E$128/$AL$128)*100000)</f>
        <v>0</v>
      </c>
      <c r="AN128" s="157">
        <f>' B_Populations'!I133</f>
        <v>0</v>
      </c>
      <c r="AO128" s="157">
        <f>IF(AN128=0,0,($F$128/$AN$128)*100000)</f>
        <v>0</v>
      </c>
      <c r="AP128" s="157">
        <f>' B_Populations'!K133</f>
        <v>0</v>
      </c>
      <c r="AQ128" s="157">
        <f>IF(AP128=0,0,($G$128/$AP$128)*100000)</f>
        <v>0</v>
      </c>
      <c r="AR128" s="157">
        <f>' B_Populations'!M133</f>
        <v>0</v>
      </c>
      <c r="AS128" s="157">
        <f>IF(AR128=0,0,($H$128/$AR$128)*100000)</f>
        <v>0</v>
      </c>
      <c r="AT128" s="157">
        <f>' B_Populations'!O133</f>
        <v>0</v>
      </c>
      <c r="AU128" s="157">
        <f>IF(AT128=0,0,($I$128/$AT$128)*100000)</f>
        <v>0</v>
      </c>
      <c r="AV128" s="157">
        <f>' B_Populations'!Q133</f>
        <v>0</v>
      </c>
      <c r="AW128" s="157">
        <f>IF(AV128=0,0,($J$128/$AV$128)*100000)</f>
        <v>0</v>
      </c>
      <c r="AX128" s="157">
        <f>' B_Populations'!S133</f>
        <v>0</v>
      </c>
      <c r="AY128" s="157">
        <f>IF(AX128=0,0,($K$128/$AX$128)*100000)</f>
        <v>0</v>
      </c>
      <c r="AZ128" s="157">
        <f>' B_Populations'!U133</f>
        <v>0</v>
      </c>
      <c r="BA128" s="157">
        <f>IF(AZ128=0,0,($L$128/$AZ$128)*100000)</f>
        <v>0</v>
      </c>
      <c r="CQ128" s="110"/>
      <c r="CR128" s="158"/>
      <c r="CS128" s="159">
        <v>0.16261300000000001</v>
      </c>
      <c r="CT128" s="110"/>
      <c r="CU128" s="108" t="str">
        <f>' B_Populations'!$B$13</f>
        <v>35-44</v>
      </c>
      <c r="CV128" s="160">
        <f t="shared" si="136"/>
        <v>0</v>
      </c>
      <c r="CW128" s="161">
        <f t="shared" si="137"/>
        <v>0</v>
      </c>
      <c r="CX128" s="161">
        <f t="shared" si="138"/>
        <v>0</v>
      </c>
      <c r="CY128" s="162">
        <f t="shared" si="139"/>
        <v>0</v>
      </c>
      <c r="CZ128" s="162">
        <f t="shared" si="140"/>
        <v>0</v>
      </c>
      <c r="DA128" s="162">
        <f t="shared" si="141"/>
        <v>0</v>
      </c>
      <c r="DB128" s="162">
        <f t="shared" si="142"/>
        <v>0</v>
      </c>
      <c r="DC128" s="162">
        <f t="shared" si="143"/>
        <v>0</v>
      </c>
      <c r="DD128" s="162">
        <f t="shared" si="144"/>
        <v>0</v>
      </c>
      <c r="DE128" s="178">
        <f t="shared" si="145"/>
        <v>0</v>
      </c>
    </row>
    <row r="129" spans="1:109">
      <c r="B129" s="108" t="str">
        <f>' B_Populations'!$B$14</f>
        <v>45-54</v>
      </c>
      <c r="C129" s="264"/>
      <c r="D129" s="265"/>
      <c r="E129" s="265"/>
      <c r="F129" s="155"/>
      <c r="G129" s="155"/>
      <c r="H129" s="155"/>
      <c r="I129" s="155"/>
      <c r="J129" s="155"/>
      <c r="K129" s="155"/>
      <c r="L129" s="155"/>
      <c r="M129" s="110"/>
      <c r="N129" s="110"/>
      <c r="O129" s="110"/>
      <c r="P129" s="110"/>
      <c r="Q129" s="110"/>
      <c r="R129" s="110"/>
      <c r="S129" s="110"/>
      <c r="T129" s="110"/>
      <c r="U129" s="110"/>
      <c r="V129" s="110"/>
      <c r="W129" s="110"/>
      <c r="X129" s="110"/>
      <c r="Y129" s="110"/>
      <c r="Z129" s="177"/>
      <c r="AA129" s="177"/>
      <c r="AB129" s="177"/>
      <c r="AC129" s="177"/>
      <c r="AD129" s="177"/>
      <c r="AE129" s="177"/>
      <c r="AF129" s="177"/>
      <c r="AG129" s="110"/>
      <c r="AH129" s="157">
        <f>' B_Populations'!C134</f>
        <v>0</v>
      </c>
      <c r="AI129" s="157">
        <f>IF(AH129=0,0,($C$129/$AH$129)*100000)</f>
        <v>0</v>
      </c>
      <c r="AJ129" s="157">
        <f>' B_Populations'!E134</f>
        <v>0</v>
      </c>
      <c r="AK129" s="157">
        <f>IF(AJ129=0,0,($D$129/$AJ$129)*100000)</f>
        <v>0</v>
      </c>
      <c r="AL129" s="157">
        <f>' B_Populations'!G134</f>
        <v>0</v>
      </c>
      <c r="AM129" s="157">
        <f>IF(AL129=0,0,($E$129/$AL$129)*100000)</f>
        <v>0</v>
      </c>
      <c r="AN129" s="157">
        <f>' B_Populations'!I134</f>
        <v>0</v>
      </c>
      <c r="AO129" s="157">
        <f>IF(AN129=0,0,($F$129/$AN$129)*100000)</f>
        <v>0</v>
      </c>
      <c r="AP129" s="157">
        <f>' B_Populations'!K134</f>
        <v>0</v>
      </c>
      <c r="AQ129" s="157">
        <f>IF(AP129=0,0,($G$129/$AP$129)*100000)</f>
        <v>0</v>
      </c>
      <c r="AR129" s="157">
        <f>' B_Populations'!M134</f>
        <v>0</v>
      </c>
      <c r="AS129" s="157">
        <f>IF(AR129=0,0,($H$129/$AR$129)*100000)</f>
        <v>0</v>
      </c>
      <c r="AT129" s="157">
        <f>' B_Populations'!O134</f>
        <v>0</v>
      </c>
      <c r="AU129" s="157">
        <f>IF(AT129=0,0,($I$129/$AT$129)*100000)</f>
        <v>0</v>
      </c>
      <c r="AV129" s="157">
        <f>' B_Populations'!Q134</f>
        <v>0</v>
      </c>
      <c r="AW129" s="157">
        <f>IF(AV129=0,0,($J$129/$AV$129)*100000)</f>
        <v>0</v>
      </c>
      <c r="AX129" s="157">
        <f>' B_Populations'!S134</f>
        <v>0</v>
      </c>
      <c r="AY129" s="157">
        <f>IF(AX129=0,0,($K$129/$AX$129)*100000)</f>
        <v>0</v>
      </c>
      <c r="AZ129" s="157">
        <f>' B_Populations'!U134</f>
        <v>0</v>
      </c>
      <c r="BA129" s="157">
        <f>IF(AZ129=0,0,($L$129/$AZ$129)*100000)</f>
        <v>0</v>
      </c>
      <c r="CQ129" s="110"/>
      <c r="CR129" s="158"/>
      <c r="CS129" s="159">
        <v>0.13483400000000001</v>
      </c>
      <c r="CT129" s="110"/>
      <c r="CU129" s="108" t="str">
        <f>' B_Populations'!$B$14</f>
        <v>45-54</v>
      </c>
      <c r="CV129" s="160">
        <f t="shared" si="136"/>
        <v>0</v>
      </c>
      <c r="CW129" s="161">
        <f t="shared" si="137"/>
        <v>0</v>
      </c>
      <c r="CX129" s="161">
        <f t="shared" si="138"/>
        <v>0</v>
      </c>
      <c r="CY129" s="162">
        <f t="shared" si="139"/>
        <v>0</v>
      </c>
      <c r="CZ129" s="162">
        <f t="shared" si="140"/>
        <v>0</v>
      </c>
      <c r="DA129" s="162">
        <f t="shared" si="141"/>
        <v>0</v>
      </c>
      <c r="DB129" s="162">
        <f t="shared" si="142"/>
        <v>0</v>
      </c>
      <c r="DC129" s="162">
        <f t="shared" si="143"/>
        <v>0</v>
      </c>
      <c r="DD129" s="162">
        <f t="shared" si="144"/>
        <v>0</v>
      </c>
      <c r="DE129" s="178">
        <f t="shared" si="145"/>
        <v>0</v>
      </c>
    </row>
    <row r="130" spans="1:109">
      <c r="B130" s="108" t="str">
        <f>' B_Populations'!$B$15</f>
        <v>55-64</v>
      </c>
      <c r="C130" s="264"/>
      <c r="D130" s="265"/>
      <c r="E130" s="265"/>
      <c r="F130" s="155"/>
      <c r="G130" s="155"/>
      <c r="H130" s="155"/>
      <c r="I130" s="155"/>
      <c r="J130" s="155"/>
      <c r="K130" s="155"/>
      <c r="L130" s="155"/>
      <c r="M130" s="110"/>
      <c r="N130" s="110"/>
      <c r="O130" s="110"/>
      <c r="P130" s="110"/>
      <c r="Q130" s="110"/>
      <c r="R130" s="110"/>
      <c r="S130" s="110"/>
      <c r="T130" s="110"/>
      <c r="U130" s="110"/>
      <c r="V130" s="110"/>
      <c r="W130" s="110"/>
      <c r="X130" s="110"/>
      <c r="Y130" s="110"/>
      <c r="Z130" s="177"/>
      <c r="AA130" s="177"/>
      <c r="AB130" s="177"/>
      <c r="AC130" s="177"/>
      <c r="AD130" s="177"/>
      <c r="AE130" s="177"/>
      <c r="AF130" s="177"/>
      <c r="AG130" s="110"/>
      <c r="AH130" s="157">
        <f>' B_Populations'!C135</f>
        <v>0</v>
      </c>
      <c r="AI130" s="157">
        <f>IF(AH130=0,0,($C$130/$AH$130)*100000)</f>
        <v>0</v>
      </c>
      <c r="AJ130" s="157">
        <f>' B_Populations'!E135</f>
        <v>0</v>
      </c>
      <c r="AK130" s="157">
        <f>IF(AJ130=0,0,($D$130/$AJ$130)*100000)</f>
        <v>0</v>
      </c>
      <c r="AL130" s="157">
        <f>' B_Populations'!G135</f>
        <v>0</v>
      </c>
      <c r="AM130" s="157">
        <f>IF(AL130=0,0,($E$130/$AL$130)*100000)</f>
        <v>0</v>
      </c>
      <c r="AN130" s="157">
        <f>' B_Populations'!I135</f>
        <v>0</v>
      </c>
      <c r="AO130" s="157">
        <f>IF(AN130=0,0,($F$130/$AN$130)*100000)</f>
        <v>0</v>
      </c>
      <c r="AP130" s="157">
        <f>' B_Populations'!K135</f>
        <v>0</v>
      </c>
      <c r="AQ130" s="157">
        <f>IF(AP130=0,0,($G$130/$AP$130)*100000)</f>
        <v>0</v>
      </c>
      <c r="AR130" s="157">
        <f>' B_Populations'!M135</f>
        <v>0</v>
      </c>
      <c r="AS130" s="157">
        <f>IF(AR130=0,0,($H$130/$AR$130)*100000)</f>
        <v>0</v>
      </c>
      <c r="AT130" s="157">
        <f>' B_Populations'!O135</f>
        <v>0</v>
      </c>
      <c r="AU130" s="157">
        <f>IF(AT130=0,0,($I$130/$AT$130)*100000)</f>
        <v>0</v>
      </c>
      <c r="AV130" s="157">
        <f>' B_Populations'!Q135</f>
        <v>0</v>
      </c>
      <c r="AW130" s="157">
        <f>IF(AV130=0,0,($J$130/$AV$130)*100000)</f>
        <v>0</v>
      </c>
      <c r="AX130" s="157">
        <f>' B_Populations'!S135</f>
        <v>0</v>
      </c>
      <c r="AY130" s="157">
        <f>IF(AX130=0,0,($K$130/$AX$130)*100000)</f>
        <v>0</v>
      </c>
      <c r="AZ130" s="157">
        <f>' B_Populations'!U135</f>
        <v>0</v>
      </c>
      <c r="BA130" s="157">
        <f>IF(AZ130=0,0,($L$130/$AZ$130)*100000)</f>
        <v>0</v>
      </c>
      <c r="CQ130" s="110"/>
      <c r="CR130" s="158"/>
      <c r="CS130" s="159">
        <v>8.7247000000000005E-2</v>
      </c>
      <c r="CT130" s="110"/>
      <c r="CU130" s="108" t="str">
        <f>' B_Populations'!$B$15</f>
        <v>55-64</v>
      </c>
      <c r="CV130" s="160">
        <f t="shared" si="136"/>
        <v>0</v>
      </c>
      <c r="CW130" s="161">
        <f t="shared" si="137"/>
        <v>0</v>
      </c>
      <c r="CX130" s="161">
        <f t="shared" si="138"/>
        <v>0</v>
      </c>
      <c r="CY130" s="162">
        <f t="shared" si="139"/>
        <v>0</v>
      </c>
      <c r="CZ130" s="162">
        <f t="shared" si="140"/>
        <v>0</v>
      </c>
      <c r="DA130" s="162">
        <f t="shared" si="141"/>
        <v>0</v>
      </c>
      <c r="DB130" s="162">
        <f t="shared" si="142"/>
        <v>0</v>
      </c>
      <c r="DC130" s="162">
        <f t="shared" si="143"/>
        <v>0</v>
      </c>
      <c r="DD130" s="162">
        <f t="shared" si="144"/>
        <v>0</v>
      </c>
      <c r="DE130" s="178">
        <f t="shared" si="145"/>
        <v>0</v>
      </c>
    </row>
    <row r="131" spans="1:109">
      <c r="B131" s="108" t="str">
        <f>' B_Populations'!$B$16</f>
        <v>65-74</v>
      </c>
      <c r="C131" s="264"/>
      <c r="D131" s="265"/>
      <c r="E131" s="265"/>
      <c r="F131" s="155"/>
      <c r="G131" s="155"/>
      <c r="H131" s="155"/>
      <c r="I131" s="155"/>
      <c r="J131" s="155"/>
      <c r="K131" s="155"/>
      <c r="L131" s="155"/>
      <c r="M131" s="110"/>
      <c r="N131" s="110"/>
      <c r="O131" s="110"/>
      <c r="P131" s="110"/>
      <c r="Q131" s="110"/>
      <c r="R131" s="110"/>
      <c r="S131" s="110"/>
      <c r="T131" s="110"/>
      <c r="U131" s="110"/>
      <c r="V131" s="110"/>
      <c r="W131" s="110"/>
      <c r="X131" s="110"/>
      <c r="Y131" s="110"/>
      <c r="Z131" s="177"/>
      <c r="AA131" s="177"/>
      <c r="AB131" s="177"/>
      <c r="AC131" s="177"/>
      <c r="AD131" s="177"/>
      <c r="AE131" s="177"/>
      <c r="AF131" s="177"/>
      <c r="AG131" s="110"/>
      <c r="AH131" s="157">
        <f>' B_Populations'!C136</f>
        <v>0</v>
      </c>
      <c r="AI131" s="157">
        <f>IF(AH131=0,0,($C$131/$AH$131)*100000)</f>
        <v>0</v>
      </c>
      <c r="AJ131" s="157">
        <f>' B_Populations'!E136</f>
        <v>0</v>
      </c>
      <c r="AK131" s="157">
        <f>IF(AJ131=0,0,($D$131/$AJ$131)*100000)</f>
        <v>0</v>
      </c>
      <c r="AL131" s="157">
        <f>' B_Populations'!G136</f>
        <v>0</v>
      </c>
      <c r="AM131" s="157">
        <f>IF(AL131=0,0,($E$131/$AL$131)*100000)</f>
        <v>0</v>
      </c>
      <c r="AN131" s="157">
        <f>' B_Populations'!I136</f>
        <v>0</v>
      </c>
      <c r="AO131" s="157">
        <f>IF(AN131=0,0,($F$131/$AN$131)*100000)</f>
        <v>0</v>
      </c>
      <c r="AP131" s="157">
        <f>' B_Populations'!K136</f>
        <v>0</v>
      </c>
      <c r="AQ131" s="157">
        <f>IF(AP131=0,0,($G$131/$AP$131)*100000)</f>
        <v>0</v>
      </c>
      <c r="AR131" s="157">
        <f>' B_Populations'!M136</f>
        <v>0</v>
      </c>
      <c r="AS131" s="157">
        <f>IF(AR131=0,0,($H$131/$AR$131)*100000)</f>
        <v>0</v>
      </c>
      <c r="AT131" s="157">
        <f>' B_Populations'!O136</f>
        <v>0</v>
      </c>
      <c r="AU131" s="157">
        <f>IF(AT131=0,0,($I$131/$AT$131)*100000)</f>
        <v>0</v>
      </c>
      <c r="AV131" s="157">
        <f>' B_Populations'!Q136</f>
        <v>0</v>
      </c>
      <c r="AW131" s="157">
        <f>IF(AV131=0,0,($J$131/$AV$131)*100000)</f>
        <v>0</v>
      </c>
      <c r="AX131" s="157">
        <f>' B_Populations'!S136</f>
        <v>0</v>
      </c>
      <c r="AY131" s="157">
        <f>IF(AX131=0,0,($K$131/$AX$131)*100000)</f>
        <v>0</v>
      </c>
      <c r="AZ131" s="157">
        <f>' B_Populations'!U136</f>
        <v>0</v>
      </c>
      <c r="BA131" s="157">
        <f>IF(AZ131=0,0,($L$131/$AZ$131)*100000)</f>
        <v>0</v>
      </c>
      <c r="CQ131" s="110"/>
      <c r="CR131" s="158"/>
      <c r="CS131" s="159">
        <v>6.6036999999999998E-2</v>
      </c>
      <c r="CT131" s="110"/>
      <c r="CU131" s="108" t="str">
        <f>' B_Populations'!$B$16</f>
        <v>65-74</v>
      </c>
      <c r="CV131" s="160">
        <f t="shared" si="136"/>
        <v>0</v>
      </c>
      <c r="CW131" s="161">
        <f t="shared" si="137"/>
        <v>0</v>
      </c>
      <c r="CX131" s="161">
        <f t="shared" si="138"/>
        <v>0</v>
      </c>
      <c r="CY131" s="162">
        <f t="shared" si="139"/>
        <v>0</v>
      </c>
      <c r="CZ131" s="162">
        <f t="shared" si="140"/>
        <v>0</v>
      </c>
      <c r="DA131" s="162">
        <f t="shared" si="141"/>
        <v>0</v>
      </c>
      <c r="DB131" s="162">
        <f t="shared" si="142"/>
        <v>0</v>
      </c>
      <c r="DC131" s="162">
        <f t="shared" si="143"/>
        <v>0</v>
      </c>
      <c r="DD131" s="162">
        <f t="shared" si="144"/>
        <v>0</v>
      </c>
      <c r="DE131" s="178">
        <f t="shared" si="145"/>
        <v>0</v>
      </c>
    </row>
    <row r="132" spans="1:109">
      <c r="B132" s="108" t="str">
        <f>' B_Populations'!$B$17</f>
        <v>75-84</v>
      </c>
      <c r="C132" s="264"/>
      <c r="D132" s="265"/>
      <c r="E132" s="265"/>
      <c r="F132" s="155"/>
      <c r="G132" s="155"/>
      <c r="H132" s="155"/>
      <c r="I132" s="155"/>
      <c r="J132" s="155"/>
      <c r="K132" s="155"/>
      <c r="L132" s="155"/>
      <c r="M132" s="110"/>
      <c r="N132" s="110"/>
      <c r="O132" s="110"/>
      <c r="P132" s="110"/>
      <c r="Q132" s="110"/>
      <c r="R132" s="110"/>
      <c r="S132" s="110"/>
      <c r="T132" s="110"/>
      <c r="U132" s="110"/>
      <c r="V132" s="110"/>
      <c r="W132" s="110"/>
      <c r="X132" s="110"/>
      <c r="Y132" s="110"/>
      <c r="Z132" s="177"/>
      <c r="AA132" s="177"/>
      <c r="AB132" s="177"/>
      <c r="AC132" s="177"/>
      <c r="AD132" s="177"/>
      <c r="AE132" s="177"/>
      <c r="AF132" s="177"/>
      <c r="AG132" s="110"/>
      <c r="AH132" s="157">
        <f>' B_Populations'!C137</f>
        <v>0</v>
      </c>
      <c r="AI132" s="157">
        <f>IF(AH132=0,0,($C$132/$AH$132)*100000)</f>
        <v>0</v>
      </c>
      <c r="AJ132" s="157">
        <f>' B_Populations'!E137</f>
        <v>0</v>
      </c>
      <c r="AK132" s="157">
        <f>IF(AJ132=0,0,($D$132/$AJ$132)*100000)</f>
        <v>0</v>
      </c>
      <c r="AL132" s="157">
        <f>' B_Populations'!G137</f>
        <v>0</v>
      </c>
      <c r="AM132" s="157">
        <f>IF(AL132=0,0,($E$132/$AL$132)*100000)</f>
        <v>0</v>
      </c>
      <c r="AN132" s="157">
        <f>' B_Populations'!I137</f>
        <v>0</v>
      </c>
      <c r="AO132" s="157">
        <f>IF(AN132=0,0,($F$132/$AN$132)*100000)</f>
        <v>0</v>
      </c>
      <c r="AP132" s="157">
        <f>' B_Populations'!K137</f>
        <v>0</v>
      </c>
      <c r="AQ132" s="157">
        <f>IF(AP132=0,0,($G$132/$AP$132)*100000)</f>
        <v>0</v>
      </c>
      <c r="AR132" s="157">
        <f>' B_Populations'!M137</f>
        <v>0</v>
      </c>
      <c r="AS132" s="157">
        <f>IF(AR132=0,0,($H$132/$AR$132)*100000)</f>
        <v>0</v>
      </c>
      <c r="AT132" s="157">
        <f>' B_Populations'!O137</f>
        <v>0</v>
      </c>
      <c r="AU132" s="157">
        <f>IF(AT132=0,0,($I$132/$AT$132)*100000)</f>
        <v>0</v>
      </c>
      <c r="AV132" s="157">
        <f>' B_Populations'!Q137</f>
        <v>0</v>
      </c>
      <c r="AW132" s="157">
        <f>IF(AV132=0,0,($J$132/$AV$132)*100000)</f>
        <v>0</v>
      </c>
      <c r="AX132" s="157">
        <f>' B_Populations'!S137</f>
        <v>0</v>
      </c>
      <c r="AY132" s="157">
        <f>IF(AX132=0,0,($K$132/$AX$132)*100000)</f>
        <v>0</v>
      </c>
      <c r="AZ132" s="157">
        <f>' B_Populations'!U137</f>
        <v>0</v>
      </c>
      <c r="BA132" s="157">
        <f>IF(AZ132=0,0,($L$132/$AZ$132)*100000)</f>
        <v>0</v>
      </c>
      <c r="CQ132" s="110"/>
      <c r="CR132" s="158"/>
      <c r="CS132" s="159">
        <v>4.4840999999999999E-2</v>
      </c>
      <c r="CT132" s="110"/>
      <c r="CU132" s="108" t="str">
        <f>' B_Populations'!$B$17</f>
        <v>75-84</v>
      </c>
      <c r="CV132" s="160">
        <f t="shared" si="136"/>
        <v>0</v>
      </c>
      <c r="CW132" s="161">
        <f t="shared" si="137"/>
        <v>0</v>
      </c>
      <c r="CX132" s="161">
        <f t="shared" si="138"/>
        <v>0</v>
      </c>
      <c r="CY132" s="162">
        <f t="shared" si="139"/>
        <v>0</v>
      </c>
      <c r="CZ132" s="162">
        <f t="shared" si="140"/>
        <v>0</v>
      </c>
      <c r="DA132" s="162">
        <f t="shared" si="141"/>
        <v>0</v>
      </c>
      <c r="DB132" s="162">
        <f t="shared" si="142"/>
        <v>0</v>
      </c>
      <c r="DC132" s="162">
        <f t="shared" si="143"/>
        <v>0</v>
      </c>
      <c r="DD132" s="162">
        <f t="shared" si="144"/>
        <v>0</v>
      </c>
      <c r="DE132" s="178">
        <f t="shared" si="145"/>
        <v>0</v>
      </c>
    </row>
    <row r="133" spans="1:109">
      <c r="B133" s="108" t="str">
        <f>' B_Populations'!$B$18</f>
        <v>85+</v>
      </c>
      <c r="C133" s="264"/>
      <c r="D133" s="265"/>
      <c r="E133" s="265"/>
      <c r="F133" s="155"/>
      <c r="G133" s="155"/>
      <c r="H133" s="155"/>
      <c r="I133" s="155"/>
      <c r="J133" s="155"/>
      <c r="K133" s="155"/>
      <c r="L133" s="155"/>
      <c r="M133" s="110"/>
      <c r="N133" s="110"/>
      <c r="O133" s="110"/>
      <c r="P133" s="110"/>
      <c r="Q133" s="110"/>
      <c r="R133" s="110"/>
      <c r="S133" s="110"/>
      <c r="T133" s="110"/>
      <c r="U133" s="110"/>
      <c r="V133" s="110"/>
      <c r="W133" s="110"/>
      <c r="X133" s="110"/>
      <c r="Y133" s="110"/>
      <c r="Z133" s="177"/>
      <c r="AA133" s="177"/>
      <c r="AB133" s="177"/>
      <c r="AC133" s="177"/>
      <c r="AD133" s="177"/>
      <c r="AE133" s="177"/>
      <c r="AF133" s="177"/>
      <c r="AG133" s="110"/>
      <c r="AH133" s="157">
        <f>' B_Populations'!C138</f>
        <v>0</v>
      </c>
      <c r="AI133" s="157">
        <f>IF(AH133=0,0,($C$133/$AH$133)*100000)</f>
        <v>0</v>
      </c>
      <c r="AJ133" s="157">
        <f>' B_Populations'!E138</f>
        <v>0</v>
      </c>
      <c r="AK133" s="157">
        <f>IF(AJ133=0,0,($D$133/$AJ$133)*100000)</f>
        <v>0</v>
      </c>
      <c r="AL133" s="157">
        <f>' B_Populations'!G138</f>
        <v>0</v>
      </c>
      <c r="AM133" s="157">
        <f>IF(AL133=0,0,($E$133/$AL$133)*100000)</f>
        <v>0</v>
      </c>
      <c r="AN133" s="157">
        <f>' B_Populations'!I138</f>
        <v>0</v>
      </c>
      <c r="AO133" s="157">
        <f>IF(AN133=0,0,($F$133/$AN$133)*100000)</f>
        <v>0</v>
      </c>
      <c r="AP133" s="157">
        <f>' B_Populations'!K138</f>
        <v>0</v>
      </c>
      <c r="AQ133" s="157">
        <f>IF(AP133=0,0,($G$133/$AP$133)*100000)</f>
        <v>0</v>
      </c>
      <c r="AR133" s="157">
        <f>' B_Populations'!M138</f>
        <v>0</v>
      </c>
      <c r="AS133" s="157">
        <f>IF(AR133=0,0,($H$133/$AR$133)*100000)</f>
        <v>0</v>
      </c>
      <c r="AT133" s="157">
        <f>' B_Populations'!O138</f>
        <v>0</v>
      </c>
      <c r="AU133" s="157">
        <f>IF(AT133=0,0,($I$133/$AT$133)*100000)</f>
        <v>0</v>
      </c>
      <c r="AV133" s="157">
        <f>' B_Populations'!Q138</f>
        <v>0</v>
      </c>
      <c r="AW133" s="157">
        <f>IF(AV133=0,0,($J$133/$AV$133)*100000)</f>
        <v>0</v>
      </c>
      <c r="AX133" s="157">
        <f>' B_Populations'!S138</f>
        <v>0</v>
      </c>
      <c r="AY133" s="157">
        <f>IF(AX133=0,0,($K$133/$AX$133)*100000)</f>
        <v>0</v>
      </c>
      <c r="AZ133" s="157">
        <f>' B_Populations'!U138</f>
        <v>0</v>
      </c>
      <c r="BA133" s="157">
        <f>IF(AZ133=0,0,($L$133/$AZ$133)*100000)</f>
        <v>0</v>
      </c>
      <c r="CQ133" s="110"/>
      <c r="CR133" s="158"/>
      <c r="CS133" s="159">
        <v>1.5507999999999999E-2</v>
      </c>
      <c r="CT133" s="110"/>
      <c r="CU133" s="108" t="str">
        <f>' B_Populations'!$B$18</f>
        <v>85+</v>
      </c>
      <c r="CV133" s="160">
        <f t="shared" si="136"/>
        <v>0</v>
      </c>
      <c r="CW133" s="161">
        <f t="shared" si="137"/>
        <v>0</v>
      </c>
      <c r="CX133" s="161">
        <f t="shared" si="138"/>
        <v>0</v>
      </c>
      <c r="CY133" s="162">
        <f t="shared" si="139"/>
        <v>0</v>
      </c>
      <c r="CZ133" s="162">
        <f t="shared" si="140"/>
        <v>0</v>
      </c>
      <c r="DA133" s="162">
        <f t="shared" si="141"/>
        <v>0</v>
      </c>
      <c r="DB133" s="162">
        <f t="shared" si="142"/>
        <v>0</v>
      </c>
      <c r="DC133" s="162">
        <f t="shared" si="143"/>
        <v>0</v>
      </c>
      <c r="DD133" s="162">
        <f t="shared" si="144"/>
        <v>0</v>
      </c>
      <c r="DE133" s="178">
        <f t="shared" si="145"/>
        <v>0</v>
      </c>
    </row>
    <row r="134" spans="1:109">
      <c r="B134" s="163" t="s">
        <v>115</v>
      </c>
      <c r="C134" s="164">
        <f t="shared" ref="C134:L134" si="146">SUM(C124:C133)</f>
        <v>0</v>
      </c>
      <c r="D134" s="165">
        <f t="shared" si="146"/>
        <v>0</v>
      </c>
      <c r="E134" s="165">
        <f t="shared" si="146"/>
        <v>0</v>
      </c>
      <c r="F134" s="167">
        <f t="shared" si="146"/>
        <v>0</v>
      </c>
      <c r="G134" s="167">
        <f t="shared" si="146"/>
        <v>0</v>
      </c>
      <c r="H134" s="167">
        <f t="shared" si="146"/>
        <v>0</v>
      </c>
      <c r="I134" s="167">
        <f t="shared" si="146"/>
        <v>0</v>
      </c>
      <c r="J134" s="167">
        <f t="shared" si="146"/>
        <v>0</v>
      </c>
      <c r="K134" s="167">
        <f t="shared" si="146"/>
        <v>0</v>
      </c>
      <c r="L134" s="179">
        <f t="shared" si="146"/>
        <v>0</v>
      </c>
      <c r="M134" s="98"/>
      <c r="AH134" s="170">
        <f t="shared" ref="AH134:BA134" si="147">SUM(AH124:AH133)</f>
        <v>0</v>
      </c>
      <c r="AI134" s="157">
        <f>IF(AH134=0,0,($C$134/$AH$134)*100000)</f>
        <v>0</v>
      </c>
      <c r="AJ134" s="157">
        <f t="shared" si="147"/>
        <v>0</v>
      </c>
      <c r="AK134" s="157">
        <f>IF(AJ134=0,0,($D$134/$AJ$134)*100000)</f>
        <v>0</v>
      </c>
      <c r="AL134" s="157">
        <f t="shared" si="147"/>
        <v>0</v>
      </c>
      <c r="AM134" s="157">
        <f>IF(AL134=0,0,($E$134/$AL$134)*100000)</f>
        <v>0</v>
      </c>
      <c r="AN134" s="157">
        <f t="shared" si="147"/>
        <v>0</v>
      </c>
      <c r="AO134" s="157">
        <f>IF(AN134=0,0,($F$134/$AN$134)*100000)</f>
        <v>0</v>
      </c>
      <c r="AP134" s="157">
        <f t="shared" si="147"/>
        <v>0</v>
      </c>
      <c r="AQ134" s="157">
        <f>IF(AP134=0,0,($G$134/$AP$134)*100000)</f>
        <v>0</v>
      </c>
      <c r="AR134" s="157">
        <f t="shared" si="147"/>
        <v>0</v>
      </c>
      <c r="AS134" s="157">
        <f>IF(AR134=0,0,($H$134/$AR$134)*100000)</f>
        <v>0</v>
      </c>
      <c r="AT134" s="157">
        <f t="shared" si="147"/>
        <v>0</v>
      </c>
      <c r="AU134" s="157">
        <f>IF(AT134=0,0,($I$134/$AT$134)*100000)</f>
        <v>0</v>
      </c>
      <c r="AV134" s="157">
        <f t="shared" si="147"/>
        <v>0</v>
      </c>
      <c r="AW134" s="157">
        <f>IF(AV134=0,0,($J$134/$AV$134)*100000)</f>
        <v>0</v>
      </c>
      <c r="AX134" s="157">
        <f t="shared" si="147"/>
        <v>0</v>
      </c>
      <c r="AY134" s="157">
        <f>IF(AX134=0,0,($K$134/$AX$134)*100000)</f>
        <v>0</v>
      </c>
      <c r="AZ134" s="157">
        <f t="shared" si="147"/>
        <v>0</v>
      </c>
      <c r="BA134" s="157">
        <f>IF(AZ134=0,0,($L$134/$AZ$134)*100000)</f>
        <v>0</v>
      </c>
      <c r="CS134" s="171"/>
      <c r="CU134" s="157" t="s">
        <v>115</v>
      </c>
      <c r="CV134" s="160">
        <f t="shared" ref="CV134:DE134" si="148">SUM(CV124:CV133)</f>
        <v>0</v>
      </c>
      <c r="CW134" s="161">
        <f t="shared" si="148"/>
        <v>0</v>
      </c>
      <c r="CX134" s="161">
        <f t="shared" si="148"/>
        <v>0</v>
      </c>
      <c r="CY134" s="172">
        <f t="shared" si="148"/>
        <v>0</v>
      </c>
      <c r="CZ134" s="172">
        <f t="shared" si="148"/>
        <v>0</v>
      </c>
      <c r="DA134" s="172">
        <f t="shared" si="148"/>
        <v>0</v>
      </c>
      <c r="DB134" s="172">
        <f t="shared" si="148"/>
        <v>0</v>
      </c>
      <c r="DC134" s="172">
        <f t="shared" si="148"/>
        <v>0</v>
      </c>
      <c r="DD134" s="172">
        <f t="shared" si="148"/>
        <v>0</v>
      </c>
      <c r="DE134" s="180">
        <f t="shared" si="148"/>
        <v>0</v>
      </c>
    </row>
    <row r="136" spans="1:109" ht="12.95" thickBot="1"/>
    <row r="137" spans="1:109" ht="13.5" thickBot="1">
      <c r="A137" s="136" t="s">
        <v>116</v>
      </c>
      <c r="B137" s="173"/>
      <c r="C137" s="174">
        <f>' B_Populations'!A145</f>
        <v>0</v>
      </c>
      <c r="D137" s="139" t="s">
        <v>103</v>
      </c>
      <c r="E137" s="139"/>
      <c r="F137" s="140" t="s">
        <v>104</v>
      </c>
      <c r="G137" s="141"/>
      <c r="H137" s="141"/>
      <c r="I137" s="141"/>
      <c r="J137" s="141"/>
      <c r="K137" s="141"/>
      <c r="L137" s="141"/>
      <c r="M137" s="98"/>
      <c r="N137" s="98"/>
      <c r="O137" s="98"/>
      <c r="P137" s="98"/>
      <c r="Q137" s="98"/>
      <c r="R137" s="98"/>
      <c r="S137" s="98"/>
      <c r="T137" s="98"/>
      <c r="U137" s="98"/>
      <c r="V137" s="98"/>
      <c r="W137" s="98"/>
      <c r="X137" s="98"/>
      <c r="Y137" s="98"/>
      <c r="CV137" s="98" t="s">
        <v>106</v>
      </c>
      <c r="CW137" s="98"/>
      <c r="CX137" s="98"/>
      <c r="CY137" s="98"/>
    </row>
    <row r="138" spans="1:109" ht="39">
      <c r="B138" s="144" t="s">
        <v>32</v>
      </c>
      <c r="C138" s="145" t="s">
        <v>107</v>
      </c>
      <c r="D138" s="146" t="s">
        <v>108</v>
      </c>
      <c r="E138" s="146" t="s">
        <v>109</v>
      </c>
      <c r="F138" s="148" t="str">
        <f>' B_Populations'!$I$8</f>
        <v>White-Not Hispanic</v>
      </c>
      <c r="G138" s="148" t="str">
        <f>' B_Populations'!$K$8</f>
        <v>Hispanic</v>
      </c>
      <c r="H138" s="148" t="str">
        <f>' B_Populations'!$M$8</f>
        <v>Black-Not Hispanic</v>
      </c>
      <c r="I138" s="148" t="str">
        <f>' B_Populations'!$O$8</f>
        <v>Asian</v>
      </c>
      <c r="J138" s="148" t="str">
        <f>' B_Populations'!$Q$8</f>
        <v>American Indian/Alaska Native</v>
      </c>
      <c r="K138" s="148" t="str">
        <f>' B_Populations'!$S$8</f>
        <v>Other</v>
      </c>
      <c r="L138" s="175" t="str">
        <f>' B_Populations'!$U$8</f>
        <v>Other</v>
      </c>
      <c r="M138" s="102"/>
      <c r="N138" s="102"/>
      <c r="O138" s="102"/>
      <c r="P138" s="102"/>
      <c r="Q138" s="102"/>
      <c r="R138" s="102"/>
      <c r="S138" s="102"/>
      <c r="T138" s="102"/>
      <c r="U138" s="102"/>
      <c r="V138" s="102"/>
      <c r="W138" s="102"/>
      <c r="X138" s="102"/>
      <c r="Y138" s="102"/>
      <c r="Z138" s="102"/>
      <c r="AA138" s="102"/>
      <c r="AB138" s="102"/>
      <c r="AC138" s="102"/>
      <c r="AD138" s="102"/>
      <c r="AE138" s="102"/>
      <c r="AF138" s="102"/>
      <c r="AH138" s="150" t="s">
        <v>110</v>
      </c>
      <c r="AI138" s="150" t="s">
        <v>111</v>
      </c>
      <c r="AJ138" s="150" t="s">
        <v>112</v>
      </c>
      <c r="AK138" s="150" t="s">
        <v>111</v>
      </c>
      <c r="AL138" s="150" t="s">
        <v>113</v>
      </c>
      <c r="AM138" s="150" t="s">
        <v>111</v>
      </c>
      <c r="AN138" s="150" t="str">
        <f>' B_Populations'!$I$8</f>
        <v>White-Not Hispanic</v>
      </c>
      <c r="AO138" s="150" t="s">
        <v>111</v>
      </c>
      <c r="AP138" s="150" t="str">
        <f>' B_Populations'!$K$8</f>
        <v>Hispanic</v>
      </c>
      <c r="AQ138" s="150" t="s">
        <v>111</v>
      </c>
      <c r="AR138" s="150" t="str">
        <f>' B_Populations'!$M$8</f>
        <v>Black-Not Hispanic</v>
      </c>
      <c r="AS138" s="150" t="s">
        <v>111</v>
      </c>
      <c r="AT138" s="150" t="str">
        <f>' B_Populations'!$O$8</f>
        <v>Asian</v>
      </c>
      <c r="AU138" s="150" t="s">
        <v>111</v>
      </c>
      <c r="AV138" s="150" t="str">
        <f>' B_Populations'!$Q$8</f>
        <v>American Indian/Alaska Native</v>
      </c>
      <c r="AW138" s="150" t="s">
        <v>111</v>
      </c>
      <c r="AX138" s="150" t="str">
        <f>' B_Populations'!$S$8</f>
        <v>Other</v>
      </c>
      <c r="AY138" s="150" t="s">
        <v>111</v>
      </c>
      <c r="AZ138" s="150" t="str">
        <f>' B_Populations'!$U$8</f>
        <v>Other</v>
      </c>
      <c r="BA138" s="150" t="s">
        <v>111</v>
      </c>
      <c r="BB138" s="102"/>
      <c r="BC138" s="102"/>
      <c r="BD138" s="102"/>
      <c r="BE138" s="102"/>
      <c r="BF138" s="102"/>
      <c r="BG138" s="102"/>
      <c r="BH138" s="102"/>
      <c r="BI138" s="102"/>
      <c r="BJ138" s="102"/>
      <c r="BK138" s="102"/>
      <c r="BL138" s="102"/>
      <c r="BM138" s="102"/>
      <c r="BN138" s="102"/>
      <c r="BO138" s="102"/>
      <c r="BP138" s="102"/>
      <c r="BQ138" s="102"/>
      <c r="BR138" s="102"/>
      <c r="BS138" s="102"/>
      <c r="BT138" s="102"/>
      <c r="BU138" s="102"/>
      <c r="BV138" s="102"/>
      <c r="BW138" s="102"/>
      <c r="BX138" s="102"/>
      <c r="BY138" s="102"/>
      <c r="BZ138" s="102"/>
      <c r="CA138" s="102"/>
      <c r="CB138" s="102"/>
      <c r="CC138" s="102"/>
      <c r="CD138" s="102"/>
      <c r="CE138" s="102"/>
      <c r="CF138" s="102"/>
      <c r="CG138" s="102"/>
      <c r="CH138" s="102"/>
      <c r="CI138" s="102"/>
      <c r="CJ138" s="102"/>
      <c r="CK138" s="102"/>
      <c r="CL138" s="102"/>
      <c r="CM138" s="102"/>
      <c r="CN138" s="102"/>
      <c r="CO138" s="102"/>
      <c r="CP138" s="102"/>
      <c r="CQ138" s="102"/>
      <c r="CR138" s="102"/>
      <c r="CS138" s="151" t="s">
        <v>114</v>
      </c>
      <c r="CU138" s="150" t="s">
        <v>32</v>
      </c>
      <c r="CV138" s="152" t="s">
        <v>33</v>
      </c>
      <c r="CW138" s="153" t="s">
        <v>34</v>
      </c>
      <c r="CX138" s="153" t="s">
        <v>35</v>
      </c>
      <c r="CY138" s="148" t="str">
        <f>' B_Populations'!$I$8</f>
        <v>White-Not Hispanic</v>
      </c>
      <c r="CZ138" s="148" t="str">
        <f>' B_Populations'!$K$8</f>
        <v>Hispanic</v>
      </c>
      <c r="DA138" s="148" t="str">
        <f>' B_Populations'!$M$8</f>
        <v>Black-Not Hispanic</v>
      </c>
      <c r="DB138" s="148" t="str">
        <f>' B_Populations'!$O$8</f>
        <v>Asian</v>
      </c>
      <c r="DC138" s="148" t="str">
        <f>' B_Populations'!$Q$8</f>
        <v>American Indian/Alaska Native</v>
      </c>
      <c r="DD138" s="148" t="str">
        <f>' B_Populations'!$S$8</f>
        <v>Other</v>
      </c>
      <c r="DE138" s="175" t="str">
        <f>' B_Populations'!$U$8</f>
        <v>Other</v>
      </c>
    </row>
    <row r="139" spans="1:109">
      <c r="B139" s="108" t="str">
        <f>' B_Populations'!$B$9</f>
        <v>10-14</v>
      </c>
      <c r="C139" s="264"/>
      <c r="D139" s="265"/>
      <c r="E139" s="265"/>
      <c r="F139" s="155"/>
      <c r="G139" s="155"/>
      <c r="H139" s="155"/>
      <c r="I139" s="155"/>
      <c r="J139" s="155"/>
      <c r="K139" s="155"/>
      <c r="L139" s="155"/>
      <c r="M139" s="110"/>
      <c r="N139" s="110"/>
      <c r="O139" s="110"/>
      <c r="P139" s="110"/>
      <c r="Q139" s="110"/>
      <c r="R139" s="110"/>
      <c r="S139" s="110"/>
      <c r="T139" s="110"/>
      <c r="U139" s="110"/>
      <c r="V139" s="110"/>
      <c r="W139" s="110"/>
      <c r="X139" s="110"/>
      <c r="Y139" s="110"/>
      <c r="Z139" s="177"/>
      <c r="AA139" s="177"/>
      <c r="AB139" s="177"/>
      <c r="AC139" s="177"/>
      <c r="AD139" s="177"/>
      <c r="AE139" s="177"/>
      <c r="AF139" s="177"/>
      <c r="AG139" s="110"/>
      <c r="AH139" s="157">
        <f>' B_Populations'!C144</f>
        <v>0</v>
      </c>
      <c r="AI139" s="157">
        <f>IF(AH139=0,0,($C$139/$AH$139)*100000)</f>
        <v>0</v>
      </c>
      <c r="AJ139" s="157">
        <f>' B_Populations'!E144</f>
        <v>0</v>
      </c>
      <c r="AK139" s="157">
        <f>IF(AJ139=0,0,($D$139/$AJ$139)*100000)</f>
        <v>0</v>
      </c>
      <c r="AL139" s="157">
        <f>' B_Populations'!G144</f>
        <v>0</v>
      </c>
      <c r="AM139" s="157">
        <f>IF(AL139=0,0,($E$139/$AL$139)*100000)</f>
        <v>0</v>
      </c>
      <c r="AN139" s="157">
        <f>' B_Populations'!I144</f>
        <v>0</v>
      </c>
      <c r="AO139" s="157">
        <f>IF(AN139=0,0,($F$139/$AN$139)*100000)</f>
        <v>0</v>
      </c>
      <c r="AP139" s="157">
        <f>' B_Populations'!K144</f>
        <v>0</v>
      </c>
      <c r="AQ139" s="157">
        <f>IF(AP139=0,0,($G$139/$AP$139)*100000)</f>
        <v>0</v>
      </c>
      <c r="AR139" s="157">
        <f>' B_Populations'!M144</f>
        <v>0</v>
      </c>
      <c r="AS139" s="157">
        <f>IF(AR139=0,0,($H$139/$AR$139)*100000)</f>
        <v>0</v>
      </c>
      <c r="AT139" s="157">
        <f>' B_Populations'!O144</f>
        <v>0</v>
      </c>
      <c r="AU139" s="157">
        <f>IF(AT139=0,0,($I$139/$AT$139)*100000)</f>
        <v>0</v>
      </c>
      <c r="AV139" s="157">
        <f>' B_Populations'!Q144</f>
        <v>0</v>
      </c>
      <c r="AW139" s="157">
        <f>IF(AV139=0,0,($J$139/$AV$139)*100000)</f>
        <v>0</v>
      </c>
      <c r="AX139" s="157">
        <f>' B_Populations'!S144</f>
        <v>0</v>
      </c>
      <c r="AY139" s="157">
        <f>IF(AX139=0,0,($K$139/$AX$139)*100000)</f>
        <v>0</v>
      </c>
      <c r="AZ139" s="157">
        <f>' B_Populations'!U144</f>
        <v>0</v>
      </c>
      <c r="BA139" s="157">
        <f>IF(AZ139=0,0,($L$139/$AZ$139)*100000)</f>
        <v>0</v>
      </c>
      <c r="CQ139" s="110"/>
      <c r="CR139" s="158"/>
      <c r="CS139" s="159">
        <v>7.3032E-2</v>
      </c>
      <c r="CT139" s="110"/>
      <c r="CU139" s="108" t="str">
        <f>' B_Populations'!$B$9</f>
        <v>10-14</v>
      </c>
      <c r="CV139" s="160">
        <f t="shared" ref="CV139:CV148" si="149">AI139*CS139</f>
        <v>0</v>
      </c>
      <c r="CW139" s="161">
        <f t="shared" ref="CW139:CW148" si="150">AK139*CS139</f>
        <v>0</v>
      </c>
      <c r="CX139" s="161">
        <f t="shared" ref="CX139:CX148" si="151">AM139*CS139</f>
        <v>0</v>
      </c>
      <c r="CY139" s="162">
        <f t="shared" ref="CY139:CY148" si="152">AO139*CS139</f>
        <v>0</v>
      </c>
      <c r="CZ139" s="162">
        <f t="shared" ref="CZ139:CZ148" si="153">AQ139*CS139</f>
        <v>0</v>
      </c>
      <c r="DA139" s="162">
        <f t="shared" ref="DA139:DA148" si="154">AS139*CS139</f>
        <v>0</v>
      </c>
      <c r="DB139" s="162">
        <f t="shared" ref="DB139:DB148" si="155">AU139*CS139</f>
        <v>0</v>
      </c>
      <c r="DC139" s="162">
        <f t="shared" ref="DC139:DC148" si="156">AW139*CS139</f>
        <v>0</v>
      </c>
      <c r="DD139" s="162">
        <f t="shared" ref="DD139:DD148" si="157">AY139*CS139</f>
        <v>0</v>
      </c>
      <c r="DE139" s="178">
        <f t="shared" ref="DE139:DE148" si="158">BA139*CS139</f>
        <v>0</v>
      </c>
    </row>
    <row r="140" spans="1:109">
      <c r="B140" s="108" t="str">
        <f>' B_Populations'!$B$10</f>
        <v>15-19</v>
      </c>
      <c r="C140" s="264"/>
      <c r="D140" s="265"/>
      <c r="E140" s="265"/>
      <c r="F140" s="155"/>
      <c r="G140" s="155"/>
      <c r="H140" s="155"/>
      <c r="I140" s="155"/>
      <c r="J140" s="155"/>
      <c r="K140" s="155"/>
      <c r="L140" s="155"/>
      <c r="M140" s="110"/>
      <c r="N140" s="110"/>
      <c r="O140" s="110"/>
      <c r="P140" s="110"/>
      <c r="Q140" s="110"/>
      <c r="R140" s="110"/>
      <c r="S140" s="110"/>
      <c r="T140" s="110"/>
      <c r="U140" s="110"/>
      <c r="V140" s="110"/>
      <c r="W140" s="110"/>
      <c r="X140" s="110"/>
      <c r="Y140" s="110"/>
      <c r="Z140" s="177"/>
      <c r="AA140" s="177"/>
      <c r="AB140" s="177"/>
      <c r="AC140" s="177"/>
      <c r="AD140" s="177"/>
      <c r="AE140" s="177"/>
      <c r="AF140" s="177"/>
      <c r="AG140" s="110"/>
      <c r="AH140" s="157">
        <f>' B_Populations'!C145</f>
        <v>0</v>
      </c>
      <c r="AI140" s="157">
        <f>IF(AH140=0,0,($C$140/$AH$140)*100000)</f>
        <v>0</v>
      </c>
      <c r="AJ140" s="157">
        <f>' B_Populations'!E145</f>
        <v>0</v>
      </c>
      <c r="AK140" s="157">
        <f>IF(AJ140=0,0,($D$140/$AJ$140)*100000)</f>
        <v>0</v>
      </c>
      <c r="AL140" s="157">
        <f>' B_Populations'!G145</f>
        <v>0</v>
      </c>
      <c r="AM140" s="157">
        <f>IF(AL140=0,0,($E$140/$AL$140)*100000)</f>
        <v>0</v>
      </c>
      <c r="AN140" s="157">
        <f>' B_Populations'!I145</f>
        <v>0</v>
      </c>
      <c r="AO140" s="157">
        <f>IF(AN140=0,0,($F$140/$AN$140)*100000)</f>
        <v>0</v>
      </c>
      <c r="AP140" s="157">
        <f>' B_Populations'!K145</f>
        <v>0</v>
      </c>
      <c r="AQ140" s="157">
        <f>IF(AP140=0,0,($G$140/$AP$140)*100000)</f>
        <v>0</v>
      </c>
      <c r="AR140" s="157">
        <f>' B_Populations'!M145</f>
        <v>0</v>
      </c>
      <c r="AS140" s="157">
        <f>IF(AR140=0,0,($H$140/$AR$140)*100000)</f>
        <v>0</v>
      </c>
      <c r="AT140" s="157">
        <f>' B_Populations'!O145</f>
        <v>0</v>
      </c>
      <c r="AU140" s="157">
        <f>IF(AT140=0,0,($I$140/$AT$140)*100000)</f>
        <v>0</v>
      </c>
      <c r="AV140" s="157">
        <f>' B_Populations'!Q145</f>
        <v>0</v>
      </c>
      <c r="AW140" s="157">
        <f>IF(AV140=0,0,($J$140/$AV$140)*100000)</f>
        <v>0</v>
      </c>
      <c r="AX140" s="157">
        <f>' B_Populations'!S145</f>
        <v>0</v>
      </c>
      <c r="AY140" s="157">
        <f>IF(AX140=0,0,($K$140/$AX$140)*100000)</f>
        <v>0</v>
      </c>
      <c r="AZ140" s="157">
        <f>' B_Populations'!U145</f>
        <v>0</v>
      </c>
      <c r="BA140" s="157">
        <f>IF(AZ140=0,0,($L$140/$AZ$140)*100000)</f>
        <v>0</v>
      </c>
      <c r="CQ140" s="110"/>
      <c r="CR140" s="158"/>
      <c r="CS140" s="159">
        <v>7.2168999999999997E-2</v>
      </c>
      <c r="CT140" s="110"/>
      <c r="CU140" s="108" t="str">
        <f>' B_Populations'!$B$10</f>
        <v>15-19</v>
      </c>
      <c r="CV140" s="160">
        <f t="shared" si="149"/>
        <v>0</v>
      </c>
      <c r="CW140" s="161">
        <f t="shared" si="150"/>
        <v>0</v>
      </c>
      <c r="CX140" s="161">
        <f t="shared" si="151"/>
        <v>0</v>
      </c>
      <c r="CY140" s="162">
        <f t="shared" si="152"/>
        <v>0</v>
      </c>
      <c r="CZ140" s="162">
        <f t="shared" si="153"/>
        <v>0</v>
      </c>
      <c r="DA140" s="162">
        <f t="shared" si="154"/>
        <v>0</v>
      </c>
      <c r="DB140" s="162">
        <f t="shared" si="155"/>
        <v>0</v>
      </c>
      <c r="DC140" s="162">
        <f t="shared" si="156"/>
        <v>0</v>
      </c>
      <c r="DD140" s="162">
        <f t="shared" si="157"/>
        <v>0</v>
      </c>
      <c r="DE140" s="178">
        <f t="shared" si="158"/>
        <v>0</v>
      </c>
    </row>
    <row r="141" spans="1:109">
      <c r="B141" s="108" t="str">
        <f>' B_Populations'!$B$11</f>
        <v>20-24</v>
      </c>
      <c r="C141" s="264"/>
      <c r="D141" s="265"/>
      <c r="E141" s="265"/>
      <c r="F141" s="155"/>
      <c r="G141" s="155"/>
      <c r="H141" s="155"/>
      <c r="I141" s="155"/>
      <c r="J141" s="155"/>
      <c r="K141" s="155"/>
      <c r="L141" s="155"/>
      <c r="M141" s="110"/>
      <c r="N141" s="110"/>
      <c r="O141" s="110"/>
      <c r="P141" s="110"/>
      <c r="Q141" s="110"/>
      <c r="R141" s="110"/>
      <c r="S141" s="110"/>
      <c r="T141" s="110"/>
      <c r="U141" s="110"/>
      <c r="V141" s="110"/>
      <c r="W141" s="110"/>
      <c r="X141" s="110"/>
      <c r="Y141" s="110"/>
      <c r="Z141" s="177"/>
      <c r="AA141" s="177"/>
      <c r="AB141" s="177"/>
      <c r="AC141" s="177"/>
      <c r="AD141" s="177"/>
      <c r="AE141" s="177"/>
      <c r="AF141" s="177"/>
      <c r="AG141" s="110"/>
      <c r="AH141" s="157">
        <f>' B_Populations'!C146</f>
        <v>0</v>
      </c>
      <c r="AI141" s="157">
        <f>IF(AH141=0,0,($C$141/$AH$141)*100000)</f>
        <v>0</v>
      </c>
      <c r="AJ141" s="157">
        <f>' B_Populations'!E146</f>
        <v>0</v>
      </c>
      <c r="AK141" s="157">
        <f>IF(AJ141=0,0,($D$141/$AJ$141)*100000)</f>
        <v>0</v>
      </c>
      <c r="AL141" s="157">
        <f>' B_Populations'!G146</f>
        <v>0</v>
      </c>
      <c r="AM141" s="157">
        <f>IF(AL141=0,0,($E$141/$AL$141)*100000)</f>
        <v>0</v>
      </c>
      <c r="AN141" s="157">
        <f>' B_Populations'!I146</f>
        <v>0</v>
      </c>
      <c r="AO141" s="157">
        <f>IF(AN141=0,0,($F$141/$AN$141)*100000)</f>
        <v>0</v>
      </c>
      <c r="AP141" s="157">
        <f>' B_Populations'!K146</f>
        <v>0</v>
      </c>
      <c r="AQ141" s="157">
        <f>IF(AP141=0,0,($G$141/$AP$141)*100000)</f>
        <v>0</v>
      </c>
      <c r="AR141" s="157">
        <f>' B_Populations'!M146</f>
        <v>0</v>
      </c>
      <c r="AS141" s="157">
        <f>IF(AR141=0,0,($H$141/$AR$141)*100000)</f>
        <v>0</v>
      </c>
      <c r="AT141" s="157">
        <f>' B_Populations'!O146</f>
        <v>0</v>
      </c>
      <c r="AU141" s="157">
        <f>IF(AT141=0,0,($I$141/$AT$141)*100000)</f>
        <v>0</v>
      </c>
      <c r="AV141" s="157">
        <f>' B_Populations'!Q146</f>
        <v>0</v>
      </c>
      <c r="AW141" s="157">
        <f>IF(AV141=0,0,($J$141/$AV$141)*100000)</f>
        <v>0</v>
      </c>
      <c r="AX141" s="157">
        <f>' B_Populations'!S146</f>
        <v>0</v>
      </c>
      <c r="AY141" s="157">
        <f>IF(AX141=0,0,($K$141/$AX$141)*100000)</f>
        <v>0</v>
      </c>
      <c r="AZ141" s="157">
        <f>' B_Populations'!U146</f>
        <v>0</v>
      </c>
      <c r="BA141" s="157">
        <f>IF(AZ141=0,0,($L$141/$AZ$141)*100000)</f>
        <v>0</v>
      </c>
      <c r="CQ141" s="110"/>
      <c r="CR141" s="158"/>
      <c r="CS141" s="159">
        <v>6.6477999999999995E-2</v>
      </c>
      <c r="CT141" s="110"/>
      <c r="CU141" s="108" t="str">
        <f>' B_Populations'!$B$11</f>
        <v>20-24</v>
      </c>
      <c r="CV141" s="160">
        <f t="shared" si="149"/>
        <v>0</v>
      </c>
      <c r="CW141" s="161">
        <f t="shared" si="150"/>
        <v>0</v>
      </c>
      <c r="CX141" s="161">
        <f t="shared" si="151"/>
        <v>0</v>
      </c>
      <c r="CY141" s="162">
        <f t="shared" si="152"/>
        <v>0</v>
      </c>
      <c r="CZ141" s="162">
        <f t="shared" si="153"/>
        <v>0</v>
      </c>
      <c r="DA141" s="162">
        <f t="shared" si="154"/>
        <v>0</v>
      </c>
      <c r="DB141" s="162">
        <f t="shared" si="155"/>
        <v>0</v>
      </c>
      <c r="DC141" s="162">
        <f t="shared" si="156"/>
        <v>0</v>
      </c>
      <c r="DD141" s="162">
        <f t="shared" si="157"/>
        <v>0</v>
      </c>
      <c r="DE141" s="178">
        <f t="shared" si="158"/>
        <v>0</v>
      </c>
    </row>
    <row r="142" spans="1:109">
      <c r="B142" s="108" t="str">
        <f>' B_Populations'!$B$12</f>
        <v>25-34</v>
      </c>
      <c r="C142" s="264"/>
      <c r="D142" s="265"/>
      <c r="E142" s="265"/>
      <c r="F142" s="155"/>
      <c r="G142" s="155"/>
      <c r="H142" s="155"/>
      <c r="I142" s="155"/>
      <c r="J142" s="155"/>
      <c r="K142" s="155"/>
      <c r="L142" s="155"/>
      <c r="M142" s="110"/>
      <c r="N142" s="110"/>
      <c r="O142" s="110"/>
      <c r="P142" s="110"/>
      <c r="Q142" s="110"/>
      <c r="R142" s="110"/>
      <c r="S142" s="110"/>
      <c r="T142" s="110"/>
      <c r="U142" s="110"/>
      <c r="V142" s="110"/>
      <c r="W142" s="110"/>
      <c r="X142" s="110"/>
      <c r="Y142" s="110"/>
      <c r="Z142" s="177"/>
      <c r="AA142" s="177"/>
      <c r="AB142" s="177"/>
      <c r="AC142" s="177"/>
      <c r="AD142" s="177"/>
      <c r="AE142" s="177"/>
      <c r="AF142" s="177"/>
      <c r="AG142" s="110"/>
      <c r="AH142" s="157">
        <f>' B_Populations'!C147</f>
        <v>0</v>
      </c>
      <c r="AI142" s="157">
        <f>IF(AH142=0,0,($C$142/$AH$142)*100000)</f>
        <v>0</v>
      </c>
      <c r="AJ142" s="157">
        <f>' B_Populations'!E147</f>
        <v>0</v>
      </c>
      <c r="AK142" s="157">
        <f>IF(AJ142=0,0,($D$142/$AJ$142)*100000)</f>
        <v>0</v>
      </c>
      <c r="AL142" s="157">
        <f>' B_Populations'!G147</f>
        <v>0</v>
      </c>
      <c r="AM142" s="157">
        <f>IF(AL142=0,0,($E$142/$AL$142)*100000)</f>
        <v>0</v>
      </c>
      <c r="AN142" s="157">
        <f>' B_Populations'!I147</f>
        <v>0</v>
      </c>
      <c r="AO142" s="157">
        <f>IF(AN142=0,0,($F$142/$AN$142)*100000)</f>
        <v>0</v>
      </c>
      <c r="AP142" s="157">
        <f>' B_Populations'!K147</f>
        <v>0</v>
      </c>
      <c r="AQ142" s="157">
        <f>IF(AP142=0,0,($G$142/$AP$142)*100000)</f>
        <v>0</v>
      </c>
      <c r="AR142" s="157">
        <f>' B_Populations'!M147</f>
        <v>0</v>
      </c>
      <c r="AS142" s="157">
        <f>IF(AR142=0,0,($H$142/$AR$142)*100000)</f>
        <v>0</v>
      </c>
      <c r="AT142" s="157">
        <f>' B_Populations'!O147</f>
        <v>0</v>
      </c>
      <c r="AU142" s="157">
        <f>IF(AT142=0,0,($I$142/$AT$142)*100000)</f>
        <v>0</v>
      </c>
      <c r="AV142" s="157">
        <f>' B_Populations'!Q147</f>
        <v>0</v>
      </c>
      <c r="AW142" s="157">
        <f>IF(AV142=0,0,($J$142/$AV$142)*100000)</f>
        <v>0</v>
      </c>
      <c r="AX142" s="157">
        <f>' B_Populations'!S147</f>
        <v>0</v>
      </c>
      <c r="AY142" s="157">
        <f>IF(AX142=0,0,($K$142/$AX$142)*100000)</f>
        <v>0</v>
      </c>
      <c r="AZ142" s="157">
        <f>' B_Populations'!U147</f>
        <v>0</v>
      </c>
      <c r="BA142" s="157">
        <f>IF(AZ142=0,0,($L$142/$AZ$142)*100000)</f>
        <v>0</v>
      </c>
      <c r="CQ142" s="110"/>
      <c r="CR142" s="158"/>
      <c r="CS142" s="159">
        <v>0.135573</v>
      </c>
      <c r="CT142" s="110"/>
      <c r="CU142" s="108" t="str">
        <f>' B_Populations'!$B$12</f>
        <v>25-34</v>
      </c>
      <c r="CV142" s="160">
        <f t="shared" si="149"/>
        <v>0</v>
      </c>
      <c r="CW142" s="161">
        <f t="shared" si="150"/>
        <v>0</v>
      </c>
      <c r="CX142" s="161">
        <f t="shared" si="151"/>
        <v>0</v>
      </c>
      <c r="CY142" s="162">
        <f t="shared" si="152"/>
        <v>0</v>
      </c>
      <c r="CZ142" s="162">
        <f t="shared" si="153"/>
        <v>0</v>
      </c>
      <c r="DA142" s="162">
        <f t="shared" si="154"/>
        <v>0</v>
      </c>
      <c r="DB142" s="162">
        <f t="shared" si="155"/>
        <v>0</v>
      </c>
      <c r="DC142" s="162">
        <f t="shared" si="156"/>
        <v>0</v>
      </c>
      <c r="DD142" s="162">
        <f t="shared" si="157"/>
        <v>0</v>
      </c>
      <c r="DE142" s="178">
        <f t="shared" si="158"/>
        <v>0</v>
      </c>
    </row>
    <row r="143" spans="1:109">
      <c r="B143" s="108" t="str">
        <f>' B_Populations'!$B$13</f>
        <v>35-44</v>
      </c>
      <c r="C143" s="264"/>
      <c r="D143" s="265"/>
      <c r="E143" s="265"/>
      <c r="F143" s="155"/>
      <c r="G143" s="155"/>
      <c r="H143" s="155"/>
      <c r="I143" s="155"/>
      <c r="J143" s="155"/>
      <c r="K143" s="155"/>
      <c r="L143" s="155"/>
      <c r="M143" s="110"/>
      <c r="N143" s="110"/>
      <c r="O143" s="110"/>
      <c r="P143" s="110"/>
      <c r="Q143" s="110"/>
      <c r="R143" s="110"/>
      <c r="S143" s="110"/>
      <c r="T143" s="110"/>
      <c r="U143" s="110"/>
      <c r="V143" s="110"/>
      <c r="W143" s="110"/>
      <c r="X143" s="110"/>
      <c r="Y143" s="110"/>
      <c r="Z143" s="177"/>
      <c r="AA143" s="177"/>
      <c r="AB143" s="177"/>
      <c r="AC143" s="177"/>
      <c r="AD143" s="177"/>
      <c r="AE143" s="177"/>
      <c r="AF143" s="177"/>
      <c r="AG143" s="110"/>
      <c r="AH143" s="157">
        <f>' B_Populations'!C148</f>
        <v>0</v>
      </c>
      <c r="AI143" s="157">
        <f>IF(AH143=0,0,($C$143/$AH$143)*100000)</f>
        <v>0</v>
      </c>
      <c r="AJ143" s="157">
        <f>' B_Populations'!E148</f>
        <v>0</v>
      </c>
      <c r="AK143" s="157">
        <f>IF(AJ143=0,0,($D$143/$AJ$143)*100000)</f>
        <v>0</v>
      </c>
      <c r="AL143" s="157">
        <f>' B_Populations'!G148</f>
        <v>0</v>
      </c>
      <c r="AM143" s="157">
        <f>IF(AL143=0,0,($E$143/$AL$143)*100000)</f>
        <v>0</v>
      </c>
      <c r="AN143" s="157">
        <f>' B_Populations'!I148</f>
        <v>0</v>
      </c>
      <c r="AO143" s="157">
        <f>IF(AN143=0,0,($F$143/$AN$143)*100000)</f>
        <v>0</v>
      </c>
      <c r="AP143" s="157">
        <f>' B_Populations'!K148</f>
        <v>0</v>
      </c>
      <c r="AQ143" s="157">
        <f>IF(AP143=0,0,($G$143/$AP$143)*100000)</f>
        <v>0</v>
      </c>
      <c r="AR143" s="157">
        <f>' B_Populations'!M148</f>
        <v>0</v>
      </c>
      <c r="AS143" s="157">
        <f>IF(AR143=0,0,($H$143/$AR$143)*100000)</f>
        <v>0</v>
      </c>
      <c r="AT143" s="157">
        <f>' B_Populations'!O148</f>
        <v>0</v>
      </c>
      <c r="AU143" s="157">
        <f>IF(AT143=0,0,($I$143/$AT$143)*100000)</f>
        <v>0</v>
      </c>
      <c r="AV143" s="157">
        <f>' B_Populations'!Q148</f>
        <v>0</v>
      </c>
      <c r="AW143" s="157">
        <f>IF(AV143=0,0,($J$143/$AV$143)*100000)</f>
        <v>0</v>
      </c>
      <c r="AX143" s="157">
        <f>' B_Populations'!S148</f>
        <v>0</v>
      </c>
      <c r="AY143" s="157">
        <f>IF(AX143=0,0,($K$143/$AX$143)*100000)</f>
        <v>0</v>
      </c>
      <c r="AZ143" s="157">
        <f>' B_Populations'!U148</f>
        <v>0</v>
      </c>
      <c r="BA143" s="157">
        <f>IF(AZ143=0,0,($L$143/$AZ$143)*100000)</f>
        <v>0</v>
      </c>
      <c r="CQ143" s="110"/>
      <c r="CR143" s="158"/>
      <c r="CS143" s="159">
        <v>0.16261300000000001</v>
      </c>
      <c r="CT143" s="110"/>
      <c r="CU143" s="108" t="str">
        <f>' B_Populations'!$B$13</f>
        <v>35-44</v>
      </c>
      <c r="CV143" s="160">
        <f t="shared" si="149"/>
        <v>0</v>
      </c>
      <c r="CW143" s="161">
        <f t="shared" si="150"/>
        <v>0</v>
      </c>
      <c r="CX143" s="161">
        <f t="shared" si="151"/>
        <v>0</v>
      </c>
      <c r="CY143" s="162">
        <f t="shared" si="152"/>
        <v>0</v>
      </c>
      <c r="CZ143" s="162">
        <f t="shared" si="153"/>
        <v>0</v>
      </c>
      <c r="DA143" s="162">
        <f t="shared" si="154"/>
        <v>0</v>
      </c>
      <c r="DB143" s="162">
        <f t="shared" si="155"/>
        <v>0</v>
      </c>
      <c r="DC143" s="162">
        <f t="shared" si="156"/>
        <v>0</v>
      </c>
      <c r="DD143" s="162">
        <f t="shared" si="157"/>
        <v>0</v>
      </c>
      <c r="DE143" s="178">
        <f t="shared" si="158"/>
        <v>0</v>
      </c>
    </row>
    <row r="144" spans="1:109">
      <c r="B144" s="108" t="str">
        <f>' B_Populations'!$B$14</f>
        <v>45-54</v>
      </c>
      <c r="C144" s="264"/>
      <c r="D144" s="265"/>
      <c r="E144" s="265"/>
      <c r="F144" s="155"/>
      <c r="G144" s="155"/>
      <c r="H144" s="155"/>
      <c r="I144" s="155"/>
      <c r="J144" s="155"/>
      <c r="K144" s="155"/>
      <c r="L144" s="155"/>
      <c r="M144" s="110"/>
      <c r="N144" s="110"/>
      <c r="O144" s="110"/>
      <c r="P144" s="110"/>
      <c r="Q144" s="110"/>
      <c r="R144" s="110"/>
      <c r="S144" s="110"/>
      <c r="T144" s="110"/>
      <c r="U144" s="110"/>
      <c r="V144" s="110"/>
      <c r="W144" s="110"/>
      <c r="X144" s="110"/>
      <c r="Y144" s="110"/>
      <c r="Z144" s="177"/>
      <c r="AA144" s="177"/>
      <c r="AB144" s="177"/>
      <c r="AC144" s="177"/>
      <c r="AD144" s="177"/>
      <c r="AE144" s="177"/>
      <c r="AF144" s="177"/>
      <c r="AG144" s="110"/>
      <c r="AH144" s="157">
        <f>' B_Populations'!C149</f>
        <v>0</v>
      </c>
      <c r="AI144" s="157">
        <f>IF(AH144=0,0,($C$144/$AH$144)*100000)</f>
        <v>0</v>
      </c>
      <c r="AJ144" s="157">
        <f>' B_Populations'!E149</f>
        <v>0</v>
      </c>
      <c r="AK144" s="157">
        <f>IF(AJ144=0,0,($D$144/$AJ$144)*100000)</f>
        <v>0</v>
      </c>
      <c r="AL144" s="157">
        <f>' B_Populations'!G149</f>
        <v>0</v>
      </c>
      <c r="AM144" s="157">
        <f>IF(AL144=0,0,($E$144/$AL$144)*100000)</f>
        <v>0</v>
      </c>
      <c r="AN144" s="157">
        <f>' B_Populations'!I149</f>
        <v>0</v>
      </c>
      <c r="AO144" s="157">
        <f>IF(AN144=0,0,($F$144/$AN$144)*100000)</f>
        <v>0</v>
      </c>
      <c r="AP144" s="157">
        <f>' B_Populations'!K149</f>
        <v>0</v>
      </c>
      <c r="AQ144" s="157">
        <f>IF(AP144=0,0,($G$144/$AP$144)*100000)</f>
        <v>0</v>
      </c>
      <c r="AR144" s="157">
        <f>' B_Populations'!M149</f>
        <v>0</v>
      </c>
      <c r="AS144" s="157">
        <f>IF(AR144=0,0,($H$144/$AR$144)*100000)</f>
        <v>0</v>
      </c>
      <c r="AT144" s="157">
        <f>' B_Populations'!O149</f>
        <v>0</v>
      </c>
      <c r="AU144" s="157">
        <f>IF(AT144=0,0,($I$144/$AT$144)*100000)</f>
        <v>0</v>
      </c>
      <c r="AV144" s="157">
        <f>' B_Populations'!Q149</f>
        <v>0</v>
      </c>
      <c r="AW144" s="157">
        <f>IF(AV144=0,0,($J$144/$AV$144)*100000)</f>
        <v>0</v>
      </c>
      <c r="AX144" s="157">
        <f>' B_Populations'!S149</f>
        <v>0</v>
      </c>
      <c r="AY144" s="157">
        <f>IF(AX144=0,0,($K$144/$AX$144)*100000)</f>
        <v>0</v>
      </c>
      <c r="AZ144" s="157">
        <f>' B_Populations'!U149</f>
        <v>0</v>
      </c>
      <c r="BA144" s="157">
        <f>IF(AZ144=0,0,($L$144/$AZ$144)*100000)</f>
        <v>0</v>
      </c>
      <c r="CQ144" s="110"/>
      <c r="CR144" s="158"/>
      <c r="CS144" s="159">
        <v>0.13483400000000001</v>
      </c>
      <c r="CT144" s="110"/>
      <c r="CU144" s="108" t="str">
        <f>' B_Populations'!$B$14</f>
        <v>45-54</v>
      </c>
      <c r="CV144" s="160">
        <f t="shared" si="149"/>
        <v>0</v>
      </c>
      <c r="CW144" s="161">
        <f t="shared" si="150"/>
        <v>0</v>
      </c>
      <c r="CX144" s="161">
        <f t="shared" si="151"/>
        <v>0</v>
      </c>
      <c r="CY144" s="162">
        <f t="shared" si="152"/>
        <v>0</v>
      </c>
      <c r="CZ144" s="162">
        <f t="shared" si="153"/>
        <v>0</v>
      </c>
      <c r="DA144" s="162">
        <f t="shared" si="154"/>
        <v>0</v>
      </c>
      <c r="DB144" s="162">
        <f t="shared" si="155"/>
        <v>0</v>
      </c>
      <c r="DC144" s="162">
        <f t="shared" si="156"/>
        <v>0</v>
      </c>
      <c r="DD144" s="162">
        <f t="shared" si="157"/>
        <v>0</v>
      </c>
      <c r="DE144" s="178">
        <f t="shared" si="158"/>
        <v>0</v>
      </c>
    </row>
    <row r="145" spans="1:109">
      <c r="B145" s="108" t="str">
        <f>' B_Populations'!$B$15</f>
        <v>55-64</v>
      </c>
      <c r="C145" s="264"/>
      <c r="D145" s="265"/>
      <c r="E145" s="265"/>
      <c r="F145" s="155"/>
      <c r="G145" s="155"/>
      <c r="H145" s="155"/>
      <c r="I145" s="155"/>
      <c r="J145" s="155"/>
      <c r="K145" s="155"/>
      <c r="L145" s="155"/>
      <c r="M145" s="110"/>
      <c r="N145" s="110"/>
      <c r="O145" s="110"/>
      <c r="P145" s="110"/>
      <c r="Q145" s="110"/>
      <c r="R145" s="110"/>
      <c r="S145" s="110"/>
      <c r="T145" s="110"/>
      <c r="U145" s="110"/>
      <c r="V145" s="110"/>
      <c r="W145" s="110"/>
      <c r="X145" s="110"/>
      <c r="Y145" s="110"/>
      <c r="Z145" s="177"/>
      <c r="AA145" s="177"/>
      <c r="AB145" s="177"/>
      <c r="AC145" s="177"/>
      <c r="AD145" s="177"/>
      <c r="AE145" s="177"/>
      <c r="AF145" s="177"/>
      <c r="AG145" s="110"/>
      <c r="AH145" s="157">
        <f>' B_Populations'!C150</f>
        <v>0</v>
      </c>
      <c r="AI145" s="157">
        <f>IF(AH145=0,0,($C$145/$AH$145)*100000)</f>
        <v>0</v>
      </c>
      <c r="AJ145" s="157">
        <f>' B_Populations'!E150</f>
        <v>0</v>
      </c>
      <c r="AK145" s="157">
        <f>IF(AJ145=0,0,($D$145/$AJ$145)*100000)</f>
        <v>0</v>
      </c>
      <c r="AL145" s="157">
        <f>' B_Populations'!G150</f>
        <v>0</v>
      </c>
      <c r="AM145" s="157">
        <f>IF(AL145=0,0,($E$145/$AL$145)*100000)</f>
        <v>0</v>
      </c>
      <c r="AN145" s="157">
        <f>' B_Populations'!I150</f>
        <v>0</v>
      </c>
      <c r="AO145" s="157">
        <f>IF(AN145=0,0,($F$145/$AN$145)*100000)</f>
        <v>0</v>
      </c>
      <c r="AP145" s="157">
        <f>' B_Populations'!K150</f>
        <v>0</v>
      </c>
      <c r="AQ145" s="157">
        <f>IF(AP145=0,0,($G$145/$AP$145)*100000)</f>
        <v>0</v>
      </c>
      <c r="AR145" s="157">
        <f>' B_Populations'!M150</f>
        <v>0</v>
      </c>
      <c r="AS145" s="157">
        <f>IF(AR145=0,0,($H$145/$AR$145)*100000)</f>
        <v>0</v>
      </c>
      <c r="AT145" s="157">
        <f>' B_Populations'!O150</f>
        <v>0</v>
      </c>
      <c r="AU145" s="157">
        <f>IF(AT145=0,0,($I$145/$AT$145)*100000)</f>
        <v>0</v>
      </c>
      <c r="AV145" s="157">
        <f>' B_Populations'!Q150</f>
        <v>0</v>
      </c>
      <c r="AW145" s="157">
        <f>IF(AV145=0,0,($J$145/$AV$145)*100000)</f>
        <v>0</v>
      </c>
      <c r="AX145" s="157">
        <f>' B_Populations'!S150</f>
        <v>0</v>
      </c>
      <c r="AY145" s="157">
        <f>IF(AX145=0,0,($K$145/$AX$145)*100000)</f>
        <v>0</v>
      </c>
      <c r="AZ145" s="157">
        <f>' B_Populations'!U150</f>
        <v>0</v>
      </c>
      <c r="BA145" s="157">
        <f>IF(AZ145=0,0,($L$145/$AZ$145)*100000)</f>
        <v>0</v>
      </c>
      <c r="CQ145" s="110"/>
      <c r="CR145" s="158"/>
      <c r="CS145" s="159">
        <v>8.7247000000000005E-2</v>
      </c>
      <c r="CT145" s="110"/>
      <c r="CU145" s="108" t="str">
        <f>' B_Populations'!$B$15</f>
        <v>55-64</v>
      </c>
      <c r="CV145" s="160">
        <f t="shared" si="149"/>
        <v>0</v>
      </c>
      <c r="CW145" s="161">
        <f t="shared" si="150"/>
        <v>0</v>
      </c>
      <c r="CX145" s="161">
        <f t="shared" si="151"/>
        <v>0</v>
      </c>
      <c r="CY145" s="162">
        <f t="shared" si="152"/>
        <v>0</v>
      </c>
      <c r="CZ145" s="162">
        <f t="shared" si="153"/>
        <v>0</v>
      </c>
      <c r="DA145" s="162">
        <f t="shared" si="154"/>
        <v>0</v>
      </c>
      <c r="DB145" s="162">
        <f t="shared" si="155"/>
        <v>0</v>
      </c>
      <c r="DC145" s="162">
        <f t="shared" si="156"/>
        <v>0</v>
      </c>
      <c r="DD145" s="162">
        <f t="shared" si="157"/>
        <v>0</v>
      </c>
      <c r="DE145" s="178">
        <f t="shared" si="158"/>
        <v>0</v>
      </c>
    </row>
    <row r="146" spans="1:109">
      <c r="B146" s="108" t="str">
        <f>' B_Populations'!$B$16</f>
        <v>65-74</v>
      </c>
      <c r="C146" s="264"/>
      <c r="D146" s="265"/>
      <c r="E146" s="265"/>
      <c r="F146" s="155"/>
      <c r="G146" s="155"/>
      <c r="H146" s="155"/>
      <c r="I146" s="155"/>
      <c r="J146" s="155"/>
      <c r="K146" s="155"/>
      <c r="L146" s="155"/>
      <c r="M146" s="110"/>
      <c r="N146" s="110"/>
      <c r="O146" s="110"/>
      <c r="P146" s="110"/>
      <c r="Q146" s="110"/>
      <c r="R146" s="110"/>
      <c r="S146" s="110"/>
      <c r="T146" s="110"/>
      <c r="U146" s="110"/>
      <c r="V146" s="110"/>
      <c r="W146" s="110"/>
      <c r="X146" s="110"/>
      <c r="Y146" s="110"/>
      <c r="Z146" s="177"/>
      <c r="AA146" s="177"/>
      <c r="AB146" s="177"/>
      <c r="AC146" s="177"/>
      <c r="AD146" s="177"/>
      <c r="AE146" s="177"/>
      <c r="AF146" s="177"/>
      <c r="AG146" s="110"/>
      <c r="AH146" s="157">
        <f>' B_Populations'!C151</f>
        <v>0</v>
      </c>
      <c r="AI146" s="157">
        <f>IF(AH146=0,0,($C$146/$AH$146)*100000)</f>
        <v>0</v>
      </c>
      <c r="AJ146" s="157">
        <f>' B_Populations'!E151</f>
        <v>0</v>
      </c>
      <c r="AK146" s="157">
        <f>IF(AJ146=0,0,($D$146/$AJ$146)*100000)</f>
        <v>0</v>
      </c>
      <c r="AL146" s="157">
        <f>' B_Populations'!G151</f>
        <v>0</v>
      </c>
      <c r="AM146" s="157">
        <f>IF(AL146=0,0,($E$146/$AL$146)*100000)</f>
        <v>0</v>
      </c>
      <c r="AN146" s="157">
        <f>' B_Populations'!I151</f>
        <v>0</v>
      </c>
      <c r="AO146" s="157">
        <f>IF(AN146=0,0,($F$146/$AN$146)*100000)</f>
        <v>0</v>
      </c>
      <c r="AP146" s="157">
        <f>' B_Populations'!K151</f>
        <v>0</v>
      </c>
      <c r="AQ146" s="157">
        <f>IF(AP146=0,0,($G$146/$AP$146)*100000)</f>
        <v>0</v>
      </c>
      <c r="AR146" s="157">
        <f>' B_Populations'!M151</f>
        <v>0</v>
      </c>
      <c r="AS146" s="157">
        <f>IF(AR146=0,0,($H$146/$AR$146)*100000)</f>
        <v>0</v>
      </c>
      <c r="AT146" s="157">
        <f>' B_Populations'!O151</f>
        <v>0</v>
      </c>
      <c r="AU146" s="157">
        <f>IF(AT146=0,0,($I$146/$AT$146)*100000)</f>
        <v>0</v>
      </c>
      <c r="AV146" s="157">
        <f>' B_Populations'!Q151</f>
        <v>0</v>
      </c>
      <c r="AW146" s="157">
        <f>IF(AV146=0,0,($J$146/$AV$146)*100000)</f>
        <v>0</v>
      </c>
      <c r="AX146" s="157">
        <f>' B_Populations'!S151</f>
        <v>0</v>
      </c>
      <c r="AY146" s="157">
        <f>IF(AX146=0,0,($K$146/$AX$146)*100000)</f>
        <v>0</v>
      </c>
      <c r="AZ146" s="157">
        <f>' B_Populations'!U151</f>
        <v>0</v>
      </c>
      <c r="BA146" s="157">
        <f>IF(AZ146=0,0,($L$146/$AZ$146)*100000)</f>
        <v>0</v>
      </c>
      <c r="CQ146" s="110"/>
      <c r="CR146" s="158"/>
      <c r="CS146" s="159">
        <v>6.6036999999999998E-2</v>
      </c>
      <c r="CT146" s="110"/>
      <c r="CU146" s="108" t="str">
        <f>' B_Populations'!$B$16</f>
        <v>65-74</v>
      </c>
      <c r="CV146" s="160">
        <f t="shared" si="149"/>
        <v>0</v>
      </c>
      <c r="CW146" s="161">
        <f t="shared" si="150"/>
        <v>0</v>
      </c>
      <c r="CX146" s="161">
        <f t="shared" si="151"/>
        <v>0</v>
      </c>
      <c r="CY146" s="162">
        <f t="shared" si="152"/>
        <v>0</v>
      </c>
      <c r="CZ146" s="162">
        <f t="shared" si="153"/>
        <v>0</v>
      </c>
      <c r="DA146" s="162">
        <f t="shared" si="154"/>
        <v>0</v>
      </c>
      <c r="DB146" s="162">
        <f t="shared" si="155"/>
        <v>0</v>
      </c>
      <c r="DC146" s="162">
        <f t="shared" si="156"/>
        <v>0</v>
      </c>
      <c r="DD146" s="162">
        <f t="shared" si="157"/>
        <v>0</v>
      </c>
      <c r="DE146" s="178">
        <f t="shared" si="158"/>
        <v>0</v>
      </c>
    </row>
    <row r="147" spans="1:109">
      <c r="B147" s="108" t="str">
        <f>' B_Populations'!$B$17</f>
        <v>75-84</v>
      </c>
      <c r="C147" s="264"/>
      <c r="D147" s="265"/>
      <c r="E147" s="265"/>
      <c r="F147" s="155"/>
      <c r="G147" s="155"/>
      <c r="H147" s="155"/>
      <c r="I147" s="155"/>
      <c r="J147" s="155"/>
      <c r="K147" s="155"/>
      <c r="L147" s="155"/>
      <c r="M147" s="110"/>
      <c r="N147" s="110"/>
      <c r="O147" s="110"/>
      <c r="P147" s="110"/>
      <c r="Q147" s="110"/>
      <c r="R147" s="110"/>
      <c r="S147" s="110"/>
      <c r="T147" s="110"/>
      <c r="U147" s="110"/>
      <c r="V147" s="110"/>
      <c r="W147" s="110"/>
      <c r="X147" s="110"/>
      <c r="Y147" s="110"/>
      <c r="Z147" s="177"/>
      <c r="AA147" s="177"/>
      <c r="AB147" s="177"/>
      <c r="AC147" s="177"/>
      <c r="AD147" s="177"/>
      <c r="AE147" s="177"/>
      <c r="AF147" s="177"/>
      <c r="AG147" s="110"/>
      <c r="AH147" s="157">
        <f>' B_Populations'!C152</f>
        <v>0</v>
      </c>
      <c r="AI147" s="157">
        <f>IF(AH147=0,0,($C$147/$AH$147)*100000)</f>
        <v>0</v>
      </c>
      <c r="AJ147" s="157">
        <f>' B_Populations'!E152</f>
        <v>0</v>
      </c>
      <c r="AK147" s="157">
        <f>IF(AJ147=0,0,($D$147/$AJ$147)*100000)</f>
        <v>0</v>
      </c>
      <c r="AL147" s="157">
        <f>' B_Populations'!G152</f>
        <v>0</v>
      </c>
      <c r="AM147" s="157">
        <f>IF(AL147=0,0,($E$147/$AL$147)*100000)</f>
        <v>0</v>
      </c>
      <c r="AN147" s="157">
        <f>' B_Populations'!I152</f>
        <v>0</v>
      </c>
      <c r="AO147" s="157">
        <f>IF(AN147=0,0,($F$147/$AN$147)*100000)</f>
        <v>0</v>
      </c>
      <c r="AP147" s="157">
        <f>' B_Populations'!K152</f>
        <v>0</v>
      </c>
      <c r="AQ147" s="157">
        <f>IF(AP147=0,0,($G$147/$AP$147)*100000)</f>
        <v>0</v>
      </c>
      <c r="AR147" s="157">
        <f>' B_Populations'!M152</f>
        <v>0</v>
      </c>
      <c r="AS147" s="157">
        <f>IF(AR147=0,0,($H$147/$AR$147)*100000)</f>
        <v>0</v>
      </c>
      <c r="AT147" s="157">
        <f>' B_Populations'!O152</f>
        <v>0</v>
      </c>
      <c r="AU147" s="157">
        <f>IF(AT147=0,0,($I$147/$AT$147)*100000)</f>
        <v>0</v>
      </c>
      <c r="AV147" s="157">
        <f>' B_Populations'!Q152</f>
        <v>0</v>
      </c>
      <c r="AW147" s="157">
        <f>IF(AV147=0,0,($J$147/$AV$147)*100000)</f>
        <v>0</v>
      </c>
      <c r="AX147" s="157">
        <f>' B_Populations'!S152</f>
        <v>0</v>
      </c>
      <c r="AY147" s="157">
        <f>IF(AX147=0,0,($K$147/$AX$147)*100000)</f>
        <v>0</v>
      </c>
      <c r="AZ147" s="157">
        <f>' B_Populations'!U152</f>
        <v>0</v>
      </c>
      <c r="BA147" s="157">
        <f>IF(AZ147=0,0,($L$147/$AZ$147)*100000)</f>
        <v>0</v>
      </c>
      <c r="CQ147" s="110"/>
      <c r="CR147" s="158"/>
      <c r="CS147" s="159">
        <v>4.4840999999999999E-2</v>
      </c>
      <c r="CT147" s="110"/>
      <c r="CU147" s="108" t="str">
        <f>' B_Populations'!$B$17</f>
        <v>75-84</v>
      </c>
      <c r="CV147" s="160">
        <f t="shared" si="149"/>
        <v>0</v>
      </c>
      <c r="CW147" s="161">
        <f t="shared" si="150"/>
        <v>0</v>
      </c>
      <c r="CX147" s="161">
        <f t="shared" si="151"/>
        <v>0</v>
      </c>
      <c r="CY147" s="162">
        <f t="shared" si="152"/>
        <v>0</v>
      </c>
      <c r="CZ147" s="162">
        <f t="shared" si="153"/>
        <v>0</v>
      </c>
      <c r="DA147" s="162">
        <f t="shared" si="154"/>
        <v>0</v>
      </c>
      <c r="DB147" s="162">
        <f t="shared" si="155"/>
        <v>0</v>
      </c>
      <c r="DC147" s="162">
        <f t="shared" si="156"/>
        <v>0</v>
      </c>
      <c r="DD147" s="162">
        <f t="shared" si="157"/>
        <v>0</v>
      </c>
      <c r="DE147" s="178">
        <f t="shared" si="158"/>
        <v>0</v>
      </c>
    </row>
    <row r="148" spans="1:109">
      <c r="B148" s="108" t="str">
        <f>' B_Populations'!$B$18</f>
        <v>85+</v>
      </c>
      <c r="C148" s="264"/>
      <c r="D148" s="265"/>
      <c r="E148" s="265"/>
      <c r="F148" s="155"/>
      <c r="G148" s="155"/>
      <c r="H148" s="155"/>
      <c r="I148" s="155"/>
      <c r="J148" s="155"/>
      <c r="K148" s="155"/>
      <c r="L148" s="155"/>
      <c r="M148" s="110"/>
      <c r="N148" s="110"/>
      <c r="O148" s="110"/>
      <c r="P148" s="110"/>
      <c r="Q148" s="110"/>
      <c r="R148" s="110"/>
      <c r="S148" s="110"/>
      <c r="T148" s="110"/>
      <c r="U148" s="110"/>
      <c r="V148" s="110"/>
      <c r="W148" s="110"/>
      <c r="X148" s="110"/>
      <c r="Y148" s="110"/>
      <c r="Z148" s="177"/>
      <c r="AA148" s="177"/>
      <c r="AB148" s="177"/>
      <c r="AC148" s="177"/>
      <c r="AD148" s="177"/>
      <c r="AE148" s="177"/>
      <c r="AF148" s="177"/>
      <c r="AG148" s="110"/>
      <c r="AH148" s="157">
        <f>' B_Populations'!C153</f>
        <v>0</v>
      </c>
      <c r="AI148" s="157">
        <f>IF(AH148=0,0,($C$148/$AH$148)*100000)</f>
        <v>0</v>
      </c>
      <c r="AJ148" s="157">
        <f>' B_Populations'!E153</f>
        <v>0</v>
      </c>
      <c r="AK148" s="157">
        <f>IF(AJ148=0,0,($D$148/$AJ$148)*100000)</f>
        <v>0</v>
      </c>
      <c r="AL148" s="157">
        <f>' B_Populations'!G153</f>
        <v>0</v>
      </c>
      <c r="AM148" s="157">
        <f>IF(AL148=0,0,($E$148/$AL$148)*100000)</f>
        <v>0</v>
      </c>
      <c r="AN148" s="157">
        <f>' B_Populations'!I153</f>
        <v>0</v>
      </c>
      <c r="AO148" s="157">
        <f>IF(AN148=0,0,($F$148/$AN$148)*100000)</f>
        <v>0</v>
      </c>
      <c r="AP148" s="157">
        <f>' B_Populations'!K153</f>
        <v>0</v>
      </c>
      <c r="AQ148" s="157">
        <f>IF(AP148=0,0,($G$148/$AP$148)*100000)</f>
        <v>0</v>
      </c>
      <c r="AR148" s="157">
        <f>' B_Populations'!M153</f>
        <v>0</v>
      </c>
      <c r="AS148" s="157">
        <f>IF(AR148=0,0,($H$148/$AR$148)*100000)</f>
        <v>0</v>
      </c>
      <c r="AT148" s="157">
        <f>' B_Populations'!O153</f>
        <v>0</v>
      </c>
      <c r="AU148" s="157">
        <f>IF(AT148=0,0,($I$148/$AT$148)*100000)</f>
        <v>0</v>
      </c>
      <c r="AV148" s="157">
        <f>' B_Populations'!Q153</f>
        <v>0</v>
      </c>
      <c r="AW148" s="157">
        <f>IF(AV148=0,0,($J$148/$AV$148)*100000)</f>
        <v>0</v>
      </c>
      <c r="AX148" s="157">
        <f>' B_Populations'!S153</f>
        <v>0</v>
      </c>
      <c r="AY148" s="157">
        <f>IF(AX148=0,0,($K$148/$AX$148)*100000)</f>
        <v>0</v>
      </c>
      <c r="AZ148" s="157">
        <f>' B_Populations'!U153</f>
        <v>0</v>
      </c>
      <c r="BA148" s="157">
        <f>IF(AZ148=0,0,($L$148/$AZ$148)*100000)</f>
        <v>0</v>
      </c>
      <c r="CQ148" s="110"/>
      <c r="CR148" s="158"/>
      <c r="CS148" s="159">
        <v>1.5507999999999999E-2</v>
      </c>
      <c r="CT148" s="110"/>
      <c r="CU148" s="108" t="str">
        <f>' B_Populations'!$B$18</f>
        <v>85+</v>
      </c>
      <c r="CV148" s="160">
        <f t="shared" si="149"/>
        <v>0</v>
      </c>
      <c r="CW148" s="161">
        <f t="shared" si="150"/>
        <v>0</v>
      </c>
      <c r="CX148" s="161">
        <f t="shared" si="151"/>
        <v>0</v>
      </c>
      <c r="CY148" s="162">
        <f t="shared" si="152"/>
        <v>0</v>
      </c>
      <c r="CZ148" s="162">
        <f t="shared" si="153"/>
        <v>0</v>
      </c>
      <c r="DA148" s="162">
        <f t="shared" si="154"/>
        <v>0</v>
      </c>
      <c r="DB148" s="162">
        <f t="shared" si="155"/>
        <v>0</v>
      </c>
      <c r="DC148" s="162">
        <f t="shared" si="156"/>
        <v>0</v>
      </c>
      <c r="DD148" s="162">
        <f t="shared" si="157"/>
        <v>0</v>
      </c>
      <c r="DE148" s="178">
        <f t="shared" si="158"/>
        <v>0</v>
      </c>
    </row>
    <row r="149" spans="1:109">
      <c r="B149" s="163" t="s">
        <v>115</v>
      </c>
      <c r="C149" s="164">
        <f t="shared" ref="C149:L149" si="159">SUM(C139:C148)</f>
        <v>0</v>
      </c>
      <c r="D149" s="165">
        <f t="shared" si="159"/>
        <v>0</v>
      </c>
      <c r="E149" s="165">
        <f t="shared" si="159"/>
        <v>0</v>
      </c>
      <c r="F149" s="167">
        <f t="shared" si="159"/>
        <v>0</v>
      </c>
      <c r="G149" s="167">
        <f t="shared" si="159"/>
        <v>0</v>
      </c>
      <c r="H149" s="167">
        <f t="shared" si="159"/>
        <v>0</v>
      </c>
      <c r="I149" s="167">
        <f t="shared" si="159"/>
        <v>0</v>
      </c>
      <c r="J149" s="167">
        <f t="shared" si="159"/>
        <v>0</v>
      </c>
      <c r="K149" s="167">
        <f t="shared" si="159"/>
        <v>0</v>
      </c>
      <c r="L149" s="179">
        <f t="shared" si="159"/>
        <v>0</v>
      </c>
      <c r="M149" s="98"/>
      <c r="AH149" s="170">
        <f t="shared" ref="AH149:BA149" si="160">SUM(AH139:AH148)</f>
        <v>0</v>
      </c>
      <c r="AI149" s="157">
        <f>IF(AH149=0,0,($C$149/$AH$149)*100000)</f>
        <v>0</v>
      </c>
      <c r="AJ149" s="157">
        <f t="shared" si="160"/>
        <v>0</v>
      </c>
      <c r="AK149" s="157">
        <f>IF(AJ149=0,0,($D$149/$AJ$149)*100000)</f>
        <v>0</v>
      </c>
      <c r="AL149" s="157">
        <f t="shared" si="160"/>
        <v>0</v>
      </c>
      <c r="AM149" s="157">
        <f>IF(AL149=0,0,($E$149/$AL$149)*100000)</f>
        <v>0</v>
      </c>
      <c r="AN149" s="157">
        <f t="shared" si="160"/>
        <v>0</v>
      </c>
      <c r="AO149" s="157">
        <f>IF(AN149=0,0,($F$149/$AN$149)*100000)</f>
        <v>0</v>
      </c>
      <c r="AP149" s="157">
        <f t="shared" si="160"/>
        <v>0</v>
      </c>
      <c r="AQ149" s="157">
        <f>IF(AP149=0,0,($G$149/$AP$149)*100000)</f>
        <v>0</v>
      </c>
      <c r="AR149" s="157">
        <f t="shared" si="160"/>
        <v>0</v>
      </c>
      <c r="AS149" s="157">
        <f>IF(AR149=0,0,($H$149/$AR$149)*100000)</f>
        <v>0</v>
      </c>
      <c r="AT149" s="157">
        <f t="shared" si="160"/>
        <v>0</v>
      </c>
      <c r="AU149" s="157">
        <f>IF(AT149=0,0,($I$149/$AT$149)*100000)</f>
        <v>0</v>
      </c>
      <c r="AV149" s="157">
        <f t="shared" si="160"/>
        <v>0</v>
      </c>
      <c r="AW149" s="157">
        <f>IF(AV149=0,0,($J$149/$AV$149)*100000)</f>
        <v>0</v>
      </c>
      <c r="AX149" s="157">
        <f t="shared" si="160"/>
        <v>0</v>
      </c>
      <c r="AY149" s="157">
        <f>IF(AX149=0,0,($K$149/$AX$149)*100000)</f>
        <v>0</v>
      </c>
      <c r="AZ149" s="157">
        <f t="shared" si="160"/>
        <v>0</v>
      </c>
      <c r="BA149" s="157">
        <f>IF(AZ149=0,0,($L$149/$AZ$149)*100000)</f>
        <v>0</v>
      </c>
      <c r="CS149" s="171"/>
      <c r="CU149" s="157" t="s">
        <v>115</v>
      </c>
      <c r="CV149" s="160">
        <f t="shared" ref="CV149:DE149" si="161">SUM(CV139:CV148)</f>
        <v>0</v>
      </c>
      <c r="CW149" s="161">
        <f t="shared" si="161"/>
        <v>0</v>
      </c>
      <c r="CX149" s="161">
        <f t="shared" si="161"/>
        <v>0</v>
      </c>
      <c r="CY149" s="172">
        <f t="shared" si="161"/>
        <v>0</v>
      </c>
      <c r="CZ149" s="172">
        <f t="shared" si="161"/>
        <v>0</v>
      </c>
      <c r="DA149" s="172">
        <f t="shared" si="161"/>
        <v>0</v>
      </c>
      <c r="DB149" s="172">
        <f t="shared" si="161"/>
        <v>0</v>
      </c>
      <c r="DC149" s="172">
        <f t="shared" si="161"/>
        <v>0</v>
      </c>
      <c r="DD149" s="172">
        <f t="shared" si="161"/>
        <v>0</v>
      </c>
      <c r="DE149" s="180">
        <f t="shared" si="161"/>
        <v>0</v>
      </c>
    </row>
    <row r="151" spans="1:109" ht="12.95" thickBot="1"/>
    <row r="152" spans="1:109" ht="13.5" thickBot="1">
      <c r="A152" s="136" t="s">
        <v>116</v>
      </c>
      <c r="B152" s="173"/>
      <c r="C152" s="174">
        <f>' B_Populations'!A160</f>
        <v>0</v>
      </c>
      <c r="D152" s="139" t="s">
        <v>103</v>
      </c>
      <c r="E152" s="139"/>
      <c r="F152" s="140" t="s">
        <v>104</v>
      </c>
      <c r="G152" s="141"/>
      <c r="H152" s="141"/>
      <c r="I152" s="141"/>
      <c r="J152" s="141"/>
      <c r="K152" s="141"/>
      <c r="L152" s="141"/>
      <c r="M152" s="98"/>
      <c r="N152" s="98"/>
      <c r="O152" s="98"/>
      <c r="P152" s="98"/>
      <c r="Q152" s="98"/>
      <c r="R152" s="98"/>
      <c r="S152" s="98"/>
      <c r="T152" s="98"/>
      <c r="U152" s="98"/>
      <c r="V152" s="98"/>
      <c r="W152" s="98"/>
      <c r="X152" s="98"/>
      <c r="Y152" s="98"/>
      <c r="CV152" s="98" t="s">
        <v>106</v>
      </c>
      <c r="CW152" s="98"/>
      <c r="CX152" s="98"/>
      <c r="CY152" s="98"/>
    </row>
    <row r="153" spans="1:109" ht="39">
      <c r="B153" s="144" t="s">
        <v>32</v>
      </c>
      <c r="C153" s="145" t="s">
        <v>107</v>
      </c>
      <c r="D153" s="146" t="s">
        <v>108</v>
      </c>
      <c r="E153" s="146" t="s">
        <v>109</v>
      </c>
      <c r="F153" s="148" t="str">
        <f>' B_Populations'!$I$8</f>
        <v>White-Not Hispanic</v>
      </c>
      <c r="G153" s="148" t="str">
        <f>' B_Populations'!$K$8</f>
        <v>Hispanic</v>
      </c>
      <c r="H153" s="148" t="str">
        <f>' B_Populations'!$M$8</f>
        <v>Black-Not Hispanic</v>
      </c>
      <c r="I153" s="148" t="str">
        <f>' B_Populations'!$O$8</f>
        <v>Asian</v>
      </c>
      <c r="J153" s="148" t="str">
        <f>' B_Populations'!$Q$8</f>
        <v>American Indian/Alaska Native</v>
      </c>
      <c r="K153" s="148" t="str">
        <f>' B_Populations'!$S$8</f>
        <v>Other</v>
      </c>
      <c r="L153" s="175" t="str">
        <f>' B_Populations'!$U$8</f>
        <v>Other</v>
      </c>
      <c r="M153" s="102"/>
      <c r="N153" s="102"/>
      <c r="O153" s="102"/>
      <c r="P153" s="102"/>
      <c r="Q153" s="102"/>
      <c r="R153" s="102"/>
      <c r="S153" s="102"/>
      <c r="T153" s="102"/>
      <c r="U153" s="102"/>
      <c r="V153" s="102"/>
      <c r="W153" s="102"/>
      <c r="X153" s="102"/>
      <c r="Y153" s="102"/>
      <c r="Z153" s="102"/>
      <c r="AA153" s="102"/>
      <c r="AB153" s="102"/>
      <c r="AC153" s="102"/>
      <c r="AD153" s="102"/>
      <c r="AE153" s="102"/>
      <c r="AF153" s="102"/>
      <c r="AH153" s="150" t="s">
        <v>110</v>
      </c>
      <c r="AI153" s="150" t="s">
        <v>111</v>
      </c>
      <c r="AJ153" s="150" t="s">
        <v>112</v>
      </c>
      <c r="AK153" s="150" t="s">
        <v>111</v>
      </c>
      <c r="AL153" s="150" t="s">
        <v>113</v>
      </c>
      <c r="AM153" s="150" t="s">
        <v>111</v>
      </c>
      <c r="AN153" s="150" t="str">
        <f>' B_Populations'!$I$8</f>
        <v>White-Not Hispanic</v>
      </c>
      <c r="AO153" s="150" t="s">
        <v>111</v>
      </c>
      <c r="AP153" s="150" t="str">
        <f>' B_Populations'!$K$8</f>
        <v>Hispanic</v>
      </c>
      <c r="AQ153" s="150" t="s">
        <v>111</v>
      </c>
      <c r="AR153" s="150" t="str">
        <f>' B_Populations'!$M$8</f>
        <v>Black-Not Hispanic</v>
      </c>
      <c r="AS153" s="150" t="s">
        <v>111</v>
      </c>
      <c r="AT153" s="150" t="str">
        <f>' B_Populations'!$O$8</f>
        <v>Asian</v>
      </c>
      <c r="AU153" s="150" t="s">
        <v>111</v>
      </c>
      <c r="AV153" s="150" t="str">
        <f>' B_Populations'!$Q$8</f>
        <v>American Indian/Alaska Native</v>
      </c>
      <c r="AW153" s="150" t="s">
        <v>111</v>
      </c>
      <c r="AX153" s="150" t="str">
        <f>' B_Populations'!$S$8</f>
        <v>Other</v>
      </c>
      <c r="AY153" s="150" t="s">
        <v>111</v>
      </c>
      <c r="AZ153" s="150" t="str">
        <f>' B_Populations'!$U$8</f>
        <v>Other</v>
      </c>
      <c r="BA153" s="150" t="s">
        <v>111</v>
      </c>
      <c r="BB153" s="102"/>
      <c r="BC153" s="102"/>
      <c r="BD153" s="102"/>
      <c r="BE153" s="102"/>
      <c r="BF153" s="102"/>
      <c r="BG153" s="102"/>
      <c r="BH153" s="102"/>
      <c r="BI153" s="102"/>
      <c r="BJ153" s="102"/>
      <c r="BK153" s="102"/>
      <c r="BL153" s="102"/>
      <c r="BM153" s="102"/>
      <c r="BN153" s="102"/>
      <c r="BO153" s="102"/>
      <c r="BP153" s="102"/>
      <c r="BQ153" s="102"/>
      <c r="BR153" s="102"/>
      <c r="BS153" s="102"/>
      <c r="BT153" s="102"/>
      <c r="BU153" s="102"/>
      <c r="BV153" s="102"/>
      <c r="BW153" s="102"/>
      <c r="BX153" s="102"/>
      <c r="BY153" s="102"/>
      <c r="BZ153" s="102"/>
      <c r="CA153" s="102"/>
      <c r="CB153" s="102"/>
      <c r="CC153" s="102"/>
      <c r="CD153" s="102"/>
      <c r="CE153" s="102"/>
      <c r="CF153" s="102"/>
      <c r="CG153" s="102"/>
      <c r="CH153" s="102"/>
      <c r="CI153" s="102"/>
      <c r="CJ153" s="102"/>
      <c r="CK153" s="102"/>
      <c r="CL153" s="102"/>
      <c r="CM153" s="102"/>
      <c r="CN153" s="102"/>
      <c r="CO153" s="102"/>
      <c r="CP153" s="102"/>
      <c r="CQ153" s="102"/>
      <c r="CR153" s="102"/>
      <c r="CS153" s="151" t="s">
        <v>114</v>
      </c>
      <c r="CU153" s="150" t="s">
        <v>32</v>
      </c>
      <c r="CV153" s="152" t="s">
        <v>33</v>
      </c>
      <c r="CW153" s="153" t="s">
        <v>34</v>
      </c>
      <c r="CX153" s="153" t="s">
        <v>35</v>
      </c>
      <c r="CY153" s="148" t="str">
        <f>' B_Populations'!$I$8</f>
        <v>White-Not Hispanic</v>
      </c>
      <c r="CZ153" s="148" t="str">
        <f>' B_Populations'!$K$8</f>
        <v>Hispanic</v>
      </c>
      <c r="DA153" s="148" t="str">
        <f>' B_Populations'!$M$8</f>
        <v>Black-Not Hispanic</v>
      </c>
      <c r="DB153" s="148" t="str">
        <f>' B_Populations'!$O$8</f>
        <v>Asian</v>
      </c>
      <c r="DC153" s="148" t="str">
        <f>' B_Populations'!$Q$8</f>
        <v>American Indian/Alaska Native</v>
      </c>
      <c r="DD153" s="148" t="str">
        <f>' B_Populations'!$S$8</f>
        <v>Other</v>
      </c>
      <c r="DE153" s="175" t="str">
        <f>' B_Populations'!$U$8</f>
        <v>Other</v>
      </c>
    </row>
    <row r="154" spans="1:109">
      <c r="B154" s="108" t="str">
        <f>' B_Populations'!$B$9</f>
        <v>10-14</v>
      </c>
      <c r="C154" s="264"/>
      <c r="D154" s="265"/>
      <c r="E154" s="265"/>
      <c r="F154" s="155"/>
      <c r="G154" s="155"/>
      <c r="H154" s="155"/>
      <c r="I154" s="155"/>
      <c r="J154" s="155"/>
      <c r="K154" s="155"/>
      <c r="L154" s="155"/>
      <c r="M154" s="110"/>
      <c r="N154" s="110"/>
      <c r="O154" s="110"/>
      <c r="P154" s="110"/>
      <c r="Q154" s="110"/>
      <c r="R154" s="110"/>
      <c r="S154" s="110"/>
      <c r="T154" s="110"/>
      <c r="U154" s="110"/>
      <c r="V154" s="110"/>
      <c r="W154" s="110"/>
      <c r="X154" s="110"/>
      <c r="Y154" s="110"/>
      <c r="Z154" s="177"/>
      <c r="AA154" s="177"/>
      <c r="AB154" s="177"/>
      <c r="AC154" s="177"/>
      <c r="AD154" s="177"/>
      <c r="AE154" s="177"/>
      <c r="AF154" s="177"/>
      <c r="AG154" s="110"/>
      <c r="AH154" s="157">
        <f>' B_Populations'!C159</f>
        <v>0</v>
      </c>
      <c r="AI154" s="157">
        <f>IF(AH154=0,0,($C$154/$AH$154)*100000)</f>
        <v>0</v>
      </c>
      <c r="AJ154" s="157">
        <f>' B_Populations'!E159</f>
        <v>0</v>
      </c>
      <c r="AK154" s="157">
        <f>IF(AJ154=0,0,($D$154/$AJ$154)*100000)</f>
        <v>0</v>
      </c>
      <c r="AL154" s="157">
        <f>' B_Populations'!G159</f>
        <v>0</v>
      </c>
      <c r="AM154" s="157">
        <f>IF(AL154=0,0,($E$154/$AL$154)*100000)</f>
        <v>0</v>
      </c>
      <c r="AN154" s="157">
        <f>' B_Populations'!I159</f>
        <v>0</v>
      </c>
      <c r="AO154" s="157">
        <f>IF(AN154=0,0,($F$154/$AN$154)*100000)</f>
        <v>0</v>
      </c>
      <c r="AP154" s="157">
        <f>' B_Populations'!K159</f>
        <v>0</v>
      </c>
      <c r="AQ154" s="157">
        <f>IF(AP154=0,0,($G$154/$AP$154)*100000)</f>
        <v>0</v>
      </c>
      <c r="AR154" s="157">
        <f>' B_Populations'!M159</f>
        <v>0</v>
      </c>
      <c r="AS154" s="157">
        <f>IF(AR154=0,0,($H$154/$AR$154)*100000)</f>
        <v>0</v>
      </c>
      <c r="AT154" s="157">
        <f>' B_Populations'!O159</f>
        <v>0</v>
      </c>
      <c r="AU154" s="157">
        <f>IF(AT154=0,0,($I$154/$AT$154)*100000)</f>
        <v>0</v>
      </c>
      <c r="AV154" s="157">
        <f>' B_Populations'!Q159</f>
        <v>0</v>
      </c>
      <c r="AW154" s="157">
        <f>IF(AV154=0,0,($J$154/$AV$154)*100000)</f>
        <v>0</v>
      </c>
      <c r="AX154" s="157">
        <f>' B_Populations'!S159</f>
        <v>0</v>
      </c>
      <c r="AY154" s="157">
        <f>IF(AX154=0,0,($K$154/$AX$154)*100000)</f>
        <v>0</v>
      </c>
      <c r="AZ154" s="157">
        <f>' B_Populations'!U159</f>
        <v>0</v>
      </c>
      <c r="BA154" s="157">
        <f>IF(AZ154=0,0,($L$154/$AZ$154)*100000)</f>
        <v>0</v>
      </c>
      <c r="CQ154" s="110"/>
      <c r="CR154" s="158"/>
      <c r="CS154" s="159">
        <v>7.3032E-2</v>
      </c>
      <c r="CT154" s="110"/>
      <c r="CU154" s="108" t="str">
        <f>' B_Populations'!$B$9</f>
        <v>10-14</v>
      </c>
      <c r="CV154" s="160">
        <f t="shared" ref="CV154:CV163" si="162">AI154*CS154</f>
        <v>0</v>
      </c>
      <c r="CW154" s="161">
        <f t="shared" ref="CW154:CW163" si="163">AK154*CS154</f>
        <v>0</v>
      </c>
      <c r="CX154" s="161">
        <f t="shared" ref="CX154:CX163" si="164">AM154*CS154</f>
        <v>0</v>
      </c>
      <c r="CY154" s="162">
        <f t="shared" ref="CY154:CY163" si="165">AO154*CS154</f>
        <v>0</v>
      </c>
      <c r="CZ154" s="162">
        <f t="shared" ref="CZ154:CZ163" si="166">AQ154*CS154</f>
        <v>0</v>
      </c>
      <c r="DA154" s="162">
        <f t="shared" ref="DA154:DA163" si="167">AS154*CS154</f>
        <v>0</v>
      </c>
      <c r="DB154" s="162">
        <f t="shared" ref="DB154:DB163" si="168">AU154*CS154</f>
        <v>0</v>
      </c>
      <c r="DC154" s="162">
        <f t="shared" ref="DC154:DC163" si="169">AW154*CS154</f>
        <v>0</v>
      </c>
      <c r="DD154" s="162">
        <f t="shared" ref="DD154:DD163" si="170">AY154*CS154</f>
        <v>0</v>
      </c>
      <c r="DE154" s="178">
        <f t="shared" ref="DE154:DE163" si="171">BA154*CS154</f>
        <v>0</v>
      </c>
    </row>
    <row r="155" spans="1:109">
      <c r="B155" s="108" t="str">
        <f>' B_Populations'!$B$10</f>
        <v>15-19</v>
      </c>
      <c r="C155" s="264"/>
      <c r="D155" s="265"/>
      <c r="E155" s="265"/>
      <c r="F155" s="155"/>
      <c r="G155" s="155"/>
      <c r="H155" s="155"/>
      <c r="I155" s="155"/>
      <c r="J155" s="155"/>
      <c r="K155" s="155"/>
      <c r="L155" s="155"/>
      <c r="M155" s="110"/>
      <c r="N155" s="110"/>
      <c r="O155" s="110"/>
      <c r="P155" s="110"/>
      <c r="Q155" s="110"/>
      <c r="R155" s="110"/>
      <c r="S155" s="110"/>
      <c r="T155" s="110"/>
      <c r="U155" s="110"/>
      <c r="V155" s="110"/>
      <c r="W155" s="110"/>
      <c r="X155" s="110"/>
      <c r="Y155" s="110"/>
      <c r="Z155" s="177"/>
      <c r="AA155" s="177"/>
      <c r="AB155" s="177"/>
      <c r="AC155" s="177"/>
      <c r="AD155" s="177"/>
      <c r="AE155" s="177"/>
      <c r="AF155" s="177"/>
      <c r="AG155" s="110"/>
      <c r="AH155" s="157">
        <f>' B_Populations'!C160</f>
        <v>0</v>
      </c>
      <c r="AI155" s="157">
        <f>IF(AH155=0,0,($C$155/$AH$155)*100000)</f>
        <v>0</v>
      </c>
      <c r="AJ155" s="157">
        <f>' B_Populations'!E160</f>
        <v>0</v>
      </c>
      <c r="AK155" s="157">
        <f>IF(AJ155=0,0,($D$155/$AJ$155)*100000)</f>
        <v>0</v>
      </c>
      <c r="AL155" s="157">
        <f>' B_Populations'!G160</f>
        <v>0</v>
      </c>
      <c r="AM155" s="157">
        <f>IF(AL155=0,0,($E$155/$AL$155)*100000)</f>
        <v>0</v>
      </c>
      <c r="AN155" s="157">
        <f>' B_Populations'!I160</f>
        <v>0</v>
      </c>
      <c r="AO155" s="157">
        <f>IF(AN155=0,0,($F$155/$AN$155)*100000)</f>
        <v>0</v>
      </c>
      <c r="AP155" s="157">
        <f>' B_Populations'!K160</f>
        <v>0</v>
      </c>
      <c r="AQ155" s="157">
        <f>IF(AP155=0,0,($G$155/$AP$155)*100000)</f>
        <v>0</v>
      </c>
      <c r="AR155" s="157">
        <f>' B_Populations'!M160</f>
        <v>0</v>
      </c>
      <c r="AS155" s="157">
        <f>IF(AR155=0,0,($H$155/$AR$155)*100000)</f>
        <v>0</v>
      </c>
      <c r="AT155" s="157">
        <f>' B_Populations'!O160</f>
        <v>0</v>
      </c>
      <c r="AU155" s="157">
        <f>IF(AT155=0,0,($I$155/$AT$155)*100000)</f>
        <v>0</v>
      </c>
      <c r="AV155" s="157">
        <f>' B_Populations'!Q160</f>
        <v>0</v>
      </c>
      <c r="AW155" s="157">
        <f>IF(AV155=0,0,($J$155/$AV$155)*100000)</f>
        <v>0</v>
      </c>
      <c r="AX155" s="157">
        <f>' B_Populations'!S160</f>
        <v>0</v>
      </c>
      <c r="AY155" s="157">
        <f>IF(AX155=0,0,($K$155/$AX$155)*100000)</f>
        <v>0</v>
      </c>
      <c r="AZ155" s="157">
        <f>' B_Populations'!U160</f>
        <v>0</v>
      </c>
      <c r="BA155" s="157">
        <f>IF(AZ155=0,0,($L$155/$AZ$155)*100000)</f>
        <v>0</v>
      </c>
      <c r="CQ155" s="110"/>
      <c r="CR155" s="158"/>
      <c r="CS155" s="159">
        <v>7.2168999999999997E-2</v>
      </c>
      <c r="CT155" s="110"/>
      <c r="CU155" s="108" t="str">
        <f>' B_Populations'!$B$10</f>
        <v>15-19</v>
      </c>
      <c r="CV155" s="160">
        <f t="shared" si="162"/>
        <v>0</v>
      </c>
      <c r="CW155" s="161">
        <f t="shared" si="163"/>
        <v>0</v>
      </c>
      <c r="CX155" s="161">
        <f t="shared" si="164"/>
        <v>0</v>
      </c>
      <c r="CY155" s="162">
        <f t="shared" si="165"/>
        <v>0</v>
      </c>
      <c r="CZ155" s="162">
        <f t="shared" si="166"/>
        <v>0</v>
      </c>
      <c r="DA155" s="162">
        <f t="shared" si="167"/>
        <v>0</v>
      </c>
      <c r="DB155" s="162">
        <f t="shared" si="168"/>
        <v>0</v>
      </c>
      <c r="DC155" s="162">
        <f t="shared" si="169"/>
        <v>0</v>
      </c>
      <c r="DD155" s="162">
        <f t="shared" si="170"/>
        <v>0</v>
      </c>
      <c r="DE155" s="178">
        <f t="shared" si="171"/>
        <v>0</v>
      </c>
    </row>
    <row r="156" spans="1:109">
      <c r="B156" s="108" t="str">
        <f>' B_Populations'!$B$11</f>
        <v>20-24</v>
      </c>
      <c r="C156" s="264"/>
      <c r="D156" s="265"/>
      <c r="E156" s="265"/>
      <c r="F156" s="155"/>
      <c r="G156" s="155"/>
      <c r="H156" s="155"/>
      <c r="I156" s="155"/>
      <c r="J156" s="155"/>
      <c r="K156" s="155"/>
      <c r="L156" s="155"/>
      <c r="M156" s="110"/>
      <c r="N156" s="110"/>
      <c r="O156" s="110"/>
      <c r="P156" s="110"/>
      <c r="Q156" s="110"/>
      <c r="R156" s="110"/>
      <c r="S156" s="110"/>
      <c r="T156" s="110"/>
      <c r="U156" s="110"/>
      <c r="V156" s="110"/>
      <c r="W156" s="110"/>
      <c r="X156" s="110"/>
      <c r="Y156" s="110"/>
      <c r="Z156" s="177"/>
      <c r="AA156" s="177"/>
      <c r="AB156" s="177"/>
      <c r="AC156" s="177"/>
      <c r="AD156" s="177"/>
      <c r="AE156" s="177"/>
      <c r="AF156" s="177"/>
      <c r="AG156" s="110"/>
      <c r="AH156" s="157">
        <f>' B_Populations'!C161</f>
        <v>0</v>
      </c>
      <c r="AI156" s="157">
        <f>IF(AH156=0,0,($C$156/$AH$156)*100000)</f>
        <v>0</v>
      </c>
      <c r="AJ156" s="157">
        <f>' B_Populations'!E161</f>
        <v>0</v>
      </c>
      <c r="AK156" s="157">
        <f>IF(AJ156=0,0,($D$156/$AJ$156)*100000)</f>
        <v>0</v>
      </c>
      <c r="AL156" s="157">
        <f>' B_Populations'!G161</f>
        <v>0</v>
      </c>
      <c r="AM156" s="157">
        <f>IF(AL156=0,0,($E$156/$AL$156)*100000)</f>
        <v>0</v>
      </c>
      <c r="AN156" s="157">
        <f>' B_Populations'!I161</f>
        <v>0</v>
      </c>
      <c r="AO156" s="157">
        <f>IF(AN156=0,0,($F$156/$AN$156)*100000)</f>
        <v>0</v>
      </c>
      <c r="AP156" s="157">
        <f>' B_Populations'!K161</f>
        <v>0</v>
      </c>
      <c r="AQ156" s="157">
        <f>IF(AP156=0,0,($G$156/$AP$156)*100000)</f>
        <v>0</v>
      </c>
      <c r="AR156" s="157">
        <f>' B_Populations'!M161</f>
        <v>0</v>
      </c>
      <c r="AS156" s="157">
        <f>IF(AR156=0,0,($H$156/$AR$156)*100000)</f>
        <v>0</v>
      </c>
      <c r="AT156" s="157">
        <f>' B_Populations'!O161</f>
        <v>0</v>
      </c>
      <c r="AU156" s="157">
        <f>IF(AT156=0,0,($I$156/$AT$156)*100000)</f>
        <v>0</v>
      </c>
      <c r="AV156" s="157">
        <f>' B_Populations'!Q161</f>
        <v>0</v>
      </c>
      <c r="AW156" s="157">
        <f>IF(AV156=0,0,($J$156/$AV$156)*100000)</f>
        <v>0</v>
      </c>
      <c r="AX156" s="157">
        <f>' B_Populations'!S161</f>
        <v>0</v>
      </c>
      <c r="AY156" s="157">
        <f>IF(AX156=0,0,($K$156/$AX$156)*100000)</f>
        <v>0</v>
      </c>
      <c r="AZ156" s="157">
        <f>' B_Populations'!U161</f>
        <v>0</v>
      </c>
      <c r="BA156" s="157">
        <f>IF(AZ156=0,0,($L$156/$AZ$156)*100000)</f>
        <v>0</v>
      </c>
      <c r="CQ156" s="110"/>
      <c r="CR156" s="158"/>
      <c r="CS156" s="159">
        <v>6.6477999999999995E-2</v>
      </c>
      <c r="CT156" s="110"/>
      <c r="CU156" s="108" t="str">
        <f>' B_Populations'!$B$11</f>
        <v>20-24</v>
      </c>
      <c r="CV156" s="160">
        <f t="shared" si="162"/>
        <v>0</v>
      </c>
      <c r="CW156" s="161">
        <f t="shared" si="163"/>
        <v>0</v>
      </c>
      <c r="CX156" s="161">
        <f t="shared" si="164"/>
        <v>0</v>
      </c>
      <c r="CY156" s="162">
        <f t="shared" si="165"/>
        <v>0</v>
      </c>
      <c r="CZ156" s="162">
        <f t="shared" si="166"/>
        <v>0</v>
      </c>
      <c r="DA156" s="162">
        <f t="shared" si="167"/>
        <v>0</v>
      </c>
      <c r="DB156" s="162">
        <f t="shared" si="168"/>
        <v>0</v>
      </c>
      <c r="DC156" s="162">
        <f t="shared" si="169"/>
        <v>0</v>
      </c>
      <c r="DD156" s="162">
        <f t="shared" si="170"/>
        <v>0</v>
      </c>
      <c r="DE156" s="178">
        <f t="shared" si="171"/>
        <v>0</v>
      </c>
    </row>
    <row r="157" spans="1:109">
      <c r="B157" s="108" t="str">
        <f>' B_Populations'!$B$12</f>
        <v>25-34</v>
      </c>
      <c r="C157" s="264"/>
      <c r="D157" s="265"/>
      <c r="E157" s="265"/>
      <c r="F157" s="155"/>
      <c r="G157" s="155"/>
      <c r="H157" s="155"/>
      <c r="I157" s="155"/>
      <c r="J157" s="155"/>
      <c r="K157" s="155"/>
      <c r="L157" s="155"/>
      <c r="M157" s="110"/>
      <c r="N157" s="110"/>
      <c r="O157" s="110"/>
      <c r="P157" s="110"/>
      <c r="Q157" s="110"/>
      <c r="R157" s="110"/>
      <c r="S157" s="110"/>
      <c r="T157" s="110"/>
      <c r="U157" s="110"/>
      <c r="V157" s="110"/>
      <c r="W157" s="110"/>
      <c r="X157" s="110"/>
      <c r="Y157" s="110"/>
      <c r="Z157" s="177"/>
      <c r="AA157" s="177"/>
      <c r="AB157" s="177"/>
      <c r="AC157" s="177"/>
      <c r="AD157" s="177"/>
      <c r="AE157" s="177"/>
      <c r="AF157" s="177"/>
      <c r="AG157" s="110"/>
      <c r="AH157" s="157">
        <f>' B_Populations'!C162</f>
        <v>0</v>
      </c>
      <c r="AI157" s="157">
        <f>IF(AH157=0,0,($C$157/$AH$157)*100000)</f>
        <v>0</v>
      </c>
      <c r="AJ157" s="157">
        <f>' B_Populations'!E162</f>
        <v>0</v>
      </c>
      <c r="AK157" s="157">
        <f>IF(AJ157=0,0,($D$157/$AJ$157)*100000)</f>
        <v>0</v>
      </c>
      <c r="AL157" s="157">
        <f>' B_Populations'!G162</f>
        <v>0</v>
      </c>
      <c r="AM157" s="157">
        <f>IF(AL157=0,0,($E$157/$AL$157)*100000)</f>
        <v>0</v>
      </c>
      <c r="AN157" s="157">
        <f>' B_Populations'!I162</f>
        <v>0</v>
      </c>
      <c r="AO157" s="157">
        <f>IF(AN157=0,0,($F$157/$AN$157)*100000)</f>
        <v>0</v>
      </c>
      <c r="AP157" s="157">
        <f>' B_Populations'!K162</f>
        <v>0</v>
      </c>
      <c r="AQ157" s="157">
        <f>IF(AP157=0,0,($G$157/$AP$157)*100000)</f>
        <v>0</v>
      </c>
      <c r="AR157" s="157">
        <f>' B_Populations'!M162</f>
        <v>0</v>
      </c>
      <c r="AS157" s="157">
        <f>IF(AR157=0,0,($H$157/$AR$157)*100000)</f>
        <v>0</v>
      </c>
      <c r="AT157" s="157">
        <f>' B_Populations'!O162</f>
        <v>0</v>
      </c>
      <c r="AU157" s="157">
        <f>IF(AT157=0,0,($I$157/$AT$157)*100000)</f>
        <v>0</v>
      </c>
      <c r="AV157" s="157">
        <f>' B_Populations'!Q162</f>
        <v>0</v>
      </c>
      <c r="AW157" s="157">
        <f>IF(AV157=0,0,($J$157/$AV$157)*100000)</f>
        <v>0</v>
      </c>
      <c r="AX157" s="157">
        <f>' B_Populations'!S162</f>
        <v>0</v>
      </c>
      <c r="AY157" s="157">
        <f>IF(AX157=0,0,($K$157/$AX$157)*100000)</f>
        <v>0</v>
      </c>
      <c r="AZ157" s="157">
        <f>' B_Populations'!U162</f>
        <v>0</v>
      </c>
      <c r="BA157" s="157">
        <f>IF(AZ157=0,0,($L$157/$AZ$157)*100000)</f>
        <v>0</v>
      </c>
      <c r="CQ157" s="110"/>
      <c r="CR157" s="158"/>
      <c r="CS157" s="159">
        <v>0.135573</v>
      </c>
      <c r="CT157" s="110"/>
      <c r="CU157" s="108" t="str">
        <f>' B_Populations'!$B$12</f>
        <v>25-34</v>
      </c>
      <c r="CV157" s="160">
        <f t="shared" si="162"/>
        <v>0</v>
      </c>
      <c r="CW157" s="161">
        <f t="shared" si="163"/>
        <v>0</v>
      </c>
      <c r="CX157" s="161">
        <f t="shared" si="164"/>
        <v>0</v>
      </c>
      <c r="CY157" s="162">
        <f t="shared" si="165"/>
        <v>0</v>
      </c>
      <c r="CZ157" s="162">
        <f t="shared" si="166"/>
        <v>0</v>
      </c>
      <c r="DA157" s="162">
        <f t="shared" si="167"/>
        <v>0</v>
      </c>
      <c r="DB157" s="162">
        <f t="shared" si="168"/>
        <v>0</v>
      </c>
      <c r="DC157" s="162">
        <f t="shared" si="169"/>
        <v>0</v>
      </c>
      <c r="DD157" s="162">
        <f t="shared" si="170"/>
        <v>0</v>
      </c>
      <c r="DE157" s="178">
        <f t="shared" si="171"/>
        <v>0</v>
      </c>
    </row>
    <row r="158" spans="1:109">
      <c r="B158" s="108" t="str">
        <f>' B_Populations'!$B$13</f>
        <v>35-44</v>
      </c>
      <c r="C158" s="264"/>
      <c r="D158" s="265"/>
      <c r="E158" s="265"/>
      <c r="F158" s="155"/>
      <c r="G158" s="155"/>
      <c r="H158" s="155"/>
      <c r="I158" s="155"/>
      <c r="J158" s="155"/>
      <c r="K158" s="155"/>
      <c r="L158" s="155"/>
      <c r="M158" s="110"/>
      <c r="N158" s="110"/>
      <c r="O158" s="110"/>
      <c r="P158" s="110"/>
      <c r="Q158" s="110"/>
      <c r="R158" s="110"/>
      <c r="S158" s="110"/>
      <c r="T158" s="110"/>
      <c r="U158" s="110"/>
      <c r="V158" s="110"/>
      <c r="W158" s="110"/>
      <c r="X158" s="110"/>
      <c r="Y158" s="110"/>
      <c r="Z158" s="177"/>
      <c r="AA158" s="177"/>
      <c r="AB158" s="177"/>
      <c r="AC158" s="177"/>
      <c r="AD158" s="177"/>
      <c r="AE158" s="177"/>
      <c r="AF158" s="177"/>
      <c r="AG158" s="110"/>
      <c r="AH158" s="157">
        <f>' B_Populations'!C163</f>
        <v>0</v>
      </c>
      <c r="AI158" s="157">
        <f>IF(AH158=0,0,($C$158/$AH$158)*100000)</f>
        <v>0</v>
      </c>
      <c r="AJ158" s="157">
        <f>' B_Populations'!E163</f>
        <v>0</v>
      </c>
      <c r="AK158" s="157">
        <f>IF(AJ158=0,0,($D$158/$AJ$158)*100000)</f>
        <v>0</v>
      </c>
      <c r="AL158" s="157">
        <f>' B_Populations'!G163</f>
        <v>0</v>
      </c>
      <c r="AM158" s="157">
        <f>IF(AL158=0,0,($E$158/$AL$158)*100000)</f>
        <v>0</v>
      </c>
      <c r="AN158" s="157">
        <f>' B_Populations'!I163</f>
        <v>0</v>
      </c>
      <c r="AO158" s="157">
        <f>IF(AN158=0,0,($F$158/$AN$158)*100000)</f>
        <v>0</v>
      </c>
      <c r="AP158" s="157">
        <f>' B_Populations'!K163</f>
        <v>0</v>
      </c>
      <c r="AQ158" s="157">
        <f>IF(AP158=0,0,($G$158/$AP$158)*100000)</f>
        <v>0</v>
      </c>
      <c r="AR158" s="157">
        <f>' B_Populations'!M163</f>
        <v>0</v>
      </c>
      <c r="AS158" s="157">
        <f>IF(AR158=0,0,($H$158/$AR$158)*100000)</f>
        <v>0</v>
      </c>
      <c r="AT158" s="157">
        <f>' B_Populations'!O163</f>
        <v>0</v>
      </c>
      <c r="AU158" s="157">
        <f>IF(AT158=0,0,($I$158/$AT$158)*100000)</f>
        <v>0</v>
      </c>
      <c r="AV158" s="157">
        <f>' B_Populations'!Q163</f>
        <v>0</v>
      </c>
      <c r="AW158" s="157">
        <f>IF(AV158=0,0,($J$158/$AV$158)*100000)</f>
        <v>0</v>
      </c>
      <c r="AX158" s="157">
        <f>' B_Populations'!S163</f>
        <v>0</v>
      </c>
      <c r="AY158" s="157">
        <f>IF(AX158=0,0,($K$158/$AX$158)*100000)</f>
        <v>0</v>
      </c>
      <c r="AZ158" s="157">
        <f>' B_Populations'!U163</f>
        <v>0</v>
      </c>
      <c r="BA158" s="157">
        <f>IF(AZ158=0,0,($L$158/$AZ$158)*100000)</f>
        <v>0</v>
      </c>
      <c r="CQ158" s="110"/>
      <c r="CR158" s="158"/>
      <c r="CS158" s="159">
        <v>0.16261300000000001</v>
      </c>
      <c r="CT158" s="110"/>
      <c r="CU158" s="108" t="str">
        <f>' B_Populations'!$B$13</f>
        <v>35-44</v>
      </c>
      <c r="CV158" s="160">
        <f t="shared" si="162"/>
        <v>0</v>
      </c>
      <c r="CW158" s="161">
        <f t="shared" si="163"/>
        <v>0</v>
      </c>
      <c r="CX158" s="161">
        <f t="shared" si="164"/>
        <v>0</v>
      </c>
      <c r="CY158" s="162">
        <f t="shared" si="165"/>
        <v>0</v>
      </c>
      <c r="CZ158" s="162">
        <f t="shared" si="166"/>
        <v>0</v>
      </c>
      <c r="DA158" s="162">
        <f t="shared" si="167"/>
        <v>0</v>
      </c>
      <c r="DB158" s="162">
        <f t="shared" si="168"/>
        <v>0</v>
      </c>
      <c r="DC158" s="162">
        <f t="shared" si="169"/>
        <v>0</v>
      </c>
      <c r="DD158" s="162">
        <f t="shared" si="170"/>
        <v>0</v>
      </c>
      <c r="DE158" s="178">
        <f t="shared" si="171"/>
        <v>0</v>
      </c>
    </row>
    <row r="159" spans="1:109">
      <c r="B159" s="108" t="str">
        <f>' B_Populations'!$B$14</f>
        <v>45-54</v>
      </c>
      <c r="C159" s="264"/>
      <c r="D159" s="265"/>
      <c r="E159" s="265"/>
      <c r="F159" s="155"/>
      <c r="G159" s="155"/>
      <c r="H159" s="155"/>
      <c r="I159" s="155"/>
      <c r="J159" s="155"/>
      <c r="K159" s="155"/>
      <c r="L159" s="155"/>
      <c r="M159" s="110"/>
      <c r="N159" s="110"/>
      <c r="O159" s="110"/>
      <c r="P159" s="110"/>
      <c r="Q159" s="110"/>
      <c r="R159" s="110"/>
      <c r="S159" s="110"/>
      <c r="T159" s="110"/>
      <c r="U159" s="110"/>
      <c r="V159" s="110"/>
      <c r="W159" s="110"/>
      <c r="X159" s="110"/>
      <c r="Y159" s="110"/>
      <c r="Z159" s="177"/>
      <c r="AA159" s="177"/>
      <c r="AB159" s="177"/>
      <c r="AC159" s="177"/>
      <c r="AD159" s="177"/>
      <c r="AE159" s="177"/>
      <c r="AF159" s="177"/>
      <c r="AG159" s="110"/>
      <c r="AH159" s="157">
        <f>' B_Populations'!C164</f>
        <v>0</v>
      </c>
      <c r="AI159" s="157">
        <f>IF(AH159=0,0,($C$159/$AH$159)*100000)</f>
        <v>0</v>
      </c>
      <c r="AJ159" s="157">
        <f>' B_Populations'!E164</f>
        <v>0</v>
      </c>
      <c r="AK159" s="157">
        <f>IF(AJ159=0,0,($D$159/$AJ$159)*100000)</f>
        <v>0</v>
      </c>
      <c r="AL159" s="157">
        <f>' B_Populations'!G164</f>
        <v>0</v>
      </c>
      <c r="AM159" s="157">
        <f>IF(AL159=0,0,($E$159/$AL$159)*100000)</f>
        <v>0</v>
      </c>
      <c r="AN159" s="157">
        <f>' B_Populations'!I164</f>
        <v>0</v>
      </c>
      <c r="AO159" s="157">
        <f>IF(AN159=0,0,($F$159/$AN$159)*100000)</f>
        <v>0</v>
      </c>
      <c r="AP159" s="157">
        <f>' B_Populations'!K164</f>
        <v>0</v>
      </c>
      <c r="AQ159" s="157">
        <f>IF(AP159=0,0,($G$159/$AP$159)*100000)</f>
        <v>0</v>
      </c>
      <c r="AR159" s="157">
        <f>' B_Populations'!M164</f>
        <v>0</v>
      </c>
      <c r="AS159" s="157">
        <f>IF(AR159=0,0,($H$159/$AR$159)*100000)</f>
        <v>0</v>
      </c>
      <c r="AT159" s="157">
        <f>' B_Populations'!O164</f>
        <v>0</v>
      </c>
      <c r="AU159" s="157">
        <f>IF(AT159=0,0,($I$159/$AT$159)*100000)</f>
        <v>0</v>
      </c>
      <c r="AV159" s="157">
        <f>' B_Populations'!Q164</f>
        <v>0</v>
      </c>
      <c r="AW159" s="157">
        <f>IF(AV159=0,0,($J$159/$AV$159)*100000)</f>
        <v>0</v>
      </c>
      <c r="AX159" s="157">
        <f>' B_Populations'!S164</f>
        <v>0</v>
      </c>
      <c r="AY159" s="157">
        <f>IF(AX159=0,0,($K$159/$AX$159)*100000)</f>
        <v>0</v>
      </c>
      <c r="AZ159" s="157">
        <f>' B_Populations'!U164</f>
        <v>0</v>
      </c>
      <c r="BA159" s="157">
        <f>IF(AZ159=0,0,($L$159/$AZ$159)*100000)</f>
        <v>0</v>
      </c>
      <c r="CQ159" s="110"/>
      <c r="CR159" s="158"/>
      <c r="CS159" s="159">
        <v>0.13483400000000001</v>
      </c>
      <c r="CT159" s="110"/>
      <c r="CU159" s="108" t="str">
        <f>' B_Populations'!$B$14</f>
        <v>45-54</v>
      </c>
      <c r="CV159" s="160">
        <f t="shared" si="162"/>
        <v>0</v>
      </c>
      <c r="CW159" s="161">
        <f t="shared" si="163"/>
        <v>0</v>
      </c>
      <c r="CX159" s="161">
        <f t="shared" si="164"/>
        <v>0</v>
      </c>
      <c r="CY159" s="162">
        <f t="shared" si="165"/>
        <v>0</v>
      </c>
      <c r="CZ159" s="162">
        <f t="shared" si="166"/>
        <v>0</v>
      </c>
      <c r="DA159" s="162">
        <f t="shared" si="167"/>
        <v>0</v>
      </c>
      <c r="DB159" s="162">
        <f t="shared" si="168"/>
        <v>0</v>
      </c>
      <c r="DC159" s="162">
        <f t="shared" si="169"/>
        <v>0</v>
      </c>
      <c r="DD159" s="162">
        <f t="shared" si="170"/>
        <v>0</v>
      </c>
      <c r="DE159" s="178">
        <f t="shared" si="171"/>
        <v>0</v>
      </c>
    </row>
    <row r="160" spans="1:109">
      <c r="B160" s="108" t="str">
        <f>' B_Populations'!$B$15</f>
        <v>55-64</v>
      </c>
      <c r="C160" s="264"/>
      <c r="D160" s="265"/>
      <c r="E160" s="265"/>
      <c r="F160" s="155"/>
      <c r="G160" s="155"/>
      <c r="H160" s="155"/>
      <c r="I160" s="155"/>
      <c r="J160" s="155"/>
      <c r="K160" s="155"/>
      <c r="L160" s="155"/>
      <c r="M160" s="110"/>
      <c r="N160" s="110"/>
      <c r="O160" s="110"/>
      <c r="P160" s="110"/>
      <c r="Q160" s="110"/>
      <c r="R160" s="110"/>
      <c r="S160" s="110"/>
      <c r="T160" s="110"/>
      <c r="U160" s="110"/>
      <c r="V160" s="110"/>
      <c r="W160" s="110"/>
      <c r="X160" s="110"/>
      <c r="Y160" s="110"/>
      <c r="Z160" s="177"/>
      <c r="AA160" s="177"/>
      <c r="AB160" s="177"/>
      <c r="AC160" s="177"/>
      <c r="AD160" s="177"/>
      <c r="AE160" s="177"/>
      <c r="AF160" s="177"/>
      <c r="AG160" s="110"/>
      <c r="AH160" s="157">
        <f>' B_Populations'!C165</f>
        <v>0</v>
      </c>
      <c r="AI160" s="157">
        <f>IF(AH160=0,0,($C$160/$AH$160)*100000)</f>
        <v>0</v>
      </c>
      <c r="AJ160" s="157">
        <f>' B_Populations'!E165</f>
        <v>0</v>
      </c>
      <c r="AK160" s="157">
        <f>IF(AJ160=0,0,($D$160/$AJ$160)*100000)</f>
        <v>0</v>
      </c>
      <c r="AL160" s="157">
        <f>' B_Populations'!G165</f>
        <v>0</v>
      </c>
      <c r="AM160" s="157">
        <f>IF(AL160=0,0,($E$160/$AL$160)*100000)</f>
        <v>0</v>
      </c>
      <c r="AN160" s="157">
        <f>' B_Populations'!I165</f>
        <v>0</v>
      </c>
      <c r="AO160" s="157">
        <f>IF(AN160=0,0,($F$160/$AN$160)*100000)</f>
        <v>0</v>
      </c>
      <c r="AP160" s="157">
        <f>' B_Populations'!K165</f>
        <v>0</v>
      </c>
      <c r="AQ160" s="157">
        <f>IF(AP160=0,0,($G$160/$AP$160)*100000)</f>
        <v>0</v>
      </c>
      <c r="AR160" s="157">
        <f>' B_Populations'!M165</f>
        <v>0</v>
      </c>
      <c r="AS160" s="157">
        <f>IF(AR160=0,0,($H$160/$AR$160)*100000)</f>
        <v>0</v>
      </c>
      <c r="AT160" s="157">
        <f>' B_Populations'!O165</f>
        <v>0</v>
      </c>
      <c r="AU160" s="157">
        <f>IF(AT160=0,0,($I$160/$AT$160)*100000)</f>
        <v>0</v>
      </c>
      <c r="AV160" s="157">
        <f>' B_Populations'!Q165</f>
        <v>0</v>
      </c>
      <c r="AW160" s="157">
        <f>IF(AV160=0,0,($J$160/$AV$160)*100000)</f>
        <v>0</v>
      </c>
      <c r="AX160" s="157">
        <f>' B_Populations'!S165</f>
        <v>0</v>
      </c>
      <c r="AY160" s="157">
        <f>IF(AX160=0,0,($K$160/$AX$160)*100000)</f>
        <v>0</v>
      </c>
      <c r="AZ160" s="157">
        <f>' B_Populations'!U165</f>
        <v>0</v>
      </c>
      <c r="BA160" s="157">
        <f>IF(AZ160=0,0,($L$160/$AZ$160)*100000)</f>
        <v>0</v>
      </c>
      <c r="CQ160" s="110"/>
      <c r="CR160" s="158"/>
      <c r="CS160" s="159">
        <v>8.7247000000000005E-2</v>
      </c>
      <c r="CT160" s="110"/>
      <c r="CU160" s="108" t="str">
        <f>' B_Populations'!$B$15</f>
        <v>55-64</v>
      </c>
      <c r="CV160" s="160">
        <f t="shared" si="162"/>
        <v>0</v>
      </c>
      <c r="CW160" s="161">
        <f t="shared" si="163"/>
        <v>0</v>
      </c>
      <c r="CX160" s="161">
        <f t="shared" si="164"/>
        <v>0</v>
      </c>
      <c r="CY160" s="162">
        <f t="shared" si="165"/>
        <v>0</v>
      </c>
      <c r="CZ160" s="162">
        <f t="shared" si="166"/>
        <v>0</v>
      </c>
      <c r="DA160" s="162">
        <f t="shared" si="167"/>
        <v>0</v>
      </c>
      <c r="DB160" s="162">
        <f t="shared" si="168"/>
        <v>0</v>
      </c>
      <c r="DC160" s="162">
        <f t="shared" si="169"/>
        <v>0</v>
      </c>
      <c r="DD160" s="162">
        <f t="shared" si="170"/>
        <v>0</v>
      </c>
      <c r="DE160" s="178">
        <f t="shared" si="171"/>
        <v>0</v>
      </c>
    </row>
    <row r="161" spans="1:109">
      <c r="B161" s="108" t="str">
        <f>' B_Populations'!$B$16</f>
        <v>65-74</v>
      </c>
      <c r="C161" s="264"/>
      <c r="D161" s="265"/>
      <c r="E161" s="265"/>
      <c r="F161" s="155"/>
      <c r="G161" s="155"/>
      <c r="H161" s="155"/>
      <c r="I161" s="155"/>
      <c r="J161" s="155"/>
      <c r="K161" s="155"/>
      <c r="L161" s="155"/>
      <c r="M161" s="110"/>
      <c r="N161" s="110"/>
      <c r="O161" s="110"/>
      <c r="P161" s="110"/>
      <c r="Q161" s="110"/>
      <c r="R161" s="110"/>
      <c r="S161" s="110"/>
      <c r="T161" s="110"/>
      <c r="U161" s="110"/>
      <c r="V161" s="110"/>
      <c r="W161" s="110"/>
      <c r="X161" s="110"/>
      <c r="Y161" s="110"/>
      <c r="Z161" s="177"/>
      <c r="AA161" s="177"/>
      <c r="AB161" s="177"/>
      <c r="AC161" s="177"/>
      <c r="AD161" s="177"/>
      <c r="AE161" s="177"/>
      <c r="AF161" s="177"/>
      <c r="AG161" s="110"/>
      <c r="AH161" s="157">
        <f>' B_Populations'!C166</f>
        <v>0</v>
      </c>
      <c r="AI161" s="157">
        <f>IF(AH161=0,0,($C$161/$AH$161)*100000)</f>
        <v>0</v>
      </c>
      <c r="AJ161" s="157">
        <f>' B_Populations'!E166</f>
        <v>0</v>
      </c>
      <c r="AK161" s="157">
        <f>IF(AJ161=0,0,($D$161/$AJ$161)*100000)</f>
        <v>0</v>
      </c>
      <c r="AL161" s="157">
        <f>' B_Populations'!G166</f>
        <v>0</v>
      </c>
      <c r="AM161" s="157">
        <f>IF(AL161=0,0,($E$161/$AL$161)*100000)</f>
        <v>0</v>
      </c>
      <c r="AN161" s="157">
        <f>' B_Populations'!I166</f>
        <v>0</v>
      </c>
      <c r="AO161" s="157">
        <f>IF(AN161=0,0,($F$161/$AN$161)*100000)</f>
        <v>0</v>
      </c>
      <c r="AP161" s="157">
        <f>' B_Populations'!K166</f>
        <v>0</v>
      </c>
      <c r="AQ161" s="157">
        <f>IF(AP161=0,0,($G$161/$AP$161)*100000)</f>
        <v>0</v>
      </c>
      <c r="AR161" s="157">
        <f>' B_Populations'!M166</f>
        <v>0</v>
      </c>
      <c r="AS161" s="157">
        <f>IF(AR161=0,0,($H$161/$AR$161)*100000)</f>
        <v>0</v>
      </c>
      <c r="AT161" s="157">
        <f>' B_Populations'!O166</f>
        <v>0</v>
      </c>
      <c r="AU161" s="157">
        <f>IF(AT161=0,0,($I$161/$AT$161)*100000)</f>
        <v>0</v>
      </c>
      <c r="AV161" s="157">
        <f>' B_Populations'!Q166</f>
        <v>0</v>
      </c>
      <c r="AW161" s="157">
        <f>IF(AV161=0,0,($J$161/$AV$161)*100000)</f>
        <v>0</v>
      </c>
      <c r="AX161" s="157">
        <f>' B_Populations'!S166</f>
        <v>0</v>
      </c>
      <c r="AY161" s="157">
        <f>IF(AX161=0,0,($K$161/$AX$161)*100000)</f>
        <v>0</v>
      </c>
      <c r="AZ161" s="157">
        <f>' B_Populations'!U166</f>
        <v>0</v>
      </c>
      <c r="BA161" s="157">
        <f>IF(AZ161=0,0,($L$161/$AZ$161)*100000)</f>
        <v>0</v>
      </c>
      <c r="CQ161" s="110"/>
      <c r="CR161" s="158"/>
      <c r="CS161" s="159">
        <v>6.6036999999999998E-2</v>
      </c>
      <c r="CT161" s="110"/>
      <c r="CU161" s="108" t="str">
        <f>' B_Populations'!$B$16</f>
        <v>65-74</v>
      </c>
      <c r="CV161" s="160">
        <f t="shared" si="162"/>
        <v>0</v>
      </c>
      <c r="CW161" s="161">
        <f t="shared" si="163"/>
        <v>0</v>
      </c>
      <c r="CX161" s="161">
        <f t="shared" si="164"/>
        <v>0</v>
      </c>
      <c r="CY161" s="162">
        <f t="shared" si="165"/>
        <v>0</v>
      </c>
      <c r="CZ161" s="162">
        <f t="shared" si="166"/>
        <v>0</v>
      </c>
      <c r="DA161" s="162">
        <f t="shared" si="167"/>
        <v>0</v>
      </c>
      <c r="DB161" s="162">
        <f t="shared" si="168"/>
        <v>0</v>
      </c>
      <c r="DC161" s="162">
        <f t="shared" si="169"/>
        <v>0</v>
      </c>
      <c r="DD161" s="162">
        <f t="shared" si="170"/>
        <v>0</v>
      </c>
      <c r="DE161" s="178">
        <f t="shared" si="171"/>
        <v>0</v>
      </c>
    </row>
    <row r="162" spans="1:109">
      <c r="B162" s="108" t="str">
        <f>' B_Populations'!$B$17</f>
        <v>75-84</v>
      </c>
      <c r="C162" s="264"/>
      <c r="D162" s="265"/>
      <c r="E162" s="265"/>
      <c r="F162" s="155"/>
      <c r="G162" s="155"/>
      <c r="H162" s="155"/>
      <c r="I162" s="155"/>
      <c r="J162" s="155"/>
      <c r="K162" s="155"/>
      <c r="L162" s="155"/>
      <c r="M162" s="110"/>
      <c r="N162" s="110"/>
      <c r="O162" s="110"/>
      <c r="P162" s="110"/>
      <c r="Q162" s="110"/>
      <c r="R162" s="110"/>
      <c r="S162" s="110"/>
      <c r="T162" s="110"/>
      <c r="U162" s="110"/>
      <c r="V162" s="110"/>
      <c r="W162" s="110"/>
      <c r="X162" s="110"/>
      <c r="Y162" s="110"/>
      <c r="Z162" s="177"/>
      <c r="AA162" s="177"/>
      <c r="AB162" s="177"/>
      <c r="AC162" s="177"/>
      <c r="AD162" s="177"/>
      <c r="AE162" s="177"/>
      <c r="AF162" s="177"/>
      <c r="AG162" s="110"/>
      <c r="AH162" s="157">
        <f>' B_Populations'!C167</f>
        <v>0</v>
      </c>
      <c r="AI162" s="157">
        <f>IF(AH162=0,0,($C$162/$AH$162)*100000)</f>
        <v>0</v>
      </c>
      <c r="AJ162" s="157">
        <f>' B_Populations'!E167</f>
        <v>0</v>
      </c>
      <c r="AK162" s="157">
        <f>IF(AJ162=0,0,($D$162/$AJ$162)*100000)</f>
        <v>0</v>
      </c>
      <c r="AL162" s="157">
        <f>' B_Populations'!G167</f>
        <v>0</v>
      </c>
      <c r="AM162" s="157">
        <f>IF(AL162=0,0,($E$162/$AL$162)*100000)</f>
        <v>0</v>
      </c>
      <c r="AN162" s="157">
        <f>' B_Populations'!I167</f>
        <v>0</v>
      </c>
      <c r="AO162" s="157">
        <f>IF(AN162=0,0,($F$162/$AN$162)*100000)</f>
        <v>0</v>
      </c>
      <c r="AP162" s="157">
        <f>' B_Populations'!K167</f>
        <v>0</v>
      </c>
      <c r="AQ162" s="157">
        <f>IF(AP162=0,0,($G$162/$AP$162)*100000)</f>
        <v>0</v>
      </c>
      <c r="AR162" s="157">
        <f>' B_Populations'!M167</f>
        <v>0</v>
      </c>
      <c r="AS162" s="157">
        <f>IF(AR162=0,0,($H$162/$AR$162)*100000)</f>
        <v>0</v>
      </c>
      <c r="AT162" s="157">
        <f>' B_Populations'!O167</f>
        <v>0</v>
      </c>
      <c r="AU162" s="157">
        <f>IF(AT162=0,0,($I$162/$AT$162)*100000)</f>
        <v>0</v>
      </c>
      <c r="AV162" s="157">
        <f>' B_Populations'!Q167</f>
        <v>0</v>
      </c>
      <c r="AW162" s="157">
        <f>IF(AV162=0,0,($J$162/$AV$162)*100000)</f>
        <v>0</v>
      </c>
      <c r="AX162" s="157">
        <f>' B_Populations'!S167</f>
        <v>0</v>
      </c>
      <c r="AY162" s="157">
        <f>IF(AX162=0,0,($K$162/$AX$162)*100000)</f>
        <v>0</v>
      </c>
      <c r="AZ162" s="157">
        <f>' B_Populations'!U167</f>
        <v>0</v>
      </c>
      <c r="BA162" s="157">
        <f>IF(AZ162=0,0,($L$162/$AZ$162)*100000)</f>
        <v>0</v>
      </c>
      <c r="CQ162" s="110"/>
      <c r="CR162" s="158"/>
      <c r="CS162" s="159">
        <v>4.4840999999999999E-2</v>
      </c>
      <c r="CT162" s="110"/>
      <c r="CU162" s="108" t="str">
        <f>' B_Populations'!$B$17</f>
        <v>75-84</v>
      </c>
      <c r="CV162" s="160">
        <f t="shared" si="162"/>
        <v>0</v>
      </c>
      <c r="CW162" s="161">
        <f t="shared" si="163"/>
        <v>0</v>
      </c>
      <c r="CX162" s="161">
        <f t="shared" si="164"/>
        <v>0</v>
      </c>
      <c r="CY162" s="162">
        <f t="shared" si="165"/>
        <v>0</v>
      </c>
      <c r="CZ162" s="162">
        <f t="shared" si="166"/>
        <v>0</v>
      </c>
      <c r="DA162" s="162">
        <f t="shared" si="167"/>
        <v>0</v>
      </c>
      <c r="DB162" s="162">
        <f t="shared" si="168"/>
        <v>0</v>
      </c>
      <c r="DC162" s="162">
        <f t="shared" si="169"/>
        <v>0</v>
      </c>
      <c r="DD162" s="162">
        <f t="shared" si="170"/>
        <v>0</v>
      </c>
      <c r="DE162" s="178">
        <f t="shared" si="171"/>
        <v>0</v>
      </c>
    </row>
    <row r="163" spans="1:109">
      <c r="B163" s="108" t="str">
        <f>' B_Populations'!$B$18</f>
        <v>85+</v>
      </c>
      <c r="C163" s="264"/>
      <c r="D163" s="265"/>
      <c r="E163" s="265"/>
      <c r="F163" s="155"/>
      <c r="G163" s="155"/>
      <c r="H163" s="155"/>
      <c r="I163" s="155"/>
      <c r="J163" s="155"/>
      <c r="K163" s="155"/>
      <c r="L163" s="155"/>
      <c r="M163" s="110"/>
      <c r="N163" s="110"/>
      <c r="O163" s="110"/>
      <c r="P163" s="110"/>
      <c r="Q163" s="110"/>
      <c r="R163" s="110"/>
      <c r="S163" s="110"/>
      <c r="T163" s="110"/>
      <c r="U163" s="110"/>
      <c r="V163" s="110"/>
      <c r="W163" s="110"/>
      <c r="X163" s="110"/>
      <c r="Y163" s="110"/>
      <c r="Z163" s="177"/>
      <c r="AA163" s="177"/>
      <c r="AB163" s="177"/>
      <c r="AC163" s="177"/>
      <c r="AD163" s="177"/>
      <c r="AE163" s="177"/>
      <c r="AF163" s="177"/>
      <c r="AG163" s="110"/>
      <c r="AH163" s="157">
        <f>' B_Populations'!C168</f>
        <v>0</v>
      </c>
      <c r="AI163" s="157">
        <f>IF(AH163=0,0,($C$163/$AH$163)*100000)</f>
        <v>0</v>
      </c>
      <c r="AJ163" s="157">
        <f>' B_Populations'!E168</f>
        <v>0</v>
      </c>
      <c r="AK163" s="157">
        <f>IF(AJ163=0,0,($D$163/$AJ$163)*100000)</f>
        <v>0</v>
      </c>
      <c r="AL163" s="157">
        <f>' B_Populations'!G168</f>
        <v>0</v>
      </c>
      <c r="AM163" s="157">
        <f>IF(AL163=0,0,($E$163/$AL$163)*100000)</f>
        <v>0</v>
      </c>
      <c r="AN163" s="157">
        <f>' B_Populations'!I168</f>
        <v>0</v>
      </c>
      <c r="AO163" s="157">
        <f>IF(AN163=0,0,($F$163/$AN$163)*100000)</f>
        <v>0</v>
      </c>
      <c r="AP163" s="157">
        <f>' B_Populations'!K168</f>
        <v>0</v>
      </c>
      <c r="AQ163" s="157">
        <f>IF(AP163=0,0,($G$163/$AP$163)*100000)</f>
        <v>0</v>
      </c>
      <c r="AR163" s="157">
        <f>' B_Populations'!M168</f>
        <v>0</v>
      </c>
      <c r="AS163" s="157">
        <f>IF(AR163=0,0,($H$163/$AR$163)*100000)</f>
        <v>0</v>
      </c>
      <c r="AT163" s="157">
        <f>' B_Populations'!O168</f>
        <v>0</v>
      </c>
      <c r="AU163" s="157">
        <f>IF(AT163=0,0,($I$163/$AT$163)*100000)</f>
        <v>0</v>
      </c>
      <c r="AV163" s="157">
        <f>' B_Populations'!Q168</f>
        <v>0</v>
      </c>
      <c r="AW163" s="157">
        <f>IF(AV163=0,0,($J$163/$AV$163)*100000)</f>
        <v>0</v>
      </c>
      <c r="AX163" s="157">
        <f>' B_Populations'!S168</f>
        <v>0</v>
      </c>
      <c r="AY163" s="157">
        <f>IF(AX163=0,0,($K$163/$AX$163)*100000)</f>
        <v>0</v>
      </c>
      <c r="AZ163" s="157">
        <f>' B_Populations'!U168</f>
        <v>0</v>
      </c>
      <c r="BA163" s="157">
        <f>IF(AZ163=0,0,($L$163/$AZ$163)*100000)</f>
        <v>0</v>
      </c>
      <c r="CQ163" s="110"/>
      <c r="CR163" s="158"/>
      <c r="CS163" s="159">
        <v>1.5507999999999999E-2</v>
      </c>
      <c r="CT163" s="110"/>
      <c r="CU163" s="108" t="str">
        <f>' B_Populations'!$B$18</f>
        <v>85+</v>
      </c>
      <c r="CV163" s="160">
        <f t="shared" si="162"/>
        <v>0</v>
      </c>
      <c r="CW163" s="161">
        <f t="shared" si="163"/>
        <v>0</v>
      </c>
      <c r="CX163" s="161">
        <f t="shared" si="164"/>
        <v>0</v>
      </c>
      <c r="CY163" s="162">
        <f t="shared" si="165"/>
        <v>0</v>
      </c>
      <c r="CZ163" s="162">
        <f t="shared" si="166"/>
        <v>0</v>
      </c>
      <c r="DA163" s="162">
        <f t="shared" si="167"/>
        <v>0</v>
      </c>
      <c r="DB163" s="162">
        <f t="shared" si="168"/>
        <v>0</v>
      </c>
      <c r="DC163" s="162">
        <f t="shared" si="169"/>
        <v>0</v>
      </c>
      <c r="DD163" s="162">
        <f t="shared" si="170"/>
        <v>0</v>
      </c>
      <c r="DE163" s="178">
        <f t="shared" si="171"/>
        <v>0</v>
      </c>
    </row>
    <row r="164" spans="1:109">
      <c r="B164" s="163" t="s">
        <v>115</v>
      </c>
      <c r="C164" s="164">
        <f t="shared" ref="C164:L164" si="172">SUM(C154:C163)</f>
        <v>0</v>
      </c>
      <c r="D164" s="165">
        <f t="shared" si="172"/>
        <v>0</v>
      </c>
      <c r="E164" s="165">
        <f t="shared" si="172"/>
        <v>0</v>
      </c>
      <c r="F164" s="167">
        <f t="shared" si="172"/>
        <v>0</v>
      </c>
      <c r="G164" s="167">
        <f t="shared" si="172"/>
        <v>0</v>
      </c>
      <c r="H164" s="167">
        <f t="shared" si="172"/>
        <v>0</v>
      </c>
      <c r="I164" s="167">
        <f t="shared" si="172"/>
        <v>0</v>
      </c>
      <c r="J164" s="167">
        <f t="shared" si="172"/>
        <v>0</v>
      </c>
      <c r="K164" s="167">
        <f t="shared" si="172"/>
        <v>0</v>
      </c>
      <c r="L164" s="179">
        <f t="shared" si="172"/>
        <v>0</v>
      </c>
      <c r="M164" s="98"/>
      <c r="AH164" s="170">
        <f t="shared" ref="AH164:BA164" si="173">SUM(AH154:AH163)</f>
        <v>0</v>
      </c>
      <c r="AI164" s="157">
        <f>IF(AH164=0,0,($C$164/$AH$164)*100000)</f>
        <v>0</v>
      </c>
      <c r="AJ164" s="157">
        <f t="shared" si="173"/>
        <v>0</v>
      </c>
      <c r="AK164" s="157">
        <f>IF(AJ164=0,0,($D$164/$AJ$164)*100000)</f>
        <v>0</v>
      </c>
      <c r="AL164" s="157">
        <f t="shared" si="173"/>
        <v>0</v>
      </c>
      <c r="AM164" s="157">
        <f>IF(AL164=0,0,($E$164/$AL$164)*100000)</f>
        <v>0</v>
      </c>
      <c r="AN164" s="157">
        <f t="shared" si="173"/>
        <v>0</v>
      </c>
      <c r="AO164" s="157">
        <f>IF(AN164=0,0,($F$164/$AN$164)*100000)</f>
        <v>0</v>
      </c>
      <c r="AP164" s="157">
        <f t="shared" si="173"/>
        <v>0</v>
      </c>
      <c r="AQ164" s="157">
        <f>IF(AP164=0,0,($G$164/$AP$164)*100000)</f>
        <v>0</v>
      </c>
      <c r="AR164" s="157">
        <f t="shared" si="173"/>
        <v>0</v>
      </c>
      <c r="AS164" s="157">
        <f>IF(AR164=0,0,($H$164/$AR$164)*100000)</f>
        <v>0</v>
      </c>
      <c r="AT164" s="157">
        <f t="shared" si="173"/>
        <v>0</v>
      </c>
      <c r="AU164" s="157">
        <f>IF(AT164=0,0,($I$164/$AT$164)*100000)</f>
        <v>0</v>
      </c>
      <c r="AV164" s="157">
        <f t="shared" si="173"/>
        <v>0</v>
      </c>
      <c r="AW164" s="157">
        <f>IF(AV164=0,0,($J$164/$AV$164)*100000)</f>
        <v>0</v>
      </c>
      <c r="AX164" s="157">
        <f t="shared" si="173"/>
        <v>0</v>
      </c>
      <c r="AY164" s="157">
        <f>IF(AX164=0,0,($K$164/$AX$164)*100000)</f>
        <v>0</v>
      </c>
      <c r="AZ164" s="157">
        <f t="shared" si="173"/>
        <v>0</v>
      </c>
      <c r="BA164" s="157">
        <f>IF(AZ164=0,0,($L$164/$AZ$164)*100000)</f>
        <v>0</v>
      </c>
      <c r="CS164" s="171"/>
      <c r="CU164" s="157" t="s">
        <v>115</v>
      </c>
      <c r="CV164" s="160">
        <f t="shared" ref="CV164:DE164" si="174">SUM(CV154:CV163)</f>
        <v>0</v>
      </c>
      <c r="CW164" s="161">
        <f t="shared" si="174"/>
        <v>0</v>
      </c>
      <c r="CX164" s="161">
        <f t="shared" si="174"/>
        <v>0</v>
      </c>
      <c r="CY164" s="172">
        <f t="shared" si="174"/>
        <v>0</v>
      </c>
      <c r="CZ164" s="172">
        <f t="shared" si="174"/>
        <v>0</v>
      </c>
      <c r="DA164" s="172">
        <f t="shared" si="174"/>
        <v>0</v>
      </c>
      <c r="DB164" s="172">
        <f t="shared" si="174"/>
        <v>0</v>
      </c>
      <c r="DC164" s="172">
        <f t="shared" si="174"/>
        <v>0</v>
      </c>
      <c r="DD164" s="172">
        <f t="shared" si="174"/>
        <v>0</v>
      </c>
      <c r="DE164" s="180">
        <f t="shared" si="174"/>
        <v>0</v>
      </c>
    </row>
    <row r="166" spans="1:109" ht="12.95" thickBot="1"/>
    <row r="167" spans="1:109" ht="13.5" thickBot="1">
      <c r="A167" s="136" t="s">
        <v>116</v>
      </c>
      <c r="B167" s="173"/>
      <c r="C167" s="174">
        <f>' B_Populations'!A175</f>
        <v>0</v>
      </c>
      <c r="D167" s="139" t="s">
        <v>103</v>
      </c>
      <c r="E167" s="139"/>
      <c r="F167" s="140" t="s">
        <v>104</v>
      </c>
      <c r="G167" s="141"/>
      <c r="H167" s="141"/>
      <c r="I167" s="141"/>
      <c r="J167" s="141"/>
      <c r="K167" s="141"/>
      <c r="L167" s="141"/>
      <c r="M167" s="98"/>
      <c r="N167" s="98"/>
      <c r="O167" s="98"/>
      <c r="P167" s="98"/>
      <c r="Q167" s="98"/>
      <c r="R167" s="98"/>
      <c r="S167" s="98"/>
      <c r="T167" s="98"/>
      <c r="U167" s="98"/>
      <c r="V167" s="98"/>
      <c r="W167" s="98"/>
      <c r="X167" s="98"/>
      <c r="Y167" s="98"/>
      <c r="CV167" s="98" t="s">
        <v>106</v>
      </c>
      <c r="CW167" s="98"/>
      <c r="CX167" s="98"/>
      <c r="CY167" s="98"/>
    </row>
    <row r="168" spans="1:109" ht="39">
      <c r="B168" s="144" t="s">
        <v>32</v>
      </c>
      <c r="C168" s="145" t="s">
        <v>107</v>
      </c>
      <c r="D168" s="146" t="s">
        <v>108</v>
      </c>
      <c r="E168" s="146" t="s">
        <v>109</v>
      </c>
      <c r="F168" s="148" t="str">
        <f>' B_Populations'!$I$8</f>
        <v>White-Not Hispanic</v>
      </c>
      <c r="G168" s="148" t="str">
        <f>' B_Populations'!$K$8</f>
        <v>Hispanic</v>
      </c>
      <c r="H168" s="148" t="str">
        <f>' B_Populations'!$M$8</f>
        <v>Black-Not Hispanic</v>
      </c>
      <c r="I168" s="148" t="str">
        <f>' B_Populations'!$O$8</f>
        <v>Asian</v>
      </c>
      <c r="J168" s="148" t="str">
        <f>' B_Populations'!$Q$8</f>
        <v>American Indian/Alaska Native</v>
      </c>
      <c r="K168" s="148" t="str">
        <f>' B_Populations'!$S$8</f>
        <v>Other</v>
      </c>
      <c r="L168" s="175" t="str">
        <f>' B_Populations'!$U$8</f>
        <v>Other</v>
      </c>
      <c r="M168" s="102"/>
      <c r="N168" s="102"/>
      <c r="O168" s="102"/>
      <c r="P168" s="102"/>
      <c r="Q168" s="102"/>
      <c r="R168" s="102"/>
      <c r="S168" s="102"/>
      <c r="T168" s="102"/>
      <c r="U168" s="102"/>
      <c r="V168" s="102"/>
      <c r="W168" s="102"/>
      <c r="X168" s="102"/>
      <c r="Y168" s="102"/>
      <c r="Z168" s="102"/>
      <c r="AA168" s="102"/>
      <c r="AB168" s="102"/>
      <c r="AC168" s="102"/>
      <c r="AD168" s="102"/>
      <c r="AE168" s="102"/>
      <c r="AF168" s="102"/>
      <c r="AH168" s="150" t="s">
        <v>110</v>
      </c>
      <c r="AI168" s="150" t="s">
        <v>111</v>
      </c>
      <c r="AJ168" s="150" t="s">
        <v>112</v>
      </c>
      <c r="AK168" s="150" t="s">
        <v>111</v>
      </c>
      <c r="AL168" s="150" t="s">
        <v>113</v>
      </c>
      <c r="AM168" s="150" t="s">
        <v>111</v>
      </c>
      <c r="AN168" s="150" t="str">
        <f>' B_Populations'!$I$8</f>
        <v>White-Not Hispanic</v>
      </c>
      <c r="AO168" s="150" t="s">
        <v>111</v>
      </c>
      <c r="AP168" s="150" t="str">
        <f>' B_Populations'!$K$8</f>
        <v>Hispanic</v>
      </c>
      <c r="AQ168" s="150" t="s">
        <v>111</v>
      </c>
      <c r="AR168" s="150" t="str">
        <f>' B_Populations'!$M$8</f>
        <v>Black-Not Hispanic</v>
      </c>
      <c r="AS168" s="150" t="s">
        <v>111</v>
      </c>
      <c r="AT168" s="150" t="str">
        <f>' B_Populations'!$O$8</f>
        <v>Asian</v>
      </c>
      <c r="AU168" s="150" t="s">
        <v>111</v>
      </c>
      <c r="AV168" s="150" t="str">
        <f>' B_Populations'!$Q$8</f>
        <v>American Indian/Alaska Native</v>
      </c>
      <c r="AW168" s="150" t="s">
        <v>111</v>
      </c>
      <c r="AX168" s="150" t="str">
        <f>' B_Populations'!$S$8</f>
        <v>Other</v>
      </c>
      <c r="AY168" s="150" t="s">
        <v>111</v>
      </c>
      <c r="AZ168" s="150" t="str">
        <f>' B_Populations'!$U$8</f>
        <v>Other</v>
      </c>
      <c r="BA168" s="150" t="s">
        <v>111</v>
      </c>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51" t="s">
        <v>114</v>
      </c>
      <c r="CU168" s="150" t="s">
        <v>32</v>
      </c>
      <c r="CV168" s="152" t="s">
        <v>33</v>
      </c>
      <c r="CW168" s="153" t="s">
        <v>34</v>
      </c>
      <c r="CX168" s="153" t="s">
        <v>35</v>
      </c>
      <c r="CY168" s="148" t="str">
        <f>' B_Populations'!$I$8</f>
        <v>White-Not Hispanic</v>
      </c>
      <c r="CZ168" s="148" t="str">
        <f>' B_Populations'!$K$8</f>
        <v>Hispanic</v>
      </c>
      <c r="DA168" s="148" t="str">
        <f>' B_Populations'!$M$8</f>
        <v>Black-Not Hispanic</v>
      </c>
      <c r="DB168" s="148" t="str">
        <f>' B_Populations'!$O$8</f>
        <v>Asian</v>
      </c>
      <c r="DC168" s="148" t="str">
        <f>' B_Populations'!$Q$8</f>
        <v>American Indian/Alaska Native</v>
      </c>
      <c r="DD168" s="148" t="str">
        <f>' B_Populations'!$S$8</f>
        <v>Other</v>
      </c>
      <c r="DE168" s="175" t="str">
        <f>' B_Populations'!$U$8</f>
        <v>Other</v>
      </c>
    </row>
    <row r="169" spans="1:109">
      <c r="B169" s="108" t="str">
        <f>' B_Populations'!$B$9</f>
        <v>10-14</v>
      </c>
      <c r="C169" s="264"/>
      <c r="D169" s="265"/>
      <c r="E169" s="265"/>
      <c r="F169" s="155"/>
      <c r="G169" s="155"/>
      <c r="H169" s="155"/>
      <c r="I169" s="155"/>
      <c r="J169" s="155"/>
      <c r="K169" s="155"/>
      <c r="L169" s="155"/>
      <c r="M169" s="110"/>
      <c r="N169" s="110"/>
      <c r="O169" s="110"/>
      <c r="P169" s="110"/>
      <c r="Q169" s="110"/>
      <c r="R169" s="110"/>
      <c r="S169" s="110"/>
      <c r="T169" s="110"/>
      <c r="U169" s="110"/>
      <c r="V169" s="110"/>
      <c r="W169" s="110"/>
      <c r="X169" s="110"/>
      <c r="Y169" s="110"/>
      <c r="Z169" s="177"/>
      <c r="AA169" s="177"/>
      <c r="AB169" s="177"/>
      <c r="AC169" s="177"/>
      <c r="AD169" s="177"/>
      <c r="AE169" s="177"/>
      <c r="AF169" s="177"/>
      <c r="AG169" s="110"/>
      <c r="AH169" s="157">
        <f>' B_Populations'!C174</f>
        <v>0</v>
      </c>
      <c r="AI169" s="157">
        <f>IF(AH169=0,0,($C$169/$AH$169)*100000)</f>
        <v>0</v>
      </c>
      <c r="AJ169" s="157">
        <f>' B_Populations'!E174</f>
        <v>0</v>
      </c>
      <c r="AK169" s="157">
        <f>IF(AJ169=0,0,($D$169/$AJ$169)*100000)</f>
        <v>0</v>
      </c>
      <c r="AL169" s="157">
        <f>' B_Populations'!G174</f>
        <v>0</v>
      </c>
      <c r="AM169" s="157">
        <f>IF(AL169=0,0,($E$169/$AL$169)*100000)</f>
        <v>0</v>
      </c>
      <c r="AN169" s="157">
        <f>' B_Populations'!I174</f>
        <v>0</v>
      </c>
      <c r="AO169" s="157">
        <f>IF(AN169=0,0,($F$169/$AN$169)*100000)</f>
        <v>0</v>
      </c>
      <c r="AP169" s="157">
        <f>' B_Populations'!K174</f>
        <v>0</v>
      </c>
      <c r="AQ169" s="157">
        <f>IF(AP169=0,0,($G$169/$AP$169)*100000)</f>
        <v>0</v>
      </c>
      <c r="AR169" s="157">
        <f>' B_Populations'!M174</f>
        <v>0</v>
      </c>
      <c r="AS169" s="157">
        <f>IF(AR169=0,0,($H$169/$AR$169)*100000)</f>
        <v>0</v>
      </c>
      <c r="AT169" s="157">
        <f>' B_Populations'!O174</f>
        <v>0</v>
      </c>
      <c r="AU169" s="157">
        <f>IF(AT169=0,0,($I$169/$AT$169)*100000)</f>
        <v>0</v>
      </c>
      <c r="AV169" s="157">
        <f>' B_Populations'!Q174</f>
        <v>0</v>
      </c>
      <c r="AW169" s="157">
        <f>IF(AV169=0,0,($J$169/$AV$169)*100000)</f>
        <v>0</v>
      </c>
      <c r="AX169" s="157">
        <f>' B_Populations'!S174</f>
        <v>0</v>
      </c>
      <c r="AY169" s="157">
        <f>IF(AX169=0,0,($K$169/$AX$169)*100000)</f>
        <v>0</v>
      </c>
      <c r="AZ169" s="157">
        <f>' B_Populations'!U174</f>
        <v>0</v>
      </c>
      <c r="BA169" s="157">
        <f>IF(AZ169=0,0,($L$169/$AZ$169)*100000)</f>
        <v>0</v>
      </c>
      <c r="CQ169" s="110"/>
      <c r="CR169" s="158"/>
      <c r="CS169" s="159">
        <v>7.3032E-2</v>
      </c>
      <c r="CT169" s="110"/>
      <c r="CU169" s="108" t="str">
        <f>' B_Populations'!$B$9</f>
        <v>10-14</v>
      </c>
      <c r="CV169" s="160">
        <f t="shared" ref="CV169:CV178" si="175">AI169*CS169</f>
        <v>0</v>
      </c>
      <c r="CW169" s="161">
        <f t="shared" ref="CW169:CW178" si="176">AK169*CS169</f>
        <v>0</v>
      </c>
      <c r="CX169" s="161">
        <f t="shared" ref="CX169:CX178" si="177">AM169*CS169</f>
        <v>0</v>
      </c>
      <c r="CY169" s="162">
        <f t="shared" ref="CY169:CY178" si="178">AO169*CS169</f>
        <v>0</v>
      </c>
      <c r="CZ169" s="162">
        <f t="shared" ref="CZ169:CZ178" si="179">AQ169*CS169</f>
        <v>0</v>
      </c>
      <c r="DA169" s="162">
        <f t="shared" ref="DA169:DA178" si="180">AS169*CS169</f>
        <v>0</v>
      </c>
      <c r="DB169" s="162">
        <f t="shared" ref="DB169:DB178" si="181">AU169*CS169</f>
        <v>0</v>
      </c>
      <c r="DC169" s="162">
        <f t="shared" ref="DC169:DC178" si="182">AW169*CS169</f>
        <v>0</v>
      </c>
      <c r="DD169" s="162">
        <f t="shared" ref="DD169:DD178" si="183">AY169*CS169</f>
        <v>0</v>
      </c>
      <c r="DE169" s="178">
        <f t="shared" ref="DE169:DE178" si="184">BA169*CS169</f>
        <v>0</v>
      </c>
    </row>
    <row r="170" spans="1:109">
      <c r="B170" s="108" t="str">
        <f>' B_Populations'!$B$10</f>
        <v>15-19</v>
      </c>
      <c r="C170" s="264"/>
      <c r="D170" s="265"/>
      <c r="E170" s="265"/>
      <c r="F170" s="155"/>
      <c r="G170" s="155"/>
      <c r="H170" s="155"/>
      <c r="I170" s="155"/>
      <c r="J170" s="155"/>
      <c r="K170" s="155"/>
      <c r="L170" s="155"/>
      <c r="M170" s="110"/>
      <c r="N170" s="110"/>
      <c r="O170" s="110"/>
      <c r="P170" s="110"/>
      <c r="Q170" s="110"/>
      <c r="R170" s="110"/>
      <c r="S170" s="110"/>
      <c r="T170" s="110"/>
      <c r="U170" s="110"/>
      <c r="V170" s="110"/>
      <c r="W170" s="110"/>
      <c r="X170" s="110"/>
      <c r="Y170" s="110"/>
      <c r="Z170" s="177"/>
      <c r="AA170" s="177"/>
      <c r="AB170" s="177"/>
      <c r="AC170" s="177"/>
      <c r="AD170" s="177"/>
      <c r="AE170" s="177"/>
      <c r="AF170" s="177"/>
      <c r="AG170" s="110"/>
      <c r="AH170" s="157">
        <f>' B_Populations'!C175</f>
        <v>0</v>
      </c>
      <c r="AI170" s="157">
        <f>IF(AH170=0,0,($C$170/$AH$170)*100000)</f>
        <v>0</v>
      </c>
      <c r="AJ170" s="157">
        <f>' B_Populations'!E175</f>
        <v>0</v>
      </c>
      <c r="AK170" s="157">
        <f>IF(AJ170=0,0,($D$170/$AJ$170)*100000)</f>
        <v>0</v>
      </c>
      <c r="AL170" s="157">
        <f>' B_Populations'!G175</f>
        <v>0</v>
      </c>
      <c r="AM170" s="157">
        <f>IF(AL170=0,0,($E$170/$AL$170)*100000)</f>
        <v>0</v>
      </c>
      <c r="AN170" s="157">
        <f>' B_Populations'!I175</f>
        <v>0</v>
      </c>
      <c r="AO170" s="157">
        <f>IF(AN170=0,0,($F$170/$AN$170)*100000)</f>
        <v>0</v>
      </c>
      <c r="AP170" s="157">
        <f>' B_Populations'!K175</f>
        <v>0</v>
      </c>
      <c r="AQ170" s="157">
        <f>IF(AP170=0,0,($G$170/$AP$170)*100000)</f>
        <v>0</v>
      </c>
      <c r="AR170" s="157">
        <f>' B_Populations'!M175</f>
        <v>0</v>
      </c>
      <c r="AS170" s="157">
        <f>IF(AR170=0,0,($H$170/$AR$170)*100000)</f>
        <v>0</v>
      </c>
      <c r="AT170" s="157">
        <f>' B_Populations'!O175</f>
        <v>0</v>
      </c>
      <c r="AU170" s="157">
        <f>IF(AT170=0,0,($I$170/$AT$170)*100000)</f>
        <v>0</v>
      </c>
      <c r="AV170" s="157">
        <f>' B_Populations'!Q175</f>
        <v>0</v>
      </c>
      <c r="AW170" s="157">
        <f>IF(AV170=0,0,($J$170/$AV$170)*100000)</f>
        <v>0</v>
      </c>
      <c r="AX170" s="157">
        <f>' B_Populations'!S175</f>
        <v>0</v>
      </c>
      <c r="AY170" s="157">
        <f>IF(AX170=0,0,($K$170/$AX$170)*100000)</f>
        <v>0</v>
      </c>
      <c r="AZ170" s="157">
        <f>' B_Populations'!U175</f>
        <v>0</v>
      </c>
      <c r="BA170" s="157">
        <f>IF(AZ170=0,0,($L$170/$AZ$170)*100000)</f>
        <v>0</v>
      </c>
      <c r="CQ170" s="110"/>
      <c r="CR170" s="158"/>
      <c r="CS170" s="159">
        <v>7.2168999999999997E-2</v>
      </c>
      <c r="CT170" s="110"/>
      <c r="CU170" s="108" t="str">
        <f>' B_Populations'!$B$10</f>
        <v>15-19</v>
      </c>
      <c r="CV170" s="160">
        <f t="shared" si="175"/>
        <v>0</v>
      </c>
      <c r="CW170" s="161">
        <f t="shared" si="176"/>
        <v>0</v>
      </c>
      <c r="CX170" s="161">
        <f t="shared" si="177"/>
        <v>0</v>
      </c>
      <c r="CY170" s="162">
        <f t="shared" si="178"/>
        <v>0</v>
      </c>
      <c r="CZ170" s="162">
        <f t="shared" si="179"/>
        <v>0</v>
      </c>
      <c r="DA170" s="162">
        <f t="shared" si="180"/>
        <v>0</v>
      </c>
      <c r="DB170" s="162">
        <f t="shared" si="181"/>
        <v>0</v>
      </c>
      <c r="DC170" s="162">
        <f t="shared" si="182"/>
        <v>0</v>
      </c>
      <c r="DD170" s="162">
        <f t="shared" si="183"/>
        <v>0</v>
      </c>
      <c r="DE170" s="178">
        <f t="shared" si="184"/>
        <v>0</v>
      </c>
    </row>
    <row r="171" spans="1:109">
      <c r="B171" s="108" t="str">
        <f>' B_Populations'!$B$11</f>
        <v>20-24</v>
      </c>
      <c r="C171" s="264"/>
      <c r="D171" s="265"/>
      <c r="E171" s="265"/>
      <c r="F171" s="155"/>
      <c r="G171" s="155"/>
      <c r="H171" s="155"/>
      <c r="I171" s="155"/>
      <c r="J171" s="155"/>
      <c r="K171" s="155"/>
      <c r="L171" s="155"/>
      <c r="M171" s="110"/>
      <c r="N171" s="110"/>
      <c r="O171" s="110"/>
      <c r="P171" s="110"/>
      <c r="Q171" s="110"/>
      <c r="R171" s="110"/>
      <c r="S171" s="110"/>
      <c r="T171" s="110"/>
      <c r="U171" s="110"/>
      <c r="V171" s="110"/>
      <c r="W171" s="110"/>
      <c r="X171" s="110"/>
      <c r="Y171" s="110"/>
      <c r="Z171" s="177"/>
      <c r="AA171" s="177"/>
      <c r="AB171" s="177"/>
      <c r="AC171" s="177"/>
      <c r="AD171" s="177"/>
      <c r="AE171" s="177"/>
      <c r="AF171" s="177"/>
      <c r="AG171" s="110"/>
      <c r="AH171" s="157">
        <f>' B_Populations'!C176</f>
        <v>0</v>
      </c>
      <c r="AI171" s="157">
        <f>IF(AH171=0,0,($C$171/$AH$171)*100000)</f>
        <v>0</v>
      </c>
      <c r="AJ171" s="157">
        <f>' B_Populations'!E176</f>
        <v>0</v>
      </c>
      <c r="AK171" s="157">
        <f>IF(AJ171=0,0,($D$171/$AJ$171)*100000)</f>
        <v>0</v>
      </c>
      <c r="AL171" s="157">
        <f>' B_Populations'!G176</f>
        <v>0</v>
      </c>
      <c r="AM171" s="157">
        <f>IF(AL171=0,0,($E$171/$AL$171)*100000)</f>
        <v>0</v>
      </c>
      <c r="AN171" s="157">
        <f>' B_Populations'!I176</f>
        <v>0</v>
      </c>
      <c r="AO171" s="157">
        <f>IF(AN171=0,0,($F$171/$AN$171)*100000)</f>
        <v>0</v>
      </c>
      <c r="AP171" s="157">
        <f>' B_Populations'!K176</f>
        <v>0</v>
      </c>
      <c r="AQ171" s="157">
        <f>IF(AP171=0,0,($G$171/$AP$171)*100000)</f>
        <v>0</v>
      </c>
      <c r="AR171" s="157">
        <f>' B_Populations'!M176</f>
        <v>0</v>
      </c>
      <c r="AS171" s="157">
        <f>IF(AR171=0,0,($H$171/$AR$171)*100000)</f>
        <v>0</v>
      </c>
      <c r="AT171" s="157">
        <f>' B_Populations'!O176</f>
        <v>0</v>
      </c>
      <c r="AU171" s="157">
        <f>IF(AT171=0,0,($I$171/$AT$171)*100000)</f>
        <v>0</v>
      </c>
      <c r="AV171" s="157">
        <f>' B_Populations'!Q176</f>
        <v>0</v>
      </c>
      <c r="AW171" s="157">
        <f>IF(AV171=0,0,($J$171/$AV$171)*100000)</f>
        <v>0</v>
      </c>
      <c r="AX171" s="157">
        <f>' B_Populations'!S176</f>
        <v>0</v>
      </c>
      <c r="AY171" s="157">
        <f>IF(AX171=0,0,($K$171/$AX$171)*100000)</f>
        <v>0</v>
      </c>
      <c r="AZ171" s="157">
        <f>' B_Populations'!U176</f>
        <v>0</v>
      </c>
      <c r="BA171" s="157">
        <f>IF(AZ171=0,0,($L$171/$AZ$171)*100000)</f>
        <v>0</v>
      </c>
      <c r="CQ171" s="110"/>
      <c r="CR171" s="158"/>
      <c r="CS171" s="159">
        <v>6.6477999999999995E-2</v>
      </c>
      <c r="CT171" s="110"/>
      <c r="CU171" s="108" t="str">
        <f>' B_Populations'!$B$11</f>
        <v>20-24</v>
      </c>
      <c r="CV171" s="160">
        <f t="shared" si="175"/>
        <v>0</v>
      </c>
      <c r="CW171" s="161">
        <f t="shared" si="176"/>
        <v>0</v>
      </c>
      <c r="CX171" s="161">
        <f t="shared" si="177"/>
        <v>0</v>
      </c>
      <c r="CY171" s="162">
        <f t="shared" si="178"/>
        <v>0</v>
      </c>
      <c r="CZ171" s="162">
        <f t="shared" si="179"/>
        <v>0</v>
      </c>
      <c r="DA171" s="162">
        <f t="shared" si="180"/>
        <v>0</v>
      </c>
      <c r="DB171" s="162">
        <f t="shared" si="181"/>
        <v>0</v>
      </c>
      <c r="DC171" s="162">
        <f t="shared" si="182"/>
        <v>0</v>
      </c>
      <c r="DD171" s="162">
        <f t="shared" si="183"/>
        <v>0</v>
      </c>
      <c r="DE171" s="178">
        <f t="shared" si="184"/>
        <v>0</v>
      </c>
    </row>
    <row r="172" spans="1:109">
      <c r="B172" s="108" t="str">
        <f>' B_Populations'!$B$12</f>
        <v>25-34</v>
      </c>
      <c r="C172" s="264"/>
      <c r="D172" s="265"/>
      <c r="E172" s="265"/>
      <c r="F172" s="155"/>
      <c r="G172" s="155"/>
      <c r="H172" s="155"/>
      <c r="I172" s="155"/>
      <c r="J172" s="155"/>
      <c r="K172" s="155"/>
      <c r="L172" s="155"/>
      <c r="M172" s="110"/>
      <c r="N172" s="110"/>
      <c r="O172" s="110"/>
      <c r="P172" s="110"/>
      <c r="Q172" s="110"/>
      <c r="R172" s="110"/>
      <c r="S172" s="110"/>
      <c r="T172" s="110"/>
      <c r="U172" s="110"/>
      <c r="V172" s="110"/>
      <c r="W172" s="110"/>
      <c r="X172" s="110"/>
      <c r="Y172" s="110"/>
      <c r="Z172" s="177"/>
      <c r="AA172" s="177"/>
      <c r="AB172" s="177"/>
      <c r="AC172" s="177"/>
      <c r="AD172" s="177"/>
      <c r="AE172" s="177"/>
      <c r="AF172" s="177"/>
      <c r="AG172" s="110"/>
      <c r="AH172" s="157">
        <f>' B_Populations'!C177</f>
        <v>0</v>
      </c>
      <c r="AI172" s="157">
        <f>IF(AH172=0,0,($C$172/$AH$172)*100000)</f>
        <v>0</v>
      </c>
      <c r="AJ172" s="157">
        <f>' B_Populations'!E177</f>
        <v>0</v>
      </c>
      <c r="AK172" s="157">
        <f>IF(AJ172=0,0,($D$172/$AJ$172)*100000)</f>
        <v>0</v>
      </c>
      <c r="AL172" s="157">
        <f>' B_Populations'!G177</f>
        <v>0</v>
      </c>
      <c r="AM172" s="157">
        <f>IF(AL172=0,0,($E$172/$AL$172)*100000)</f>
        <v>0</v>
      </c>
      <c r="AN172" s="157">
        <f>' B_Populations'!I177</f>
        <v>0</v>
      </c>
      <c r="AO172" s="157">
        <f>IF(AN172=0,0,($F$172/$AN$172)*100000)</f>
        <v>0</v>
      </c>
      <c r="AP172" s="157">
        <f>' B_Populations'!K177</f>
        <v>0</v>
      </c>
      <c r="AQ172" s="157">
        <f>IF(AP172=0,0,($G$172/$AP$172)*100000)</f>
        <v>0</v>
      </c>
      <c r="AR172" s="157">
        <f>' B_Populations'!M177</f>
        <v>0</v>
      </c>
      <c r="AS172" s="157">
        <f>IF(AR172=0,0,($H$172/$AR$172)*100000)</f>
        <v>0</v>
      </c>
      <c r="AT172" s="157">
        <f>' B_Populations'!O177</f>
        <v>0</v>
      </c>
      <c r="AU172" s="157">
        <f>IF(AT172=0,0,($I$172/$AT$172)*100000)</f>
        <v>0</v>
      </c>
      <c r="AV172" s="157">
        <f>' B_Populations'!Q177</f>
        <v>0</v>
      </c>
      <c r="AW172" s="157">
        <f>IF(AV172=0,0,($J$172/$AV$172)*100000)</f>
        <v>0</v>
      </c>
      <c r="AX172" s="157">
        <f>' B_Populations'!S177</f>
        <v>0</v>
      </c>
      <c r="AY172" s="157">
        <f>IF(AX172=0,0,($K$172/$AX$172)*100000)</f>
        <v>0</v>
      </c>
      <c r="AZ172" s="157">
        <f>' B_Populations'!U177</f>
        <v>0</v>
      </c>
      <c r="BA172" s="157">
        <f>IF(AZ172=0,0,($L$172/$AZ$172)*100000)</f>
        <v>0</v>
      </c>
      <c r="CQ172" s="110"/>
      <c r="CR172" s="158"/>
      <c r="CS172" s="159">
        <v>0.135573</v>
      </c>
      <c r="CT172" s="110"/>
      <c r="CU172" s="108" t="str">
        <f>' B_Populations'!$B$12</f>
        <v>25-34</v>
      </c>
      <c r="CV172" s="160">
        <f t="shared" si="175"/>
        <v>0</v>
      </c>
      <c r="CW172" s="161">
        <f t="shared" si="176"/>
        <v>0</v>
      </c>
      <c r="CX172" s="161">
        <f t="shared" si="177"/>
        <v>0</v>
      </c>
      <c r="CY172" s="162">
        <f t="shared" si="178"/>
        <v>0</v>
      </c>
      <c r="CZ172" s="162">
        <f t="shared" si="179"/>
        <v>0</v>
      </c>
      <c r="DA172" s="162">
        <f t="shared" si="180"/>
        <v>0</v>
      </c>
      <c r="DB172" s="162">
        <f t="shared" si="181"/>
        <v>0</v>
      </c>
      <c r="DC172" s="162">
        <f t="shared" si="182"/>
        <v>0</v>
      </c>
      <c r="DD172" s="162">
        <f t="shared" si="183"/>
        <v>0</v>
      </c>
      <c r="DE172" s="178">
        <f t="shared" si="184"/>
        <v>0</v>
      </c>
    </row>
    <row r="173" spans="1:109">
      <c r="B173" s="108" t="str">
        <f>' B_Populations'!$B$13</f>
        <v>35-44</v>
      </c>
      <c r="C173" s="264"/>
      <c r="D173" s="265"/>
      <c r="E173" s="265"/>
      <c r="F173" s="155"/>
      <c r="G173" s="155"/>
      <c r="H173" s="155"/>
      <c r="I173" s="155"/>
      <c r="J173" s="155"/>
      <c r="K173" s="155"/>
      <c r="L173" s="155"/>
      <c r="M173" s="110"/>
      <c r="N173" s="110"/>
      <c r="O173" s="110"/>
      <c r="P173" s="110"/>
      <c r="Q173" s="110"/>
      <c r="R173" s="110"/>
      <c r="S173" s="110"/>
      <c r="T173" s="110"/>
      <c r="U173" s="110"/>
      <c r="V173" s="110"/>
      <c r="W173" s="110"/>
      <c r="X173" s="110"/>
      <c r="Y173" s="110"/>
      <c r="Z173" s="177"/>
      <c r="AA173" s="177"/>
      <c r="AB173" s="177"/>
      <c r="AC173" s="177"/>
      <c r="AD173" s="177"/>
      <c r="AE173" s="177"/>
      <c r="AF173" s="177"/>
      <c r="AG173" s="110"/>
      <c r="AH173" s="157">
        <f>' B_Populations'!C178</f>
        <v>0</v>
      </c>
      <c r="AI173" s="157">
        <f>IF(AH173=0,0,($C$173/$AH$173)*100000)</f>
        <v>0</v>
      </c>
      <c r="AJ173" s="157">
        <f>' B_Populations'!E178</f>
        <v>0</v>
      </c>
      <c r="AK173" s="157">
        <f>IF(AJ173=0,0,($D$173/$AJ$173)*100000)</f>
        <v>0</v>
      </c>
      <c r="AL173" s="157">
        <f>' B_Populations'!G178</f>
        <v>0</v>
      </c>
      <c r="AM173" s="157">
        <f>IF(AL173=0,0,($E$173/$AL$173)*100000)</f>
        <v>0</v>
      </c>
      <c r="AN173" s="157">
        <f>' B_Populations'!I178</f>
        <v>0</v>
      </c>
      <c r="AO173" s="157">
        <f>IF(AN173=0,0,($F$173/$AN$173)*100000)</f>
        <v>0</v>
      </c>
      <c r="AP173" s="157">
        <f>' B_Populations'!K178</f>
        <v>0</v>
      </c>
      <c r="AQ173" s="157">
        <f>IF(AP173=0,0,($G$173/$AP$173)*100000)</f>
        <v>0</v>
      </c>
      <c r="AR173" s="157">
        <f>' B_Populations'!M178</f>
        <v>0</v>
      </c>
      <c r="AS173" s="157">
        <f>IF(AR173=0,0,($H$173/$AR$173)*100000)</f>
        <v>0</v>
      </c>
      <c r="AT173" s="157">
        <f>' B_Populations'!O178</f>
        <v>0</v>
      </c>
      <c r="AU173" s="157">
        <f>IF(AT173=0,0,($I$173/$AT$173)*100000)</f>
        <v>0</v>
      </c>
      <c r="AV173" s="157">
        <f>' B_Populations'!Q178</f>
        <v>0</v>
      </c>
      <c r="AW173" s="157">
        <f>IF(AV173=0,0,($J$173/$AV$173)*100000)</f>
        <v>0</v>
      </c>
      <c r="AX173" s="157">
        <f>' B_Populations'!S178</f>
        <v>0</v>
      </c>
      <c r="AY173" s="157">
        <f>IF(AX173=0,0,($K$173/$AX$173)*100000)</f>
        <v>0</v>
      </c>
      <c r="AZ173" s="157">
        <f>' B_Populations'!U178</f>
        <v>0</v>
      </c>
      <c r="BA173" s="157">
        <f>IF(AZ173=0,0,($L$173/$AZ$173)*100000)</f>
        <v>0</v>
      </c>
      <c r="CQ173" s="110"/>
      <c r="CR173" s="158"/>
      <c r="CS173" s="159">
        <v>0.16261300000000001</v>
      </c>
      <c r="CT173" s="110"/>
      <c r="CU173" s="108" t="str">
        <f>' B_Populations'!$B$13</f>
        <v>35-44</v>
      </c>
      <c r="CV173" s="160">
        <f t="shared" si="175"/>
        <v>0</v>
      </c>
      <c r="CW173" s="161">
        <f t="shared" si="176"/>
        <v>0</v>
      </c>
      <c r="CX173" s="161">
        <f t="shared" si="177"/>
        <v>0</v>
      </c>
      <c r="CY173" s="162">
        <f t="shared" si="178"/>
        <v>0</v>
      </c>
      <c r="CZ173" s="162">
        <f t="shared" si="179"/>
        <v>0</v>
      </c>
      <c r="DA173" s="162">
        <f t="shared" si="180"/>
        <v>0</v>
      </c>
      <c r="DB173" s="162">
        <f t="shared" si="181"/>
        <v>0</v>
      </c>
      <c r="DC173" s="162">
        <f t="shared" si="182"/>
        <v>0</v>
      </c>
      <c r="DD173" s="162">
        <f t="shared" si="183"/>
        <v>0</v>
      </c>
      <c r="DE173" s="178">
        <f t="shared" si="184"/>
        <v>0</v>
      </c>
    </row>
    <row r="174" spans="1:109">
      <c r="B174" s="108" t="str">
        <f>' B_Populations'!$B$14</f>
        <v>45-54</v>
      </c>
      <c r="C174" s="264"/>
      <c r="D174" s="265"/>
      <c r="E174" s="265"/>
      <c r="F174" s="155"/>
      <c r="G174" s="155"/>
      <c r="H174" s="155"/>
      <c r="I174" s="155"/>
      <c r="J174" s="155"/>
      <c r="K174" s="155"/>
      <c r="L174" s="155"/>
      <c r="M174" s="110"/>
      <c r="N174" s="110"/>
      <c r="O174" s="110"/>
      <c r="P174" s="110"/>
      <c r="Q174" s="110"/>
      <c r="R174" s="110"/>
      <c r="S174" s="110"/>
      <c r="T174" s="110"/>
      <c r="U174" s="110"/>
      <c r="V174" s="110"/>
      <c r="W174" s="110"/>
      <c r="X174" s="110"/>
      <c r="Y174" s="110"/>
      <c r="Z174" s="177"/>
      <c r="AA174" s="177"/>
      <c r="AB174" s="177"/>
      <c r="AC174" s="177"/>
      <c r="AD174" s="177"/>
      <c r="AE174" s="177"/>
      <c r="AF174" s="177"/>
      <c r="AG174" s="110"/>
      <c r="AH174" s="157">
        <f>' B_Populations'!C179</f>
        <v>0</v>
      </c>
      <c r="AI174" s="157">
        <f>IF(AH174=0,0,($C$174/$AH$174)*100000)</f>
        <v>0</v>
      </c>
      <c r="AJ174" s="157">
        <f>' B_Populations'!E179</f>
        <v>0</v>
      </c>
      <c r="AK174" s="157">
        <f>IF(AJ174=0,0,($D$174/$AJ$174)*100000)</f>
        <v>0</v>
      </c>
      <c r="AL174" s="157">
        <f>' B_Populations'!G179</f>
        <v>0</v>
      </c>
      <c r="AM174" s="157">
        <f>IF(AL174=0,0,($E$174/$AL$174)*100000)</f>
        <v>0</v>
      </c>
      <c r="AN174" s="157">
        <f>' B_Populations'!I179</f>
        <v>0</v>
      </c>
      <c r="AO174" s="157">
        <f>IF(AN174=0,0,($F$174/$AN$174)*100000)</f>
        <v>0</v>
      </c>
      <c r="AP174" s="157">
        <f>' B_Populations'!K179</f>
        <v>0</v>
      </c>
      <c r="AQ174" s="157">
        <f>IF(AP174=0,0,($G$174/$AP$174)*100000)</f>
        <v>0</v>
      </c>
      <c r="AR174" s="157">
        <f>' B_Populations'!M179</f>
        <v>0</v>
      </c>
      <c r="AS174" s="157">
        <f>IF(AR174=0,0,($H$174/$AR$174)*100000)</f>
        <v>0</v>
      </c>
      <c r="AT174" s="157">
        <f>' B_Populations'!O179</f>
        <v>0</v>
      </c>
      <c r="AU174" s="157">
        <f>IF(AT174=0,0,($I$174/$AT$174)*100000)</f>
        <v>0</v>
      </c>
      <c r="AV174" s="157">
        <f>' B_Populations'!Q179</f>
        <v>0</v>
      </c>
      <c r="AW174" s="157">
        <f>IF(AV174=0,0,($J$174/$AV$174)*100000)</f>
        <v>0</v>
      </c>
      <c r="AX174" s="157">
        <f>' B_Populations'!S179</f>
        <v>0</v>
      </c>
      <c r="AY174" s="157">
        <f>IF(AX174=0,0,($K$174/$AX$174)*100000)</f>
        <v>0</v>
      </c>
      <c r="AZ174" s="157">
        <f>' B_Populations'!U179</f>
        <v>0</v>
      </c>
      <c r="BA174" s="157">
        <f>IF(AZ174=0,0,($L$174/$AZ$174)*100000)</f>
        <v>0</v>
      </c>
      <c r="CQ174" s="110"/>
      <c r="CR174" s="158"/>
      <c r="CS174" s="159">
        <v>0.13483400000000001</v>
      </c>
      <c r="CT174" s="110"/>
      <c r="CU174" s="108" t="str">
        <f>' B_Populations'!$B$14</f>
        <v>45-54</v>
      </c>
      <c r="CV174" s="160">
        <f t="shared" si="175"/>
        <v>0</v>
      </c>
      <c r="CW174" s="161">
        <f t="shared" si="176"/>
        <v>0</v>
      </c>
      <c r="CX174" s="161">
        <f t="shared" si="177"/>
        <v>0</v>
      </c>
      <c r="CY174" s="162">
        <f t="shared" si="178"/>
        <v>0</v>
      </c>
      <c r="CZ174" s="162">
        <f t="shared" si="179"/>
        <v>0</v>
      </c>
      <c r="DA174" s="162">
        <f t="shared" si="180"/>
        <v>0</v>
      </c>
      <c r="DB174" s="162">
        <f t="shared" si="181"/>
        <v>0</v>
      </c>
      <c r="DC174" s="162">
        <f t="shared" si="182"/>
        <v>0</v>
      </c>
      <c r="DD174" s="162">
        <f t="shared" si="183"/>
        <v>0</v>
      </c>
      <c r="DE174" s="178">
        <f t="shared" si="184"/>
        <v>0</v>
      </c>
    </row>
    <row r="175" spans="1:109">
      <c r="B175" s="108" t="str">
        <f>' B_Populations'!$B$15</f>
        <v>55-64</v>
      </c>
      <c r="C175" s="264"/>
      <c r="D175" s="265"/>
      <c r="E175" s="265"/>
      <c r="F175" s="155"/>
      <c r="G175" s="155"/>
      <c r="H175" s="155"/>
      <c r="I175" s="155"/>
      <c r="J175" s="155"/>
      <c r="K175" s="155"/>
      <c r="L175" s="155"/>
      <c r="M175" s="110"/>
      <c r="N175" s="110"/>
      <c r="O175" s="110"/>
      <c r="P175" s="110"/>
      <c r="Q175" s="110"/>
      <c r="R175" s="110"/>
      <c r="S175" s="110"/>
      <c r="T175" s="110"/>
      <c r="U175" s="110"/>
      <c r="V175" s="110"/>
      <c r="W175" s="110"/>
      <c r="X175" s="110"/>
      <c r="Y175" s="110"/>
      <c r="Z175" s="177"/>
      <c r="AA175" s="177"/>
      <c r="AB175" s="177"/>
      <c r="AC175" s="177"/>
      <c r="AD175" s="177"/>
      <c r="AE175" s="177"/>
      <c r="AF175" s="177"/>
      <c r="AG175" s="110"/>
      <c r="AH175" s="157">
        <f>' B_Populations'!C180</f>
        <v>0</v>
      </c>
      <c r="AI175" s="157">
        <f>IF(AH175=0,0,($C$175/$AH$175)*100000)</f>
        <v>0</v>
      </c>
      <c r="AJ175" s="157">
        <f>' B_Populations'!E180</f>
        <v>0</v>
      </c>
      <c r="AK175" s="157">
        <f>IF(AJ175=0,0,($D$175/$AJ$175)*100000)</f>
        <v>0</v>
      </c>
      <c r="AL175" s="157">
        <f>' B_Populations'!G180</f>
        <v>0</v>
      </c>
      <c r="AM175" s="157">
        <f>IF(AL175=0,0,($E$175/$AL$175)*100000)</f>
        <v>0</v>
      </c>
      <c r="AN175" s="157">
        <f>' B_Populations'!I180</f>
        <v>0</v>
      </c>
      <c r="AO175" s="157">
        <f>IF(AN175=0,0,($F$175/$AN$175)*100000)</f>
        <v>0</v>
      </c>
      <c r="AP175" s="157">
        <f>' B_Populations'!K180</f>
        <v>0</v>
      </c>
      <c r="AQ175" s="157">
        <f>IF(AP175=0,0,($G$175/$AP$175)*100000)</f>
        <v>0</v>
      </c>
      <c r="AR175" s="157">
        <f>' B_Populations'!M180</f>
        <v>0</v>
      </c>
      <c r="AS175" s="157">
        <f>IF(AR175=0,0,($H$175/$AR$175)*100000)</f>
        <v>0</v>
      </c>
      <c r="AT175" s="157">
        <f>' B_Populations'!O180</f>
        <v>0</v>
      </c>
      <c r="AU175" s="157">
        <f>IF(AT175=0,0,($I$175/$AT$175)*100000)</f>
        <v>0</v>
      </c>
      <c r="AV175" s="157">
        <f>' B_Populations'!Q180</f>
        <v>0</v>
      </c>
      <c r="AW175" s="157">
        <f>IF(AV175=0,0,($J$175/$AV$175)*100000)</f>
        <v>0</v>
      </c>
      <c r="AX175" s="157">
        <f>' B_Populations'!S180</f>
        <v>0</v>
      </c>
      <c r="AY175" s="157">
        <f>IF(AX175=0,0,($K$175/$AX$175)*100000)</f>
        <v>0</v>
      </c>
      <c r="AZ175" s="157">
        <f>' B_Populations'!U180</f>
        <v>0</v>
      </c>
      <c r="BA175" s="157">
        <f>IF(AZ175=0,0,($L$175/$AZ$175)*100000)</f>
        <v>0</v>
      </c>
      <c r="CQ175" s="110"/>
      <c r="CR175" s="158"/>
      <c r="CS175" s="159">
        <v>8.7247000000000005E-2</v>
      </c>
      <c r="CT175" s="110"/>
      <c r="CU175" s="108" t="str">
        <f>' B_Populations'!$B$15</f>
        <v>55-64</v>
      </c>
      <c r="CV175" s="160">
        <f t="shared" si="175"/>
        <v>0</v>
      </c>
      <c r="CW175" s="161">
        <f t="shared" si="176"/>
        <v>0</v>
      </c>
      <c r="CX175" s="161">
        <f t="shared" si="177"/>
        <v>0</v>
      </c>
      <c r="CY175" s="162">
        <f t="shared" si="178"/>
        <v>0</v>
      </c>
      <c r="CZ175" s="162">
        <f t="shared" si="179"/>
        <v>0</v>
      </c>
      <c r="DA175" s="162">
        <f t="shared" si="180"/>
        <v>0</v>
      </c>
      <c r="DB175" s="162">
        <f t="shared" si="181"/>
        <v>0</v>
      </c>
      <c r="DC175" s="162">
        <f t="shared" si="182"/>
        <v>0</v>
      </c>
      <c r="DD175" s="162">
        <f t="shared" si="183"/>
        <v>0</v>
      </c>
      <c r="DE175" s="178">
        <f t="shared" si="184"/>
        <v>0</v>
      </c>
    </row>
    <row r="176" spans="1:109">
      <c r="B176" s="108" t="str">
        <f>' B_Populations'!$B$16</f>
        <v>65-74</v>
      </c>
      <c r="C176" s="264"/>
      <c r="D176" s="265"/>
      <c r="E176" s="265"/>
      <c r="F176" s="155"/>
      <c r="G176" s="155"/>
      <c r="H176" s="155"/>
      <c r="I176" s="155"/>
      <c r="J176" s="155"/>
      <c r="K176" s="155"/>
      <c r="L176" s="155"/>
      <c r="M176" s="110"/>
      <c r="N176" s="110"/>
      <c r="O176" s="110"/>
      <c r="P176" s="110"/>
      <c r="Q176" s="110"/>
      <c r="R176" s="110"/>
      <c r="S176" s="110"/>
      <c r="T176" s="110"/>
      <c r="U176" s="110"/>
      <c r="V176" s="110"/>
      <c r="W176" s="110"/>
      <c r="X176" s="110"/>
      <c r="Y176" s="110"/>
      <c r="Z176" s="177"/>
      <c r="AA176" s="177"/>
      <c r="AB176" s="177"/>
      <c r="AC176" s="177"/>
      <c r="AD176" s="177"/>
      <c r="AE176" s="177"/>
      <c r="AF176" s="177"/>
      <c r="AG176" s="110"/>
      <c r="AH176" s="157">
        <f>' B_Populations'!C181</f>
        <v>0</v>
      </c>
      <c r="AI176" s="157">
        <f>IF(AH176=0,0,($C$176/$AH$176)*100000)</f>
        <v>0</v>
      </c>
      <c r="AJ176" s="157">
        <f>' B_Populations'!E181</f>
        <v>0</v>
      </c>
      <c r="AK176" s="157">
        <f>IF(AJ176=0,0,($D$176/$AJ$176)*100000)</f>
        <v>0</v>
      </c>
      <c r="AL176" s="157">
        <f>' B_Populations'!G181</f>
        <v>0</v>
      </c>
      <c r="AM176" s="157">
        <f>IF(AL176=0,0,($E$176/$AL$176)*100000)</f>
        <v>0</v>
      </c>
      <c r="AN176" s="157">
        <f>' B_Populations'!I181</f>
        <v>0</v>
      </c>
      <c r="AO176" s="157">
        <f>IF(AN176=0,0,($F$176/$AN$176)*100000)</f>
        <v>0</v>
      </c>
      <c r="AP176" s="157">
        <f>' B_Populations'!K181</f>
        <v>0</v>
      </c>
      <c r="AQ176" s="157">
        <f>IF(AP176=0,0,($G$176/$AP$176)*100000)</f>
        <v>0</v>
      </c>
      <c r="AR176" s="157">
        <f>' B_Populations'!M181</f>
        <v>0</v>
      </c>
      <c r="AS176" s="157">
        <f>IF(AR176=0,0,($H$176/$AR$176)*100000)</f>
        <v>0</v>
      </c>
      <c r="AT176" s="157">
        <f>' B_Populations'!O181</f>
        <v>0</v>
      </c>
      <c r="AU176" s="157">
        <f>IF(AT176=0,0,($I$176/$AT$176)*100000)</f>
        <v>0</v>
      </c>
      <c r="AV176" s="157">
        <f>' B_Populations'!Q181</f>
        <v>0</v>
      </c>
      <c r="AW176" s="157">
        <f>IF(AV176=0,0,($J$176/$AV$176)*100000)</f>
        <v>0</v>
      </c>
      <c r="AX176" s="157">
        <f>' B_Populations'!S181</f>
        <v>0</v>
      </c>
      <c r="AY176" s="157">
        <f>IF(AX176=0,0,($K$176/$AX$176)*100000)</f>
        <v>0</v>
      </c>
      <c r="AZ176" s="157">
        <f>' B_Populations'!U181</f>
        <v>0</v>
      </c>
      <c r="BA176" s="157">
        <f>IF(AZ176=0,0,($L$176/$AZ$176)*100000)</f>
        <v>0</v>
      </c>
      <c r="CQ176" s="110"/>
      <c r="CR176" s="158"/>
      <c r="CS176" s="159">
        <v>6.6036999999999998E-2</v>
      </c>
      <c r="CT176" s="110"/>
      <c r="CU176" s="108" t="str">
        <f>' B_Populations'!$B$16</f>
        <v>65-74</v>
      </c>
      <c r="CV176" s="160">
        <f t="shared" si="175"/>
        <v>0</v>
      </c>
      <c r="CW176" s="161">
        <f t="shared" si="176"/>
        <v>0</v>
      </c>
      <c r="CX176" s="161">
        <f t="shared" si="177"/>
        <v>0</v>
      </c>
      <c r="CY176" s="162">
        <f t="shared" si="178"/>
        <v>0</v>
      </c>
      <c r="CZ176" s="162">
        <f t="shared" si="179"/>
        <v>0</v>
      </c>
      <c r="DA176" s="162">
        <f t="shared" si="180"/>
        <v>0</v>
      </c>
      <c r="DB176" s="162">
        <f t="shared" si="181"/>
        <v>0</v>
      </c>
      <c r="DC176" s="162">
        <f t="shared" si="182"/>
        <v>0</v>
      </c>
      <c r="DD176" s="162">
        <f t="shared" si="183"/>
        <v>0</v>
      </c>
      <c r="DE176" s="178">
        <f t="shared" si="184"/>
        <v>0</v>
      </c>
    </row>
    <row r="177" spans="1:109">
      <c r="B177" s="108" t="str">
        <f>' B_Populations'!$B$17</f>
        <v>75-84</v>
      </c>
      <c r="C177" s="264"/>
      <c r="D177" s="265"/>
      <c r="E177" s="265"/>
      <c r="F177" s="155"/>
      <c r="G177" s="155"/>
      <c r="H177" s="155"/>
      <c r="I177" s="155"/>
      <c r="J177" s="155"/>
      <c r="K177" s="155"/>
      <c r="L177" s="155"/>
      <c r="M177" s="110"/>
      <c r="N177" s="110"/>
      <c r="O177" s="110"/>
      <c r="P177" s="110"/>
      <c r="Q177" s="110"/>
      <c r="R177" s="110"/>
      <c r="S177" s="110"/>
      <c r="T177" s="110"/>
      <c r="U177" s="110"/>
      <c r="V177" s="110"/>
      <c r="W177" s="110"/>
      <c r="X177" s="110"/>
      <c r="Y177" s="110"/>
      <c r="Z177" s="177"/>
      <c r="AA177" s="177"/>
      <c r="AB177" s="177"/>
      <c r="AC177" s="177"/>
      <c r="AD177" s="177"/>
      <c r="AE177" s="177"/>
      <c r="AF177" s="177"/>
      <c r="AG177" s="110"/>
      <c r="AH177" s="157">
        <f>' B_Populations'!C182</f>
        <v>0</v>
      </c>
      <c r="AI177" s="157">
        <f>IF(AH177=0,0,($C$177/$AH$177)*100000)</f>
        <v>0</v>
      </c>
      <c r="AJ177" s="157">
        <f>' B_Populations'!E182</f>
        <v>0</v>
      </c>
      <c r="AK177" s="157">
        <f>IF(AJ177=0,0,($D$177/$AJ$177)*100000)</f>
        <v>0</v>
      </c>
      <c r="AL177" s="157">
        <f>' B_Populations'!G182</f>
        <v>0</v>
      </c>
      <c r="AM177" s="157">
        <f>IF(AL177=0,0,($E$177/$AL$177)*100000)</f>
        <v>0</v>
      </c>
      <c r="AN177" s="157">
        <f>' B_Populations'!I182</f>
        <v>0</v>
      </c>
      <c r="AO177" s="157">
        <f>IF(AN177=0,0,($F$177/$AN$177)*100000)</f>
        <v>0</v>
      </c>
      <c r="AP177" s="157">
        <f>' B_Populations'!K182</f>
        <v>0</v>
      </c>
      <c r="AQ177" s="157">
        <f>IF(AP177=0,0,($G$177/$AP$177)*100000)</f>
        <v>0</v>
      </c>
      <c r="AR177" s="157">
        <f>' B_Populations'!M182</f>
        <v>0</v>
      </c>
      <c r="AS177" s="157">
        <f>IF(AR177=0,0,($H$177/$AR$177)*100000)</f>
        <v>0</v>
      </c>
      <c r="AT177" s="157">
        <f>' B_Populations'!O182</f>
        <v>0</v>
      </c>
      <c r="AU177" s="157">
        <f>IF(AT177=0,0,($I$177/$AT$177)*100000)</f>
        <v>0</v>
      </c>
      <c r="AV177" s="157">
        <f>' B_Populations'!Q182</f>
        <v>0</v>
      </c>
      <c r="AW177" s="157">
        <f>IF(AV177=0,0,($J$177/$AV$177)*100000)</f>
        <v>0</v>
      </c>
      <c r="AX177" s="157">
        <f>' B_Populations'!S182</f>
        <v>0</v>
      </c>
      <c r="AY177" s="157">
        <f>IF(AX177=0,0,($K$177/$AX$177)*100000)</f>
        <v>0</v>
      </c>
      <c r="AZ177" s="157">
        <f>' B_Populations'!U182</f>
        <v>0</v>
      </c>
      <c r="BA177" s="157">
        <f>IF(AZ177=0,0,($L$177/$AZ$177)*100000)</f>
        <v>0</v>
      </c>
      <c r="CQ177" s="110"/>
      <c r="CR177" s="158"/>
      <c r="CS177" s="159">
        <v>4.4840999999999999E-2</v>
      </c>
      <c r="CT177" s="110"/>
      <c r="CU177" s="108" t="str">
        <f>' B_Populations'!$B$17</f>
        <v>75-84</v>
      </c>
      <c r="CV177" s="160">
        <f t="shared" si="175"/>
        <v>0</v>
      </c>
      <c r="CW177" s="161">
        <f t="shared" si="176"/>
        <v>0</v>
      </c>
      <c r="CX177" s="161">
        <f t="shared" si="177"/>
        <v>0</v>
      </c>
      <c r="CY177" s="162">
        <f t="shared" si="178"/>
        <v>0</v>
      </c>
      <c r="CZ177" s="162">
        <f t="shared" si="179"/>
        <v>0</v>
      </c>
      <c r="DA177" s="162">
        <f t="shared" si="180"/>
        <v>0</v>
      </c>
      <c r="DB177" s="162">
        <f t="shared" si="181"/>
        <v>0</v>
      </c>
      <c r="DC177" s="162">
        <f t="shared" si="182"/>
        <v>0</v>
      </c>
      <c r="DD177" s="162">
        <f t="shared" si="183"/>
        <v>0</v>
      </c>
      <c r="DE177" s="178">
        <f t="shared" si="184"/>
        <v>0</v>
      </c>
    </row>
    <row r="178" spans="1:109">
      <c r="B178" s="108" t="str">
        <f>' B_Populations'!$B$18</f>
        <v>85+</v>
      </c>
      <c r="C178" s="264"/>
      <c r="D178" s="265"/>
      <c r="E178" s="265"/>
      <c r="F178" s="155"/>
      <c r="G178" s="155"/>
      <c r="H178" s="155"/>
      <c r="I178" s="155"/>
      <c r="J178" s="155"/>
      <c r="K178" s="155"/>
      <c r="L178" s="155"/>
      <c r="M178" s="110"/>
      <c r="N178" s="110"/>
      <c r="O178" s="110"/>
      <c r="P178" s="110"/>
      <c r="Q178" s="110"/>
      <c r="R178" s="110"/>
      <c r="S178" s="110"/>
      <c r="T178" s="110"/>
      <c r="U178" s="110"/>
      <c r="V178" s="110"/>
      <c r="W178" s="110"/>
      <c r="X178" s="110"/>
      <c r="Y178" s="110"/>
      <c r="Z178" s="177"/>
      <c r="AA178" s="177"/>
      <c r="AB178" s="177"/>
      <c r="AC178" s="177"/>
      <c r="AD178" s="177"/>
      <c r="AE178" s="177"/>
      <c r="AF178" s="177"/>
      <c r="AG178" s="110"/>
      <c r="AH178" s="157">
        <f>' B_Populations'!C183</f>
        <v>0</v>
      </c>
      <c r="AI178" s="157">
        <f>IF(AH178=0,0,($C$178/$AH$178)*100000)</f>
        <v>0</v>
      </c>
      <c r="AJ178" s="157">
        <f>' B_Populations'!E183</f>
        <v>0</v>
      </c>
      <c r="AK178" s="157">
        <f>IF(AJ178=0,0,($D$178/$AJ$178)*100000)</f>
        <v>0</v>
      </c>
      <c r="AL178" s="157">
        <f>' B_Populations'!G183</f>
        <v>0</v>
      </c>
      <c r="AM178" s="157">
        <f>IF(AL178=0,0,($E$178/$AL$178)*100000)</f>
        <v>0</v>
      </c>
      <c r="AN178" s="157">
        <f>' B_Populations'!I183</f>
        <v>0</v>
      </c>
      <c r="AO178" s="157">
        <f>IF(AN178=0,0,($F$178/$AN$178)*100000)</f>
        <v>0</v>
      </c>
      <c r="AP178" s="157">
        <f>' B_Populations'!K183</f>
        <v>0</v>
      </c>
      <c r="AQ178" s="157">
        <f>IF(AP178=0,0,($G$178/$AP$178)*100000)</f>
        <v>0</v>
      </c>
      <c r="AR178" s="157">
        <f>' B_Populations'!M183</f>
        <v>0</v>
      </c>
      <c r="AS178" s="157">
        <f>IF(AR178=0,0,($H$178/$AR$178)*100000)</f>
        <v>0</v>
      </c>
      <c r="AT178" s="157">
        <f>' B_Populations'!O183</f>
        <v>0</v>
      </c>
      <c r="AU178" s="157">
        <f>IF(AT178=0,0,($I$178/$AT$178)*100000)</f>
        <v>0</v>
      </c>
      <c r="AV178" s="157">
        <f>' B_Populations'!Q183</f>
        <v>0</v>
      </c>
      <c r="AW178" s="157">
        <f>IF(AV178=0,0,($J$178/$AV$178)*100000)</f>
        <v>0</v>
      </c>
      <c r="AX178" s="157">
        <f>' B_Populations'!S183</f>
        <v>0</v>
      </c>
      <c r="AY178" s="157">
        <f>IF(AX178=0,0,($K$178/$AX$178)*100000)</f>
        <v>0</v>
      </c>
      <c r="AZ178" s="157">
        <f>' B_Populations'!U183</f>
        <v>0</v>
      </c>
      <c r="BA178" s="157">
        <f>IF(AZ178=0,0,($L$178/$AZ$178)*100000)</f>
        <v>0</v>
      </c>
      <c r="CQ178" s="110"/>
      <c r="CR178" s="158"/>
      <c r="CS178" s="159">
        <v>1.5507999999999999E-2</v>
      </c>
      <c r="CT178" s="110"/>
      <c r="CU178" s="108" t="str">
        <f>' B_Populations'!$B$18</f>
        <v>85+</v>
      </c>
      <c r="CV178" s="160">
        <f t="shared" si="175"/>
        <v>0</v>
      </c>
      <c r="CW178" s="161">
        <f t="shared" si="176"/>
        <v>0</v>
      </c>
      <c r="CX178" s="161">
        <f t="shared" si="177"/>
        <v>0</v>
      </c>
      <c r="CY178" s="162">
        <f t="shared" si="178"/>
        <v>0</v>
      </c>
      <c r="CZ178" s="162">
        <f t="shared" si="179"/>
        <v>0</v>
      </c>
      <c r="DA178" s="162">
        <f t="shared" si="180"/>
        <v>0</v>
      </c>
      <c r="DB178" s="162">
        <f t="shared" si="181"/>
        <v>0</v>
      </c>
      <c r="DC178" s="162">
        <f t="shared" si="182"/>
        <v>0</v>
      </c>
      <c r="DD178" s="162">
        <f t="shared" si="183"/>
        <v>0</v>
      </c>
      <c r="DE178" s="178">
        <f t="shared" si="184"/>
        <v>0</v>
      </c>
    </row>
    <row r="179" spans="1:109">
      <c r="B179" s="163" t="s">
        <v>115</v>
      </c>
      <c r="C179" s="164">
        <f t="shared" ref="C179:L179" si="185">SUM(C169:C178)</f>
        <v>0</v>
      </c>
      <c r="D179" s="165">
        <f t="shared" si="185"/>
        <v>0</v>
      </c>
      <c r="E179" s="165">
        <f t="shared" si="185"/>
        <v>0</v>
      </c>
      <c r="F179" s="167">
        <f t="shared" si="185"/>
        <v>0</v>
      </c>
      <c r="G179" s="167">
        <f t="shared" si="185"/>
        <v>0</v>
      </c>
      <c r="H179" s="167">
        <f t="shared" si="185"/>
        <v>0</v>
      </c>
      <c r="I179" s="167">
        <f t="shared" si="185"/>
        <v>0</v>
      </c>
      <c r="J179" s="167">
        <f t="shared" si="185"/>
        <v>0</v>
      </c>
      <c r="K179" s="167">
        <f t="shared" si="185"/>
        <v>0</v>
      </c>
      <c r="L179" s="179">
        <f t="shared" si="185"/>
        <v>0</v>
      </c>
      <c r="M179" s="98"/>
      <c r="AH179" s="170">
        <f t="shared" ref="AH179:BA179" si="186">SUM(AH169:AH178)</f>
        <v>0</v>
      </c>
      <c r="AI179" s="157">
        <f>IF(AH179=0,0,($C$179/$AH$179)*100000)</f>
        <v>0</v>
      </c>
      <c r="AJ179" s="157">
        <f t="shared" si="186"/>
        <v>0</v>
      </c>
      <c r="AK179" s="157">
        <f>IF(AJ179=0,0,($D$179/$AJ$179)*100000)</f>
        <v>0</v>
      </c>
      <c r="AL179" s="157">
        <f t="shared" si="186"/>
        <v>0</v>
      </c>
      <c r="AM179" s="157">
        <f>IF(AL179=0,0,($E$179/$AL$179)*100000)</f>
        <v>0</v>
      </c>
      <c r="AN179" s="157">
        <f t="shared" si="186"/>
        <v>0</v>
      </c>
      <c r="AO179" s="157">
        <f>IF(AN179=0,0,($F$179/$AN$179)*100000)</f>
        <v>0</v>
      </c>
      <c r="AP179" s="157">
        <f t="shared" si="186"/>
        <v>0</v>
      </c>
      <c r="AQ179" s="157">
        <f>IF(AP179=0,0,($G$179/$AP$179)*100000)</f>
        <v>0</v>
      </c>
      <c r="AR179" s="157">
        <f t="shared" si="186"/>
        <v>0</v>
      </c>
      <c r="AS179" s="157">
        <f>IF(AR179=0,0,($H$179/$AR$179)*100000)</f>
        <v>0</v>
      </c>
      <c r="AT179" s="157">
        <f t="shared" si="186"/>
        <v>0</v>
      </c>
      <c r="AU179" s="157">
        <f>IF(AT179=0,0,($I$179/$AT$179)*100000)</f>
        <v>0</v>
      </c>
      <c r="AV179" s="157">
        <f t="shared" si="186"/>
        <v>0</v>
      </c>
      <c r="AW179" s="157">
        <f>IF(AV179=0,0,($J$179/$AV$179)*100000)</f>
        <v>0</v>
      </c>
      <c r="AX179" s="157">
        <f t="shared" si="186"/>
        <v>0</v>
      </c>
      <c r="AY179" s="157">
        <f>IF(AX179=0,0,($K$179/$AX$179)*100000)</f>
        <v>0</v>
      </c>
      <c r="AZ179" s="157">
        <f t="shared" si="186"/>
        <v>0</v>
      </c>
      <c r="BA179" s="157">
        <f>IF(AZ179=0,0,($L$179/$AZ$179)*100000)</f>
        <v>0</v>
      </c>
      <c r="CS179" s="171"/>
      <c r="CU179" s="157" t="s">
        <v>115</v>
      </c>
      <c r="CV179" s="160">
        <f t="shared" ref="CV179:DE179" si="187">SUM(CV169:CV178)</f>
        <v>0</v>
      </c>
      <c r="CW179" s="161">
        <f t="shared" si="187"/>
        <v>0</v>
      </c>
      <c r="CX179" s="161">
        <f t="shared" si="187"/>
        <v>0</v>
      </c>
      <c r="CY179" s="172">
        <f t="shared" si="187"/>
        <v>0</v>
      </c>
      <c r="CZ179" s="172">
        <f t="shared" si="187"/>
        <v>0</v>
      </c>
      <c r="DA179" s="172">
        <f t="shared" si="187"/>
        <v>0</v>
      </c>
      <c r="DB179" s="172">
        <f t="shared" si="187"/>
        <v>0</v>
      </c>
      <c r="DC179" s="172">
        <f t="shared" si="187"/>
        <v>0</v>
      </c>
      <c r="DD179" s="172">
        <f t="shared" si="187"/>
        <v>0</v>
      </c>
      <c r="DE179" s="180">
        <f t="shared" si="187"/>
        <v>0</v>
      </c>
    </row>
    <row r="181" spans="1:109" ht="12.95" thickBot="1"/>
    <row r="182" spans="1:109" ht="13.5" thickBot="1">
      <c r="A182" s="136" t="s">
        <v>116</v>
      </c>
      <c r="B182" s="173"/>
      <c r="C182" s="174">
        <f>' B_Populations'!A190</f>
        <v>0</v>
      </c>
      <c r="D182" s="139" t="s">
        <v>103</v>
      </c>
      <c r="E182" s="139"/>
      <c r="F182" s="140" t="s">
        <v>104</v>
      </c>
      <c r="G182" s="141"/>
      <c r="H182" s="141"/>
      <c r="I182" s="141"/>
      <c r="J182" s="141"/>
      <c r="K182" s="141"/>
      <c r="L182" s="141"/>
      <c r="M182" s="98"/>
      <c r="N182" s="98"/>
      <c r="O182" s="98"/>
      <c r="P182" s="98"/>
      <c r="Q182" s="98"/>
      <c r="R182" s="98"/>
      <c r="S182" s="98"/>
      <c r="T182" s="98"/>
      <c r="U182" s="98"/>
      <c r="V182" s="98"/>
      <c r="W182" s="98"/>
      <c r="X182" s="98"/>
      <c r="Y182" s="98"/>
      <c r="CV182" s="98" t="s">
        <v>106</v>
      </c>
      <c r="CW182" s="98"/>
      <c r="CX182" s="98"/>
      <c r="CY182" s="98"/>
    </row>
    <row r="183" spans="1:109" ht="39">
      <c r="B183" s="144" t="s">
        <v>32</v>
      </c>
      <c r="C183" s="145" t="s">
        <v>107</v>
      </c>
      <c r="D183" s="146" t="s">
        <v>108</v>
      </c>
      <c r="E183" s="146" t="s">
        <v>109</v>
      </c>
      <c r="F183" s="148" t="str">
        <f>' B_Populations'!$I$8</f>
        <v>White-Not Hispanic</v>
      </c>
      <c r="G183" s="148" t="str">
        <f>' B_Populations'!$K$8</f>
        <v>Hispanic</v>
      </c>
      <c r="H183" s="148" t="str">
        <f>' B_Populations'!$M$8</f>
        <v>Black-Not Hispanic</v>
      </c>
      <c r="I183" s="148" t="str">
        <f>' B_Populations'!$O$8</f>
        <v>Asian</v>
      </c>
      <c r="J183" s="148" t="str">
        <f>' B_Populations'!$Q$8</f>
        <v>American Indian/Alaska Native</v>
      </c>
      <c r="K183" s="148" t="str">
        <f>' B_Populations'!$S$8</f>
        <v>Other</v>
      </c>
      <c r="L183" s="175" t="str">
        <f>' B_Populations'!$U$8</f>
        <v>Other</v>
      </c>
      <c r="M183" s="102"/>
      <c r="N183" s="102"/>
      <c r="O183" s="102"/>
      <c r="P183" s="102"/>
      <c r="Q183" s="102"/>
      <c r="R183" s="102"/>
      <c r="S183" s="102"/>
      <c r="T183" s="102"/>
      <c r="U183" s="102"/>
      <c r="V183" s="102"/>
      <c r="W183" s="102"/>
      <c r="X183" s="102"/>
      <c r="Y183" s="102"/>
      <c r="Z183" s="102"/>
      <c r="AA183" s="102"/>
      <c r="AB183" s="102"/>
      <c r="AC183" s="102"/>
      <c r="AD183" s="102"/>
      <c r="AE183" s="102"/>
      <c r="AF183" s="102"/>
      <c r="AH183" s="150" t="s">
        <v>110</v>
      </c>
      <c r="AI183" s="150" t="s">
        <v>111</v>
      </c>
      <c r="AJ183" s="150" t="s">
        <v>112</v>
      </c>
      <c r="AK183" s="150" t="s">
        <v>111</v>
      </c>
      <c r="AL183" s="150" t="s">
        <v>113</v>
      </c>
      <c r="AM183" s="150" t="s">
        <v>111</v>
      </c>
      <c r="AN183" s="150" t="str">
        <f>' B_Populations'!$I$8</f>
        <v>White-Not Hispanic</v>
      </c>
      <c r="AO183" s="150" t="s">
        <v>111</v>
      </c>
      <c r="AP183" s="150" t="str">
        <f>' B_Populations'!$K$8</f>
        <v>Hispanic</v>
      </c>
      <c r="AQ183" s="150" t="s">
        <v>111</v>
      </c>
      <c r="AR183" s="150" t="str">
        <f>' B_Populations'!$M$8</f>
        <v>Black-Not Hispanic</v>
      </c>
      <c r="AS183" s="150" t="s">
        <v>111</v>
      </c>
      <c r="AT183" s="150" t="str">
        <f>' B_Populations'!$O$8</f>
        <v>Asian</v>
      </c>
      <c r="AU183" s="150" t="s">
        <v>111</v>
      </c>
      <c r="AV183" s="150" t="str">
        <f>' B_Populations'!$Q$8</f>
        <v>American Indian/Alaska Native</v>
      </c>
      <c r="AW183" s="150" t="s">
        <v>111</v>
      </c>
      <c r="AX183" s="150" t="str">
        <f>' B_Populations'!$S$8</f>
        <v>Other</v>
      </c>
      <c r="AY183" s="150" t="s">
        <v>111</v>
      </c>
      <c r="AZ183" s="150" t="str">
        <f>' B_Populations'!$U$8</f>
        <v>Other</v>
      </c>
      <c r="BA183" s="150" t="s">
        <v>111</v>
      </c>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51" t="s">
        <v>114</v>
      </c>
      <c r="CU183" s="150" t="s">
        <v>32</v>
      </c>
      <c r="CV183" s="152" t="s">
        <v>33</v>
      </c>
      <c r="CW183" s="153" t="s">
        <v>34</v>
      </c>
      <c r="CX183" s="153" t="s">
        <v>35</v>
      </c>
      <c r="CY183" s="148" t="str">
        <f>' B_Populations'!$I$8</f>
        <v>White-Not Hispanic</v>
      </c>
      <c r="CZ183" s="148" t="str">
        <f>' B_Populations'!$K$8</f>
        <v>Hispanic</v>
      </c>
      <c r="DA183" s="148" t="str">
        <f>' B_Populations'!$M$8</f>
        <v>Black-Not Hispanic</v>
      </c>
      <c r="DB183" s="148" t="str">
        <f>' B_Populations'!$O$8</f>
        <v>Asian</v>
      </c>
      <c r="DC183" s="148" t="str">
        <f>' B_Populations'!$Q$8</f>
        <v>American Indian/Alaska Native</v>
      </c>
      <c r="DD183" s="148" t="str">
        <f>' B_Populations'!$S$8</f>
        <v>Other</v>
      </c>
      <c r="DE183" s="175" t="str">
        <f>' B_Populations'!$U$8</f>
        <v>Other</v>
      </c>
    </row>
    <row r="184" spans="1:109">
      <c r="B184" s="108" t="str">
        <f>' B_Populations'!$B$9</f>
        <v>10-14</v>
      </c>
      <c r="C184" s="264"/>
      <c r="D184" s="265"/>
      <c r="E184" s="265"/>
      <c r="F184" s="155"/>
      <c r="G184" s="155"/>
      <c r="H184" s="155"/>
      <c r="I184" s="155"/>
      <c r="J184" s="155"/>
      <c r="K184" s="155"/>
      <c r="L184" s="155"/>
      <c r="M184" s="110"/>
      <c r="N184" s="110"/>
      <c r="O184" s="110"/>
      <c r="P184" s="110"/>
      <c r="Q184" s="110"/>
      <c r="R184" s="110"/>
      <c r="S184" s="110"/>
      <c r="T184" s="110"/>
      <c r="U184" s="110"/>
      <c r="V184" s="110"/>
      <c r="W184" s="110"/>
      <c r="X184" s="110"/>
      <c r="Y184" s="110"/>
      <c r="Z184" s="177"/>
      <c r="AA184" s="177"/>
      <c r="AB184" s="177"/>
      <c r="AC184" s="177"/>
      <c r="AD184" s="177"/>
      <c r="AE184" s="177"/>
      <c r="AF184" s="177"/>
      <c r="AG184" s="110"/>
      <c r="AH184" s="157">
        <f>' B_Populations'!C189</f>
        <v>0</v>
      </c>
      <c r="AI184" s="157">
        <f>IF(AH184=0,0,($C$184/$AH$184)*100000)</f>
        <v>0</v>
      </c>
      <c r="AJ184" s="157">
        <f>' B_Populations'!E189</f>
        <v>0</v>
      </c>
      <c r="AK184" s="157">
        <f>IF(AJ184=0,0,($D$184/$AJ$184)*100000)</f>
        <v>0</v>
      </c>
      <c r="AL184" s="157">
        <f>' B_Populations'!G189</f>
        <v>0</v>
      </c>
      <c r="AM184" s="157">
        <f>IF(AL184=0,0,($E$184/$AL$184)*100000)</f>
        <v>0</v>
      </c>
      <c r="AN184" s="157">
        <f>' B_Populations'!I189</f>
        <v>0</v>
      </c>
      <c r="AO184" s="157">
        <f>IF(AN184=0,0,($F$184/$AN$184)*100000)</f>
        <v>0</v>
      </c>
      <c r="AP184" s="157">
        <f>' B_Populations'!K189</f>
        <v>0</v>
      </c>
      <c r="AQ184" s="157">
        <f>IF(AP184=0,0,($G$184/$AP$184)*100000)</f>
        <v>0</v>
      </c>
      <c r="AR184" s="157">
        <f>' B_Populations'!M189</f>
        <v>0</v>
      </c>
      <c r="AS184" s="157">
        <f>IF(AR184=0,0,($H$184/$AR$184)*100000)</f>
        <v>0</v>
      </c>
      <c r="AT184" s="157">
        <f>' B_Populations'!O189</f>
        <v>0</v>
      </c>
      <c r="AU184" s="157">
        <f>IF(AT184=0,0,($I$184/$AT$184)*100000)</f>
        <v>0</v>
      </c>
      <c r="AV184" s="157">
        <f>' B_Populations'!Q189</f>
        <v>0</v>
      </c>
      <c r="AW184" s="157">
        <f>IF(AV184=0,0,($J$184/$AV$184)*100000)</f>
        <v>0</v>
      </c>
      <c r="AX184" s="157">
        <f>' B_Populations'!S189</f>
        <v>0</v>
      </c>
      <c r="AY184" s="157">
        <f>IF(AX184=0,0,($K$184/$AX$184)*100000)</f>
        <v>0</v>
      </c>
      <c r="AZ184" s="157">
        <f>' B_Populations'!U189</f>
        <v>0</v>
      </c>
      <c r="BA184" s="157">
        <f>IF(AZ184=0,0,($L$184/$AZ$184)*100000)</f>
        <v>0</v>
      </c>
      <c r="CQ184" s="110"/>
      <c r="CR184" s="158"/>
      <c r="CS184" s="159">
        <v>7.3032E-2</v>
      </c>
      <c r="CT184" s="110"/>
      <c r="CU184" s="108" t="str">
        <f>' B_Populations'!$B$9</f>
        <v>10-14</v>
      </c>
      <c r="CV184" s="160">
        <f t="shared" ref="CV184:CV193" si="188">AI184*CS184</f>
        <v>0</v>
      </c>
      <c r="CW184" s="161">
        <f t="shared" ref="CW184:CW193" si="189">AK184*CS184</f>
        <v>0</v>
      </c>
      <c r="CX184" s="161">
        <f t="shared" ref="CX184:CX193" si="190">AM184*CS184</f>
        <v>0</v>
      </c>
      <c r="CY184" s="162">
        <f t="shared" ref="CY184:CY193" si="191">AO184*CS184</f>
        <v>0</v>
      </c>
      <c r="CZ184" s="162">
        <f t="shared" ref="CZ184:CZ193" si="192">AQ184*CS184</f>
        <v>0</v>
      </c>
      <c r="DA184" s="162">
        <f t="shared" ref="DA184:DA193" si="193">AS184*CS184</f>
        <v>0</v>
      </c>
      <c r="DB184" s="162">
        <f t="shared" ref="DB184:DB193" si="194">AU184*CS184</f>
        <v>0</v>
      </c>
      <c r="DC184" s="162">
        <f t="shared" ref="DC184:DC193" si="195">AW184*CS184</f>
        <v>0</v>
      </c>
      <c r="DD184" s="162">
        <f t="shared" ref="DD184:DD193" si="196">AY184*CS184</f>
        <v>0</v>
      </c>
      <c r="DE184" s="178">
        <f t="shared" ref="DE184:DE193" si="197">BA184*CS184</f>
        <v>0</v>
      </c>
    </row>
    <row r="185" spans="1:109">
      <c r="B185" s="108" t="str">
        <f>' B_Populations'!$B$10</f>
        <v>15-19</v>
      </c>
      <c r="C185" s="264"/>
      <c r="D185" s="265"/>
      <c r="E185" s="265"/>
      <c r="F185" s="155"/>
      <c r="G185" s="155"/>
      <c r="H185" s="155"/>
      <c r="I185" s="155"/>
      <c r="J185" s="155"/>
      <c r="K185" s="155"/>
      <c r="L185" s="155"/>
      <c r="M185" s="110"/>
      <c r="N185" s="110"/>
      <c r="O185" s="110"/>
      <c r="P185" s="110"/>
      <c r="Q185" s="110"/>
      <c r="R185" s="110"/>
      <c r="S185" s="110"/>
      <c r="T185" s="110"/>
      <c r="U185" s="110"/>
      <c r="V185" s="110"/>
      <c r="W185" s="110"/>
      <c r="X185" s="110"/>
      <c r="Y185" s="110"/>
      <c r="Z185" s="177"/>
      <c r="AA185" s="177"/>
      <c r="AB185" s="177"/>
      <c r="AC185" s="177"/>
      <c r="AD185" s="177"/>
      <c r="AE185" s="177"/>
      <c r="AF185" s="177"/>
      <c r="AG185" s="110"/>
      <c r="AH185" s="157">
        <f>' B_Populations'!C190</f>
        <v>0</v>
      </c>
      <c r="AI185" s="157">
        <f>IF(AH185=0,0,($C$185/$AH$185)*100000)</f>
        <v>0</v>
      </c>
      <c r="AJ185" s="157">
        <f>' B_Populations'!E190</f>
        <v>0</v>
      </c>
      <c r="AK185" s="157">
        <f>IF(AJ185=0,0,($D$185/$AJ$185)*100000)</f>
        <v>0</v>
      </c>
      <c r="AL185" s="157">
        <f>' B_Populations'!G190</f>
        <v>0</v>
      </c>
      <c r="AM185" s="157">
        <f>IF(AL185=0,0,($E$185/$AL$185)*100000)</f>
        <v>0</v>
      </c>
      <c r="AN185" s="157">
        <f>' B_Populations'!I190</f>
        <v>0</v>
      </c>
      <c r="AO185" s="157">
        <f>IF(AN185=0,0,($F$185/$AN$185)*100000)</f>
        <v>0</v>
      </c>
      <c r="AP185" s="157">
        <f>' B_Populations'!K190</f>
        <v>0</v>
      </c>
      <c r="AQ185" s="157">
        <f>IF(AP185=0,0,($G$185/$AP$185)*100000)</f>
        <v>0</v>
      </c>
      <c r="AR185" s="157">
        <f>' B_Populations'!M190</f>
        <v>0</v>
      </c>
      <c r="AS185" s="157">
        <f>IF(AR185=0,0,($H$185/$AR$185)*100000)</f>
        <v>0</v>
      </c>
      <c r="AT185" s="157">
        <f>' B_Populations'!O190</f>
        <v>0</v>
      </c>
      <c r="AU185" s="157">
        <f>IF(AT185=0,0,($I$185/$AT$185)*100000)</f>
        <v>0</v>
      </c>
      <c r="AV185" s="157">
        <f>' B_Populations'!Q190</f>
        <v>0</v>
      </c>
      <c r="AW185" s="157">
        <f>IF(AV185=0,0,($J$185/$AV$185)*100000)</f>
        <v>0</v>
      </c>
      <c r="AX185" s="157">
        <f>' B_Populations'!S190</f>
        <v>0</v>
      </c>
      <c r="AY185" s="157">
        <f>IF(AX185=0,0,($K$185/$AX$185)*100000)</f>
        <v>0</v>
      </c>
      <c r="AZ185" s="157">
        <f>' B_Populations'!U190</f>
        <v>0</v>
      </c>
      <c r="BA185" s="157">
        <f>IF(AZ185=0,0,($L$185/$AZ$185)*100000)</f>
        <v>0</v>
      </c>
      <c r="CQ185" s="110"/>
      <c r="CR185" s="158"/>
      <c r="CS185" s="159">
        <v>7.2168999999999997E-2</v>
      </c>
      <c r="CT185" s="110"/>
      <c r="CU185" s="108" t="str">
        <f>' B_Populations'!$B$10</f>
        <v>15-19</v>
      </c>
      <c r="CV185" s="160">
        <f t="shared" si="188"/>
        <v>0</v>
      </c>
      <c r="CW185" s="161">
        <f t="shared" si="189"/>
        <v>0</v>
      </c>
      <c r="CX185" s="161">
        <f t="shared" si="190"/>
        <v>0</v>
      </c>
      <c r="CY185" s="162">
        <f t="shared" si="191"/>
        <v>0</v>
      </c>
      <c r="CZ185" s="162">
        <f t="shared" si="192"/>
        <v>0</v>
      </c>
      <c r="DA185" s="162">
        <f t="shared" si="193"/>
        <v>0</v>
      </c>
      <c r="DB185" s="162">
        <f t="shared" si="194"/>
        <v>0</v>
      </c>
      <c r="DC185" s="162">
        <f t="shared" si="195"/>
        <v>0</v>
      </c>
      <c r="DD185" s="162">
        <f t="shared" si="196"/>
        <v>0</v>
      </c>
      <c r="DE185" s="178">
        <f t="shared" si="197"/>
        <v>0</v>
      </c>
    </row>
    <row r="186" spans="1:109">
      <c r="B186" s="108" t="str">
        <f>' B_Populations'!$B$11</f>
        <v>20-24</v>
      </c>
      <c r="C186" s="264"/>
      <c r="D186" s="265"/>
      <c r="E186" s="265"/>
      <c r="F186" s="155"/>
      <c r="G186" s="155"/>
      <c r="H186" s="155"/>
      <c r="I186" s="155"/>
      <c r="J186" s="155"/>
      <c r="K186" s="155"/>
      <c r="L186" s="155"/>
      <c r="M186" s="110"/>
      <c r="N186" s="110"/>
      <c r="O186" s="110"/>
      <c r="P186" s="110"/>
      <c r="Q186" s="110"/>
      <c r="R186" s="110"/>
      <c r="S186" s="110"/>
      <c r="T186" s="110"/>
      <c r="U186" s="110"/>
      <c r="V186" s="110"/>
      <c r="W186" s="110"/>
      <c r="X186" s="110"/>
      <c r="Y186" s="110"/>
      <c r="Z186" s="177"/>
      <c r="AA186" s="177"/>
      <c r="AB186" s="177"/>
      <c r="AC186" s="177"/>
      <c r="AD186" s="177"/>
      <c r="AE186" s="177"/>
      <c r="AF186" s="177"/>
      <c r="AG186" s="110"/>
      <c r="AH186" s="157">
        <f>' B_Populations'!C191</f>
        <v>0</v>
      </c>
      <c r="AI186" s="157">
        <f>IF(AH186=0,0,($C$186/$AH$186)*100000)</f>
        <v>0</v>
      </c>
      <c r="AJ186" s="157">
        <f>' B_Populations'!E191</f>
        <v>0</v>
      </c>
      <c r="AK186" s="157">
        <f>IF(AJ186=0,0,($D$186/$AJ$186)*100000)</f>
        <v>0</v>
      </c>
      <c r="AL186" s="157">
        <f>' B_Populations'!G191</f>
        <v>0</v>
      </c>
      <c r="AM186" s="157">
        <f>IF(AL186=0,0,($E$186/$AL$186)*100000)</f>
        <v>0</v>
      </c>
      <c r="AN186" s="157">
        <f>' B_Populations'!I191</f>
        <v>0</v>
      </c>
      <c r="AO186" s="157">
        <f>IF(AN186=0,0,($F$186/$AN$186)*100000)</f>
        <v>0</v>
      </c>
      <c r="AP186" s="157">
        <f>' B_Populations'!K191</f>
        <v>0</v>
      </c>
      <c r="AQ186" s="157">
        <f>IF(AP186=0,0,($G$186/$AP$186)*100000)</f>
        <v>0</v>
      </c>
      <c r="AR186" s="157">
        <f>' B_Populations'!M191</f>
        <v>0</v>
      </c>
      <c r="AS186" s="157">
        <f>IF(AR186=0,0,($H$186/$AR$186)*100000)</f>
        <v>0</v>
      </c>
      <c r="AT186" s="157">
        <f>' B_Populations'!O191</f>
        <v>0</v>
      </c>
      <c r="AU186" s="157">
        <f>IF(AT186=0,0,($I$186/$AT$186)*100000)</f>
        <v>0</v>
      </c>
      <c r="AV186" s="157">
        <f>' B_Populations'!Q191</f>
        <v>0</v>
      </c>
      <c r="AW186" s="157">
        <f>IF(AV186=0,0,($J$186/$AV$186)*100000)</f>
        <v>0</v>
      </c>
      <c r="AX186" s="157">
        <f>' B_Populations'!S191</f>
        <v>0</v>
      </c>
      <c r="AY186" s="157">
        <f>IF(AX186=0,0,($K$186/$AX$186)*100000)</f>
        <v>0</v>
      </c>
      <c r="AZ186" s="157">
        <f>' B_Populations'!U191</f>
        <v>0</v>
      </c>
      <c r="BA186" s="157">
        <f>IF(AZ186=0,0,($L$186/$AZ$186)*100000)</f>
        <v>0</v>
      </c>
      <c r="CQ186" s="110"/>
      <c r="CR186" s="158"/>
      <c r="CS186" s="159">
        <v>6.6477999999999995E-2</v>
      </c>
      <c r="CT186" s="110"/>
      <c r="CU186" s="108" t="str">
        <f>' B_Populations'!$B$11</f>
        <v>20-24</v>
      </c>
      <c r="CV186" s="160">
        <f t="shared" si="188"/>
        <v>0</v>
      </c>
      <c r="CW186" s="161">
        <f t="shared" si="189"/>
        <v>0</v>
      </c>
      <c r="CX186" s="161">
        <f t="shared" si="190"/>
        <v>0</v>
      </c>
      <c r="CY186" s="162">
        <f t="shared" si="191"/>
        <v>0</v>
      </c>
      <c r="CZ186" s="162">
        <f t="shared" si="192"/>
        <v>0</v>
      </c>
      <c r="DA186" s="162">
        <f t="shared" si="193"/>
        <v>0</v>
      </c>
      <c r="DB186" s="162">
        <f t="shared" si="194"/>
        <v>0</v>
      </c>
      <c r="DC186" s="162">
        <f t="shared" si="195"/>
        <v>0</v>
      </c>
      <c r="DD186" s="162">
        <f t="shared" si="196"/>
        <v>0</v>
      </c>
      <c r="DE186" s="178">
        <f t="shared" si="197"/>
        <v>0</v>
      </c>
    </row>
    <row r="187" spans="1:109">
      <c r="B187" s="108" t="str">
        <f>' B_Populations'!$B$12</f>
        <v>25-34</v>
      </c>
      <c r="C187" s="264"/>
      <c r="D187" s="265"/>
      <c r="E187" s="265"/>
      <c r="F187" s="155"/>
      <c r="G187" s="155"/>
      <c r="H187" s="155"/>
      <c r="I187" s="155"/>
      <c r="J187" s="155"/>
      <c r="K187" s="155"/>
      <c r="L187" s="155"/>
      <c r="M187" s="110"/>
      <c r="N187" s="110"/>
      <c r="O187" s="110"/>
      <c r="P187" s="110"/>
      <c r="Q187" s="110"/>
      <c r="R187" s="110"/>
      <c r="S187" s="110"/>
      <c r="T187" s="110"/>
      <c r="U187" s="110"/>
      <c r="V187" s="110"/>
      <c r="W187" s="110"/>
      <c r="X187" s="110"/>
      <c r="Y187" s="110"/>
      <c r="Z187" s="177"/>
      <c r="AA187" s="177"/>
      <c r="AB187" s="177"/>
      <c r="AC187" s="177"/>
      <c r="AD187" s="177"/>
      <c r="AE187" s="177"/>
      <c r="AF187" s="177"/>
      <c r="AG187" s="110"/>
      <c r="AH187" s="157">
        <f>' B_Populations'!C192</f>
        <v>0</v>
      </c>
      <c r="AI187" s="157">
        <f>IF(AH187=0,0,($C$187/$AH$187)*100000)</f>
        <v>0</v>
      </c>
      <c r="AJ187" s="157">
        <f>' B_Populations'!E192</f>
        <v>0</v>
      </c>
      <c r="AK187" s="157">
        <f>IF(AJ187=0,0,($D$187/$AJ$187)*100000)</f>
        <v>0</v>
      </c>
      <c r="AL187" s="157">
        <f>' B_Populations'!G192</f>
        <v>0</v>
      </c>
      <c r="AM187" s="157">
        <f>IF(AL187=0,0,($E$187/$AL$187)*100000)</f>
        <v>0</v>
      </c>
      <c r="AN187" s="157">
        <f>' B_Populations'!I192</f>
        <v>0</v>
      </c>
      <c r="AO187" s="157">
        <f>IF(AN187=0,0,($F$187/$AN$187)*100000)</f>
        <v>0</v>
      </c>
      <c r="AP187" s="157">
        <f>' B_Populations'!K192</f>
        <v>0</v>
      </c>
      <c r="AQ187" s="157">
        <f>IF(AP187=0,0,($G$187/$AP$187)*100000)</f>
        <v>0</v>
      </c>
      <c r="AR187" s="157">
        <f>' B_Populations'!M192</f>
        <v>0</v>
      </c>
      <c r="AS187" s="157">
        <f>IF(AR187=0,0,($H$187/$AR$187)*100000)</f>
        <v>0</v>
      </c>
      <c r="AT187" s="157">
        <f>' B_Populations'!O192</f>
        <v>0</v>
      </c>
      <c r="AU187" s="157">
        <f>IF(AT187=0,0,($I$187/$AT$187)*100000)</f>
        <v>0</v>
      </c>
      <c r="AV187" s="157">
        <f>' B_Populations'!Q192</f>
        <v>0</v>
      </c>
      <c r="AW187" s="157">
        <f>IF(AV187=0,0,($J$187/$AV$187)*100000)</f>
        <v>0</v>
      </c>
      <c r="AX187" s="157">
        <f>' B_Populations'!S192</f>
        <v>0</v>
      </c>
      <c r="AY187" s="157">
        <f>IF(AX187=0,0,($K$187/$AX$187)*100000)</f>
        <v>0</v>
      </c>
      <c r="AZ187" s="157">
        <f>' B_Populations'!U192</f>
        <v>0</v>
      </c>
      <c r="BA187" s="157">
        <f>IF(AZ187=0,0,($L$187/$AZ$187)*100000)</f>
        <v>0</v>
      </c>
      <c r="CQ187" s="110"/>
      <c r="CR187" s="158"/>
      <c r="CS187" s="159">
        <v>0.135573</v>
      </c>
      <c r="CT187" s="110"/>
      <c r="CU187" s="108" t="str">
        <f>' B_Populations'!$B$12</f>
        <v>25-34</v>
      </c>
      <c r="CV187" s="160">
        <f t="shared" si="188"/>
        <v>0</v>
      </c>
      <c r="CW187" s="161">
        <f t="shared" si="189"/>
        <v>0</v>
      </c>
      <c r="CX187" s="161">
        <f t="shared" si="190"/>
        <v>0</v>
      </c>
      <c r="CY187" s="162">
        <f t="shared" si="191"/>
        <v>0</v>
      </c>
      <c r="CZ187" s="162">
        <f t="shared" si="192"/>
        <v>0</v>
      </c>
      <c r="DA187" s="162">
        <f t="shared" si="193"/>
        <v>0</v>
      </c>
      <c r="DB187" s="162">
        <f t="shared" si="194"/>
        <v>0</v>
      </c>
      <c r="DC187" s="162">
        <f t="shared" si="195"/>
        <v>0</v>
      </c>
      <c r="DD187" s="162">
        <f t="shared" si="196"/>
        <v>0</v>
      </c>
      <c r="DE187" s="178">
        <f t="shared" si="197"/>
        <v>0</v>
      </c>
    </row>
    <row r="188" spans="1:109">
      <c r="B188" s="108" t="str">
        <f>' B_Populations'!$B$13</f>
        <v>35-44</v>
      </c>
      <c r="C188" s="264"/>
      <c r="D188" s="265"/>
      <c r="E188" s="265"/>
      <c r="F188" s="155"/>
      <c r="G188" s="155"/>
      <c r="H188" s="155"/>
      <c r="I188" s="155"/>
      <c r="J188" s="155"/>
      <c r="K188" s="155"/>
      <c r="L188" s="155"/>
      <c r="M188" s="110"/>
      <c r="N188" s="110"/>
      <c r="O188" s="110"/>
      <c r="P188" s="110"/>
      <c r="Q188" s="110"/>
      <c r="R188" s="110"/>
      <c r="S188" s="110"/>
      <c r="T188" s="110"/>
      <c r="U188" s="110"/>
      <c r="V188" s="110"/>
      <c r="W188" s="110"/>
      <c r="X188" s="110"/>
      <c r="Y188" s="110"/>
      <c r="Z188" s="177"/>
      <c r="AA188" s="177"/>
      <c r="AB188" s="177"/>
      <c r="AC188" s="177"/>
      <c r="AD188" s="177"/>
      <c r="AE188" s="177"/>
      <c r="AF188" s="177"/>
      <c r="AG188" s="110"/>
      <c r="AH188" s="157">
        <f>' B_Populations'!C193</f>
        <v>0</v>
      </c>
      <c r="AI188" s="157">
        <f>IF(AH188=0,0,($C$188/$AH$188)*100000)</f>
        <v>0</v>
      </c>
      <c r="AJ188" s="157">
        <f>' B_Populations'!E193</f>
        <v>0</v>
      </c>
      <c r="AK188" s="157">
        <f>IF(AJ188=0,0,($D$188/$AJ$188)*100000)</f>
        <v>0</v>
      </c>
      <c r="AL188" s="157">
        <f>' B_Populations'!G193</f>
        <v>0</v>
      </c>
      <c r="AM188" s="157">
        <f>IF(AL188=0,0,($E$188/$AL$188)*100000)</f>
        <v>0</v>
      </c>
      <c r="AN188" s="157">
        <f>' B_Populations'!I193</f>
        <v>0</v>
      </c>
      <c r="AO188" s="157">
        <f>IF(AN188=0,0,($F$188/$AN$188)*100000)</f>
        <v>0</v>
      </c>
      <c r="AP188" s="157">
        <f>' B_Populations'!K193</f>
        <v>0</v>
      </c>
      <c r="AQ188" s="157">
        <f>IF(AP188=0,0,($G$188/$AP$188)*100000)</f>
        <v>0</v>
      </c>
      <c r="AR188" s="157">
        <f>' B_Populations'!M193</f>
        <v>0</v>
      </c>
      <c r="AS188" s="157">
        <f>IF(AR188=0,0,($H$188/$AR$188)*100000)</f>
        <v>0</v>
      </c>
      <c r="AT188" s="157">
        <f>' B_Populations'!O193</f>
        <v>0</v>
      </c>
      <c r="AU188" s="157">
        <f>IF(AT188=0,0,($I$188/$AT$188)*100000)</f>
        <v>0</v>
      </c>
      <c r="AV188" s="157">
        <f>' B_Populations'!Q193</f>
        <v>0</v>
      </c>
      <c r="AW188" s="157">
        <f>IF(AV188=0,0,($J$188/$AV$188)*100000)</f>
        <v>0</v>
      </c>
      <c r="AX188" s="157">
        <f>' B_Populations'!S193</f>
        <v>0</v>
      </c>
      <c r="AY188" s="157">
        <f>IF(AX188=0,0,($K$188/$AX$188)*100000)</f>
        <v>0</v>
      </c>
      <c r="AZ188" s="157">
        <f>' B_Populations'!U193</f>
        <v>0</v>
      </c>
      <c r="BA188" s="157">
        <f>IF(AZ188=0,0,($L$188/$AZ$188)*100000)</f>
        <v>0</v>
      </c>
      <c r="CQ188" s="110"/>
      <c r="CR188" s="158"/>
      <c r="CS188" s="159">
        <v>0.16261300000000001</v>
      </c>
      <c r="CT188" s="110"/>
      <c r="CU188" s="108" t="str">
        <f>' B_Populations'!$B$13</f>
        <v>35-44</v>
      </c>
      <c r="CV188" s="160">
        <f t="shared" si="188"/>
        <v>0</v>
      </c>
      <c r="CW188" s="161">
        <f t="shared" si="189"/>
        <v>0</v>
      </c>
      <c r="CX188" s="161">
        <f t="shared" si="190"/>
        <v>0</v>
      </c>
      <c r="CY188" s="162">
        <f t="shared" si="191"/>
        <v>0</v>
      </c>
      <c r="CZ188" s="162">
        <f t="shared" si="192"/>
        <v>0</v>
      </c>
      <c r="DA188" s="162">
        <f t="shared" si="193"/>
        <v>0</v>
      </c>
      <c r="DB188" s="162">
        <f t="shared" si="194"/>
        <v>0</v>
      </c>
      <c r="DC188" s="162">
        <f t="shared" si="195"/>
        <v>0</v>
      </c>
      <c r="DD188" s="162">
        <f t="shared" si="196"/>
        <v>0</v>
      </c>
      <c r="DE188" s="178">
        <f t="shared" si="197"/>
        <v>0</v>
      </c>
    </row>
    <row r="189" spans="1:109">
      <c r="B189" s="108" t="str">
        <f>' B_Populations'!$B$14</f>
        <v>45-54</v>
      </c>
      <c r="C189" s="264"/>
      <c r="D189" s="265"/>
      <c r="E189" s="265"/>
      <c r="F189" s="155"/>
      <c r="G189" s="155"/>
      <c r="H189" s="155"/>
      <c r="I189" s="155"/>
      <c r="J189" s="155"/>
      <c r="K189" s="155"/>
      <c r="L189" s="155"/>
      <c r="M189" s="110"/>
      <c r="N189" s="110"/>
      <c r="O189" s="110"/>
      <c r="P189" s="110"/>
      <c r="Q189" s="110"/>
      <c r="R189" s="110"/>
      <c r="S189" s="110"/>
      <c r="T189" s="110"/>
      <c r="U189" s="110"/>
      <c r="V189" s="110"/>
      <c r="W189" s="110"/>
      <c r="X189" s="110"/>
      <c r="Y189" s="110"/>
      <c r="Z189" s="177"/>
      <c r="AA189" s="177"/>
      <c r="AB189" s="177"/>
      <c r="AC189" s="177"/>
      <c r="AD189" s="177"/>
      <c r="AE189" s="177"/>
      <c r="AF189" s="177"/>
      <c r="AG189" s="110"/>
      <c r="AH189" s="157">
        <f>' B_Populations'!C194</f>
        <v>0</v>
      </c>
      <c r="AI189" s="157">
        <f>IF(AH189=0,0,($C$189/$AH$189)*100000)</f>
        <v>0</v>
      </c>
      <c r="AJ189" s="157">
        <f>' B_Populations'!E194</f>
        <v>0</v>
      </c>
      <c r="AK189" s="157">
        <f>IF(AJ189=0,0,($D$189/$AJ$189)*100000)</f>
        <v>0</v>
      </c>
      <c r="AL189" s="157">
        <f>' B_Populations'!G194</f>
        <v>0</v>
      </c>
      <c r="AM189" s="157">
        <f>IF(AL189=0,0,($E$189/$AL$189)*100000)</f>
        <v>0</v>
      </c>
      <c r="AN189" s="157">
        <f>' B_Populations'!I194</f>
        <v>0</v>
      </c>
      <c r="AO189" s="157">
        <f>IF(AN189=0,0,($F$189/$AN$189)*100000)</f>
        <v>0</v>
      </c>
      <c r="AP189" s="157">
        <f>' B_Populations'!K194</f>
        <v>0</v>
      </c>
      <c r="AQ189" s="157">
        <f>IF(AP189=0,0,($G$189/$AP$189)*100000)</f>
        <v>0</v>
      </c>
      <c r="AR189" s="157">
        <f>' B_Populations'!M194</f>
        <v>0</v>
      </c>
      <c r="AS189" s="157">
        <f>IF(AR189=0,0,($H$189/$AR$189)*100000)</f>
        <v>0</v>
      </c>
      <c r="AT189" s="157">
        <f>' B_Populations'!O194</f>
        <v>0</v>
      </c>
      <c r="AU189" s="157">
        <f>IF(AT189=0,0,($I$189/$AT$189)*100000)</f>
        <v>0</v>
      </c>
      <c r="AV189" s="157">
        <f>' B_Populations'!Q194</f>
        <v>0</v>
      </c>
      <c r="AW189" s="157">
        <f>IF(AV189=0,0,($J$189/$AV$189)*100000)</f>
        <v>0</v>
      </c>
      <c r="AX189" s="157">
        <f>' B_Populations'!S194</f>
        <v>0</v>
      </c>
      <c r="AY189" s="157">
        <f>IF(AX189=0,0,($K$189/$AX$189)*100000)</f>
        <v>0</v>
      </c>
      <c r="AZ189" s="157">
        <f>' B_Populations'!U194</f>
        <v>0</v>
      </c>
      <c r="BA189" s="157">
        <f>IF(AZ189=0,0,($L$189/$AZ$189)*100000)</f>
        <v>0</v>
      </c>
      <c r="CQ189" s="110"/>
      <c r="CR189" s="158"/>
      <c r="CS189" s="159">
        <v>0.13483400000000001</v>
      </c>
      <c r="CT189" s="110"/>
      <c r="CU189" s="108" t="str">
        <f>' B_Populations'!$B$14</f>
        <v>45-54</v>
      </c>
      <c r="CV189" s="160">
        <f t="shared" si="188"/>
        <v>0</v>
      </c>
      <c r="CW189" s="161">
        <f t="shared" si="189"/>
        <v>0</v>
      </c>
      <c r="CX189" s="161">
        <f t="shared" si="190"/>
        <v>0</v>
      </c>
      <c r="CY189" s="162">
        <f t="shared" si="191"/>
        <v>0</v>
      </c>
      <c r="CZ189" s="162">
        <f t="shared" si="192"/>
        <v>0</v>
      </c>
      <c r="DA189" s="162">
        <f t="shared" si="193"/>
        <v>0</v>
      </c>
      <c r="DB189" s="162">
        <f t="shared" si="194"/>
        <v>0</v>
      </c>
      <c r="DC189" s="162">
        <f t="shared" si="195"/>
        <v>0</v>
      </c>
      <c r="DD189" s="162">
        <f t="shared" si="196"/>
        <v>0</v>
      </c>
      <c r="DE189" s="178">
        <f t="shared" si="197"/>
        <v>0</v>
      </c>
    </row>
    <row r="190" spans="1:109">
      <c r="B190" s="108" t="str">
        <f>' B_Populations'!$B$15</f>
        <v>55-64</v>
      </c>
      <c r="C190" s="264"/>
      <c r="D190" s="265"/>
      <c r="E190" s="265"/>
      <c r="F190" s="155"/>
      <c r="G190" s="155"/>
      <c r="H190" s="155"/>
      <c r="I190" s="155"/>
      <c r="J190" s="155"/>
      <c r="K190" s="155"/>
      <c r="L190" s="155"/>
      <c r="M190" s="110"/>
      <c r="N190" s="110"/>
      <c r="O190" s="110"/>
      <c r="P190" s="110"/>
      <c r="Q190" s="110"/>
      <c r="R190" s="110"/>
      <c r="S190" s="110"/>
      <c r="T190" s="110"/>
      <c r="U190" s="110"/>
      <c r="V190" s="110"/>
      <c r="W190" s="110"/>
      <c r="X190" s="110"/>
      <c r="Y190" s="110"/>
      <c r="Z190" s="177"/>
      <c r="AA190" s="177"/>
      <c r="AB190" s="177"/>
      <c r="AC190" s="177"/>
      <c r="AD190" s="177"/>
      <c r="AE190" s="177"/>
      <c r="AF190" s="177"/>
      <c r="AG190" s="110"/>
      <c r="AH190" s="157">
        <f>' B_Populations'!C195</f>
        <v>0</v>
      </c>
      <c r="AI190" s="157">
        <f>IF(AH190=0,0,($C$190/$AH$190)*100000)</f>
        <v>0</v>
      </c>
      <c r="AJ190" s="157">
        <f>' B_Populations'!E195</f>
        <v>0</v>
      </c>
      <c r="AK190" s="157">
        <f>IF(AJ190=0,0,($D$190/$AJ$190)*100000)</f>
        <v>0</v>
      </c>
      <c r="AL190" s="157">
        <f>' B_Populations'!G195</f>
        <v>0</v>
      </c>
      <c r="AM190" s="157">
        <f>IF(AL190=0,0,($E$190/$AL$190)*100000)</f>
        <v>0</v>
      </c>
      <c r="AN190" s="157">
        <f>' B_Populations'!I195</f>
        <v>0</v>
      </c>
      <c r="AO190" s="157">
        <f>IF(AN190=0,0,($F$190/$AN$190)*100000)</f>
        <v>0</v>
      </c>
      <c r="AP190" s="157">
        <f>' B_Populations'!K195</f>
        <v>0</v>
      </c>
      <c r="AQ190" s="157">
        <f>IF(AP190=0,0,($G$190/$AP$190)*100000)</f>
        <v>0</v>
      </c>
      <c r="AR190" s="157">
        <f>' B_Populations'!M195</f>
        <v>0</v>
      </c>
      <c r="AS190" s="157">
        <f>IF(AR190=0,0,($H$190/$AR$190)*100000)</f>
        <v>0</v>
      </c>
      <c r="AT190" s="157">
        <f>' B_Populations'!O195</f>
        <v>0</v>
      </c>
      <c r="AU190" s="157">
        <f>IF(AT190=0,0,($I$190/$AT$190)*100000)</f>
        <v>0</v>
      </c>
      <c r="AV190" s="157">
        <f>' B_Populations'!Q195</f>
        <v>0</v>
      </c>
      <c r="AW190" s="157">
        <f>IF(AV190=0,0,($J$190/$AV$190)*100000)</f>
        <v>0</v>
      </c>
      <c r="AX190" s="157">
        <f>' B_Populations'!S195</f>
        <v>0</v>
      </c>
      <c r="AY190" s="157">
        <f>IF(AX190=0,0,($K$190/$AX$190)*100000)</f>
        <v>0</v>
      </c>
      <c r="AZ190" s="157">
        <f>' B_Populations'!U195</f>
        <v>0</v>
      </c>
      <c r="BA190" s="157">
        <f>IF(AZ190=0,0,($L$190/$AZ$190)*100000)</f>
        <v>0</v>
      </c>
      <c r="CQ190" s="110"/>
      <c r="CR190" s="158"/>
      <c r="CS190" s="159">
        <v>8.7247000000000005E-2</v>
      </c>
      <c r="CT190" s="110"/>
      <c r="CU190" s="108" t="str">
        <f>' B_Populations'!$B$15</f>
        <v>55-64</v>
      </c>
      <c r="CV190" s="160">
        <f t="shared" si="188"/>
        <v>0</v>
      </c>
      <c r="CW190" s="161">
        <f t="shared" si="189"/>
        <v>0</v>
      </c>
      <c r="CX190" s="161">
        <f t="shared" si="190"/>
        <v>0</v>
      </c>
      <c r="CY190" s="162">
        <f t="shared" si="191"/>
        <v>0</v>
      </c>
      <c r="CZ190" s="162">
        <f t="shared" si="192"/>
        <v>0</v>
      </c>
      <c r="DA190" s="162">
        <f t="shared" si="193"/>
        <v>0</v>
      </c>
      <c r="DB190" s="162">
        <f t="shared" si="194"/>
        <v>0</v>
      </c>
      <c r="DC190" s="162">
        <f t="shared" si="195"/>
        <v>0</v>
      </c>
      <c r="DD190" s="162">
        <f t="shared" si="196"/>
        <v>0</v>
      </c>
      <c r="DE190" s="178">
        <f t="shared" si="197"/>
        <v>0</v>
      </c>
    </row>
    <row r="191" spans="1:109">
      <c r="B191" s="108" t="str">
        <f>' B_Populations'!$B$16</f>
        <v>65-74</v>
      </c>
      <c r="C191" s="264"/>
      <c r="D191" s="265"/>
      <c r="E191" s="265"/>
      <c r="F191" s="155"/>
      <c r="G191" s="155"/>
      <c r="H191" s="155"/>
      <c r="I191" s="155"/>
      <c r="J191" s="155"/>
      <c r="K191" s="155"/>
      <c r="L191" s="155"/>
      <c r="M191" s="110"/>
      <c r="N191" s="110"/>
      <c r="O191" s="110"/>
      <c r="P191" s="110"/>
      <c r="Q191" s="110"/>
      <c r="R191" s="110"/>
      <c r="S191" s="110"/>
      <c r="T191" s="110"/>
      <c r="U191" s="110"/>
      <c r="V191" s="110"/>
      <c r="W191" s="110"/>
      <c r="X191" s="110"/>
      <c r="Y191" s="110"/>
      <c r="Z191" s="177"/>
      <c r="AA191" s="177"/>
      <c r="AB191" s="177"/>
      <c r="AC191" s="177"/>
      <c r="AD191" s="177"/>
      <c r="AE191" s="177"/>
      <c r="AF191" s="177"/>
      <c r="AG191" s="110"/>
      <c r="AH191" s="157">
        <f>' B_Populations'!C196</f>
        <v>0</v>
      </c>
      <c r="AI191" s="157">
        <f>IF(AH191=0,0,($C$191/$AH$191)*100000)</f>
        <v>0</v>
      </c>
      <c r="AJ191" s="157">
        <f>' B_Populations'!E196</f>
        <v>0</v>
      </c>
      <c r="AK191" s="157">
        <f>IF(AJ191=0,0,($D$191/$AJ$191)*100000)</f>
        <v>0</v>
      </c>
      <c r="AL191" s="157">
        <f>' B_Populations'!G196</f>
        <v>0</v>
      </c>
      <c r="AM191" s="157">
        <f>IF(AL191=0,0,($E$191/$AL$191)*100000)</f>
        <v>0</v>
      </c>
      <c r="AN191" s="157">
        <f>' B_Populations'!I196</f>
        <v>0</v>
      </c>
      <c r="AO191" s="157">
        <f>IF(AN191=0,0,($F$191/$AN$191)*100000)</f>
        <v>0</v>
      </c>
      <c r="AP191" s="157">
        <f>' B_Populations'!K196</f>
        <v>0</v>
      </c>
      <c r="AQ191" s="157">
        <f>IF(AP191=0,0,($G$191/$AP$191)*100000)</f>
        <v>0</v>
      </c>
      <c r="AR191" s="157">
        <f>' B_Populations'!M196</f>
        <v>0</v>
      </c>
      <c r="AS191" s="157">
        <f>IF(AR191=0,0,($H$191/$AR$191)*100000)</f>
        <v>0</v>
      </c>
      <c r="AT191" s="157">
        <f>' B_Populations'!O196</f>
        <v>0</v>
      </c>
      <c r="AU191" s="157">
        <f>IF(AT191=0,0,($I$191/$AT$191)*100000)</f>
        <v>0</v>
      </c>
      <c r="AV191" s="157">
        <f>' B_Populations'!Q196</f>
        <v>0</v>
      </c>
      <c r="AW191" s="157">
        <f>IF(AV191=0,0,($J$191/$AV$191)*100000)</f>
        <v>0</v>
      </c>
      <c r="AX191" s="157">
        <f>' B_Populations'!S196</f>
        <v>0</v>
      </c>
      <c r="AY191" s="157">
        <f>IF(AX191=0,0,($K$191/$AX$191)*100000)</f>
        <v>0</v>
      </c>
      <c r="AZ191" s="157">
        <f>' B_Populations'!U196</f>
        <v>0</v>
      </c>
      <c r="BA191" s="157">
        <f>IF(AZ191=0,0,($L$191/$AZ$191)*100000)</f>
        <v>0</v>
      </c>
      <c r="CQ191" s="110"/>
      <c r="CR191" s="158"/>
      <c r="CS191" s="159">
        <v>6.6036999999999998E-2</v>
      </c>
      <c r="CT191" s="110"/>
      <c r="CU191" s="108" t="str">
        <f>' B_Populations'!$B$16</f>
        <v>65-74</v>
      </c>
      <c r="CV191" s="160">
        <f t="shared" si="188"/>
        <v>0</v>
      </c>
      <c r="CW191" s="161">
        <f t="shared" si="189"/>
        <v>0</v>
      </c>
      <c r="CX191" s="161">
        <f t="shared" si="190"/>
        <v>0</v>
      </c>
      <c r="CY191" s="162">
        <f t="shared" si="191"/>
        <v>0</v>
      </c>
      <c r="CZ191" s="162">
        <f t="shared" si="192"/>
        <v>0</v>
      </c>
      <c r="DA191" s="162">
        <f t="shared" si="193"/>
        <v>0</v>
      </c>
      <c r="DB191" s="162">
        <f t="shared" si="194"/>
        <v>0</v>
      </c>
      <c r="DC191" s="162">
        <f t="shared" si="195"/>
        <v>0</v>
      </c>
      <c r="DD191" s="162">
        <f t="shared" si="196"/>
        <v>0</v>
      </c>
      <c r="DE191" s="178">
        <f t="shared" si="197"/>
        <v>0</v>
      </c>
    </row>
    <row r="192" spans="1:109">
      <c r="B192" s="108" t="str">
        <f>' B_Populations'!$B$17</f>
        <v>75-84</v>
      </c>
      <c r="C192" s="264"/>
      <c r="D192" s="265"/>
      <c r="E192" s="265"/>
      <c r="F192" s="155"/>
      <c r="G192" s="155"/>
      <c r="H192" s="155"/>
      <c r="I192" s="155"/>
      <c r="J192" s="155"/>
      <c r="K192" s="155"/>
      <c r="L192" s="155"/>
      <c r="M192" s="110"/>
      <c r="N192" s="110"/>
      <c r="O192" s="110"/>
      <c r="P192" s="110"/>
      <c r="Q192" s="110"/>
      <c r="R192" s="110"/>
      <c r="S192" s="110"/>
      <c r="T192" s="110"/>
      <c r="U192" s="110"/>
      <c r="V192" s="110"/>
      <c r="W192" s="110"/>
      <c r="X192" s="110"/>
      <c r="Y192" s="110"/>
      <c r="Z192" s="177"/>
      <c r="AA192" s="177"/>
      <c r="AB192" s="177"/>
      <c r="AC192" s="177"/>
      <c r="AD192" s="177"/>
      <c r="AE192" s="177"/>
      <c r="AF192" s="177"/>
      <c r="AG192" s="110"/>
      <c r="AH192" s="157">
        <f>' B_Populations'!C197</f>
        <v>0</v>
      </c>
      <c r="AI192" s="157">
        <f>IF(AH192=0,0,($C$192/$AH$192)*100000)</f>
        <v>0</v>
      </c>
      <c r="AJ192" s="157">
        <f>' B_Populations'!E197</f>
        <v>0</v>
      </c>
      <c r="AK192" s="157">
        <f>IF(AJ192=0,0,($D$192/$AJ$192)*100000)</f>
        <v>0</v>
      </c>
      <c r="AL192" s="157">
        <f>' B_Populations'!G197</f>
        <v>0</v>
      </c>
      <c r="AM192" s="157">
        <f>IF(AL192=0,0,($E$192/$AL$192)*100000)</f>
        <v>0</v>
      </c>
      <c r="AN192" s="157">
        <f>' B_Populations'!I197</f>
        <v>0</v>
      </c>
      <c r="AO192" s="157">
        <f>IF(AN192=0,0,($F$192/$AN$192)*100000)</f>
        <v>0</v>
      </c>
      <c r="AP192" s="157">
        <f>' B_Populations'!K197</f>
        <v>0</v>
      </c>
      <c r="AQ192" s="157">
        <f>IF(AP192=0,0,($G$192/$AP$192)*100000)</f>
        <v>0</v>
      </c>
      <c r="AR192" s="157">
        <f>' B_Populations'!M197</f>
        <v>0</v>
      </c>
      <c r="AS192" s="157">
        <f>IF(AR192=0,0,($H$192/$AR$192)*100000)</f>
        <v>0</v>
      </c>
      <c r="AT192" s="157">
        <f>' B_Populations'!O197</f>
        <v>0</v>
      </c>
      <c r="AU192" s="157">
        <f>IF(AT192=0,0,($I$192/$AT$192)*100000)</f>
        <v>0</v>
      </c>
      <c r="AV192" s="157">
        <f>' B_Populations'!Q197</f>
        <v>0</v>
      </c>
      <c r="AW192" s="157">
        <f>IF(AV192=0,0,($J$192/$AV$192)*100000)</f>
        <v>0</v>
      </c>
      <c r="AX192" s="157">
        <f>' B_Populations'!S197</f>
        <v>0</v>
      </c>
      <c r="AY192" s="157">
        <f>IF(AX192=0,0,($K$192/$AX$192)*100000)</f>
        <v>0</v>
      </c>
      <c r="AZ192" s="157">
        <f>' B_Populations'!U197</f>
        <v>0</v>
      </c>
      <c r="BA192" s="157">
        <f>IF(AZ192=0,0,($L$192/$AZ$192)*100000)</f>
        <v>0</v>
      </c>
      <c r="CQ192" s="110"/>
      <c r="CR192" s="158"/>
      <c r="CS192" s="159">
        <v>4.4840999999999999E-2</v>
      </c>
      <c r="CT192" s="110"/>
      <c r="CU192" s="108" t="str">
        <f>' B_Populations'!$B$17</f>
        <v>75-84</v>
      </c>
      <c r="CV192" s="160">
        <f t="shared" si="188"/>
        <v>0</v>
      </c>
      <c r="CW192" s="161">
        <f t="shared" si="189"/>
        <v>0</v>
      </c>
      <c r="CX192" s="161">
        <f t="shared" si="190"/>
        <v>0</v>
      </c>
      <c r="CY192" s="162">
        <f t="shared" si="191"/>
        <v>0</v>
      </c>
      <c r="CZ192" s="162">
        <f t="shared" si="192"/>
        <v>0</v>
      </c>
      <c r="DA192" s="162">
        <f t="shared" si="193"/>
        <v>0</v>
      </c>
      <c r="DB192" s="162">
        <f t="shared" si="194"/>
        <v>0</v>
      </c>
      <c r="DC192" s="162">
        <f t="shared" si="195"/>
        <v>0</v>
      </c>
      <c r="DD192" s="162">
        <f t="shared" si="196"/>
        <v>0</v>
      </c>
      <c r="DE192" s="178">
        <f t="shared" si="197"/>
        <v>0</v>
      </c>
    </row>
    <row r="193" spans="1:109">
      <c r="B193" s="108" t="str">
        <f>' B_Populations'!$B$18</f>
        <v>85+</v>
      </c>
      <c r="C193" s="264"/>
      <c r="D193" s="265"/>
      <c r="E193" s="265"/>
      <c r="F193" s="155"/>
      <c r="G193" s="155"/>
      <c r="H193" s="155"/>
      <c r="I193" s="155"/>
      <c r="J193" s="155"/>
      <c r="K193" s="155"/>
      <c r="L193" s="155"/>
      <c r="M193" s="110"/>
      <c r="N193" s="110"/>
      <c r="O193" s="110"/>
      <c r="P193" s="110"/>
      <c r="Q193" s="110"/>
      <c r="R193" s="110"/>
      <c r="S193" s="110"/>
      <c r="T193" s="110"/>
      <c r="U193" s="110"/>
      <c r="V193" s="110"/>
      <c r="W193" s="110"/>
      <c r="X193" s="110"/>
      <c r="Y193" s="110"/>
      <c r="Z193" s="177"/>
      <c r="AA193" s="177"/>
      <c r="AB193" s="177"/>
      <c r="AC193" s="177"/>
      <c r="AD193" s="177"/>
      <c r="AE193" s="177"/>
      <c r="AF193" s="177"/>
      <c r="AG193" s="110"/>
      <c r="AH193" s="157">
        <f>' B_Populations'!C198</f>
        <v>0</v>
      </c>
      <c r="AI193" s="157">
        <f>IF(AH193=0,0,($C$193/$AH$193)*100000)</f>
        <v>0</v>
      </c>
      <c r="AJ193" s="157">
        <f>' B_Populations'!E198</f>
        <v>0</v>
      </c>
      <c r="AK193" s="157">
        <f>IF(AJ193=0,0,($D$193/$AJ$193)*100000)</f>
        <v>0</v>
      </c>
      <c r="AL193" s="157">
        <f>' B_Populations'!G198</f>
        <v>0</v>
      </c>
      <c r="AM193" s="157">
        <f>IF(AL193=0,0,($E$193/$AL$193)*100000)</f>
        <v>0</v>
      </c>
      <c r="AN193" s="157">
        <f>' B_Populations'!I198</f>
        <v>0</v>
      </c>
      <c r="AO193" s="157">
        <f>IF(AN193=0,0,($F$193/$AN$193)*100000)</f>
        <v>0</v>
      </c>
      <c r="AP193" s="157">
        <f>' B_Populations'!K198</f>
        <v>0</v>
      </c>
      <c r="AQ193" s="157">
        <f>IF(AP193=0,0,($G$193/$AP$193)*100000)</f>
        <v>0</v>
      </c>
      <c r="AR193" s="157">
        <f>' B_Populations'!M198</f>
        <v>0</v>
      </c>
      <c r="AS193" s="157">
        <f>IF(AR193=0,0,($H$193/$AR$193)*100000)</f>
        <v>0</v>
      </c>
      <c r="AT193" s="157">
        <f>' B_Populations'!O198</f>
        <v>0</v>
      </c>
      <c r="AU193" s="157">
        <f>IF(AT193=0,0,($I$193/$AT$193)*100000)</f>
        <v>0</v>
      </c>
      <c r="AV193" s="157">
        <f>' B_Populations'!Q198</f>
        <v>0</v>
      </c>
      <c r="AW193" s="157">
        <f>IF(AV193=0,0,($J$193/$AV$193)*100000)</f>
        <v>0</v>
      </c>
      <c r="AX193" s="157">
        <f>' B_Populations'!S198</f>
        <v>0</v>
      </c>
      <c r="AY193" s="157">
        <f>IF(AX193=0,0,($K$193/$AX$193)*100000)</f>
        <v>0</v>
      </c>
      <c r="AZ193" s="157">
        <f>' B_Populations'!U198</f>
        <v>0</v>
      </c>
      <c r="BA193" s="157">
        <f>IF(AZ193=0,0,($L$193/$AZ$193)*100000)</f>
        <v>0</v>
      </c>
      <c r="CQ193" s="110"/>
      <c r="CR193" s="158"/>
      <c r="CS193" s="159">
        <v>1.5507999999999999E-2</v>
      </c>
      <c r="CT193" s="110"/>
      <c r="CU193" s="108" t="str">
        <f>' B_Populations'!$B$18</f>
        <v>85+</v>
      </c>
      <c r="CV193" s="160">
        <f t="shared" si="188"/>
        <v>0</v>
      </c>
      <c r="CW193" s="161">
        <f t="shared" si="189"/>
        <v>0</v>
      </c>
      <c r="CX193" s="161">
        <f t="shared" si="190"/>
        <v>0</v>
      </c>
      <c r="CY193" s="162">
        <f t="shared" si="191"/>
        <v>0</v>
      </c>
      <c r="CZ193" s="162">
        <f t="shared" si="192"/>
        <v>0</v>
      </c>
      <c r="DA193" s="162">
        <f t="shared" si="193"/>
        <v>0</v>
      </c>
      <c r="DB193" s="162">
        <f t="shared" si="194"/>
        <v>0</v>
      </c>
      <c r="DC193" s="162">
        <f t="shared" si="195"/>
        <v>0</v>
      </c>
      <c r="DD193" s="162">
        <f t="shared" si="196"/>
        <v>0</v>
      </c>
      <c r="DE193" s="178">
        <f t="shared" si="197"/>
        <v>0</v>
      </c>
    </row>
    <row r="194" spans="1:109">
      <c r="B194" s="163" t="s">
        <v>115</v>
      </c>
      <c r="C194" s="164">
        <f t="shared" ref="C194:L194" si="198">SUM(C184:C193)</f>
        <v>0</v>
      </c>
      <c r="D194" s="165">
        <f t="shared" si="198"/>
        <v>0</v>
      </c>
      <c r="E194" s="165">
        <f t="shared" si="198"/>
        <v>0</v>
      </c>
      <c r="F194" s="167">
        <f t="shared" si="198"/>
        <v>0</v>
      </c>
      <c r="G194" s="167">
        <f t="shared" si="198"/>
        <v>0</v>
      </c>
      <c r="H194" s="167">
        <f t="shared" si="198"/>
        <v>0</v>
      </c>
      <c r="I194" s="167">
        <f t="shared" si="198"/>
        <v>0</v>
      </c>
      <c r="J194" s="167">
        <f t="shared" si="198"/>
        <v>0</v>
      </c>
      <c r="K194" s="167">
        <f t="shared" si="198"/>
        <v>0</v>
      </c>
      <c r="L194" s="179">
        <f t="shared" si="198"/>
        <v>0</v>
      </c>
      <c r="M194" s="98"/>
      <c r="AH194" s="170">
        <f t="shared" ref="AH194:BA194" si="199">SUM(AH184:AH193)</f>
        <v>0</v>
      </c>
      <c r="AI194" s="157">
        <f>IF(AH194=0,0,($C$194/$AH$194)*100000)</f>
        <v>0</v>
      </c>
      <c r="AJ194" s="157">
        <f t="shared" si="199"/>
        <v>0</v>
      </c>
      <c r="AK194" s="157">
        <f>IF(AJ194=0,0,($D$194/$AJ$194)*100000)</f>
        <v>0</v>
      </c>
      <c r="AL194" s="157">
        <f t="shared" si="199"/>
        <v>0</v>
      </c>
      <c r="AM194" s="157">
        <f>IF(AL194=0,0,($E$194/$AL$194)*100000)</f>
        <v>0</v>
      </c>
      <c r="AN194" s="157">
        <f t="shared" si="199"/>
        <v>0</v>
      </c>
      <c r="AO194" s="157">
        <f>IF(AN194=0,0,($F$194/$AN$194)*100000)</f>
        <v>0</v>
      </c>
      <c r="AP194" s="157">
        <f t="shared" si="199"/>
        <v>0</v>
      </c>
      <c r="AQ194" s="157">
        <f>IF(AP194=0,0,($G$194/$AP$194)*100000)</f>
        <v>0</v>
      </c>
      <c r="AR194" s="157">
        <f t="shared" si="199"/>
        <v>0</v>
      </c>
      <c r="AS194" s="157">
        <f>IF(AR194=0,0,($H$194/$AR$194)*100000)</f>
        <v>0</v>
      </c>
      <c r="AT194" s="157">
        <f t="shared" si="199"/>
        <v>0</v>
      </c>
      <c r="AU194" s="157">
        <f>IF(AT194=0,0,($I$194/$AT$194)*100000)</f>
        <v>0</v>
      </c>
      <c r="AV194" s="157">
        <f t="shared" si="199"/>
        <v>0</v>
      </c>
      <c r="AW194" s="157">
        <f>IF(AV194=0,0,($J$194/$AV$194)*100000)</f>
        <v>0</v>
      </c>
      <c r="AX194" s="157">
        <f t="shared" si="199"/>
        <v>0</v>
      </c>
      <c r="AY194" s="157">
        <f>IF(AX194=0,0,($K$194/$AX$194)*100000)</f>
        <v>0</v>
      </c>
      <c r="AZ194" s="157">
        <f t="shared" si="199"/>
        <v>0</v>
      </c>
      <c r="BA194" s="157">
        <f>IF(AZ194=0,0,($L$194/$AZ$194)*100000)</f>
        <v>0</v>
      </c>
      <c r="CS194" s="171"/>
      <c r="CU194" s="157" t="s">
        <v>115</v>
      </c>
      <c r="CV194" s="160">
        <f t="shared" ref="CV194:DE194" si="200">SUM(CV184:CV193)</f>
        <v>0</v>
      </c>
      <c r="CW194" s="161">
        <f t="shared" si="200"/>
        <v>0</v>
      </c>
      <c r="CX194" s="161">
        <f t="shared" si="200"/>
        <v>0</v>
      </c>
      <c r="CY194" s="172">
        <f t="shared" si="200"/>
        <v>0</v>
      </c>
      <c r="CZ194" s="172">
        <f t="shared" si="200"/>
        <v>0</v>
      </c>
      <c r="DA194" s="172">
        <f t="shared" si="200"/>
        <v>0</v>
      </c>
      <c r="DB194" s="172">
        <f t="shared" si="200"/>
        <v>0</v>
      </c>
      <c r="DC194" s="172">
        <f t="shared" si="200"/>
        <v>0</v>
      </c>
      <c r="DD194" s="172">
        <f t="shared" si="200"/>
        <v>0</v>
      </c>
      <c r="DE194" s="180">
        <f t="shared" si="200"/>
        <v>0</v>
      </c>
    </row>
    <row r="196" spans="1:109" ht="12.95" thickBot="1"/>
    <row r="197" spans="1:109" ht="13.5" thickBot="1">
      <c r="A197" s="136" t="s">
        <v>116</v>
      </c>
      <c r="B197" s="173"/>
      <c r="C197" s="174">
        <f>' B_Populations'!A205</f>
        <v>0</v>
      </c>
      <c r="D197" s="139" t="s">
        <v>103</v>
      </c>
      <c r="E197" s="139"/>
      <c r="F197" s="140" t="s">
        <v>104</v>
      </c>
      <c r="G197" s="141"/>
      <c r="H197" s="141"/>
      <c r="I197" s="141"/>
      <c r="J197" s="141"/>
      <c r="K197" s="141"/>
      <c r="L197" s="141"/>
      <c r="M197" s="98"/>
      <c r="N197" s="98"/>
      <c r="O197" s="98"/>
      <c r="P197" s="98"/>
      <c r="Q197" s="98"/>
      <c r="R197" s="98"/>
      <c r="S197" s="98"/>
      <c r="T197" s="98"/>
      <c r="U197" s="98"/>
      <c r="V197" s="98"/>
      <c r="W197" s="98"/>
      <c r="X197" s="98"/>
      <c r="Y197" s="98"/>
      <c r="CV197" s="98" t="s">
        <v>106</v>
      </c>
      <c r="CW197" s="98"/>
      <c r="CX197" s="98"/>
      <c r="CY197" s="98"/>
    </row>
    <row r="198" spans="1:109" ht="39">
      <c r="B198" s="144" t="s">
        <v>32</v>
      </c>
      <c r="C198" s="145" t="s">
        <v>107</v>
      </c>
      <c r="D198" s="146" t="s">
        <v>108</v>
      </c>
      <c r="E198" s="146" t="s">
        <v>109</v>
      </c>
      <c r="F198" s="148" t="str">
        <f>' B_Populations'!$I$8</f>
        <v>White-Not Hispanic</v>
      </c>
      <c r="G198" s="148" t="str">
        <f>' B_Populations'!$K$8</f>
        <v>Hispanic</v>
      </c>
      <c r="H198" s="148" t="str">
        <f>' B_Populations'!$M$8</f>
        <v>Black-Not Hispanic</v>
      </c>
      <c r="I198" s="148" t="str">
        <f>' B_Populations'!$O$8</f>
        <v>Asian</v>
      </c>
      <c r="J198" s="148" t="str">
        <f>' B_Populations'!$Q$8</f>
        <v>American Indian/Alaska Native</v>
      </c>
      <c r="K198" s="148" t="str">
        <f>' B_Populations'!$S$8</f>
        <v>Other</v>
      </c>
      <c r="L198" s="175" t="str">
        <f>' B_Populations'!$U$8</f>
        <v>Other</v>
      </c>
      <c r="M198" s="102"/>
      <c r="N198" s="102"/>
      <c r="O198" s="102"/>
      <c r="P198" s="102"/>
      <c r="Q198" s="102"/>
      <c r="R198" s="102"/>
      <c r="S198" s="102"/>
      <c r="T198" s="102"/>
      <c r="U198" s="102"/>
      <c r="V198" s="102"/>
      <c r="W198" s="102"/>
      <c r="X198" s="102"/>
      <c r="Y198" s="102"/>
      <c r="Z198" s="102"/>
      <c r="AA198" s="102"/>
      <c r="AB198" s="102"/>
      <c r="AC198" s="102"/>
      <c r="AD198" s="102"/>
      <c r="AE198" s="102"/>
      <c r="AF198" s="102"/>
      <c r="AH198" s="150" t="s">
        <v>110</v>
      </c>
      <c r="AI198" s="150" t="s">
        <v>111</v>
      </c>
      <c r="AJ198" s="150" t="s">
        <v>112</v>
      </c>
      <c r="AK198" s="150" t="s">
        <v>111</v>
      </c>
      <c r="AL198" s="150" t="s">
        <v>113</v>
      </c>
      <c r="AM198" s="150" t="s">
        <v>111</v>
      </c>
      <c r="AN198" s="150" t="str">
        <f>' B_Populations'!$I$8</f>
        <v>White-Not Hispanic</v>
      </c>
      <c r="AO198" s="150" t="s">
        <v>111</v>
      </c>
      <c r="AP198" s="150" t="str">
        <f>' B_Populations'!$K$8</f>
        <v>Hispanic</v>
      </c>
      <c r="AQ198" s="150" t="s">
        <v>111</v>
      </c>
      <c r="AR198" s="150" t="str">
        <f>' B_Populations'!$M$8</f>
        <v>Black-Not Hispanic</v>
      </c>
      <c r="AS198" s="150" t="s">
        <v>111</v>
      </c>
      <c r="AT198" s="150" t="str">
        <f>' B_Populations'!$O$8</f>
        <v>Asian</v>
      </c>
      <c r="AU198" s="150" t="s">
        <v>111</v>
      </c>
      <c r="AV198" s="150" t="str">
        <f>' B_Populations'!$Q$8</f>
        <v>American Indian/Alaska Native</v>
      </c>
      <c r="AW198" s="150" t="s">
        <v>111</v>
      </c>
      <c r="AX198" s="150" t="str">
        <f>' B_Populations'!$S$8</f>
        <v>Other</v>
      </c>
      <c r="AY198" s="150" t="s">
        <v>111</v>
      </c>
      <c r="AZ198" s="150" t="str">
        <f>' B_Populations'!$U$8</f>
        <v>Other</v>
      </c>
      <c r="BA198" s="150" t="s">
        <v>111</v>
      </c>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51" t="s">
        <v>114</v>
      </c>
      <c r="CU198" s="150" t="s">
        <v>32</v>
      </c>
      <c r="CV198" s="152" t="s">
        <v>33</v>
      </c>
      <c r="CW198" s="153" t="s">
        <v>34</v>
      </c>
      <c r="CX198" s="153" t="s">
        <v>35</v>
      </c>
      <c r="CY198" s="148" t="str">
        <f>' B_Populations'!$I$8</f>
        <v>White-Not Hispanic</v>
      </c>
      <c r="CZ198" s="148" t="str">
        <f>' B_Populations'!$K$8</f>
        <v>Hispanic</v>
      </c>
      <c r="DA198" s="148" t="str">
        <f>' B_Populations'!$M$8</f>
        <v>Black-Not Hispanic</v>
      </c>
      <c r="DB198" s="148" t="str">
        <f>' B_Populations'!$O$8</f>
        <v>Asian</v>
      </c>
      <c r="DC198" s="148" t="str">
        <f>' B_Populations'!$Q$8</f>
        <v>American Indian/Alaska Native</v>
      </c>
      <c r="DD198" s="148" t="str">
        <f>' B_Populations'!$S$8</f>
        <v>Other</v>
      </c>
      <c r="DE198" s="175" t="str">
        <f>' B_Populations'!$U$8</f>
        <v>Other</v>
      </c>
    </row>
    <row r="199" spans="1:109">
      <c r="B199" s="108" t="str">
        <f>' B_Populations'!$B$9</f>
        <v>10-14</v>
      </c>
      <c r="C199" s="264"/>
      <c r="D199" s="265"/>
      <c r="E199" s="265"/>
      <c r="F199" s="155"/>
      <c r="G199" s="155"/>
      <c r="H199" s="155"/>
      <c r="I199" s="155"/>
      <c r="J199" s="155"/>
      <c r="K199" s="155"/>
      <c r="L199" s="155"/>
      <c r="M199" s="110"/>
      <c r="N199" s="110"/>
      <c r="O199" s="110"/>
      <c r="P199" s="110"/>
      <c r="Q199" s="110"/>
      <c r="R199" s="110"/>
      <c r="S199" s="110"/>
      <c r="T199" s="110"/>
      <c r="U199" s="110"/>
      <c r="V199" s="110"/>
      <c r="W199" s="110"/>
      <c r="X199" s="110"/>
      <c r="Y199" s="110"/>
      <c r="Z199" s="177"/>
      <c r="AA199" s="177"/>
      <c r="AB199" s="177"/>
      <c r="AC199" s="177"/>
      <c r="AD199" s="177"/>
      <c r="AE199" s="177"/>
      <c r="AF199" s="177"/>
      <c r="AG199" s="110"/>
      <c r="AH199" s="157">
        <f>' B_Populations'!C204</f>
        <v>0</v>
      </c>
      <c r="AI199" s="157">
        <f>IF(AH199=0,0,($C$199/$AH$199)*100000)</f>
        <v>0</v>
      </c>
      <c r="AJ199" s="157">
        <f>' B_Populations'!E204</f>
        <v>0</v>
      </c>
      <c r="AK199" s="157">
        <f>IF(AJ199=0,0,($D$4/$AJ$4)*100000)</f>
        <v>0</v>
      </c>
      <c r="AL199" s="157">
        <f>' B_Populations'!G204</f>
        <v>0</v>
      </c>
      <c r="AM199" s="157">
        <f>IF(AL199=0,0,($E$4/$AL$4)*100000)</f>
        <v>0</v>
      </c>
      <c r="AN199" s="157">
        <f>' B_Populations'!I204</f>
        <v>0</v>
      </c>
      <c r="AO199" s="157">
        <f>IF(AN199=0,0,($F$4/$AN$4)*100000)</f>
        <v>0</v>
      </c>
      <c r="AP199" s="157">
        <f>' B_Populations'!K204</f>
        <v>0</v>
      </c>
      <c r="AQ199" s="157">
        <f>IF(AP199=0,0,($G$4/$AP$4)*100000)</f>
        <v>0</v>
      </c>
      <c r="AR199" s="157">
        <f>' B_Populations'!M204</f>
        <v>0</v>
      </c>
      <c r="AS199" s="157">
        <f>IF(AR199=0,0,($H$4/$AR$4)*100000)</f>
        <v>0</v>
      </c>
      <c r="AT199" s="157">
        <f>' B_Populations'!O204</f>
        <v>0</v>
      </c>
      <c r="AU199" s="157">
        <f>IF(AT199=0,0,($I$4/$AT$4)*100000)</f>
        <v>0</v>
      </c>
      <c r="AV199" s="157">
        <f>' B_Populations'!Q204</f>
        <v>0</v>
      </c>
      <c r="AW199" s="157">
        <f>IF(AV199=0,0,($J$4/$AV$4)*100000)</f>
        <v>0</v>
      </c>
      <c r="AX199" s="157">
        <f>' B_Populations'!S204</f>
        <v>0</v>
      </c>
      <c r="AY199" s="157">
        <f>IF(AX199=0,0,($K$4/$AX$4)*100000)</f>
        <v>0</v>
      </c>
      <c r="AZ199" s="157">
        <f>' B_Populations'!U204</f>
        <v>0</v>
      </c>
      <c r="BA199" s="157">
        <f>IF(AZ199=0,0,($L$4/$AZ$4)*100000)</f>
        <v>0</v>
      </c>
      <c r="CQ199" s="110"/>
      <c r="CR199" s="158"/>
      <c r="CS199" s="159">
        <v>7.3032E-2</v>
      </c>
      <c r="CT199" s="110"/>
      <c r="CU199" s="108" t="str">
        <f>' B_Populations'!$B$9</f>
        <v>10-14</v>
      </c>
      <c r="CV199" s="160">
        <f t="shared" ref="CV199:CV208" si="201">AI199*CS199</f>
        <v>0</v>
      </c>
      <c r="CW199" s="161">
        <f t="shared" ref="CW199:CW208" si="202">AK199*CS199</f>
        <v>0</v>
      </c>
      <c r="CX199" s="161">
        <f t="shared" ref="CX199:CX208" si="203">AM199*CS199</f>
        <v>0</v>
      </c>
      <c r="CY199" s="162">
        <f t="shared" ref="CY199:CY208" si="204">AO199*CS199</f>
        <v>0</v>
      </c>
      <c r="CZ199" s="162">
        <f t="shared" ref="CZ199:CZ208" si="205">AQ199*CS199</f>
        <v>0</v>
      </c>
      <c r="DA199" s="162">
        <f t="shared" ref="DA199:DA208" si="206">AS199*CS199</f>
        <v>0</v>
      </c>
      <c r="DB199" s="162">
        <f t="shared" ref="DB199:DB208" si="207">AU199*CS199</f>
        <v>0</v>
      </c>
      <c r="DC199" s="162">
        <f t="shared" ref="DC199:DC208" si="208">AW199*CS199</f>
        <v>0</v>
      </c>
      <c r="DD199" s="162">
        <f t="shared" ref="DD199:DD208" si="209">AY199*CS199</f>
        <v>0</v>
      </c>
      <c r="DE199" s="178">
        <f t="shared" ref="DE199:DE208" si="210">BA199*CS199</f>
        <v>0</v>
      </c>
    </row>
    <row r="200" spans="1:109">
      <c r="B200" s="108" t="str">
        <f>' B_Populations'!$B$10</f>
        <v>15-19</v>
      </c>
      <c r="C200" s="264"/>
      <c r="D200" s="265"/>
      <c r="E200" s="265"/>
      <c r="F200" s="155"/>
      <c r="G200" s="155"/>
      <c r="H200" s="155"/>
      <c r="I200" s="155"/>
      <c r="J200" s="155"/>
      <c r="K200" s="155"/>
      <c r="L200" s="155"/>
      <c r="M200" s="110"/>
      <c r="N200" s="110"/>
      <c r="O200" s="110"/>
      <c r="P200" s="110"/>
      <c r="Q200" s="110"/>
      <c r="R200" s="110"/>
      <c r="S200" s="110"/>
      <c r="T200" s="110"/>
      <c r="U200" s="110"/>
      <c r="V200" s="110"/>
      <c r="W200" s="110"/>
      <c r="X200" s="110"/>
      <c r="Y200" s="110"/>
      <c r="Z200" s="177"/>
      <c r="AA200" s="177"/>
      <c r="AB200" s="177"/>
      <c r="AC200" s="177"/>
      <c r="AD200" s="177"/>
      <c r="AE200" s="177"/>
      <c r="AF200" s="177"/>
      <c r="AG200" s="110"/>
      <c r="AH200" s="157">
        <f>' B_Populations'!C205</f>
        <v>0</v>
      </c>
      <c r="AI200" s="157">
        <f>IF(AH200=0,0,($C$200/$AH$200)*100000)</f>
        <v>0</v>
      </c>
      <c r="AJ200" s="157">
        <f>' B_Populations'!E205</f>
        <v>0</v>
      </c>
      <c r="AK200" s="157">
        <f>IF(AJ200=0,0,($D$5/$AJ$5)*100000)</f>
        <v>0</v>
      </c>
      <c r="AL200" s="157">
        <f>' B_Populations'!G205</f>
        <v>0</v>
      </c>
      <c r="AM200" s="157">
        <f>IF(AL200=0,0,($E$5/$AL$5)*100000)</f>
        <v>0</v>
      </c>
      <c r="AN200" s="157">
        <f>' B_Populations'!I205</f>
        <v>0</v>
      </c>
      <c r="AO200" s="157">
        <f>IF(AN200=0,0,($F$5/$AN$5)*100000)</f>
        <v>0</v>
      </c>
      <c r="AP200" s="157">
        <f>' B_Populations'!K205</f>
        <v>0</v>
      </c>
      <c r="AQ200" s="157">
        <f>IF(AP200=0,0,($G$5/$AP$5)*100000)</f>
        <v>0</v>
      </c>
      <c r="AR200" s="157">
        <f>' B_Populations'!M205</f>
        <v>0</v>
      </c>
      <c r="AS200" s="157">
        <f>IF(AR200=0,0,($H$5/$AR$5)*100000)</f>
        <v>0</v>
      </c>
      <c r="AT200" s="157">
        <f>' B_Populations'!O205</f>
        <v>0</v>
      </c>
      <c r="AU200" s="157">
        <f>IF(AT200=0,0,($I$5/$AT$5)*100000)</f>
        <v>0</v>
      </c>
      <c r="AV200" s="157">
        <f>' B_Populations'!Q205</f>
        <v>0</v>
      </c>
      <c r="AW200" s="157">
        <f>IF(AV200=0,0,($J$5/$AV$5)*100000)</f>
        <v>0</v>
      </c>
      <c r="AX200" s="157">
        <f>' B_Populations'!S205</f>
        <v>0</v>
      </c>
      <c r="AY200" s="157">
        <f>IF(AX200=0,0,($K$5/$AX$5)*100000)</f>
        <v>0</v>
      </c>
      <c r="AZ200" s="157">
        <f>' B_Populations'!U205</f>
        <v>0</v>
      </c>
      <c r="BA200" s="157">
        <f>IF(AZ200=0,0,($L$5/$AZ$5)*100000)</f>
        <v>0</v>
      </c>
      <c r="CQ200" s="110"/>
      <c r="CR200" s="158"/>
      <c r="CS200" s="159">
        <v>7.2168999999999997E-2</v>
      </c>
      <c r="CT200" s="110"/>
      <c r="CU200" s="108" t="str">
        <f>' B_Populations'!$B$10</f>
        <v>15-19</v>
      </c>
      <c r="CV200" s="160">
        <f t="shared" si="201"/>
        <v>0</v>
      </c>
      <c r="CW200" s="161">
        <f t="shared" si="202"/>
        <v>0</v>
      </c>
      <c r="CX200" s="161">
        <f t="shared" si="203"/>
        <v>0</v>
      </c>
      <c r="CY200" s="162">
        <f t="shared" si="204"/>
        <v>0</v>
      </c>
      <c r="CZ200" s="162">
        <f t="shared" si="205"/>
        <v>0</v>
      </c>
      <c r="DA200" s="162">
        <f t="shared" si="206"/>
        <v>0</v>
      </c>
      <c r="DB200" s="162">
        <f t="shared" si="207"/>
        <v>0</v>
      </c>
      <c r="DC200" s="162">
        <f t="shared" si="208"/>
        <v>0</v>
      </c>
      <c r="DD200" s="162">
        <f t="shared" si="209"/>
        <v>0</v>
      </c>
      <c r="DE200" s="178">
        <f t="shared" si="210"/>
        <v>0</v>
      </c>
    </row>
    <row r="201" spans="1:109">
      <c r="B201" s="108" t="str">
        <f>' B_Populations'!$B$11</f>
        <v>20-24</v>
      </c>
      <c r="C201" s="264"/>
      <c r="D201" s="265"/>
      <c r="E201" s="265"/>
      <c r="F201" s="155"/>
      <c r="G201" s="155"/>
      <c r="H201" s="155"/>
      <c r="I201" s="155"/>
      <c r="J201" s="155"/>
      <c r="K201" s="155"/>
      <c r="L201" s="155"/>
      <c r="M201" s="110"/>
      <c r="N201" s="110"/>
      <c r="O201" s="110"/>
      <c r="P201" s="110"/>
      <c r="Q201" s="110"/>
      <c r="R201" s="110"/>
      <c r="S201" s="110"/>
      <c r="T201" s="110"/>
      <c r="U201" s="110"/>
      <c r="V201" s="110"/>
      <c r="W201" s="110"/>
      <c r="X201" s="110"/>
      <c r="Y201" s="110"/>
      <c r="Z201" s="177"/>
      <c r="AA201" s="177"/>
      <c r="AB201" s="177"/>
      <c r="AC201" s="177"/>
      <c r="AD201" s="177"/>
      <c r="AE201" s="177"/>
      <c r="AF201" s="177"/>
      <c r="AG201" s="110"/>
      <c r="AH201" s="157">
        <f>' B_Populations'!C206</f>
        <v>0</v>
      </c>
      <c r="AI201" s="157">
        <f>IF(AH201=0,0,($C$201/$AH$201)*100000)</f>
        <v>0</v>
      </c>
      <c r="AJ201" s="157">
        <f>' B_Populations'!E206</f>
        <v>0</v>
      </c>
      <c r="AK201" s="157">
        <f>IF(AJ201=0,0,($D$6/$AJ$6)*100000)</f>
        <v>0</v>
      </c>
      <c r="AL201" s="157">
        <f>' B_Populations'!G206</f>
        <v>0</v>
      </c>
      <c r="AM201" s="157">
        <f>IF(AL201=0,0,($E$6/$AL$6)*100000)</f>
        <v>0</v>
      </c>
      <c r="AN201" s="157">
        <f>' B_Populations'!I206</f>
        <v>0</v>
      </c>
      <c r="AO201" s="157">
        <f>IF(AN201=0,0,($F$6/$AN$6)*100000)</f>
        <v>0</v>
      </c>
      <c r="AP201" s="157">
        <f>' B_Populations'!K206</f>
        <v>0</v>
      </c>
      <c r="AQ201" s="157">
        <f>IF(AP201=0,0,($G$6/$AP$6)*100000)</f>
        <v>0</v>
      </c>
      <c r="AR201" s="157">
        <f>' B_Populations'!M206</f>
        <v>0</v>
      </c>
      <c r="AS201" s="157">
        <f>IF(AR201=0,0,($H$6/$AR$6)*100000)</f>
        <v>0</v>
      </c>
      <c r="AT201" s="157">
        <f>' B_Populations'!O206</f>
        <v>0</v>
      </c>
      <c r="AU201" s="157">
        <f>IF(AT201=0,0,($I$6/$AT$6)*100000)</f>
        <v>0</v>
      </c>
      <c r="AV201" s="157">
        <f>' B_Populations'!Q206</f>
        <v>0</v>
      </c>
      <c r="AW201" s="157">
        <f>IF(AV201=0,0,($J$6/$AV$6)*100000)</f>
        <v>0</v>
      </c>
      <c r="AX201" s="157">
        <f>' B_Populations'!S206</f>
        <v>0</v>
      </c>
      <c r="AY201" s="157">
        <f>IF(AX201=0,0,($K$6/$AX$6)*100000)</f>
        <v>0</v>
      </c>
      <c r="AZ201" s="157">
        <f>' B_Populations'!U206</f>
        <v>0</v>
      </c>
      <c r="BA201" s="157">
        <f>IF(AZ201=0,0,($L$6/$AZ$6)*100000)</f>
        <v>0</v>
      </c>
      <c r="CQ201" s="110"/>
      <c r="CR201" s="158"/>
      <c r="CS201" s="159">
        <v>6.6477999999999995E-2</v>
      </c>
      <c r="CT201" s="110"/>
      <c r="CU201" s="108" t="str">
        <f>' B_Populations'!$B$11</f>
        <v>20-24</v>
      </c>
      <c r="CV201" s="160">
        <f t="shared" si="201"/>
        <v>0</v>
      </c>
      <c r="CW201" s="161">
        <f t="shared" si="202"/>
        <v>0</v>
      </c>
      <c r="CX201" s="161">
        <f t="shared" si="203"/>
        <v>0</v>
      </c>
      <c r="CY201" s="162">
        <f t="shared" si="204"/>
        <v>0</v>
      </c>
      <c r="CZ201" s="162">
        <f t="shared" si="205"/>
        <v>0</v>
      </c>
      <c r="DA201" s="162">
        <f t="shared" si="206"/>
        <v>0</v>
      </c>
      <c r="DB201" s="162">
        <f t="shared" si="207"/>
        <v>0</v>
      </c>
      <c r="DC201" s="162">
        <f t="shared" si="208"/>
        <v>0</v>
      </c>
      <c r="DD201" s="162">
        <f t="shared" si="209"/>
        <v>0</v>
      </c>
      <c r="DE201" s="178">
        <f t="shared" si="210"/>
        <v>0</v>
      </c>
    </row>
    <row r="202" spans="1:109">
      <c r="B202" s="108" t="str">
        <f>' B_Populations'!$B$12</f>
        <v>25-34</v>
      </c>
      <c r="C202" s="264"/>
      <c r="D202" s="265"/>
      <c r="E202" s="265"/>
      <c r="F202" s="155"/>
      <c r="G202" s="155"/>
      <c r="H202" s="155"/>
      <c r="I202" s="155"/>
      <c r="J202" s="155"/>
      <c r="K202" s="155"/>
      <c r="L202" s="155"/>
      <c r="M202" s="110"/>
      <c r="N202" s="110"/>
      <c r="O202" s="110"/>
      <c r="P202" s="110"/>
      <c r="Q202" s="110"/>
      <c r="R202" s="110"/>
      <c r="S202" s="110"/>
      <c r="T202" s="110"/>
      <c r="U202" s="110"/>
      <c r="V202" s="110"/>
      <c r="W202" s="110"/>
      <c r="X202" s="110"/>
      <c r="Y202" s="110"/>
      <c r="Z202" s="177"/>
      <c r="AA202" s="177"/>
      <c r="AB202" s="177"/>
      <c r="AC202" s="177"/>
      <c r="AD202" s="177"/>
      <c r="AE202" s="177"/>
      <c r="AF202" s="177"/>
      <c r="AG202" s="110"/>
      <c r="AH202" s="157">
        <f>' B_Populations'!C207</f>
        <v>0</v>
      </c>
      <c r="AI202" s="157">
        <f>IF(AH202=0,0,($C$202/$AH$202)*100000)</f>
        <v>0</v>
      </c>
      <c r="AJ202" s="157">
        <f>' B_Populations'!E207</f>
        <v>0</v>
      </c>
      <c r="AK202" s="157">
        <f>IF(AJ202=0,0,($D$7/$AJ$7)*100000)</f>
        <v>0</v>
      </c>
      <c r="AL202" s="157">
        <f>' B_Populations'!G207</f>
        <v>0</v>
      </c>
      <c r="AM202" s="157">
        <f>IF(AL202=0,0,($E$7/$AL$7)*100000)</f>
        <v>0</v>
      </c>
      <c r="AN202" s="157">
        <f>' B_Populations'!I207</f>
        <v>0</v>
      </c>
      <c r="AO202" s="157">
        <f>IF(AN202=0,0,($F$7/$AN$7)*100000)</f>
        <v>0</v>
      </c>
      <c r="AP202" s="157">
        <f>' B_Populations'!K207</f>
        <v>0</v>
      </c>
      <c r="AQ202" s="157">
        <f>IF(AP202=0,0,($G$7/$AP$7)*100000)</f>
        <v>0</v>
      </c>
      <c r="AR202" s="157">
        <f>' B_Populations'!M207</f>
        <v>0</v>
      </c>
      <c r="AS202" s="157">
        <f>IF(AR202=0,0,($H$7/$AR$7)*100000)</f>
        <v>0</v>
      </c>
      <c r="AT202" s="157">
        <f>' B_Populations'!O207</f>
        <v>0</v>
      </c>
      <c r="AU202" s="157">
        <f>IF(AT202=0,0,($I$7/$AT$7)*100000)</f>
        <v>0</v>
      </c>
      <c r="AV202" s="157">
        <f>' B_Populations'!Q207</f>
        <v>0</v>
      </c>
      <c r="AW202" s="157">
        <f>IF(AV202=0,0,($J$7/$AV$7)*100000)</f>
        <v>0</v>
      </c>
      <c r="AX202" s="157">
        <f>' B_Populations'!S207</f>
        <v>0</v>
      </c>
      <c r="AY202" s="157">
        <f>IF(AX202=0,0,($K$7/$AX$7)*100000)</f>
        <v>0</v>
      </c>
      <c r="AZ202" s="157">
        <f>' B_Populations'!U207</f>
        <v>0</v>
      </c>
      <c r="BA202" s="157">
        <f>IF(AZ202=0,0,($L$7/$AZ$7)*100000)</f>
        <v>0</v>
      </c>
      <c r="CQ202" s="110"/>
      <c r="CR202" s="158"/>
      <c r="CS202" s="159">
        <v>0.135573</v>
      </c>
      <c r="CT202" s="110"/>
      <c r="CU202" s="108" t="str">
        <f>' B_Populations'!$B$12</f>
        <v>25-34</v>
      </c>
      <c r="CV202" s="160">
        <f t="shared" si="201"/>
        <v>0</v>
      </c>
      <c r="CW202" s="161">
        <f t="shared" si="202"/>
        <v>0</v>
      </c>
      <c r="CX202" s="161">
        <f t="shared" si="203"/>
        <v>0</v>
      </c>
      <c r="CY202" s="162">
        <f t="shared" si="204"/>
        <v>0</v>
      </c>
      <c r="CZ202" s="162">
        <f t="shared" si="205"/>
        <v>0</v>
      </c>
      <c r="DA202" s="162">
        <f t="shared" si="206"/>
        <v>0</v>
      </c>
      <c r="DB202" s="162">
        <f t="shared" si="207"/>
        <v>0</v>
      </c>
      <c r="DC202" s="162">
        <f t="shared" si="208"/>
        <v>0</v>
      </c>
      <c r="DD202" s="162">
        <f t="shared" si="209"/>
        <v>0</v>
      </c>
      <c r="DE202" s="178">
        <f t="shared" si="210"/>
        <v>0</v>
      </c>
    </row>
    <row r="203" spans="1:109">
      <c r="B203" s="108" t="str">
        <f>' B_Populations'!$B$13</f>
        <v>35-44</v>
      </c>
      <c r="C203" s="264"/>
      <c r="D203" s="265"/>
      <c r="E203" s="265"/>
      <c r="F203" s="155"/>
      <c r="G203" s="155"/>
      <c r="H203" s="155"/>
      <c r="I203" s="155"/>
      <c r="J203" s="155"/>
      <c r="K203" s="155"/>
      <c r="L203" s="155"/>
      <c r="M203" s="110"/>
      <c r="N203" s="110"/>
      <c r="O203" s="110"/>
      <c r="P203" s="110"/>
      <c r="Q203" s="110"/>
      <c r="R203" s="110"/>
      <c r="S203" s="110"/>
      <c r="T203" s="110"/>
      <c r="U203" s="110"/>
      <c r="V203" s="110"/>
      <c r="W203" s="110"/>
      <c r="X203" s="110"/>
      <c r="Y203" s="110"/>
      <c r="Z203" s="177"/>
      <c r="AA203" s="177"/>
      <c r="AB203" s="177"/>
      <c r="AC203" s="177"/>
      <c r="AD203" s="177"/>
      <c r="AE203" s="177"/>
      <c r="AF203" s="177"/>
      <c r="AG203" s="110"/>
      <c r="AH203" s="157">
        <f>' B_Populations'!C208</f>
        <v>0</v>
      </c>
      <c r="AI203" s="157">
        <f>IF(AH203=0,0,($C$203/$AH$203)*100000)</f>
        <v>0</v>
      </c>
      <c r="AJ203" s="157">
        <f>' B_Populations'!E208</f>
        <v>0</v>
      </c>
      <c r="AK203" s="157">
        <f>IF(AJ203=0,0,($D$8/$AJ$8)*100000)</f>
        <v>0</v>
      </c>
      <c r="AL203" s="157">
        <f>' B_Populations'!G208</f>
        <v>0</v>
      </c>
      <c r="AM203" s="157">
        <f>IF(AL203=0,0,($E$8/$AL$8)*100000)</f>
        <v>0</v>
      </c>
      <c r="AN203" s="157">
        <f>' B_Populations'!I208</f>
        <v>0</v>
      </c>
      <c r="AO203" s="157">
        <f>IF(AN203=0,0,($F$8/$AN$8)*100000)</f>
        <v>0</v>
      </c>
      <c r="AP203" s="157">
        <f>' B_Populations'!K208</f>
        <v>0</v>
      </c>
      <c r="AQ203" s="157">
        <f>IF(AP203=0,0,($G$8/$AP$8)*100000)</f>
        <v>0</v>
      </c>
      <c r="AR203" s="157">
        <f>' B_Populations'!M208</f>
        <v>0</v>
      </c>
      <c r="AS203" s="157">
        <f>IF(AR203=0,0,($H$8/$AR$8)*100000)</f>
        <v>0</v>
      </c>
      <c r="AT203" s="157">
        <f>' B_Populations'!O208</f>
        <v>0</v>
      </c>
      <c r="AU203" s="157">
        <f>IF(AT203=0,0,($I$8/$AT$8)*100000)</f>
        <v>0</v>
      </c>
      <c r="AV203" s="157">
        <f>' B_Populations'!Q208</f>
        <v>0</v>
      </c>
      <c r="AW203" s="157">
        <f>IF(AV203=0,0,($J$8/$AV$8)*100000)</f>
        <v>0</v>
      </c>
      <c r="AX203" s="157">
        <f>' B_Populations'!S208</f>
        <v>0</v>
      </c>
      <c r="AY203" s="157">
        <f>IF(AX203=0,0,($K$8/$AX$8)*100000)</f>
        <v>0</v>
      </c>
      <c r="AZ203" s="157">
        <f>' B_Populations'!U208</f>
        <v>0</v>
      </c>
      <c r="BA203" s="157">
        <f>IF(AZ203=0,0,($L$8/$AZ$8)*100000)</f>
        <v>0</v>
      </c>
      <c r="CQ203" s="110"/>
      <c r="CR203" s="158"/>
      <c r="CS203" s="159">
        <v>0.16261300000000001</v>
      </c>
      <c r="CT203" s="110"/>
      <c r="CU203" s="108" t="str">
        <f>' B_Populations'!$B$13</f>
        <v>35-44</v>
      </c>
      <c r="CV203" s="160">
        <f t="shared" si="201"/>
        <v>0</v>
      </c>
      <c r="CW203" s="161">
        <f t="shared" si="202"/>
        <v>0</v>
      </c>
      <c r="CX203" s="161">
        <f t="shared" si="203"/>
        <v>0</v>
      </c>
      <c r="CY203" s="162">
        <f t="shared" si="204"/>
        <v>0</v>
      </c>
      <c r="CZ203" s="162">
        <f t="shared" si="205"/>
        <v>0</v>
      </c>
      <c r="DA203" s="162">
        <f t="shared" si="206"/>
        <v>0</v>
      </c>
      <c r="DB203" s="162">
        <f t="shared" si="207"/>
        <v>0</v>
      </c>
      <c r="DC203" s="162">
        <f t="shared" si="208"/>
        <v>0</v>
      </c>
      <c r="DD203" s="162">
        <f t="shared" si="209"/>
        <v>0</v>
      </c>
      <c r="DE203" s="178">
        <f t="shared" si="210"/>
        <v>0</v>
      </c>
    </row>
    <row r="204" spans="1:109">
      <c r="B204" s="108" t="str">
        <f>' B_Populations'!$B$14</f>
        <v>45-54</v>
      </c>
      <c r="C204" s="264"/>
      <c r="D204" s="265"/>
      <c r="E204" s="265"/>
      <c r="F204" s="155"/>
      <c r="G204" s="155"/>
      <c r="H204" s="155"/>
      <c r="I204" s="155"/>
      <c r="J204" s="155"/>
      <c r="K204" s="155"/>
      <c r="L204" s="155"/>
      <c r="M204" s="110"/>
      <c r="N204" s="110"/>
      <c r="O204" s="110"/>
      <c r="P204" s="110"/>
      <c r="Q204" s="110"/>
      <c r="R204" s="110"/>
      <c r="S204" s="110"/>
      <c r="T204" s="110"/>
      <c r="U204" s="110"/>
      <c r="V204" s="110"/>
      <c r="W204" s="110"/>
      <c r="X204" s="110"/>
      <c r="Y204" s="110"/>
      <c r="Z204" s="177"/>
      <c r="AA204" s="177"/>
      <c r="AB204" s="177"/>
      <c r="AC204" s="177"/>
      <c r="AD204" s="177"/>
      <c r="AE204" s="177"/>
      <c r="AF204" s="177"/>
      <c r="AG204" s="110"/>
      <c r="AH204" s="157">
        <f>' B_Populations'!C209</f>
        <v>0</v>
      </c>
      <c r="AI204" s="157">
        <f>IF(AH204=0,0,($C$204/$AH$204)*100000)</f>
        <v>0</v>
      </c>
      <c r="AJ204" s="157">
        <f>' B_Populations'!E209</f>
        <v>0</v>
      </c>
      <c r="AK204" s="157">
        <f>IF(AJ204=0,0,($D$9/$AJ$9)*100000)</f>
        <v>0</v>
      </c>
      <c r="AL204" s="157">
        <f>' B_Populations'!G209</f>
        <v>0</v>
      </c>
      <c r="AM204" s="157">
        <f>IF(AL204=0,0,($E$9/$AL$9)*100000)</f>
        <v>0</v>
      </c>
      <c r="AN204" s="157">
        <f>' B_Populations'!I209</f>
        <v>0</v>
      </c>
      <c r="AO204" s="157">
        <f>IF(AN204=0,0,($F$9/$AN$9)*100000)</f>
        <v>0</v>
      </c>
      <c r="AP204" s="157">
        <f>' B_Populations'!K209</f>
        <v>0</v>
      </c>
      <c r="AQ204" s="157">
        <f>IF(AP204=0,0,($G$9/$AP$9)*100000)</f>
        <v>0</v>
      </c>
      <c r="AR204" s="157">
        <f>' B_Populations'!M209</f>
        <v>0</v>
      </c>
      <c r="AS204" s="157">
        <f>IF(AR204=0,0,($H$9/$AR$9)*100000)</f>
        <v>0</v>
      </c>
      <c r="AT204" s="157">
        <f>' B_Populations'!O209</f>
        <v>0</v>
      </c>
      <c r="AU204" s="157">
        <f>IF(AT204=0,0,($I$9/$AT$9)*100000)</f>
        <v>0</v>
      </c>
      <c r="AV204" s="157">
        <f>' B_Populations'!Q209</f>
        <v>0</v>
      </c>
      <c r="AW204" s="157">
        <f>IF(AV204=0,0,($J$9/$AV$9)*100000)</f>
        <v>0</v>
      </c>
      <c r="AX204" s="157">
        <f>' B_Populations'!S209</f>
        <v>0</v>
      </c>
      <c r="AY204" s="157">
        <f>IF(AX204=0,0,($K$9/$AX$9)*100000)</f>
        <v>0</v>
      </c>
      <c r="AZ204" s="157">
        <f>' B_Populations'!U209</f>
        <v>0</v>
      </c>
      <c r="BA204" s="157">
        <f>IF(AZ204=0,0,($L$9/$AZ$9)*100000)</f>
        <v>0</v>
      </c>
      <c r="CQ204" s="110"/>
      <c r="CR204" s="158"/>
      <c r="CS204" s="159">
        <v>0.13483400000000001</v>
      </c>
      <c r="CT204" s="110"/>
      <c r="CU204" s="108" t="str">
        <f>' B_Populations'!$B$14</f>
        <v>45-54</v>
      </c>
      <c r="CV204" s="160">
        <f t="shared" si="201"/>
        <v>0</v>
      </c>
      <c r="CW204" s="161">
        <f t="shared" si="202"/>
        <v>0</v>
      </c>
      <c r="CX204" s="161">
        <f t="shared" si="203"/>
        <v>0</v>
      </c>
      <c r="CY204" s="162">
        <f t="shared" si="204"/>
        <v>0</v>
      </c>
      <c r="CZ204" s="162">
        <f t="shared" si="205"/>
        <v>0</v>
      </c>
      <c r="DA204" s="162">
        <f t="shared" si="206"/>
        <v>0</v>
      </c>
      <c r="DB204" s="162">
        <f t="shared" si="207"/>
        <v>0</v>
      </c>
      <c r="DC204" s="162">
        <f t="shared" si="208"/>
        <v>0</v>
      </c>
      <c r="DD204" s="162">
        <f t="shared" si="209"/>
        <v>0</v>
      </c>
      <c r="DE204" s="178">
        <f t="shared" si="210"/>
        <v>0</v>
      </c>
    </row>
    <row r="205" spans="1:109">
      <c r="B205" s="108" t="str">
        <f>' B_Populations'!$B$15</f>
        <v>55-64</v>
      </c>
      <c r="C205" s="264"/>
      <c r="D205" s="265"/>
      <c r="E205" s="265"/>
      <c r="F205" s="155"/>
      <c r="G205" s="155"/>
      <c r="H205" s="155"/>
      <c r="I205" s="155"/>
      <c r="J205" s="155"/>
      <c r="K205" s="155"/>
      <c r="L205" s="155"/>
      <c r="M205" s="110"/>
      <c r="N205" s="110"/>
      <c r="O205" s="110"/>
      <c r="P205" s="110"/>
      <c r="Q205" s="110"/>
      <c r="R205" s="110"/>
      <c r="S205" s="110"/>
      <c r="T205" s="110"/>
      <c r="U205" s="110"/>
      <c r="V205" s="110"/>
      <c r="W205" s="110"/>
      <c r="X205" s="110"/>
      <c r="Y205" s="110"/>
      <c r="Z205" s="177"/>
      <c r="AA205" s="177"/>
      <c r="AB205" s="177"/>
      <c r="AC205" s="177"/>
      <c r="AD205" s="177"/>
      <c r="AE205" s="177"/>
      <c r="AF205" s="177"/>
      <c r="AG205" s="110"/>
      <c r="AH205" s="157">
        <f>' B_Populations'!C210</f>
        <v>0</v>
      </c>
      <c r="AI205" s="157">
        <f>IF(AH205=0,0,($C$205/$AH$205)*100000)</f>
        <v>0</v>
      </c>
      <c r="AJ205" s="157">
        <f>' B_Populations'!E210</f>
        <v>0</v>
      </c>
      <c r="AK205" s="157">
        <f>IF(AJ205=0,0,($D$10/$AJ$10)*100000)</f>
        <v>0</v>
      </c>
      <c r="AL205" s="157">
        <f>' B_Populations'!G210</f>
        <v>0</v>
      </c>
      <c r="AM205" s="157">
        <f>IF(AL205=0,0,($E$10/$AL$10)*100000)</f>
        <v>0</v>
      </c>
      <c r="AN205" s="157">
        <f>' B_Populations'!I210</f>
        <v>0</v>
      </c>
      <c r="AO205" s="157">
        <f>IF(AN205=0,0,($F$10/$AN$10)*100000)</f>
        <v>0</v>
      </c>
      <c r="AP205" s="157">
        <f>' B_Populations'!K210</f>
        <v>0</v>
      </c>
      <c r="AQ205" s="157">
        <f>IF(AP205=0,0,($G$10/$AP$10)*100000)</f>
        <v>0</v>
      </c>
      <c r="AR205" s="157">
        <f>' B_Populations'!M210</f>
        <v>0</v>
      </c>
      <c r="AS205" s="157">
        <f>IF(AR205=0,0,($H$10/$AR$10)*100000)</f>
        <v>0</v>
      </c>
      <c r="AT205" s="157">
        <f>' B_Populations'!O210</f>
        <v>0</v>
      </c>
      <c r="AU205" s="157">
        <f>IF(AT205=0,0,($I$10/$AT$10)*100000)</f>
        <v>0</v>
      </c>
      <c r="AV205" s="157">
        <f>' B_Populations'!Q210</f>
        <v>0</v>
      </c>
      <c r="AW205" s="157">
        <f>IF(AV205=0,0,($J$10/$AV$10)*100000)</f>
        <v>0</v>
      </c>
      <c r="AX205" s="157">
        <f>' B_Populations'!S210</f>
        <v>0</v>
      </c>
      <c r="AY205" s="157">
        <f>IF(AX205=0,0,($K$10/$AX$10)*100000)</f>
        <v>0</v>
      </c>
      <c r="AZ205" s="157">
        <f>' B_Populations'!U210</f>
        <v>0</v>
      </c>
      <c r="BA205" s="157">
        <f>IF(AZ205=0,0,($L$10/$AZ$10)*100000)</f>
        <v>0</v>
      </c>
      <c r="CQ205" s="110"/>
      <c r="CR205" s="158"/>
      <c r="CS205" s="159">
        <v>8.7247000000000005E-2</v>
      </c>
      <c r="CT205" s="110"/>
      <c r="CU205" s="108" t="str">
        <f>' B_Populations'!$B$15</f>
        <v>55-64</v>
      </c>
      <c r="CV205" s="160">
        <f t="shared" si="201"/>
        <v>0</v>
      </c>
      <c r="CW205" s="161">
        <f t="shared" si="202"/>
        <v>0</v>
      </c>
      <c r="CX205" s="161">
        <f t="shared" si="203"/>
        <v>0</v>
      </c>
      <c r="CY205" s="162">
        <f t="shared" si="204"/>
        <v>0</v>
      </c>
      <c r="CZ205" s="162">
        <f t="shared" si="205"/>
        <v>0</v>
      </c>
      <c r="DA205" s="162">
        <f t="shared" si="206"/>
        <v>0</v>
      </c>
      <c r="DB205" s="162">
        <f t="shared" si="207"/>
        <v>0</v>
      </c>
      <c r="DC205" s="162">
        <f t="shared" si="208"/>
        <v>0</v>
      </c>
      <c r="DD205" s="162">
        <f t="shared" si="209"/>
        <v>0</v>
      </c>
      <c r="DE205" s="178">
        <f t="shared" si="210"/>
        <v>0</v>
      </c>
    </row>
    <row r="206" spans="1:109">
      <c r="B206" s="108" t="str">
        <f>' B_Populations'!$B$16</f>
        <v>65-74</v>
      </c>
      <c r="C206" s="264"/>
      <c r="D206" s="265"/>
      <c r="E206" s="265"/>
      <c r="F206" s="155"/>
      <c r="G206" s="155"/>
      <c r="H206" s="155"/>
      <c r="I206" s="155"/>
      <c r="J206" s="155"/>
      <c r="K206" s="155"/>
      <c r="L206" s="155"/>
      <c r="M206" s="110"/>
      <c r="N206" s="110"/>
      <c r="O206" s="110"/>
      <c r="P206" s="110"/>
      <c r="Q206" s="110"/>
      <c r="R206" s="110"/>
      <c r="S206" s="110"/>
      <c r="T206" s="110"/>
      <c r="U206" s="110"/>
      <c r="V206" s="110"/>
      <c r="W206" s="110"/>
      <c r="X206" s="110"/>
      <c r="Y206" s="110"/>
      <c r="Z206" s="177"/>
      <c r="AA206" s="177"/>
      <c r="AB206" s="177"/>
      <c r="AC206" s="177"/>
      <c r="AD206" s="177"/>
      <c r="AE206" s="177"/>
      <c r="AF206" s="177"/>
      <c r="AG206" s="110"/>
      <c r="AH206" s="157">
        <f>' B_Populations'!C211</f>
        <v>0</v>
      </c>
      <c r="AI206" s="157">
        <f>IF(AH206=0,0,($C$206/$AH$206)*100000)</f>
        <v>0</v>
      </c>
      <c r="AJ206" s="157">
        <f>' B_Populations'!E211</f>
        <v>0</v>
      </c>
      <c r="AK206" s="157">
        <f>IF(AJ206=0,0,($D$11/$AJ$11)*100000)</f>
        <v>0</v>
      </c>
      <c r="AL206" s="157">
        <f>' B_Populations'!G211</f>
        <v>0</v>
      </c>
      <c r="AM206" s="157">
        <f>IF(AL206=0,0,($E$11/$AL$11)*100000)</f>
        <v>0</v>
      </c>
      <c r="AN206" s="157">
        <f>' B_Populations'!I211</f>
        <v>0</v>
      </c>
      <c r="AO206" s="157">
        <f>IF(AN206=0,0,($F$11/$AN$11)*100000)</f>
        <v>0</v>
      </c>
      <c r="AP206" s="157">
        <f>' B_Populations'!K211</f>
        <v>0</v>
      </c>
      <c r="AQ206" s="157">
        <f>IF(AP206=0,0,($G$11/$AP$11)*100000)</f>
        <v>0</v>
      </c>
      <c r="AR206" s="157">
        <f>' B_Populations'!M211</f>
        <v>0</v>
      </c>
      <c r="AS206" s="157">
        <f>IF(AR206=0,0,($H$11/$AR$11)*100000)</f>
        <v>0</v>
      </c>
      <c r="AT206" s="157">
        <f>' B_Populations'!O211</f>
        <v>0</v>
      </c>
      <c r="AU206" s="157">
        <f>IF(AT206=0,0,($I$11/$AT$11)*100000)</f>
        <v>0</v>
      </c>
      <c r="AV206" s="157">
        <f>' B_Populations'!Q211</f>
        <v>0</v>
      </c>
      <c r="AW206" s="157">
        <f>IF(AV206=0,0,($J$11/$AV$11)*100000)</f>
        <v>0</v>
      </c>
      <c r="AX206" s="157">
        <f>' B_Populations'!S211</f>
        <v>0</v>
      </c>
      <c r="AY206" s="157">
        <f>IF(AX206=0,0,($K$11/$AX$11)*100000)</f>
        <v>0</v>
      </c>
      <c r="AZ206" s="157">
        <f>' B_Populations'!U211</f>
        <v>0</v>
      </c>
      <c r="BA206" s="157">
        <f>IF(AZ206=0,0,($L$11/$AZ$11)*100000)</f>
        <v>0</v>
      </c>
      <c r="CQ206" s="110"/>
      <c r="CR206" s="158"/>
      <c r="CS206" s="159">
        <v>6.6036999999999998E-2</v>
      </c>
      <c r="CT206" s="110"/>
      <c r="CU206" s="108" t="str">
        <f>' B_Populations'!$B$16</f>
        <v>65-74</v>
      </c>
      <c r="CV206" s="160">
        <f t="shared" si="201"/>
        <v>0</v>
      </c>
      <c r="CW206" s="161">
        <f t="shared" si="202"/>
        <v>0</v>
      </c>
      <c r="CX206" s="161">
        <f t="shared" si="203"/>
        <v>0</v>
      </c>
      <c r="CY206" s="162">
        <f t="shared" si="204"/>
        <v>0</v>
      </c>
      <c r="CZ206" s="162">
        <f t="shared" si="205"/>
        <v>0</v>
      </c>
      <c r="DA206" s="162">
        <f t="shared" si="206"/>
        <v>0</v>
      </c>
      <c r="DB206" s="162">
        <f t="shared" si="207"/>
        <v>0</v>
      </c>
      <c r="DC206" s="162">
        <f t="shared" si="208"/>
        <v>0</v>
      </c>
      <c r="DD206" s="162">
        <f t="shared" si="209"/>
        <v>0</v>
      </c>
      <c r="DE206" s="178">
        <f t="shared" si="210"/>
        <v>0</v>
      </c>
    </row>
    <row r="207" spans="1:109">
      <c r="B207" s="108" t="str">
        <f>' B_Populations'!$B$17</f>
        <v>75-84</v>
      </c>
      <c r="C207" s="264"/>
      <c r="D207" s="265"/>
      <c r="E207" s="265"/>
      <c r="F207" s="155"/>
      <c r="G207" s="155"/>
      <c r="H207" s="155"/>
      <c r="I207" s="155"/>
      <c r="J207" s="155"/>
      <c r="K207" s="155"/>
      <c r="L207" s="155"/>
      <c r="M207" s="110"/>
      <c r="N207" s="110"/>
      <c r="O207" s="110"/>
      <c r="P207" s="110"/>
      <c r="Q207" s="110"/>
      <c r="R207" s="110"/>
      <c r="S207" s="110"/>
      <c r="T207" s="110"/>
      <c r="U207" s="110"/>
      <c r="V207" s="110"/>
      <c r="W207" s="110"/>
      <c r="X207" s="110"/>
      <c r="Y207" s="110"/>
      <c r="Z207" s="177"/>
      <c r="AA207" s="177"/>
      <c r="AB207" s="177"/>
      <c r="AC207" s="177"/>
      <c r="AD207" s="177"/>
      <c r="AE207" s="177"/>
      <c r="AF207" s="177"/>
      <c r="AG207" s="110"/>
      <c r="AH207" s="157">
        <f>' B_Populations'!C212</f>
        <v>0</v>
      </c>
      <c r="AI207" s="157">
        <f>IF(AH207=0,0,($C$207/$AH$207)*100000)</f>
        <v>0</v>
      </c>
      <c r="AJ207" s="157">
        <f>' B_Populations'!E212</f>
        <v>0</v>
      </c>
      <c r="AK207" s="157">
        <f>IF(AJ207=0,0,($D$12/$AJ$12)*100000)</f>
        <v>0</v>
      </c>
      <c r="AL207" s="157">
        <f>' B_Populations'!G212</f>
        <v>0</v>
      </c>
      <c r="AM207" s="157">
        <f>IF(AL207=0,0,($E$12/$AL$12)*100000)</f>
        <v>0</v>
      </c>
      <c r="AN207" s="157">
        <f>' B_Populations'!I212</f>
        <v>0</v>
      </c>
      <c r="AO207" s="157">
        <f>IF(AN207=0,0,($F$12/$AN$12)*100000)</f>
        <v>0</v>
      </c>
      <c r="AP207" s="157">
        <f>' B_Populations'!K212</f>
        <v>0</v>
      </c>
      <c r="AQ207" s="157">
        <f>IF(AP207=0,0,($G$12/$AP$12)*100000)</f>
        <v>0</v>
      </c>
      <c r="AR207" s="157">
        <f>' B_Populations'!M212</f>
        <v>0</v>
      </c>
      <c r="AS207" s="157">
        <f>IF(AR207=0,0,($H$12/$AR$12)*100000)</f>
        <v>0</v>
      </c>
      <c r="AT207" s="157">
        <f>' B_Populations'!O212</f>
        <v>0</v>
      </c>
      <c r="AU207" s="157">
        <f>IF(AT207=0,0,($I$12/$AT$12)*100000)</f>
        <v>0</v>
      </c>
      <c r="AV207" s="157">
        <f>' B_Populations'!Q212</f>
        <v>0</v>
      </c>
      <c r="AW207" s="157">
        <f>IF(AV207=0,0,($J$12/$AV$12)*100000)</f>
        <v>0</v>
      </c>
      <c r="AX207" s="157">
        <f>' B_Populations'!S212</f>
        <v>0</v>
      </c>
      <c r="AY207" s="157">
        <f>IF(AX207=0,0,($K$12/$AX$12)*100000)</f>
        <v>0</v>
      </c>
      <c r="AZ207" s="157">
        <f>' B_Populations'!U212</f>
        <v>0</v>
      </c>
      <c r="BA207" s="157">
        <f>IF(AZ207=0,0,($L$12/$AZ$12)*100000)</f>
        <v>0</v>
      </c>
      <c r="CQ207" s="110"/>
      <c r="CR207" s="158"/>
      <c r="CS207" s="159">
        <v>4.4840999999999999E-2</v>
      </c>
      <c r="CT207" s="110"/>
      <c r="CU207" s="108" t="str">
        <f>' B_Populations'!$B$17</f>
        <v>75-84</v>
      </c>
      <c r="CV207" s="160">
        <f t="shared" si="201"/>
        <v>0</v>
      </c>
      <c r="CW207" s="161">
        <f t="shared" si="202"/>
        <v>0</v>
      </c>
      <c r="CX207" s="161">
        <f t="shared" si="203"/>
        <v>0</v>
      </c>
      <c r="CY207" s="162">
        <f t="shared" si="204"/>
        <v>0</v>
      </c>
      <c r="CZ207" s="162">
        <f t="shared" si="205"/>
        <v>0</v>
      </c>
      <c r="DA207" s="162">
        <f t="shared" si="206"/>
        <v>0</v>
      </c>
      <c r="DB207" s="162">
        <f t="shared" si="207"/>
        <v>0</v>
      </c>
      <c r="DC207" s="162">
        <f t="shared" si="208"/>
        <v>0</v>
      </c>
      <c r="DD207" s="162">
        <f t="shared" si="209"/>
        <v>0</v>
      </c>
      <c r="DE207" s="178">
        <f t="shared" si="210"/>
        <v>0</v>
      </c>
    </row>
    <row r="208" spans="1:109">
      <c r="B208" s="108" t="str">
        <f>' B_Populations'!$B$18</f>
        <v>85+</v>
      </c>
      <c r="C208" s="264"/>
      <c r="D208" s="265"/>
      <c r="E208" s="265"/>
      <c r="F208" s="155"/>
      <c r="G208" s="155"/>
      <c r="H208" s="155"/>
      <c r="I208" s="155"/>
      <c r="J208" s="155"/>
      <c r="K208" s="155"/>
      <c r="L208" s="155"/>
      <c r="M208" s="110"/>
      <c r="N208" s="110"/>
      <c r="O208" s="110"/>
      <c r="P208" s="110"/>
      <c r="Q208" s="110"/>
      <c r="R208" s="110"/>
      <c r="S208" s="110"/>
      <c r="T208" s="110"/>
      <c r="U208" s="110"/>
      <c r="V208" s="110"/>
      <c r="W208" s="110"/>
      <c r="X208" s="110"/>
      <c r="Y208" s="110"/>
      <c r="Z208" s="177"/>
      <c r="AA208" s="177"/>
      <c r="AB208" s="177"/>
      <c r="AC208" s="177"/>
      <c r="AD208" s="177"/>
      <c r="AE208" s="177"/>
      <c r="AF208" s="177"/>
      <c r="AG208" s="110"/>
      <c r="AH208" s="157">
        <f>' B_Populations'!C213</f>
        <v>0</v>
      </c>
      <c r="AI208" s="157">
        <f>IF(AH208=0,0,($C$208/$AH$208)*100000)</f>
        <v>0</v>
      </c>
      <c r="AJ208" s="157">
        <f>' B_Populations'!E213</f>
        <v>0</v>
      </c>
      <c r="AK208" s="157">
        <f>IF(AJ208=0,0,($D$13/$AJ$13)*100000)</f>
        <v>0</v>
      </c>
      <c r="AL208" s="157">
        <f>' B_Populations'!G213</f>
        <v>0</v>
      </c>
      <c r="AM208" s="157">
        <f>IF(AL208=0,0,($E$13/$AL$13)*100000)</f>
        <v>0</v>
      </c>
      <c r="AN208" s="157">
        <f>' B_Populations'!I213</f>
        <v>0</v>
      </c>
      <c r="AO208" s="157">
        <f>IF(AN208=0,0,($F$13/$AN$13)*100000)</f>
        <v>0</v>
      </c>
      <c r="AP208" s="157">
        <f>' B_Populations'!K213</f>
        <v>0</v>
      </c>
      <c r="AQ208" s="157">
        <f>IF(AP208=0,0,($G$13/$AP$13)*100000)</f>
        <v>0</v>
      </c>
      <c r="AR208" s="157">
        <f>' B_Populations'!M213</f>
        <v>0</v>
      </c>
      <c r="AS208" s="157">
        <f>IF(AR208=0,0,($H$13/$AR$13)*100000)</f>
        <v>0</v>
      </c>
      <c r="AT208" s="157">
        <f>' B_Populations'!O213</f>
        <v>0</v>
      </c>
      <c r="AU208" s="157">
        <f>IF(AT208=0,0,($I$13/$AT$13)*100000)</f>
        <v>0</v>
      </c>
      <c r="AV208" s="157">
        <f>' B_Populations'!Q213</f>
        <v>0</v>
      </c>
      <c r="AW208" s="157">
        <f>IF(AV208=0,0,($J$13/$AV$13)*100000)</f>
        <v>0</v>
      </c>
      <c r="AX208" s="157">
        <f>' B_Populations'!S213</f>
        <v>0</v>
      </c>
      <c r="AY208" s="157">
        <f>IF(AX208=0,0,($K$13/$AX$13)*100000)</f>
        <v>0</v>
      </c>
      <c r="AZ208" s="157">
        <f>' B_Populations'!U213</f>
        <v>0</v>
      </c>
      <c r="BA208" s="157">
        <f>IF(AZ208=0,0,($L$13/$AZ$13)*100000)</f>
        <v>0</v>
      </c>
      <c r="CQ208" s="110"/>
      <c r="CR208" s="158"/>
      <c r="CS208" s="159">
        <v>1.5507999999999999E-2</v>
      </c>
      <c r="CT208" s="110"/>
      <c r="CU208" s="108" t="str">
        <f>' B_Populations'!$B$18</f>
        <v>85+</v>
      </c>
      <c r="CV208" s="160">
        <f t="shared" si="201"/>
        <v>0</v>
      </c>
      <c r="CW208" s="161">
        <f t="shared" si="202"/>
        <v>0</v>
      </c>
      <c r="CX208" s="161">
        <f t="shared" si="203"/>
        <v>0</v>
      </c>
      <c r="CY208" s="162">
        <f t="shared" si="204"/>
        <v>0</v>
      </c>
      <c r="CZ208" s="162">
        <f t="shared" si="205"/>
        <v>0</v>
      </c>
      <c r="DA208" s="162">
        <f t="shared" si="206"/>
        <v>0</v>
      </c>
      <c r="DB208" s="162">
        <f t="shared" si="207"/>
        <v>0</v>
      </c>
      <c r="DC208" s="162">
        <f t="shared" si="208"/>
        <v>0</v>
      </c>
      <c r="DD208" s="162">
        <f t="shared" si="209"/>
        <v>0</v>
      </c>
      <c r="DE208" s="178">
        <f t="shared" si="210"/>
        <v>0</v>
      </c>
    </row>
    <row r="209" spans="1:109">
      <c r="B209" s="163" t="s">
        <v>115</v>
      </c>
      <c r="C209" s="164">
        <f t="shared" ref="C209:L209" si="211">SUM(C199:C208)</f>
        <v>0</v>
      </c>
      <c r="D209" s="165">
        <f t="shared" si="211"/>
        <v>0</v>
      </c>
      <c r="E209" s="165">
        <f t="shared" si="211"/>
        <v>0</v>
      </c>
      <c r="F209" s="167">
        <f t="shared" si="211"/>
        <v>0</v>
      </c>
      <c r="G209" s="167">
        <f t="shared" si="211"/>
        <v>0</v>
      </c>
      <c r="H209" s="167">
        <f t="shared" si="211"/>
        <v>0</v>
      </c>
      <c r="I209" s="167">
        <f t="shared" si="211"/>
        <v>0</v>
      </c>
      <c r="J209" s="167">
        <f t="shared" si="211"/>
        <v>0</v>
      </c>
      <c r="K209" s="167">
        <f t="shared" si="211"/>
        <v>0</v>
      </c>
      <c r="L209" s="179">
        <f t="shared" si="211"/>
        <v>0</v>
      </c>
      <c r="M209" s="98"/>
      <c r="AH209" s="170">
        <f t="shared" ref="AH209:BA209" si="212">SUM(AH199:AH208)</f>
        <v>0</v>
      </c>
      <c r="AI209" s="157">
        <f>IF(AH209=0,0,($C$209/$AH$209)*100000)</f>
        <v>0</v>
      </c>
      <c r="AJ209" s="157">
        <f t="shared" si="212"/>
        <v>0</v>
      </c>
      <c r="AK209" s="157">
        <f>IF(AJ209=0,0,($D$13/$AJ$13)*100000)</f>
        <v>0</v>
      </c>
      <c r="AL209" s="157">
        <f t="shared" si="212"/>
        <v>0</v>
      </c>
      <c r="AM209" s="157">
        <f t="shared" si="212"/>
        <v>0</v>
      </c>
      <c r="AN209" s="157">
        <f t="shared" si="212"/>
        <v>0</v>
      </c>
      <c r="AO209" s="157">
        <f t="shared" si="212"/>
        <v>0</v>
      </c>
      <c r="AP209" s="157">
        <f t="shared" si="212"/>
        <v>0</v>
      </c>
      <c r="AQ209" s="157">
        <f t="shared" si="212"/>
        <v>0</v>
      </c>
      <c r="AR209" s="157">
        <f t="shared" si="212"/>
        <v>0</v>
      </c>
      <c r="AS209" s="157">
        <f t="shared" si="212"/>
        <v>0</v>
      </c>
      <c r="AT209" s="157">
        <f t="shared" si="212"/>
        <v>0</v>
      </c>
      <c r="AU209" s="157">
        <f t="shared" si="212"/>
        <v>0</v>
      </c>
      <c r="AV209" s="157">
        <f t="shared" si="212"/>
        <v>0</v>
      </c>
      <c r="AW209" s="157">
        <f t="shared" si="212"/>
        <v>0</v>
      </c>
      <c r="AX209" s="157">
        <f t="shared" si="212"/>
        <v>0</v>
      </c>
      <c r="AY209" s="157">
        <f t="shared" si="212"/>
        <v>0</v>
      </c>
      <c r="AZ209" s="157">
        <f t="shared" si="212"/>
        <v>0</v>
      </c>
      <c r="BA209" s="157">
        <f t="shared" si="212"/>
        <v>0</v>
      </c>
      <c r="CS209" s="171"/>
      <c r="CU209" s="157" t="s">
        <v>115</v>
      </c>
      <c r="CV209" s="160">
        <f t="shared" ref="CV209:DE209" si="213">SUM(CV199:CV208)</f>
        <v>0</v>
      </c>
      <c r="CW209" s="161">
        <f t="shared" si="213"/>
        <v>0</v>
      </c>
      <c r="CX209" s="161">
        <f t="shared" si="213"/>
        <v>0</v>
      </c>
      <c r="CY209" s="172">
        <f t="shared" si="213"/>
        <v>0</v>
      </c>
      <c r="CZ209" s="172">
        <f t="shared" si="213"/>
        <v>0</v>
      </c>
      <c r="DA209" s="172">
        <f t="shared" si="213"/>
        <v>0</v>
      </c>
      <c r="DB209" s="172">
        <f t="shared" si="213"/>
        <v>0</v>
      </c>
      <c r="DC209" s="172">
        <f t="shared" si="213"/>
        <v>0</v>
      </c>
      <c r="DD209" s="172">
        <f t="shared" si="213"/>
        <v>0</v>
      </c>
      <c r="DE209" s="180">
        <f t="shared" si="213"/>
        <v>0</v>
      </c>
    </row>
    <row r="211" spans="1:109" ht="12.95" thickBot="1"/>
    <row r="212" spans="1:109" ht="13.5" thickBot="1">
      <c r="A212" s="136" t="s">
        <v>116</v>
      </c>
      <c r="B212" s="173"/>
      <c r="C212" s="174">
        <f>' B_Populations'!A220</f>
        <v>0</v>
      </c>
      <c r="D212" s="139" t="s">
        <v>103</v>
      </c>
      <c r="E212" s="139"/>
      <c r="F212" s="140" t="s">
        <v>104</v>
      </c>
      <c r="G212" s="141"/>
      <c r="H212" s="141"/>
      <c r="I212" s="141"/>
      <c r="J212" s="141"/>
      <c r="K212" s="141"/>
      <c r="L212" s="141"/>
      <c r="M212" s="98"/>
      <c r="N212" s="98"/>
      <c r="O212" s="98"/>
      <c r="P212" s="98"/>
      <c r="Q212" s="98"/>
      <c r="R212" s="98"/>
      <c r="S212" s="98"/>
      <c r="T212" s="98"/>
      <c r="U212" s="98"/>
      <c r="V212" s="98"/>
      <c r="W212" s="98"/>
      <c r="X212" s="98"/>
      <c r="Y212" s="98"/>
      <c r="CV212" s="98" t="s">
        <v>106</v>
      </c>
      <c r="CW212" s="98"/>
      <c r="CX212" s="98"/>
      <c r="CY212" s="98"/>
    </row>
    <row r="213" spans="1:109" ht="39">
      <c r="B213" s="144" t="s">
        <v>32</v>
      </c>
      <c r="C213" s="145" t="s">
        <v>107</v>
      </c>
      <c r="D213" s="146" t="s">
        <v>108</v>
      </c>
      <c r="E213" s="146" t="s">
        <v>109</v>
      </c>
      <c r="F213" s="148" t="str">
        <f>' B_Populations'!$I$8</f>
        <v>White-Not Hispanic</v>
      </c>
      <c r="G213" s="148" t="str">
        <f>' B_Populations'!$K$8</f>
        <v>Hispanic</v>
      </c>
      <c r="H213" s="148" t="str">
        <f>' B_Populations'!$M$8</f>
        <v>Black-Not Hispanic</v>
      </c>
      <c r="I213" s="148" t="str">
        <f>' B_Populations'!$O$8</f>
        <v>Asian</v>
      </c>
      <c r="J213" s="148" t="str">
        <f>' B_Populations'!$Q$8</f>
        <v>American Indian/Alaska Native</v>
      </c>
      <c r="K213" s="148" t="str">
        <f>' B_Populations'!$S$8</f>
        <v>Other</v>
      </c>
      <c r="L213" s="175" t="str">
        <f>' B_Populations'!$U$8</f>
        <v>Other</v>
      </c>
      <c r="M213" s="102"/>
      <c r="N213" s="102"/>
      <c r="O213" s="102"/>
      <c r="P213" s="102"/>
      <c r="Q213" s="102"/>
      <c r="R213" s="102"/>
      <c r="S213" s="102"/>
      <c r="T213" s="102"/>
      <c r="U213" s="102"/>
      <c r="V213" s="102"/>
      <c r="W213" s="102"/>
      <c r="X213" s="102"/>
      <c r="Y213" s="102"/>
      <c r="Z213" s="102"/>
      <c r="AA213" s="102"/>
      <c r="AB213" s="102"/>
      <c r="AC213" s="102"/>
      <c r="AD213" s="102"/>
      <c r="AE213" s="102"/>
      <c r="AF213" s="102"/>
      <c r="AH213" s="150" t="s">
        <v>110</v>
      </c>
      <c r="AI213" s="150" t="s">
        <v>111</v>
      </c>
      <c r="AJ213" s="150" t="s">
        <v>112</v>
      </c>
      <c r="AK213" s="150" t="s">
        <v>111</v>
      </c>
      <c r="AL213" s="150" t="s">
        <v>113</v>
      </c>
      <c r="AM213" s="150" t="s">
        <v>111</v>
      </c>
      <c r="AN213" s="150" t="str">
        <f>' B_Populations'!$I$8</f>
        <v>White-Not Hispanic</v>
      </c>
      <c r="AO213" s="150" t="s">
        <v>111</v>
      </c>
      <c r="AP213" s="150" t="str">
        <f>' B_Populations'!$K$8</f>
        <v>Hispanic</v>
      </c>
      <c r="AQ213" s="150" t="s">
        <v>111</v>
      </c>
      <c r="AR213" s="150" t="str">
        <f>' B_Populations'!$M$8</f>
        <v>Black-Not Hispanic</v>
      </c>
      <c r="AS213" s="150" t="s">
        <v>111</v>
      </c>
      <c r="AT213" s="150" t="str">
        <f>' B_Populations'!$O$8</f>
        <v>Asian</v>
      </c>
      <c r="AU213" s="150" t="s">
        <v>111</v>
      </c>
      <c r="AV213" s="150" t="str">
        <f>' B_Populations'!$Q$8</f>
        <v>American Indian/Alaska Native</v>
      </c>
      <c r="AW213" s="150" t="s">
        <v>111</v>
      </c>
      <c r="AX213" s="150" t="str">
        <f>' B_Populations'!$S$8</f>
        <v>Other</v>
      </c>
      <c r="AY213" s="150" t="s">
        <v>111</v>
      </c>
      <c r="AZ213" s="150" t="str">
        <f>' B_Populations'!$U$8</f>
        <v>Other</v>
      </c>
      <c r="BA213" s="150" t="s">
        <v>111</v>
      </c>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51" t="s">
        <v>114</v>
      </c>
      <c r="CU213" s="150" t="s">
        <v>32</v>
      </c>
      <c r="CV213" s="152" t="s">
        <v>33</v>
      </c>
      <c r="CW213" s="153" t="s">
        <v>34</v>
      </c>
      <c r="CX213" s="153" t="s">
        <v>35</v>
      </c>
      <c r="CY213" s="148" t="str">
        <f>' B_Populations'!$I$8</f>
        <v>White-Not Hispanic</v>
      </c>
      <c r="CZ213" s="148" t="str">
        <f>' B_Populations'!$K$8</f>
        <v>Hispanic</v>
      </c>
      <c r="DA213" s="148" t="str">
        <f>' B_Populations'!$M$8</f>
        <v>Black-Not Hispanic</v>
      </c>
      <c r="DB213" s="148" t="str">
        <f>' B_Populations'!$O$8</f>
        <v>Asian</v>
      </c>
      <c r="DC213" s="148" t="str">
        <f>' B_Populations'!$Q$8</f>
        <v>American Indian/Alaska Native</v>
      </c>
      <c r="DD213" s="148" t="str">
        <f>' B_Populations'!$S$8</f>
        <v>Other</v>
      </c>
      <c r="DE213" s="175" t="str">
        <f>' B_Populations'!$U$8</f>
        <v>Other</v>
      </c>
    </row>
    <row r="214" spans="1:109">
      <c r="B214" s="108" t="str">
        <f>' B_Populations'!$B$9</f>
        <v>10-14</v>
      </c>
      <c r="C214" s="264"/>
      <c r="D214" s="265"/>
      <c r="E214" s="265"/>
      <c r="F214" s="155"/>
      <c r="G214" s="155"/>
      <c r="H214" s="155"/>
      <c r="I214" s="155"/>
      <c r="J214" s="155"/>
      <c r="K214" s="155"/>
      <c r="L214" s="155"/>
      <c r="M214" s="110"/>
      <c r="N214" s="110"/>
      <c r="O214" s="110"/>
      <c r="P214" s="110"/>
      <c r="Q214" s="110"/>
      <c r="R214" s="110"/>
      <c r="S214" s="110"/>
      <c r="T214" s="110"/>
      <c r="U214" s="110"/>
      <c r="V214" s="110"/>
      <c r="W214" s="110"/>
      <c r="X214" s="110"/>
      <c r="Y214" s="110"/>
      <c r="Z214" s="177"/>
      <c r="AA214" s="177"/>
      <c r="AB214" s="177"/>
      <c r="AC214" s="177"/>
      <c r="AD214" s="177"/>
      <c r="AE214" s="177"/>
      <c r="AF214" s="177"/>
      <c r="AG214" s="110"/>
      <c r="AH214" s="157">
        <f>' B_Populations'!C219</f>
        <v>0</v>
      </c>
      <c r="AI214" s="157">
        <f>IF(AH214=0,0,($C$214/$AH$214)*100000)</f>
        <v>0</v>
      </c>
      <c r="AJ214" s="157">
        <f>' B_Populations'!E219</f>
        <v>0</v>
      </c>
      <c r="AK214" s="157">
        <f>IF(AJ214=0,0,($D$214/$AJ$214)*100000)</f>
        <v>0</v>
      </c>
      <c r="AL214" s="157">
        <f>' B_Populations'!G219</f>
        <v>0</v>
      </c>
      <c r="AM214" s="157">
        <f>IF(AL214=0,0,($E$214/$AL$214)*100000)</f>
        <v>0</v>
      </c>
      <c r="AN214" s="157">
        <f>' B_Populations'!I219</f>
        <v>0</v>
      </c>
      <c r="AO214" s="157">
        <f>IF(AN214=0,0,($F$214/$AN$214)*100000)</f>
        <v>0</v>
      </c>
      <c r="AP214" s="157">
        <f>' B_Populations'!K219</f>
        <v>0</v>
      </c>
      <c r="AQ214" s="157">
        <f>IF(AP214=0,0,($G$214/$AP$214)*100000)</f>
        <v>0</v>
      </c>
      <c r="AR214" s="157">
        <f>' B_Populations'!M219</f>
        <v>0</v>
      </c>
      <c r="AS214" s="157">
        <f>IF(AR214=0,0,($H$214/$AR$214)*100000)</f>
        <v>0</v>
      </c>
      <c r="AT214" s="157">
        <f>' B_Populations'!O219</f>
        <v>0</v>
      </c>
      <c r="AU214" s="157">
        <f>IF(AT214=0,0,($I$214/$AT$214)*100000)</f>
        <v>0</v>
      </c>
      <c r="AV214" s="157">
        <f>' B_Populations'!Q219</f>
        <v>0</v>
      </c>
      <c r="AW214" s="157">
        <f>IF(AV214=0,0,($J$214/$AV$214)*100000)</f>
        <v>0</v>
      </c>
      <c r="AX214" s="157">
        <f>' B_Populations'!S219</f>
        <v>0</v>
      </c>
      <c r="AY214" s="157">
        <f>IF(AX214=0,0,($K$214/$AX$214)*100000)</f>
        <v>0</v>
      </c>
      <c r="AZ214" s="157">
        <f>' B_Populations'!U219</f>
        <v>0</v>
      </c>
      <c r="BA214" s="157">
        <f>IF(AZ214=0,0,($L$214/$AZ$214)*100000)</f>
        <v>0</v>
      </c>
      <c r="CQ214" s="110"/>
      <c r="CR214" s="158"/>
      <c r="CS214" s="159">
        <v>7.3032E-2</v>
      </c>
      <c r="CT214" s="110"/>
      <c r="CU214" s="108" t="str">
        <f>' B_Populations'!$B$9</f>
        <v>10-14</v>
      </c>
      <c r="CV214" s="160">
        <f t="shared" ref="CV214:CV223" si="214">AI214*CS214</f>
        <v>0</v>
      </c>
      <c r="CW214" s="161">
        <f t="shared" ref="CW214:CW223" si="215">AK214*CS214</f>
        <v>0</v>
      </c>
      <c r="CX214" s="161">
        <f t="shared" ref="CX214:CX223" si="216">AM214*CS214</f>
        <v>0</v>
      </c>
      <c r="CY214" s="162">
        <f t="shared" ref="CY214:CY223" si="217">AO214*CS214</f>
        <v>0</v>
      </c>
      <c r="CZ214" s="162">
        <f t="shared" ref="CZ214:CZ223" si="218">AQ214*CS214</f>
        <v>0</v>
      </c>
      <c r="DA214" s="162">
        <f t="shared" ref="DA214:DA223" si="219">AS214*CS214</f>
        <v>0</v>
      </c>
      <c r="DB214" s="162">
        <f t="shared" ref="DB214:DB223" si="220">AU214*CS214</f>
        <v>0</v>
      </c>
      <c r="DC214" s="162">
        <f t="shared" ref="DC214:DC223" si="221">AW214*CS214</f>
        <v>0</v>
      </c>
      <c r="DD214" s="162">
        <f t="shared" ref="DD214:DD223" si="222">AY214*CS214</f>
        <v>0</v>
      </c>
      <c r="DE214" s="178">
        <f t="shared" ref="DE214:DE223" si="223">BA214*CS214</f>
        <v>0</v>
      </c>
    </row>
    <row r="215" spans="1:109">
      <c r="B215" s="108" t="str">
        <f>' B_Populations'!$B$10</f>
        <v>15-19</v>
      </c>
      <c r="C215" s="264"/>
      <c r="D215" s="265"/>
      <c r="E215" s="265"/>
      <c r="F215" s="155"/>
      <c r="G215" s="155"/>
      <c r="H215" s="155"/>
      <c r="I215" s="155"/>
      <c r="J215" s="155"/>
      <c r="K215" s="155"/>
      <c r="L215" s="155"/>
      <c r="M215" s="110"/>
      <c r="N215" s="110"/>
      <c r="O215" s="110"/>
      <c r="P215" s="110"/>
      <c r="Q215" s="110"/>
      <c r="R215" s="110"/>
      <c r="S215" s="110"/>
      <c r="T215" s="110"/>
      <c r="U215" s="110"/>
      <c r="V215" s="110"/>
      <c r="W215" s="110"/>
      <c r="X215" s="110"/>
      <c r="Y215" s="110"/>
      <c r="Z215" s="177"/>
      <c r="AA215" s="177"/>
      <c r="AB215" s="177"/>
      <c r="AC215" s="177"/>
      <c r="AD215" s="177"/>
      <c r="AE215" s="177"/>
      <c r="AF215" s="177"/>
      <c r="AG215" s="110"/>
      <c r="AH215" s="157">
        <f>' B_Populations'!C220</f>
        <v>0</v>
      </c>
      <c r="AI215" s="157">
        <f>IF(AH215=0,0,($C$215/$AH$215)*100000)</f>
        <v>0</v>
      </c>
      <c r="AJ215" s="157">
        <f>' B_Populations'!E220</f>
        <v>0</v>
      </c>
      <c r="AK215" s="157">
        <f>IF(AJ215=0,0,($D$215/$AJ$215)*100000)</f>
        <v>0</v>
      </c>
      <c r="AL215" s="157">
        <f>' B_Populations'!G220</f>
        <v>0</v>
      </c>
      <c r="AM215" s="157">
        <f>IF(AL215=0,0,($E$215/$AL$215)*100000)</f>
        <v>0</v>
      </c>
      <c r="AN215" s="157">
        <f>' B_Populations'!I220</f>
        <v>0</v>
      </c>
      <c r="AO215" s="157">
        <f>IF(AN215=0,0,($F$215/$AN$215)*100000)</f>
        <v>0</v>
      </c>
      <c r="AP215" s="157">
        <f>' B_Populations'!K220</f>
        <v>0</v>
      </c>
      <c r="AQ215" s="157">
        <f>IF(AP215=0,0,($G$215/$AP$215)*100000)</f>
        <v>0</v>
      </c>
      <c r="AR215" s="157">
        <f>' B_Populations'!M220</f>
        <v>0</v>
      </c>
      <c r="AS215" s="157">
        <f>IF(AR215=0,0,($H$215/$AR$215)*100000)</f>
        <v>0</v>
      </c>
      <c r="AT215" s="157">
        <f>' B_Populations'!O220</f>
        <v>0</v>
      </c>
      <c r="AU215" s="157">
        <f>IF(AT215=0,0,($I$215/$AT$215)*100000)</f>
        <v>0</v>
      </c>
      <c r="AV215" s="157">
        <f>' B_Populations'!Q220</f>
        <v>0</v>
      </c>
      <c r="AW215" s="157">
        <f>IF(AV215=0,0,($J$215/$AV$215)*100000)</f>
        <v>0</v>
      </c>
      <c r="AX215" s="157">
        <f>' B_Populations'!S220</f>
        <v>0</v>
      </c>
      <c r="AY215" s="157">
        <f>IF(AX215=0,0,($K$215/$AX$215)*100000)</f>
        <v>0</v>
      </c>
      <c r="AZ215" s="157">
        <f>' B_Populations'!U220</f>
        <v>0</v>
      </c>
      <c r="BA215" s="157">
        <f>IF(AZ215=0,0,($L$215/$AZ$215)*100000)</f>
        <v>0</v>
      </c>
      <c r="CQ215" s="110"/>
      <c r="CR215" s="158"/>
      <c r="CS215" s="159">
        <v>7.2168999999999997E-2</v>
      </c>
      <c r="CT215" s="110"/>
      <c r="CU215" s="108" t="str">
        <f>' B_Populations'!$B$10</f>
        <v>15-19</v>
      </c>
      <c r="CV215" s="160">
        <f t="shared" si="214"/>
        <v>0</v>
      </c>
      <c r="CW215" s="161">
        <f t="shared" si="215"/>
        <v>0</v>
      </c>
      <c r="CX215" s="161">
        <f t="shared" si="216"/>
        <v>0</v>
      </c>
      <c r="CY215" s="162">
        <f t="shared" si="217"/>
        <v>0</v>
      </c>
      <c r="CZ215" s="162">
        <f t="shared" si="218"/>
        <v>0</v>
      </c>
      <c r="DA215" s="162">
        <f t="shared" si="219"/>
        <v>0</v>
      </c>
      <c r="DB215" s="162">
        <f t="shared" si="220"/>
        <v>0</v>
      </c>
      <c r="DC215" s="162">
        <f t="shared" si="221"/>
        <v>0</v>
      </c>
      <c r="DD215" s="162">
        <f t="shared" si="222"/>
        <v>0</v>
      </c>
      <c r="DE215" s="178">
        <f t="shared" si="223"/>
        <v>0</v>
      </c>
    </row>
    <row r="216" spans="1:109">
      <c r="B216" s="108" t="str">
        <f>' B_Populations'!$B$11</f>
        <v>20-24</v>
      </c>
      <c r="C216" s="264"/>
      <c r="D216" s="265"/>
      <c r="E216" s="265"/>
      <c r="F216" s="155"/>
      <c r="G216" s="155"/>
      <c r="H216" s="155"/>
      <c r="I216" s="155"/>
      <c r="J216" s="155"/>
      <c r="K216" s="155"/>
      <c r="L216" s="155"/>
      <c r="M216" s="110"/>
      <c r="N216" s="110"/>
      <c r="O216" s="110"/>
      <c r="P216" s="110"/>
      <c r="Q216" s="110"/>
      <c r="R216" s="110"/>
      <c r="S216" s="110"/>
      <c r="T216" s="110"/>
      <c r="U216" s="110"/>
      <c r="V216" s="110"/>
      <c r="W216" s="110"/>
      <c r="X216" s="110"/>
      <c r="Y216" s="110"/>
      <c r="Z216" s="177"/>
      <c r="AA216" s="177"/>
      <c r="AB216" s="177"/>
      <c r="AC216" s="177"/>
      <c r="AD216" s="177"/>
      <c r="AE216" s="177"/>
      <c r="AF216" s="177"/>
      <c r="AG216" s="110"/>
      <c r="AH216" s="157">
        <f>' B_Populations'!C221</f>
        <v>0</v>
      </c>
      <c r="AI216" s="157">
        <f>IF(AH216=0,0,($C$216/$AH$216)*100000)</f>
        <v>0</v>
      </c>
      <c r="AJ216" s="157">
        <f>' B_Populations'!E221</f>
        <v>0</v>
      </c>
      <c r="AK216" s="157">
        <f>IF(AJ216=0,0,($D$216/$AJ$216)*100000)</f>
        <v>0</v>
      </c>
      <c r="AL216" s="157">
        <f>' B_Populations'!G221</f>
        <v>0</v>
      </c>
      <c r="AM216" s="157">
        <f>IF(AL216=0,0,($E$216/$AL$216)*100000)</f>
        <v>0</v>
      </c>
      <c r="AN216" s="157">
        <f>' B_Populations'!I221</f>
        <v>0</v>
      </c>
      <c r="AO216" s="157">
        <f>IF(AN216=0,0,($F$216/$AN$216)*100000)</f>
        <v>0</v>
      </c>
      <c r="AP216" s="157">
        <f>' B_Populations'!K221</f>
        <v>0</v>
      </c>
      <c r="AQ216" s="157">
        <f>IF(AP216=0,0,($G$216/$AP$216)*100000)</f>
        <v>0</v>
      </c>
      <c r="AR216" s="157">
        <f>' B_Populations'!M221</f>
        <v>0</v>
      </c>
      <c r="AS216" s="157">
        <f>IF(AR216=0,0,($H$216/$AR$216)*100000)</f>
        <v>0</v>
      </c>
      <c r="AT216" s="157">
        <f>' B_Populations'!O221</f>
        <v>0</v>
      </c>
      <c r="AU216" s="157">
        <f>IF(AT216=0,0,($I$216/$AT$216)*100000)</f>
        <v>0</v>
      </c>
      <c r="AV216" s="157">
        <f>' B_Populations'!Q221</f>
        <v>0</v>
      </c>
      <c r="AW216" s="157">
        <f>IF(AV216=0,0,($J$216/$AV$216)*100000)</f>
        <v>0</v>
      </c>
      <c r="AX216" s="157">
        <f>' B_Populations'!S221</f>
        <v>0</v>
      </c>
      <c r="AY216" s="157">
        <f>IF(AX216=0,0,($K$216/$AX$216)*100000)</f>
        <v>0</v>
      </c>
      <c r="AZ216" s="157">
        <f>' B_Populations'!U221</f>
        <v>0</v>
      </c>
      <c r="BA216" s="157">
        <f>IF(AZ216=0,0,($L$216/$AZ$216)*100000)</f>
        <v>0</v>
      </c>
      <c r="CQ216" s="110"/>
      <c r="CR216" s="158"/>
      <c r="CS216" s="159">
        <v>6.6477999999999995E-2</v>
      </c>
      <c r="CT216" s="110"/>
      <c r="CU216" s="108" t="str">
        <f>' B_Populations'!$B$11</f>
        <v>20-24</v>
      </c>
      <c r="CV216" s="160">
        <f t="shared" si="214"/>
        <v>0</v>
      </c>
      <c r="CW216" s="161">
        <f t="shared" si="215"/>
        <v>0</v>
      </c>
      <c r="CX216" s="161">
        <f t="shared" si="216"/>
        <v>0</v>
      </c>
      <c r="CY216" s="162">
        <f t="shared" si="217"/>
        <v>0</v>
      </c>
      <c r="CZ216" s="162">
        <f t="shared" si="218"/>
        <v>0</v>
      </c>
      <c r="DA216" s="162">
        <f t="shared" si="219"/>
        <v>0</v>
      </c>
      <c r="DB216" s="162">
        <f t="shared" si="220"/>
        <v>0</v>
      </c>
      <c r="DC216" s="162">
        <f t="shared" si="221"/>
        <v>0</v>
      </c>
      <c r="DD216" s="162">
        <f t="shared" si="222"/>
        <v>0</v>
      </c>
      <c r="DE216" s="178">
        <f t="shared" si="223"/>
        <v>0</v>
      </c>
    </row>
    <row r="217" spans="1:109">
      <c r="B217" s="108" t="str">
        <f>' B_Populations'!$B$12</f>
        <v>25-34</v>
      </c>
      <c r="C217" s="264"/>
      <c r="D217" s="265"/>
      <c r="E217" s="265"/>
      <c r="F217" s="155"/>
      <c r="G217" s="155"/>
      <c r="H217" s="155"/>
      <c r="I217" s="155"/>
      <c r="J217" s="155"/>
      <c r="K217" s="155"/>
      <c r="L217" s="155"/>
      <c r="M217" s="110"/>
      <c r="N217" s="110"/>
      <c r="O217" s="110"/>
      <c r="P217" s="110"/>
      <c r="Q217" s="110"/>
      <c r="R217" s="110"/>
      <c r="S217" s="110"/>
      <c r="T217" s="110"/>
      <c r="U217" s="110"/>
      <c r="V217" s="110"/>
      <c r="W217" s="110"/>
      <c r="X217" s="110"/>
      <c r="Y217" s="110"/>
      <c r="Z217" s="177"/>
      <c r="AA217" s="177"/>
      <c r="AB217" s="177"/>
      <c r="AC217" s="177"/>
      <c r="AD217" s="177"/>
      <c r="AE217" s="177"/>
      <c r="AF217" s="177"/>
      <c r="AG217" s="110"/>
      <c r="AH217" s="157">
        <f>' B_Populations'!C222</f>
        <v>0</v>
      </c>
      <c r="AI217" s="157">
        <f>IF(AH217=0,0,($C$217/$AH$217)*100000)</f>
        <v>0</v>
      </c>
      <c r="AJ217" s="157">
        <f>' B_Populations'!E222</f>
        <v>0</v>
      </c>
      <c r="AK217" s="157">
        <f>IF(AJ217=0,0,($D$217/$AJ$217)*100000)</f>
        <v>0</v>
      </c>
      <c r="AL217" s="157">
        <f>' B_Populations'!G222</f>
        <v>0</v>
      </c>
      <c r="AM217" s="157">
        <f>IF(AL217=0,0,($E$217/$AL$217)*100000)</f>
        <v>0</v>
      </c>
      <c r="AN217" s="157">
        <f>' B_Populations'!I222</f>
        <v>0</v>
      </c>
      <c r="AO217" s="157">
        <f>IF(AN217=0,0,($F$217/$AN$217)*100000)</f>
        <v>0</v>
      </c>
      <c r="AP217" s="157">
        <f>' B_Populations'!K222</f>
        <v>0</v>
      </c>
      <c r="AQ217" s="157">
        <f>IF(AP217=0,0,($G$217/$AP$217)*100000)</f>
        <v>0</v>
      </c>
      <c r="AR217" s="157">
        <f>' B_Populations'!M222</f>
        <v>0</v>
      </c>
      <c r="AS217" s="157">
        <f>IF(AR217=0,0,($H$217/$AR$217)*100000)</f>
        <v>0</v>
      </c>
      <c r="AT217" s="157">
        <f>' B_Populations'!O222</f>
        <v>0</v>
      </c>
      <c r="AU217" s="157">
        <f>IF(AT217=0,0,($I$217/$AT$217)*100000)</f>
        <v>0</v>
      </c>
      <c r="AV217" s="157">
        <f>' B_Populations'!Q222</f>
        <v>0</v>
      </c>
      <c r="AW217" s="157">
        <f>IF(AV217=0,0,($J$217/$AV$217)*100000)</f>
        <v>0</v>
      </c>
      <c r="AX217" s="157">
        <f>' B_Populations'!S222</f>
        <v>0</v>
      </c>
      <c r="AY217" s="157">
        <f>IF(AX217=0,0,($K$217/$AX$217)*100000)</f>
        <v>0</v>
      </c>
      <c r="AZ217" s="157">
        <f>' B_Populations'!U222</f>
        <v>0</v>
      </c>
      <c r="BA217" s="157">
        <f>IF(AZ217=0,0,($L$217/$AZ$217)*100000)</f>
        <v>0</v>
      </c>
      <c r="CQ217" s="110"/>
      <c r="CR217" s="158"/>
      <c r="CS217" s="159">
        <v>0.135573</v>
      </c>
      <c r="CT217" s="110"/>
      <c r="CU217" s="108" t="str">
        <f>' B_Populations'!$B$12</f>
        <v>25-34</v>
      </c>
      <c r="CV217" s="160">
        <f t="shared" si="214"/>
        <v>0</v>
      </c>
      <c r="CW217" s="161">
        <f t="shared" si="215"/>
        <v>0</v>
      </c>
      <c r="CX217" s="161">
        <f t="shared" si="216"/>
        <v>0</v>
      </c>
      <c r="CY217" s="162">
        <f t="shared" si="217"/>
        <v>0</v>
      </c>
      <c r="CZ217" s="162">
        <f t="shared" si="218"/>
        <v>0</v>
      </c>
      <c r="DA217" s="162">
        <f t="shared" si="219"/>
        <v>0</v>
      </c>
      <c r="DB217" s="162">
        <f t="shared" si="220"/>
        <v>0</v>
      </c>
      <c r="DC217" s="162">
        <f t="shared" si="221"/>
        <v>0</v>
      </c>
      <c r="DD217" s="162">
        <f t="shared" si="222"/>
        <v>0</v>
      </c>
      <c r="DE217" s="178">
        <f t="shared" si="223"/>
        <v>0</v>
      </c>
    </row>
    <row r="218" spans="1:109">
      <c r="B218" s="108" t="str">
        <f>' B_Populations'!$B$13</f>
        <v>35-44</v>
      </c>
      <c r="C218" s="264"/>
      <c r="D218" s="265"/>
      <c r="E218" s="265"/>
      <c r="F218" s="155"/>
      <c r="G218" s="155"/>
      <c r="H218" s="155"/>
      <c r="I218" s="155"/>
      <c r="J218" s="155"/>
      <c r="K218" s="155"/>
      <c r="L218" s="155"/>
      <c r="M218" s="110"/>
      <c r="N218" s="110"/>
      <c r="O218" s="110"/>
      <c r="P218" s="110"/>
      <c r="Q218" s="110"/>
      <c r="R218" s="110"/>
      <c r="S218" s="110"/>
      <c r="T218" s="110"/>
      <c r="U218" s="110"/>
      <c r="V218" s="110"/>
      <c r="W218" s="110"/>
      <c r="X218" s="110"/>
      <c r="Y218" s="110"/>
      <c r="Z218" s="177"/>
      <c r="AA218" s="177"/>
      <c r="AB218" s="177"/>
      <c r="AC218" s="177"/>
      <c r="AD218" s="177"/>
      <c r="AE218" s="177"/>
      <c r="AF218" s="177"/>
      <c r="AG218" s="110"/>
      <c r="AH218" s="157">
        <f>' B_Populations'!C223</f>
        <v>0</v>
      </c>
      <c r="AI218" s="157">
        <f>IF(AH218=0,0,($C$218/$AH$218)*100000)</f>
        <v>0</v>
      </c>
      <c r="AJ218" s="157">
        <f>' B_Populations'!E223</f>
        <v>0</v>
      </c>
      <c r="AK218" s="157">
        <f>IF(AJ218=0,0,($D$218/$AJ$218)*100000)</f>
        <v>0</v>
      </c>
      <c r="AL218" s="157">
        <f>' B_Populations'!G223</f>
        <v>0</v>
      </c>
      <c r="AM218" s="157">
        <f>IF(AL218=0,0,($E$218/$AL$218)*100000)</f>
        <v>0</v>
      </c>
      <c r="AN218" s="157">
        <f>' B_Populations'!I223</f>
        <v>0</v>
      </c>
      <c r="AO218" s="157">
        <f>IF(AN218=0,0,($F$218/$AN$218)*100000)</f>
        <v>0</v>
      </c>
      <c r="AP218" s="157">
        <f>' B_Populations'!K223</f>
        <v>0</v>
      </c>
      <c r="AQ218" s="157">
        <f>IF(AP218=0,0,($G$218/$AP$218)*100000)</f>
        <v>0</v>
      </c>
      <c r="AR218" s="157">
        <f>' B_Populations'!M223</f>
        <v>0</v>
      </c>
      <c r="AS218" s="157">
        <f>IF(AR218=0,0,($H$218/$AR$218)*100000)</f>
        <v>0</v>
      </c>
      <c r="AT218" s="157">
        <f>' B_Populations'!O223</f>
        <v>0</v>
      </c>
      <c r="AU218" s="157">
        <f>IF(AT218=0,0,($I$218/$AT$218)*100000)</f>
        <v>0</v>
      </c>
      <c r="AV218" s="157">
        <f>' B_Populations'!Q223</f>
        <v>0</v>
      </c>
      <c r="AW218" s="157">
        <f>IF(AV218=0,0,($J$218/$AV$218)*100000)</f>
        <v>0</v>
      </c>
      <c r="AX218" s="157">
        <f>' B_Populations'!S223</f>
        <v>0</v>
      </c>
      <c r="AY218" s="157">
        <f>IF(AX218=0,0,($K$218/$AX$218)*100000)</f>
        <v>0</v>
      </c>
      <c r="AZ218" s="157">
        <f>' B_Populations'!U223</f>
        <v>0</v>
      </c>
      <c r="BA218" s="157">
        <f>IF(AZ218=0,0,($L$218/$AZ$218)*100000)</f>
        <v>0</v>
      </c>
      <c r="CQ218" s="110"/>
      <c r="CR218" s="158"/>
      <c r="CS218" s="159">
        <v>0.16261300000000001</v>
      </c>
      <c r="CT218" s="110"/>
      <c r="CU218" s="108" t="str">
        <f>' B_Populations'!$B$13</f>
        <v>35-44</v>
      </c>
      <c r="CV218" s="160">
        <f t="shared" si="214"/>
        <v>0</v>
      </c>
      <c r="CW218" s="161">
        <f t="shared" si="215"/>
        <v>0</v>
      </c>
      <c r="CX218" s="161">
        <f t="shared" si="216"/>
        <v>0</v>
      </c>
      <c r="CY218" s="162">
        <f t="shared" si="217"/>
        <v>0</v>
      </c>
      <c r="CZ218" s="162">
        <f t="shared" si="218"/>
        <v>0</v>
      </c>
      <c r="DA218" s="162">
        <f t="shared" si="219"/>
        <v>0</v>
      </c>
      <c r="DB218" s="162">
        <f t="shared" si="220"/>
        <v>0</v>
      </c>
      <c r="DC218" s="162">
        <f t="shared" si="221"/>
        <v>0</v>
      </c>
      <c r="DD218" s="162">
        <f t="shared" si="222"/>
        <v>0</v>
      </c>
      <c r="DE218" s="178">
        <f t="shared" si="223"/>
        <v>0</v>
      </c>
    </row>
    <row r="219" spans="1:109">
      <c r="B219" s="108" t="str">
        <f>' B_Populations'!$B$14</f>
        <v>45-54</v>
      </c>
      <c r="C219" s="264"/>
      <c r="D219" s="265"/>
      <c r="E219" s="265"/>
      <c r="F219" s="155"/>
      <c r="G219" s="155"/>
      <c r="H219" s="155"/>
      <c r="I219" s="155"/>
      <c r="J219" s="155"/>
      <c r="K219" s="155"/>
      <c r="L219" s="155"/>
      <c r="M219" s="110"/>
      <c r="N219" s="110"/>
      <c r="O219" s="110"/>
      <c r="P219" s="110"/>
      <c r="Q219" s="110"/>
      <c r="R219" s="110"/>
      <c r="S219" s="110"/>
      <c r="T219" s="110"/>
      <c r="U219" s="110"/>
      <c r="V219" s="110"/>
      <c r="W219" s="110"/>
      <c r="X219" s="110"/>
      <c r="Y219" s="110"/>
      <c r="Z219" s="177"/>
      <c r="AA219" s="177"/>
      <c r="AB219" s="177"/>
      <c r="AC219" s="177"/>
      <c r="AD219" s="177"/>
      <c r="AE219" s="177"/>
      <c r="AF219" s="177"/>
      <c r="AG219" s="110"/>
      <c r="AH219" s="157">
        <f>' B_Populations'!C224</f>
        <v>0</v>
      </c>
      <c r="AI219" s="157">
        <f>IF(AH219=0,0,($C$219/$AH$219)*100000)</f>
        <v>0</v>
      </c>
      <c r="AJ219" s="157">
        <f>' B_Populations'!E224</f>
        <v>0</v>
      </c>
      <c r="AK219" s="157">
        <f>IF(AJ219=0,0,($D$219/$AJ$219)*100000)</f>
        <v>0</v>
      </c>
      <c r="AL219" s="157">
        <f>' B_Populations'!G224</f>
        <v>0</v>
      </c>
      <c r="AM219" s="157">
        <f>IF(AL219=0,0,($E$219/$AL$219)*100000)</f>
        <v>0</v>
      </c>
      <c r="AN219" s="157">
        <f>' B_Populations'!I224</f>
        <v>0</v>
      </c>
      <c r="AO219" s="157">
        <f>IF(AN219=0,0,($F$219/$AN$219)*100000)</f>
        <v>0</v>
      </c>
      <c r="AP219" s="157">
        <f>' B_Populations'!K224</f>
        <v>0</v>
      </c>
      <c r="AQ219" s="157">
        <f>IF(AP219=0,0,($G$219/$AP$219)*100000)</f>
        <v>0</v>
      </c>
      <c r="AR219" s="157">
        <f>' B_Populations'!M224</f>
        <v>0</v>
      </c>
      <c r="AS219" s="157">
        <f>IF(AR219=0,0,($H$219/$AR$219)*100000)</f>
        <v>0</v>
      </c>
      <c r="AT219" s="157">
        <f>' B_Populations'!O224</f>
        <v>0</v>
      </c>
      <c r="AU219" s="157">
        <f>IF(AT219=0,0,($I$219/$AT$219)*100000)</f>
        <v>0</v>
      </c>
      <c r="AV219" s="157">
        <f>' B_Populations'!Q224</f>
        <v>0</v>
      </c>
      <c r="AW219" s="157">
        <f>IF(AV219=0,0,($J$219/$AV$219)*100000)</f>
        <v>0</v>
      </c>
      <c r="AX219" s="157">
        <f>' B_Populations'!S224</f>
        <v>0</v>
      </c>
      <c r="AY219" s="157">
        <f>IF(AX219=0,0,($K$219/$AX$219)*100000)</f>
        <v>0</v>
      </c>
      <c r="AZ219" s="157">
        <f>' B_Populations'!U224</f>
        <v>0</v>
      </c>
      <c r="BA219" s="157">
        <f>IF(AZ219=0,0,($L$219/$AZ$219)*100000)</f>
        <v>0</v>
      </c>
      <c r="CQ219" s="110"/>
      <c r="CR219" s="158"/>
      <c r="CS219" s="159">
        <v>0.13483400000000001</v>
      </c>
      <c r="CT219" s="110"/>
      <c r="CU219" s="108" t="str">
        <f>' B_Populations'!$B$14</f>
        <v>45-54</v>
      </c>
      <c r="CV219" s="160">
        <f t="shared" si="214"/>
        <v>0</v>
      </c>
      <c r="CW219" s="161">
        <f t="shared" si="215"/>
        <v>0</v>
      </c>
      <c r="CX219" s="161">
        <f t="shared" si="216"/>
        <v>0</v>
      </c>
      <c r="CY219" s="162">
        <f t="shared" si="217"/>
        <v>0</v>
      </c>
      <c r="CZ219" s="162">
        <f t="shared" si="218"/>
        <v>0</v>
      </c>
      <c r="DA219" s="162">
        <f t="shared" si="219"/>
        <v>0</v>
      </c>
      <c r="DB219" s="162">
        <f t="shared" si="220"/>
        <v>0</v>
      </c>
      <c r="DC219" s="162">
        <f t="shared" si="221"/>
        <v>0</v>
      </c>
      <c r="DD219" s="162">
        <f t="shared" si="222"/>
        <v>0</v>
      </c>
      <c r="DE219" s="178">
        <f t="shared" si="223"/>
        <v>0</v>
      </c>
    </row>
    <row r="220" spans="1:109">
      <c r="B220" s="108" t="str">
        <f>' B_Populations'!$B$15</f>
        <v>55-64</v>
      </c>
      <c r="C220" s="264"/>
      <c r="D220" s="265"/>
      <c r="E220" s="265"/>
      <c r="F220" s="155"/>
      <c r="G220" s="155"/>
      <c r="H220" s="155"/>
      <c r="I220" s="155"/>
      <c r="J220" s="155"/>
      <c r="K220" s="155"/>
      <c r="L220" s="155"/>
      <c r="M220" s="110"/>
      <c r="N220" s="110"/>
      <c r="O220" s="110"/>
      <c r="P220" s="110"/>
      <c r="Q220" s="110"/>
      <c r="R220" s="110"/>
      <c r="S220" s="110"/>
      <c r="T220" s="110"/>
      <c r="U220" s="110"/>
      <c r="V220" s="110"/>
      <c r="W220" s="110"/>
      <c r="X220" s="110"/>
      <c r="Y220" s="110"/>
      <c r="Z220" s="177"/>
      <c r="AA220" s="177"/>
      <c r="AB220" s="177"/>
      <c r="AC220" s="177"/>
      <c r="AD220" s="177"/>
      <c r="AE220" s="177"/>
      <c r="AF220" s="177"/>
      <c r="AG220" s="110"/>
      <c r="AH220" s="157">
        <f>' B_Populations'!C225</f>
        <v>0</v>
      </c>
      <c r="AI220" s="157">
        <f>IF(AH220=0,0,($C$220/$AH$220)*100000)</f>
        <v>0</v>
      </c>
      <c r="AJ220" s="157">
        <f>' B_Populations'!E225</f>
        <v>0</v>
      </c>
      <c r="AK220" s="157">
        <f>IF(AJ220=0,0,($D$220/$AJ$220)*100000)</f>
        <v>0</v>
      </c>
      <c r="AL220" s="157">
        <f>' B_Populations'!G225</f>
        <v>0</v>
      </c>
      <c r="AM220" s="157">
        <f>IF(AL220=0,0,($E$220/$AL$220)*100000)</f>
        <v>0</v>
      </c>
      <c r="AN220" s="157">
        <f>' B_Populations'!I225</f>
        <v>0</v>
      </c>
      <c r="AO220" s="157">
        <f>IF(AN220=0,0,($F$220/$AN$220)*100000)</f>
        <v>0</v>
      </c>
      <c r="AP220" s="157">
        <f>' B_Populations'!K225</f>
        <v>0</v>
      </c>
      <c r="AQ220" s="157">
        <f>IF(AP220=0,0,($G$220/$AP$220)*100000)</f>
        <v>0</v>
      </c>
      <c r="AR220" s="157">
        <f>' B_Populations'!M225</f>
        <v>0</v>
      </c>
      <c r="AS220" s="157">
        <f>IF(AR220=0,0,($H$220/$AR$220)*100000)</f>
        <v>0</v>
      </c>
      <c r="AT220" s="157">
        <f>' B_Populations'!O225</f>
        <v>0</v>
      </c>
      <c r="AU220" s="157">
        <f>IF(AT220=0,0,($I$220/$AT$220)*100000)</f>
        <v>0</v>
      </c>
      <c r="AV220" s="157">
        <f>' B_Populations'!Q225</f>
        <v>0</v>
      </c>
      <c r="AW220" s="157">
        <f>IF(AV220=0,0,($J$220/$AV$220)*100000)</f>
        <v>0</v>
      </c>
      <c r="AX220" s="157">
        <f>' B_Populations'!S225</f>
        <v>0</v>
      </c>
      <c r="AY220" s="157">
        <f>IF(AX220=0,0,($K$220/$AX$220)*100000)</f>
        <v>0</v>
      </c>
      <c r="AZ220" s="157">
        <f>' B_Populations'!U225</f>
        <v>0</v>
      </c>
      <c r="BA220" s="157">
        <f>IF(AZ220=0,0,($L$220/$AZ$220)*100000)</f>
        <v>0</v>
      </c>
      <c r="CQ220" s="110"/>
      <c r="CR220" s="158"/>
      <c r="CS220" s="159">
        <v>8.7247000000000005E-2</v>
      </c>
      <c r="CT220" s="110"/>
      <c r="CU220" s="108" t="str">
        <f>' B_Populations'!$B$15</f>
        <v>55-64</v>
      </c>
      <c r="CV220" s="160">
        <f t="shared" si="214"/>
        <v>0</v>
      </c>
      <c r="CW220" s="161">
        <f t="shared" si="215"/>
        <v>0</v>
      </c>
      <c r="CX220" s="161">
        <f t="shared" si="216"/>
        <v>0</v>
      </c>
      <c r="CY220" s="162">
        <f t="shared" si="217"/>
        <v>0</v>
      </c>
      <c r="CZ220" s="162">
        <f t="shared" si="218"/>
        <v>0</v>
      </c>
      <c r="DA220" s="162">
        <f t="shared" si="219"/>
        <v>0</v>
      </c>
      <c r="DB220" s="162">
        <f t="shared" si="220"/>
        <v>0</v>
      </c>
      <c r="DC220" s="162">
        <f t="shared" si="221"/>
        <v>0</v>
      </c>
      <c r="DD220" s="162">
        <f t="shared" si="222"/>
        <v>0</v>
      </c>
      <c r="DE220" s="178">
        <f t="shared" si="223"/>
        <v>0</v>
      </c>
    </row>
    <row r="221" spans="1:109">
      <c r="B221" s="108" t="str">
        <f>' B_Populations'!$B$16</f>
        <v>65-74</v>
      </c>
      <c r="C221" s="264"/>
      <c r="D221" s="265"/>
      <c r="E221" s="265"/>
      <c r="F221" s="155"/>
      <c r="G221" s="155"/>
      <c r="H221" s="155"/>
      <c r="I221" s="155"/>
      <c r="J221" s="155"/>
      <c r="K221" s="155"/>
      <c r="L221" s="155"/>
      <c r="M221" s="110"/>
      <c r="N221" s="110"/>
      <c r="O221" s="110"/>
      <c r="P221" s="110"/>
      <c r="Q221" s="110"/>
      <c r="R221" s="110"/>
      <c r="S221" s="110"/>
      <c r="T221" s="110"/>
      <c r="U221" s="110"/>
      <c r="V221" s="110"/>
      <c r="W221" s="110"/>
      <c r="X221" s="110"/>
      <c r="Y221" s="110"/>
      <c r="Z221" s="177"/>
      <c r="AA221" s="177"/>
      <c r="AB221" s="177"/>
      <c r="AC221" s="177"/>
      <c r="AD221" s="177"/>
      <c r="AE221" s="177"/>
      <c r="AF221" s="177"/>
      <c r="AG221" s="110"/>
      <c r="AH221" s="157">
        <f>' B_Populations'!C226</f>
        <v>0</v>
      </c>
      <c r="AI221" s="157">
        <f>IF(AH221=0,0,($C$221/$AH$221)*100000)</f>
        <v>0</v>
      </c>
      <c r="AJ221" s="157">
        <f>' B_Populations'!E226</f>
        <v>0</v>
      </c>
      <c r="AK221" s="157">
        <f>IF(AJ221=0,0,($D$221/$AJ$221)*100000)</f>
        <v>0</v>
      </c>
      <c r="AL221" s="157">
        <f>' B_Populations'!G226</f>
        <v>0</v>
      </c>
      <c r="AM221" s="157">
        <f>IF(AL221=0,0,($E$221/$AL$221)*100000)</f>
        <v>0</v>
      </c>
      <c r="AN221" s="157">
        <f>' B_Populations'!I226</f>
        <v>0</v>
      </c>
      <c r="AO221" s="157">
        <f>IF(AN221=0,0,($F$221/$AN$221)*100000)</f>
        <v>0</v>
      </c>
      <c r="AP221" s="157">
        <f>' B_Populations'!K226</f>
        <v>0</v>
      </c>
      <c r="AQ221" s="157">
        <f>IF(AP221=0,0,($G$221/$AP$221)*100000)</f>
        <v>0</v>
      </c>
      <c r="AR221" s="157">
        <f>' B_Populations'!M226</f>
        <v>0</v>
      </c>
      <c r="AS221" s="157">
        <f>IF(AR221=0,0,($H$221/$AR$221)*100000)</f>
        <v>0</v>
      </c>
      <c r="AT221" s="157">
        <f>' B_Populations'!O226</f>
        <v>0</v>
      </c>
      <c r="AU221" s="157">
        <f>IF(AT221=0,0,($I$221/$AT$221)*100000)</f>
        <v>0</v>
      </c>
      <c r="AV221" s="157">
        <f>' B_Populations'!Q226</f>
        <v>0</v>
      </c>
      <c r="AW221" s="157">
        <f>IF(AV221=0,0,($J$221/$AV$221)*100000)</f>
        <v>0</v>
      </c>
      <c r="AX221" s="157">
        <f>' B_Populations'!S226</f>
        <v>0</v>
      </c>
      <c r="AY221" s="157">
        <f>IF(AX221=0,0,($K$221/$AX$221)*100000)</f>
        <v>0</v>
      </c>
      <c r="AZ221" s="157">
        <f>' B_Populations'!U226</f>
        <v>0</v>
      </c>
      <c r="BA221" s="157">
        <f>IF(AZ221=0,0,($L$221/$AZ$221)*100000)</f>
        <v>0</v>
      </c>
      <c r="CQ221" s="110"/>
      <c r="CR221" s="158"/>
      <c r="CS221" s="159">
        <v>6.6036999999999998E-2</v>
      </c>
      <c r="CT221" s="110"/>
      <c r="CU221" s="108" t="str">
        <f>' B_Populations'!$B$16</f>
        <v>65-74</v>
      </c>
      <c r="CV221" s="160">
        <f t="shared" si="214"/>
        <v>0</v>
      </c>
      <c r="CW221" s="161">
        <f t="shared" si="215"/>
        <v>0</v>
      </c>
      <c r="CX221" s="161">
        <f t="shared" si="216"/>
        <v>0</v>
      </c>
      <c r="CY221" s="162">
        <f t="shared" si="217"/>
        <v>0</v>
      </c>
      <c r="CZ221" s="162">
        <f t="shared" si="218"/>
        <v>0</v>
      </c>
      <c r="DA221" s="162">
        <f t="shared" si="219"/>
        <v>0</v>
      </c>
      <c r="DB221" s="162">
        <f t="shared" si="220"/>
        <v>0</v>
      </c>
      <c r="DC221" s="162">
        <f t="shared" si="221"/>
        <v>0</v>
      </c>
      <c r="DD221" s="162">
        <f t="shared" si="222"/>
        <v>0</v>
      </c>
      <c r="DE221" s="178">
        <f t="shared" si="223"/>
        <v>0</v>
      </c>
    </row>
    <row r="222" spans="1:109">
      <c r="B222" s="108" t="str">
        <f>' B_Populations'!$B$17</f>
        <v>75-84</v>
      </c>
      <c r="C222" s="264"/>
      <c r="D222" s="265"/>
      <c r="E222" s="265"/>
      <c r="F222" s="155"/>
      <c r="G222" s="155"/>
      <c r="H222" s="155"/>
      <c r="I222" s="155"/>
      <c r="J222" s="155"/>
      <c r="K222" s="155"/>
      <c r="L222" s="155"/>
      <c r="M222" s="110"/>
      <c r="N222" s="110"/>
      <c r="O222" s="110"/>
      <c r="P222" s="110"/>
      <c r="Q222" s="110"/>
      <c r="R222" s="110"/>
      <c r="S222" s="110"/>
      <c r="T222" s="110"/>
      <c r="U222" s="110"/>
      <c r="V222" s="110"/>
      <c r="W222" s="110"/>
      <c r="X222" s="110"/>
      <c r="Y222" s="110"/>
      <c r="Z222" s="177"/>
      <c r="AA222" s="177"/>
      <c r="AB222" s="177"/>
      <c r="AC222" s="177"/>
      <c r="AD222" s="177"/>
      <c r="AE222" s="177"/>
      <c r="AF222" s="177"/>
      <c r="AG222" s="110"/>
      <c r="AH222" s="157">
        <f>' B_Populations'!C227</f>
        <v>0</v>
      </c>
      <c r="AI222" s="157">
        <f>IF(AH222=0,0,($C$222/$AH$222)*100000)</f>
        <v>0</v>
      </c>
      <c r="AJ222" s="157">
        <f>' B_Populations'!E227</f>
        <v>0</v>
      </c>
      <c r="AK222" s="157">
        <f>IF(AJ222=0,0,($D$222/$AJ$222)*100000)</f>
        <v>0</v>
      </c>
      <c r="AL222" s="157">
        <f>' B_Populations'!G227</f>
        <v>0</v>
      </c>
      <c r="AM222" s="157">
        <f>IF(AL222=0,0,($E$222/$AL$222)*100000)</f>
        <v>0</v>
      </c>
      <c r="AN222" s="157">
        <f>' B_Populations'!I227</f>
        <v>0</v>
      </c>
      <c r="AO222" s="157">
        <f>IF(AN222=0,0,($F$222/$AN$222)*100000)</f>
        <v>0</v>
      </c>
      <c r="AP222" s="157">
        <f>' B_Populations'!K227</f>
        <v>0</v>
      </c>
      <c r="AQ222" s="157">
        <f>IF(AP222=0,0,($G$222/$AP$222)*100000)</f>
        <v>0</v>
      </c>
      <c r="AR222" s="157">
        <f>' B_Populations'!M227</f>
        <v>0</v>
      </c>
      <c r="AS222" s="157">
        <f>IF(AR222=0,0,($H$222/$AR$222)*100000)</f>
        <v>0</v>
      </c>
      <c r="AT222" s="157">
        <f>' B_Populations'!O227</f>
        <v>0</v>
      </c>
      <c r="AU222" s="157">
        <f>IF(AT222=0,0,($I$222/$AT$222)*100000)</f>
        <v>0</v>
      </c>
      <c r="AV222" s="157">
        <f>' B_Populations'!Q227</f>
        <v>0</v>
      </c>
      <c r="AW222" s="157">
        <f>IF(AV222=0,0,($J$222/$AV$222)*100000)</f>
        <v>0</v>
      </c>
      <c r="AX222" s="157">
        <f>' B_Populations'!S227</f>
        <v>0</v>
      </c>
      <c r="AY222" s="157">
        <f>IF(AX222=0,0,($K$222/$AX$222)*100000)</f>
        <v>0</v>
      </c>
      <c r="AZ222" s="157">
        <f>' B_Populations'!U227</f>
        <v>0</v>
      </c>
      <c r="BA222" s="157">
        <f>IF(AZ222=0,0,($L$222/$AZ$222)*100000)</f>
        <v>0</v>
      </c>
      <c r="CQ222" s="110"/>
      <c r="CR222" s="158"/>
      <c r="CS222" s="159">
        <v>4.4840999999999999E-2</v>
      </c>
      <c r="CT222" s="110"/>
      <c r="CU222" s="108" t="str">
        <f>' B_Populations'!$B$17</f>
        <v>75-84</v>
      </c>
      <c r="CV222" s="160">
        <f t="shared" si="214"/>
        <v>0</v>
      </c>
      <c r="CW222" s="161">
        <f t="shared" si="215"/>
        <v>0</v>
      </c>
      <c r="CX222" s="161">
        <f t="shared" si="216"/>
        <v>0</v>
      </c>
      <c r="CY222" s="162">
        <f t="shared" si="217"/>
        <v>0</v>
      </c>
      <c r="CZ222" s="162">
        <f t="shared" si="218"/>
        <v>0</v>
      </c>
      <c r="DA222" s="162">
        <f t="shared" si="219"/>
        <v>0</v>
      </c>
      <c r="DB222" s="162">
        <f t="shared" si="220"/>
        <v>0</v>
      </c>
      <c r="DC222" s="162">
        <f t="shared" si="221"/>
        <v>0</v>
      </c>
      <c r="DD222" s="162">
        <f t="shared" si="222"/>
        <v>0</v>
      </c>
      <c r="DE222" s="178">
        <f t="shared" si="223"/>
        <v>0</v>
      </c>
    </row>
    <row r="223" spans="1:109">
      <c r="B223" s="108" t="str">
        <f>' B_Populations'!$B$18</f>
        <v>85+</v>
      </c>
      <c r="C223" s="264"/>
      <c r="D223" s="265"/>
      <c r="E223" s="265"/>
      <c r="F223" s="155"/>
      <c r="G223" s="155"/>
      <c r="H223" s="155"/>
      <c r="I223" s="155"/>
      <c r="J223" s="155"/>
      <c r="K223" s="155"/>
      <c r="L223" s="155"/>
      <c r="M223" s="110"/>
      <c r="N223" s="110"/>
      <c r="O223" s="110"/>
      <c r="P223" s="110"/>
      <c r="Q223" s="110"/>
      <c r="R223" s="110"/>
      <c r="S223" s="110"/>
      <c r="T223" s="110"/>
      <c r="U223" s="110"/>
      <c r="V223" s="110"/>
      <c r="W223" s="110"/>
      <c r="X223" s="110"/>
      <c r="Y223" s="110"/>
      <c r="Z223" s="177"/>
      <c r="AA223" s="177"/>
      <c r="AB223" s="177"/>
      <c r="AC223" s="177"/>
      <c r="AD223" s="177"/>
      <c r="AE223" s="177"/>
      <c r="AF223" s="177"/>
      <c r="AG223" s="110"/>
      <c r="AH223" s="157">
        <f>' B_Populations'!C228</f>
        <v>0</v>
      </c>
      <c r="AI223" s="157">
        <f>IF(AH223=0,0,($C$223/$AH$223)*100000)</f>
        <v>0</v>
      </c>
      <c r="AJ223" s="157">
        <f>' B_Populations'!E228</f>
        <v>0</v>
      </c>
      <c r="AK223" s="157">
        <f>IF(AJ223=0,0,($D$223/$AJ$223)*100000)</f>
        <v>0</v>
      </c>
      <c r="AL223" s="157">
        <f>' B_Populations'!G228</f>
        <v>0</v>
      </c>
      <c r="AM223" s="157">
        <f>IF(AL223=0,0,($E$223/$AL$223)*100000)</f>
        <v>0</v>
      </c>
      <c r="AN223" s="157">
        <f>' B_Populations'!I228</f>
        <v>0</v>
      </c>
      <c r="AO223" s="157">
        <f>IF(AN223=0,0,($F$223/$AN$223)*100000)</f>
        <v>0</v>
      </c>
      <c r="AP223" s="157">
        <f>' B_Populations'!K228</f>
        <v>0</v>
      </c>
      <c r="AQ223" s="157">
        <f>IF(AP223=0,0,($G$223/$AP$223)*100000)</f>
        <v>0</v>
      </c>
      <c r="AR223" s="157">
        <f>' B_Populations'!M228</f>
        <v>0</v>
      </c>
      <c r="AS223" s="157">
        <f>IF(AR223=0,0,($H$223/$AR$223)*100000)</f>
        <v>0</v>
      </c>
      <c r="AT223" s="157">
        <f>' B_Populations'!O228</f>
        <v>0</v>
      </c>
      <c r="AU223" s="157">
        <f>IF(AT223=0,0,($I$223/$AT$223)*100000)</f>
        <v>0</v>
      </c>
      <c r="AV223" s="157">
        <f>' B_Populations'!Q228</f>
        <v>0</v>
      </c>
      <c r="AW223" s="157">
        <f>IF(AV223=0,0,($J$223/$AV$223)*100000)</f>
        <v>0</v>
      </c>
      <c r="AX223" s="157">
        <f>' B_Populations'!S228</f>
        <v>0</v>
      </c>
      <c r="AY223" s="157">
        <f>IF(AX223=0,0,($K$223/$AX$223)*100000)</f>
        <v>0</v>
      </c>
      <c r="AZ223" s="157">
        <f>' B_Populations'!U228</f>
        <v>0</v>
      </c>
      <c r="BA223" s="157">
        <f>IF(AZ223=0,0,($L$223/$AZ$223)*100000)</f>
        <v>0</v>
      </c>
      <c r="CQ223" s="110"/>
      <c r="CR223" s="158"/>
      <c r="CS223" s="159">
        <v>1.5507999999999999E-2</v>
      </c>
      <c r="CT223" s="110"/>
      <c r="CU223" s="108" t="str">
        <f>' B_Populations'!$B$18</f>
        <v>85+</v>
      </c>
      <c r="CV223" s="160">
        <f t="shared" si="214"/>
        <v>0</v>
      </c>
      <c r="CW223" s="161">
        <f t="shared" si="215"/>
        <v>0</v>
      </c>
      <c r="CX223" s="161">
        <f t="shared" si="216"/>
        <v>0</v>
      </c>
      <c r="CY223" s="162">
        <f t="shared" si="217"/>
        <v>0</v>
      </c>
      <c r="CZ223" s="162">
        <f t="shared" si="218"/>
        <v>0</v>
      </c>
      <c r="DA223" s="162">
        <f t="shared" si="219"/>
        <v>0</v>
      </c>
      <c r="DB223" s="162">
        <f t="shared" si="220"/>
        <v>0</v>
      </c>
      <c r="DC223" s="162">
        <f t="shared" si="221"/>
        <v>0</v>
      </c>
      <c r="DD223" s="162">
        <f t="shared" si="222"/>
        <v>0</v>
      </c>
      <c r="DE223" s="178">
        <f t="shared" si="223"/>
        <v>0</v>
      </c>
    </row>
    <row r="224" spans="1:109">
      <c r="B224" s="163" t="s">
        <v>115</v>
      </c>
      <c r="C224" s="164">
        <f t="shared" ref="C224:L224" si="224">SUM(C214:C223)</f>
        <v>0</v>
      </c>
      <c r="D224" s="165">
        <f t="shared" si="224"/>
        <v>0</v>
      </c>
      <c r="E224" s="165">
        <f t="shared" si="224"/>
        <v>0</v>
      </c>
      <c r="F224" s="167">
        <f t="shared" si="224"/>
        <v>0</v>
      </c>
      <c r="G224" s="167">
        <f t="shared" si="224"/>
        <v>0</v>
      </c>
      <c r="H224" s="167">
        <f t="shared" si="224"/>
        <v>0</v>
      </c>
      <c r="I224" s="167">
        <f t="shared" si="224"/>
        <v>0</v>
      </c>
      <c r="J224" s="167">
        <f t="shared" si="224"/>
        <v>0</v>
      </c>
      <c r="K224" s="167">
        <f t="shared" si="224"/>
        <v>0</v>
      </c>
      <c r="L224" s="179">
        <f t="shared" si="224"/>
        <v>0</v>
      </c>
      <c r="M224" s="98"/>
      <c r="AH224" s="170">
        <f t="shared" ref="AH224:BA224" si="225">SUM(AH214:AH223)</f>
        <v>0</v>
      </c>
      <c r="AI224" s="157">
        <f>IF(AH224=0,0,($C$224/$AH$224)*100000)</f>
        <v>0</v>
      </c>
      <c r="AJ224" s="157">
        <f t="shared" si="225"/>
        <v>0</v>
      </c>
      <c r="AK224" s="157">
        <f>IF(AJ224=0,0,($D$224/$AJ$224)*100000)</f>
        <v>0</v>
      </c>
      <c r="AL224" s="157">
        <f t="shared" si="225"/>
        <v>0</v>
      </c>
      <c r="AM224" s="157">
        <f>IF(AL224=0,0,($E$224/$AL$224)*100000)</f>
        <v>0</v>
      </c>
      <c r="AN224" s="157">
        <f t="shared" si="225"/>
        <v>0</v>
      </c>
      <c r="AO224" s="157">
        <f>IF(AN224=0,0,($F$224/$AN$224)*100000)</f>
        <v>0</v>
      </c>
      <c r="AP224" s="157">
        <f t="shared" si="225"/>
        <v>0</v>
      </c>
      <c r="AQ224" s="157">
        <f>IF(AP224=0,0,($G$224/$AP$224)*100000)</f>
        <v>0</v>
      </c>
      <c r="AR224" s="157">
        <f t="shared" si="225"/>
        <v>0</v>
      </c>
      <c r="AS224" s="157">
        <f>IF(AR224=0,0,($H$224/$AR$224)*100000)</f>
        <v>0</v>
      </c>
      <c r="AT224" s="157">
        <f t="shared" si="225"/>
        <v>0</v>
      </c>
      <c r="AU224" s="157">
        <f>IF(AT224=0,0,($I$224/$AT$224)*100000)</f>
        <v>0</v>
      </c>
      <c r="AV224" s="157">
        <f t="shared" si="225"/>
        <v>0</v>
      </c>
      <c r="AW224" s="157">
        <f>IF(AV224=0,0,($J$224/$AV$224)*100000)</f>
        <v>0</v>
      </c>
      <c r="AX224" s="157">
        <f t="shared" si="225"/>
        <v>0</v>
      </c>
      <c r="AY224" s="157">
        <f>IF(AX224=0,0,($K$224/$AX$224)*100000)</f>
        <v>0</v>
      </c>
      <c r="AZ224" s="157">
        <f t="shared" si="225"/>
        <v>0</v>
      </c>
      <c r="BA224" s="157">
        <f>IF(AZ224=0,0,($L$224/$AZ$224)*100000)</f>
        <v>0</v>
      </c>
      <c r="CS224" s="171"/>
      <c r="CU224" s="157" t="s">
        <v>115</v>
      </c>
      <c r="CV224" s="160">
        <f t="shared" ref="CV224:DE224" si="226">SUM(CV214:CV223)</f>
        <v>0</v>
      </c>
      <c r="CW224" s="161">
        <f t="shared" si="226"/>
        <v>0</v>
      </c>
      <c r="CX224" s="161">
        <f t="shared" si="226"/>
        <v>0</v>
      </c>
      <c r="CY224" s="172">
        <f t="shared" si="226"/>
        <v>0</v>
      </c>
      <c r="CZ224" s="172">
        <f t="shared" si="226"/>
        <v>0</v>
      </c>
      <c r="DA224" s="172">
        <f t="shared" si="226"/>
        <v>0</v>
      </c>
      <c r="DB224" s="172">
        <f t="shared" si="226"/>
        <v>0</v>
      </c>
      <c r="DC224" s="172">
        <f t="shared" si="226"/>
        <v>0</v>
      </c>
      <c r="DD224" s="172">
        <f t="shared" si="226"/>
        <v>0</v>
      </c>
      <c r="DE224" s="180">
        <f t="shared" si="226"/>
        <v>0</v>
      </c>
    </row>
    <row r="226" spans="1:109" ht="12.95" thickBot="1"/>
    <row r="227" spans="1:109" ht="13.5" thickBot="1">
      <c r="A227" s="136" t="s">
        <v>116</v>
      </c>
      <c r="B227" s="173"/>
      <c r="C227" s="174">
        <f>' B_Populations'!A235</f>
        <v>0</v>
      </c>
      <c r="D227" s="139" t="s">
        <v>103</v>
      </c>
      <c r="E227" s="139"/>
      <c r="F227" s="140" t="s">
        <v>104</v>
      </c>
      <c r="G227" s="141"/>
      <c r="H227" s="141"/>
      <c r="I227" s="141"/>
      <c r="J227" s="141"/>
      <c r="K227" s="141"/>
      <c r="L227" s="141"/>
      <c r="M227" s="98"/>
      <c r="N227" s="98"/>
      <c r="O227" s="98"/>
      <c r="P227" s="98"/>
      <c r="Q227" s="98"/>
      <c r="R227" s="98"/>
      <c r="S227" s="98"/>
      <c r="T227" s="98"/>
      <c r="U227" s="98"/>
      <c r="V227" s="98"/>
      <c r="W227" s="98"/>
      <c r="X227" s="98"/>
      <c r="Y227" s="98"/>
      <c r="CV227" s="98" t="s">
        <v>106</v>
      </c>
      <c r="CW227" s="98"/>
      <c r="CX227" s="98"/>
      <c r="CY227" s="98"/>
    </row>
    <row r="228" spans="1:109" ht="39">
      <c r="B228" s="144" t="s">
        <v>32</v>
      </c>
      <c r="C228" s="145" t="s">
        <v>107</v>
      </c>
      <c r="D228" s="146" t="s">
        <v>108</v>
      </c>
      <c r="E228" s="146" t="s">
        <v>109</v>
      </c>
      <c r="F228" s="148" t="str">
        <f>' B_Populations'!$I$8</f>
        <v>White-Not Hispanic</v>
      </c>
      <c r="G228" s="148" t="str">
        <f>' B_Populations'!$K$8</f>
        <v>Hispanic</v>
      </c>
      <c r="H228" s="148" t="str">
        <f>' B_Populations'!$M$8</f>
        <v>Black-Not Hispanic</v>
      </c>
      <c r="I228" s="148" t="str">
        <f>' B_Populations'!$O$8</f>
        <v>Asian</v>
      </c>
      <c r="J228" s="148" t="str">
        <f>' B_Populations'!$Q$8</f>
        <v>American Indian/Alaska Native</v>
      </c>
      <c r="K228" s="148" t="str">
        <f>' B_Populations'!$S$8</f>
        <v>Other</v>
      </c>
      <c r="L228" s="175" t="str">
        <f>' B_Populations'!$U$8</f>
        <v>Other</v>
      </c>
      <c r="M228" s="102"/>
      <c r="N228" s="102"/>
      <c r="O228" s="102"/>
      <c r="P228" s="102"/>
      <c r="Q228" s="102"/>
      <c r="R228" s="102"/>
      <c r="S228" s="102"/>
      <c r="T228" s="102"/>
      <c r="U228" s="102"/>
      <c r="V228" s="102"/>
      <c r="W228" s="102"/>
      <c r="X228" s="102"/>
      <c r="Y228" s="102"/>
      <c r="Z228" s="102"/>
      <c r="AA228" s="102"/>
      <c r="AB228" s="102"/>
      <c r="AC228" s="102"/>
      <c r="AD228" s="102"/>
      <c r="AE228" s="102"/>
      <c r="AF228" s="102"/>
      <c r="AH228" s="150" t="s">
        <v>110</v>
      </c>
      <c r="AI228" s="150" t="s">
        <v>111</v>
      </c>
      <c r="AJ228" s="150" t="s">
        <v>112</v>
      </c>
      <c r="AK228" s="150" t="s">
        <v>111</v>
      </c>
      <c r="AL228" s="150" t="s">
        <v>113</v>
      </c>
      <c r="AM228" s="150" t="s">
        <v>111</v>
      </c>
      <c r="AN228" s="150" t="str">
        <f>' B_Populations'!$I$8</f>
        <v>White-Not Hispanic</v>
      </c>
      <c r="AO228" s="150" t="s">
        <v>111</v>
      </c>
      <c r="AP228" s="150" t="str">
        <f>' B_Populations'!$K$8</f>
        <v>Hispanic</v>
      </c>
      <c r="AQ228" s="150" t="s">
        <v>111</v>
      </c>
      <c r="AR228" s="150" t="str">
        <f>' B_Populations'!$M$8</f>
        <v>Black-Not Hispanic</v>
      </c>
      <c r="AS228" s="150" t="s">
        <v>111</v>
      </c>
      <c r="AT228" s="150" t="str">
        <f>' B_Populations'!$O$8</f>
        <v>Asian</v>
      </c>
      <c r="AU228" s="150" t="s">
        <v>111</v>
      </c>
      <c r="AV228" s="150" t="str">
        <f>' B_Populations'!$Q$8</f>
        <v>American Indian/Alaska Native</v>
      </c>
      <c r="AW228" s="150" t="s">
        <v>111</v>
      </c>
      <c r="AX228" s="150" t="str">
        <f>' B_Populations'!$S$8</f>
        <v>Other</v>
      </c>
      <c r="AY228" s="150" t="s">
        <v>111</v>
      </c>
      <c r="AZ228" s="150" t="str">
        <f>' B_Populations'!$U$8</f>
        <v>Other</v>
      </c>
      <c r="BA228" s="150" t="s">
        <v>111</v>
      </c>
      <c r="BB228" s="102"/>
      <c r="BC228" s="102"/>
      <c r="BD228" s="102"/>
      <c r="BE228" s="102"/>
      <c r="BF228" s="102"/>
      <c r="BG228" s="102"/>
      <c r="BH228" s="102"/>
      <c r="BI228" s="102"/>
      <c r="BJ228" s="102"/>
      <c r="BK228" s="102"/>
      <c r="BL228" s="102"/>
      <c r="BM228" s="102"/>
      <c r="BN228" s="102"/>
      <c r="BO228" s="102"/>
      <c r="BP228" s="102"/>
      <c r="BQ228" s="102"/>
      <c r="BR228" s="102"/>
      <c r="BS228" s="102"/>
      <c r="BT228" s="102"/>
      <c r="BU228" s="102"/>
      <c r="BV228" s="102"/>
      <c r="BW228" s="102"/>
      <c r="BX228" s="102"/>
      <c r="BY228" s="102"/>
      <c r="BZ228" s="102"/>
      <c r="CA228" s="102"/>
      <c r="CB228" s="102"/>
      <c r="CC228" s="102"/>
      <c r="CD228" s="102"/>
      <c r="CE228" s="102"/>
      <c r="CF228" s="102"/>
      <c r="CG228" s="102"/>
      <c r="CH228" s="102"/>
      <c r="CI228" s="102"/>
      <c r="CJ228" s="102"/>
      <c r="CK228" s="102"/>
      <c r="CL228" s="102"/>
      <c r="CM228" s="102"/>
      <c r="CN228" s="102"/>
      <c r="CO228" s="102"/>
      <c r="CP228" s="102"/>
      <c r="CQ228" s="102"/>
      <c r="CR228" s="102"/>
      <c r="CS228" s="151" t="s">
        <v>114</v>
      </c>
      <c r="CU228" s="150" t="s">
        <v>32</v>
      </c>
      <c r="CV228" s="152" t="s">
        <v>33</v>
      </c>
      <c r="CW228" s="153" t="s">
        <v>34</v>
      </c>
      <c r="CX228" s="153" t="s">
        <v>35</v>
      </c>
      <c r="CY228" s="148" t="str">
        <f>' B_Populations'!$I$8</f>
        <v>White-Not Hispanic</v>
      </c>
      <c r="CZ228" s="148" t="str">
        <f>' B_Populations'!$K$8</f>
        <v>Hispanic</v>
      </c>
      <c r="DA228" s="148" t="str">
        <f>' B_Populations'!$M$8</f>
        <v>Black-Not Hispanic</v>
      </c>
      <c r="DB228" s="148" t="str">
        <f>' B_Populations'!$O$8</f>
        <v>Asian</v>
      </c>
      <c r="DC228" s="148" t="str">
        <f>' B_Populations'!$Q$8</f>
        <v>American Indian/Alaska Native</v>
      </c>
      <c r="DD228" s="148" t="str">
        <f>' B_Populations'!$S$8</f>
        <v>Other</v>
      </c>
      <c r="DE228" s="175" t="str">
        <f>' B_Populations'!$U$8</f>
        <v>Other</v>
      </c>
    </row>
    <row r="229" spans="1:109">
      <c r="B229" s="108" t="str">
        <f>' B_Populations'!$B$9</f>
        <v>10-14</v>
      </c>
      <c r="C229" s="264"/>
      <c r="D229" s="265"/>
      <c r="E229" s="265"/>
      <c r="F229" s="155"/>
      <c r="G229" s="155"/>
      <c r="H229" s="155"/>
      <c r="I229" s="155"/>
      <c r="J229" s="155"/>
      <c r="K229" s="155"/>
      <c r="L229" s="155"/>
      <c r="M229" s="110"/>
      <c r="N229" s="110"/>
      <c r="O229" s="110"/>
      <c r="P229" s="110"/>
      <c r="Q229" s="110"/>
      <c r="R229" s="110"/>
      <c r="S229" s="110"/>
      <c r="T229" s="110"/>
      <c r="U229" s="110"/>
      <c r="V229" s="110"/>
      <c r="W229" s="110"/>
      <c r="X229" s="110"/>
      <c r="Y229" s="110"/>
      <c r="Z229" s="177"/>
      <c r="AA229" s="177"/>
      <c r="AB229" s="177"/>
      <c r="AC229" s="177"/>
      <c r="AD229" s="177"/>
      <c r="AE229" s="177"/>
      <c r="AF229" s="177"/>
      <c r="AG229" s="110"/>
      <c r="AH229" s="157">
        <f>' B_Populations'!C234</f>
        <v>0</v>
      </c>
      <c r="AI229" s="157">
        <f>IF(AH229=0,0,($C$229/$AH$229)*100000)</f>
        <v>0</v>
      </c>
      <c r="AJ229" s="157">
        <f>' B_Populations'!E234</f>
        <v>0</v>
      </c>
      <c r="AK229" s="157">
        <f>IF(AJ229=0,0,($D$229/$AJ$229)*100000)</f>
        <v>0</v>
      </c>
      <c r="AL229" s="157">
        <f>' B_Populations'!G234</f>
        <v>0</v>
      </c>
      <c r="AM229" s="157">
        <f>IF(AL229=0,0,($E$229/$AL$229)*100000)</f>
        <v>0</v>
      </c>
      <c r="AN229" s="157">
        <f>' B_Populations'!I234</f>
        <v>0</v>
      </c>
      <c r="AO229" s="157">
        <f>IF(AN229=0,0,($F$229/$AN$229)*100000)</f>
        <v>0</v>
      </c>
      <c r="AP229" s="157">
        <f>' B_Populations'!K234</f>
        <v>0</v>
      </c>
      <c r="AQ229" s="157">
        <f>IF(AP229=0,0,($G$229/$AP$229)*100000)</f>
        <v>0</v>
      </c>
      <c r="AR229" s="157">
        <f>' B_Populations'!M234</f>
        <v>0</v>
      </c>
      <c r="AS229" s="157">
        <f>IF(AR229=0,0,($H$229/$AR$229)*100000)</f>
        <v>0</v>
      </c>
      <c r="AT229" s="157">
        <f>' B_Populations'!O234</f>
        <v>0</v>
      </c>
      <c r="AU229" s="157">
        <f>IF(AT229=0,0,($I$229/$AT$229)*100000)</f>
        <v>0</v>
      </c>
      <c r="AV229" s="157">
        <f>' B_Populations'!Q234</f>
        <v>0</v>
      </c>
      <c r="AW229" s="157">
        <f>IF(AV229=0,0,($J$229/$AV$229)*100000)</f>
        <v>0</v>
      </c>
      <c r="AX229" s="157">
        <f>' B_Populations'!S234</f>
        <v>0</v>
      </c>
      <c r="AY229" s="157">
        <f>IF(AX229=0,0,($K$229/$AX$229)*100000)</f>
        <v>0</v>
      </c>
      <c r="AZ229" s="157">
        <f>' B_Populations'!U234</f>
        <v>0</v>
      </c>
      <c r="BA229" s="157">
        <f>IF(AZ229=0,0,($L$229/$AZ$229)*100000)</f>
        <v>0</v>
      </c>
      <c r="CQ229" s="110"/>
      <c r="CR229" s="158"/>
      <c r="CS229" s="159">
        <v>7.3032E-2</v>
      </c>
      <c r="CT229" s="110"/>
      <c r="CU229" s="108" t="str">
        <f>' B_Populations'!$B$9</f>
        <v>10-14</v>
      </c>
      <c r="CV229" s="160">
        <f t="shared" ref="CV229:CV238" si="227">AI229*CS229</f>
        <v>0</v>
      </c>
      <c r="CW229" s="161">
        <f t="shared" ref="CW229:CW238" si="228">AK229*CS229</f>
        <v>0</v>
      </c>
      <c r="CX229" s="161">
        <f t="shared" ref="CX229:CX238" si="229">AM229*CS229</f>
        <v>0</v>
      </c>
      <c r="CY229" s="162">
        <f t="shared" ref="CY229:CY238" si="230">AO229*CS229</f>
        <v>0</v>
      </c>
      <c r="CZ229" s="162">
        <f t="shared" ref="CZ229:CZ238" si="231">AQ229*CS229</f>
        <v>0</v>
      </c>
      <c r="DA229" s="162">
        <f t="shared" ref="DA229:DA238" si="232">AS229*CS229</f>
        <v>0</v>
      </c>
      <c r="DB229" s="162">
        <f t="shared" ref="DB229:DB238" si="233">AU229*CS229</f>
        <v>0</v>
      </c>
      <c r="DC229" s="162">
        <f t="shared" ref="DC229:DC238" si="234">AW229*CS229</f>
        <v>0</v>
      </c>
      <c r="DD229" s="162">
        <f t="shared" ref="DD229:DD238" si="235">AY229*CS229</f>
        <v>0</v>
      </c>
      <c r="DE229" s="178">
        <f t="shared" ref="DE229:DE238" si="236">BA229*CS229</f>
        <v>0</v>
      </c>
    </row>
    <row r="230" spans="1:109">
      <c r="B230" s="108" t="str">
        <f>' B_Populations'!$B$10</f>
        <v>15-19</v>
      </c>
      <c r="C230" s="264"/>
      <c r="D230" s="265"/>
      <c r="E230" s="265"/>
      <c r="F230" s="155"/>
      <c r="G230" s="155"/>
      <c r="H230" s="155"/>
      <c r="I230" s="155"/>
      <c r="J230" s="155"/>
      <c r="K230" s="155"/>
      <c r="L230" s="155"/>
      <c r="M230" s="110"/>
      <c r="N230" s="110"/>
      <c r="O230" s="110"/>
      <c r="P230" s="110"/>
      <c r="Q230" s="110"/>
      <c r="R230" s="110"/>
      <c r="S230" s="110"/>
      <c r="T230" s="110"/>
      <c r="U230" s="110"/>
      <c r="V230" s="110"/>
      <c r="W230" s="110"/>
      <c r="X230" s="110"/>
      <c r="Y230" s="110"/>
      <c r="Z230" s="177"/>
      <c r="AA230" s="177"/>
      <c r="AB230" s="177"/>
      <c r="AC230" s="177"/>
      <c r="AD230" s="177"/>
      <c r="AE230" s="177"/>
      <c r="AF230" s="177"/>
      <c r="AG230" s="110"/>
      <c r="AH230" s="157">
        <f>' B_Populations'!C235</f>
        <v>0</v>
      </c>
      <c r="AI230" s="157">
        <f>IF(AH230=0,0,($C$230/$AH$230)*100000)</f>
        <v>0</v>
      </c>
      <c r="AJ230" s="157">
        <f>' B_Populations'!E235</f>
        <v>0</v>
      </c>
      <c r="AK230" s="157">
        <f>IF(AJ230=0,0,($D$230/$AJ$230)*100000)</f>
        <v>0</v>
      </c>
      <c r="AL230" s="157">
        <f>' B_Populations'!G235</f>
        <v>0</v>
      </c>
      <c r="AM230" s="157">
        <f>IF(AL230=0,0,($E$230/$AL$230)*100000)</f>
        <v>0</v>
      </c>
      <c r="AN230" s="157">
        <f>' B_Populations'!I235</f>
        <v>0</v>
      </c>
      <c r="AO230" s="157">
        <f>IF(AN230=0,0,($F$230/$AN$230)*100000)</f>
        <v>0</v>
      </c>
      <c r="AP230" s="157">
        <f>' B_Populations'!K235</f>
        <v>0</v>
      </c>
      <c r="AQ230" s="157">
        <f>IF(AP230=0,0,($G$230/$AP$230)*100000)</f>
        <v>0</v>
      </c>
      <c r="AR230" s="157">
        <f>' B_Populations'!M235</f>
        <v>0</v>
      </c>
      <c r="AS230" s="157">
        <f>IF(AR230=0,0,($H$230/$AR$230)*100000)</f>
        <v>0</v>
      </c>
      <c r="AT230" s="157">
        <f>' B_Populations'!O235</f>
        <v>0</v>
      </c>
      <c r="AU230" s="157">
        <f>IF(AT230=0,0,($I$230/$AT$230)*100000)</f>
        <v>0</v>
      </c>
      <c r="AV230" s="157">
        <f>' B_Populations'!Q235</f>
        <v>0</v>
      </c>
      <c r="AW230" s="157">
        <f>IF(AV230=0,0,($J$230/$AV$230)*100000)</f>
        <v>0</v>
      </c>
      <c r="AX230" s="157">
        <f>' B_Populations'!S235</f>
        <v>0</v>
      </c>
      <c r="AY230" s="157">
        <f>IF(AX230=0,0,($K$230/$AX$230)*100000)</f>
        <v>0</v>
      </c>
      <c r="AZ230" s="157">
        <f>' B_Populations'!U235</f>
        <v>0</v>
      </c>
      <c r="BA230" s="157">
        <f>IF(AZ230=0,0,($L$230/$AZ$230)*100000)</f>
        <v>0</v>
      </c>
      <c r="CQ230" s="110"/>
      <c r="CR230" s="158"/>
      <c r="CS230" s="159">
        <v>7.2168999999999997E-2</v>
      </c>
      <c r="CT230" s="110"/>
      <c r="CU230" s="108" t="str">
        <f>' B_Populations'!$B$10</f>
        <v>15-19</v>
      </c>
      <c r="CV230" s="160">
        <f t="shared" si="227"/>
        <v>0</v>
      </c>
      <c r="CW230" s="161">
        <f t="shared" si="228"/>
        <v>0</v>
      </c>
      <c r="CX230" s="161">
        <f t="shared" si="229"/>
        <v>0</v>
      </c>
      <c r="CY230" s="162">
        <f t="shared" si="230"/>
        <v>0</v>
      </c>
      <c r="CZ230" s="162">
        <f t="shared" si="231"/>
        <v>0</v>
      </c>
      <c r="DA230" s="162">
        <f t="shared" si="232"/>
        <v>0</v>
      </c>
      <c r="DB230" s="162">
        <f t="shared" si="233"/>
        <v>0</v>
      </c>
      <c r="DC230" s="162">
        <f t="shared" si="234"/>
        <v>0</v>
      </c>
      <c r="DD230" s="162">
        <f t="shared" si="235"/>
        <v>0</v>
      </c>
      <c r="DE230" s="178">
        <f t="shared" si="236"/>
        <v>0</v>
      </c>
    </row>
    <row r="231" spans="1:109">
      <c r="B231" s="108" t="str">
        <f>' B_Populations'!$B$11</f>
        <v>20-24</v>
      </c>
      <c r="C231" s="264"/>
      <c r="D231" s="265"/>
      <c r="E231" s="265"/>
      <c r="F231" s="155"/>
      <c r="G231" s="155"/>
      <c r="H231" s="155"/>
      <c r="I231" s="155"/>
      <c r="J231" s="155"/>
      <c r="K231" s="155"/>
      <c r="L231" s="155"/>
      <c r="M231" s="110"/>
      <c r="N231" s="110"/>
      <c r="O231" s="110"/>
      <c r="P231" s="110"/>
      <c r="Q231" s="110"/>
      <c r="R231" s="110"/>
      <c r="S231" s="110"/>
      <c r="T231" s="110"/>
      <c r="U231" s="110"/>
      <c r="V231" s="110"/>
      <c r="W231" s="110"/>
      <c r="X231" s="110"/>
      <c r="Y231" s="110"/>
      <c r="Z231" s="177"/>
      <c r="AA231" s="177"/>
      <c r="AB231" s="177"/>
      <c r="AC231" s="177"/>
      <c r="AD231" s="177"/>
      <c r="AE231" s="177"/>
      <c r="AF231" s="177"/>
      <c r="AG231" s="110"/>
      <c r="AH231" s="157">
        <f>' B_Populations'!C236</f>
        <v>0</v>
      </c>
      <c r="AI231" s="157">
        <f>IF(AH231=0,0,($C$231/$AH$231)*100000)</f>
        <v>0</v>
      </c>
      <c r="AJ231" s="157">
        <f>' B_Populations'!E236</f>
        <v>0</v>
      </c>
      <c r="AK231" s="157">
        <f>IF(AJ231=0,0,($D$231/$AJ$231)*100000)</f>
        <v>0</v>
      </c>
      <c r="AL231" s="157">
        <f>' B_Populations'!G236</f>
        <v>0</v>
      </c>
      <c r="AM231" s="157">
        <f>IF(AL231=0,0,($E$231/$AL$231)*100000)</f>
        <v>0</v>
      </c>
      <c r="AN231" s="157">
        <f>' B_Populations'!I236</f>
        <v>0</v>
      </c>
      <c r="AO231" s="157">
        <f>IF(AN231=0,0,($F$231/$AN$231)*100000)</f>
        <v>0</v>
      </c>
      <c r="AP231" s="157">
        <f>' B_Populations'!K236</f>
        <v>0</v>
      </c>
      <c r="AQ231" s="157">
        <f>IF(AP231=0,0,($G$231/$AP$231)*100000)</f>
        <v>0</v>
      </c>
      <c r="AR231" s="157">
        <f>' B_Populations'!M236</f>
        <v>0</v>
      </c>
      <c r="AS231" s="157">
        <f>IF(AR231=0,0,($H$231/$AR$231)*100000)</f>
        <v>0</v>
      </c>
      <c r="AT231" s="157">
        <f>' B_Populations'!O236</f>
        <v>0</v>
      </c>
      <c r="AU231" s="157">
        <f>IF(AT231=0,0,($I$231/$AT$231)*100000)</f>
        <v>0</v>
      </c>
      <c r="AV231" s="157">
        <f>' B_Populations'!Q236</f>
        <v>0</v>
      </c>
      <c r="AW231" s="157">
        <f>IF(AV231=0,0,($J$231/$AV$231)*100000)</f>
        <v>0</v>
      </c>
      <c r="AX231" s="157">
        <f>' B_Populations'!S236</f>
        <v>0</v>
      </c>
      <c r="AY231" s="157">
        <f>IF(AX231=0,0,($K$231/$AX$231)*100000)</f>
        <v>0</v>
      </c>
      <c r="AZ231" s="157">
        <f>' B_Populations'!U236</f>
        <v>0</v>
      </c>
      <c r="BA231" s="157">
        <f>IF(AZ231=0,0,($L$231/$AZ$231)*100000)</f>
        <v>0</v>
      </c>
      <c r="CQ231" s="110"/>
      <c r="CR231" s="158"/>
      <c r="CS231" s="159">
        <v>6.6477999999999995E-2</v>
      </c>
      <c r="CT231" s="110"/>
      <c r="CU231" s="108" t="str">
        <f>' B_Populations'!$B$11</f>
        <v>20-24</v>
      </c>
      <c r="CV231" s="160">
        <f t="shared" si="227"/>
        <v>0</v>
      </c>
      <c r="CW231" s="161">
        <f t="shared" si="228"/>
        <v>0</v>
      </c>
      <c r="CX231" s="161">
        <f t="shared" si="229"/>
        <v>0</v>
      </c>
      <c r="CY231" s="162">
        <f t="shared" si="230"/>
        <v>0</v>
      </c>
      <c r="CZ231" s="162">
        <f t="shared" si="231"/>
        <v>0</v>
      </c>
      <c r="DA231" s="162">
        <f t="shared" si="232"/>
        <v>0</v>
      </c>
      <c r="DB231" s="162">
        <f t="shared" si="233"/>
        <v>0</v>
      </c>
      <c r="DC231" s="162">
        <f t="shared" si="234"/>
        <v>0</v>
      </c>
      <c r="DD231" s="162">
        <f t="shared" si="235"/>
        <v>0</v>
      </c>
      <c r="DE231" s="178">
        <f t="shared" si="236"/>
        <v>0</v>
      </c>
    </row>
    <row r="232" spans="1:109">
      <c r="B232" s="108" t="str">
        <f>' B_Populations'!$B$12</f>
        <v>25-34</v>
      </c>
      <c r="C232" s="264"/>
      <c r="D232" s="265"/>
      <c r="E232" s="265"/>
      <c r="F232" s="155"/>
      <c r="G232" s="155"/>
      <c r="H232" s="155"/>
      <c r="I232" s="155"/>
      <c r="J232" s="155"/>
      <c r="K232" s="155"/>
      <c r="L232" s="155"/>
      <c r="M232" s="110"/>
      <c r="N232" s="110"/>
      <c r="O232" s="110"/>
      <c r="P232" s="110"/>
      <c r="Q232" s="110"/>
      <c r="R232" s="110"/>
      <c r="S232" s="110"/>
      <c r="T232" s="110"/>
      <c r="U232" s="110"/>
      <c r="V232" s="110"/>
      <c r="W232" s="110"/>
      <c r="X232" s="110"/>
      <c r="Y232" s="110"/>
      <c r="Z232" s="177"/>
      <c r="AA232" s="177"/>
      <c r="AB232" s="177"/>
      <c r="AC232" s="177"/>
      <c r="AD232" s="177"/>
      <c r="AE232" s="177"/>
      <c r="AF232" s="177"/>
      <c r="AG232" s="110"/>
      <c r="AH232" s="157">
        <f>' B_Populations'!C237</f>
        <v>0</v>
      </c>
      <c r="AI232" s="157">
        <f>IF(AH232=0,0,($C$232/$AH$232)*100000)</f>
        <v>0</v>
      </c>
      <c r="AJ232" s="157">
        <f>' B_Populations'!E237</f>
        <v>0</v>
      </c>
      <c r="AK232" s="157">
        <f>IF(AJ232=0,0,($D$232/$AJ$232)*100000)</f>
        <v>0</v>
      </c>
      <c r="AL232" s="157">
        <f>' B_Populations'!G237</f>
        <v>0</v>
      </c>
      <c r="AM232" s="157">
        <f>IF(AL232=0,0,($E$232/$AL$232)*100000)</f>
        <v>0</v>
      </c>
      <c r="AN232" s="157">
        <f>' B_Populations'!I237</f>
        <v>0</v>
      </c>
      <c r="AO232" s="157">
        <f>IF(AN232=0,0,($F$232/$AN$232)*100000)</f>
        <v>0</v>
      </c>
      <c r="AP232" s="157">
        <f>' B_Populations'!K237</f>
        <v>0</v>
      </c>
      <c r="AQ232" s="157">
        <f>IF(AP232=0,0,($G$232/$AP$232)*100000)</f>
        <v>0</v>
      </c>
      <c r="AR232" s="157">
        <f>' B_Populations'!M237</f>
        <v>0</v>
      </c>
      <c r="AS232" s="157">
        <f>IF(AR232=0,0,($H$232/$AR$232)*100000)</f>
        <v>0</v>
      </c>
      <c r="AT232" s="157">
        <f>' B_Populations'!O237</f>
        <v>0</v>
      </c>
      <c r="AU232" s="157">
        <f>IF(AT232=0,0,($I$232/$AT$232)*100000)</f>
        <v>0</v>
      </c>
      <c r="AV232" s="157">
        <f>' B_Populations'!Q237</f>
        <v>0</v>
      </c>
      <c r="AW232" s="157">
        <f>IF(AV232=0,0,($J$232/$AV$232)*100000)</f>
        <v>0</v>
      </c>
      <c r="AX232" s="157">
        <f>' B_Populations'!S237</f>
        <v>0</v>
      </c>
      <c r="AY232" s="157">
        <f>IF(AX232=0,0,($K$232/$AX$232)*100000)</f>
        <v>0</v>
      </c>
      <c r="AZ232" s="157">
        <f>' B_Populations'!U237</f>
        <v>0</v>
      </c>
      <c r="BA232" s="157">
        <f>IF(AZ232=0,0,($L$232/$AZ$232)*100000)</f>
        <v>0</v>
      </c>
      <c r="CQ232" s="110"/>
      <c r="CR232" s="158"/>
      <c r="CS232" s="159">
        <v>0.135573</v>
      </c>
      <c r="CT232" s="110"/>
      <c r="CU232" s="108" t="str">
        <f>' B_Populations'!$B$12</f>
        <v>25-34</v>
      </c>
      <c r="CV232" s="160">
        <f t="shared" si="227"/>
        <v>0</v>
      </c>
      <c r="CW232" s="161">
        <f t="shared" si="228"/>
        <v>0</v>
      </c>
      <c r="CX232" s="161">
        <f t="shared" si="229"/>
        <v>0</v>
      </c>
      <c r="CY232" s="162">
        <f t="shared" si="230"/>
        <v>0</v>
      </c>
      <c r="CZ232" s="162">
        <f t="shared" si="231"/>
        <v>0</v>
      </c>
      <c r="DA232" s="162">
        <f t="shared" si="232"/>
        <v>0</v>
      </c>
      <c r="DB232" s="162">
        <f t="shared" si="233"/>
        <v>0</v>
      </c>
      <c r="DC232" s="162">
        <f t="shared" si="234"/>
        <v>0</v>
      </c>
      <c r="DD232" s="162">
        <f t="shared" si="235"/>
        <v>0</v>
      </c>
      <c r="DE232" s="178">
        <f t="shared" si="236"/>
        <v>0</v>
      </c>
    </row>
    <row r="233" spans="1:109">
      <c r="B233" s="108" t="str">
        <f>' B_Populations'!$B$13</f>
        <v>35-44</v>
      </c>
      <c r="C233" s="264"/>
      <c r="D233" s="265"/>
      <c r="E233" s="265"/>
      <c r="F233" s="155"/>
      <c r="G233" s="155"/>
      <c r="H233" s="155"/>
      <c r="I233" s="155"/>
      <c r="J233" s="155"/>
      <c r="K233" s="155"/>
      <c r="L233" s="155"/>
      <c r="M233" s="110"/>
      <c r="N233" s="110"/>
      <c r="O233" s="110"/>
      <c r="P233" s="110"/>
      <c r="Q233" s="110"/>
      <c r="R233" s="110"/>
      <c r="S233" s="110"/>
      <c r="T233" s="110"/>
      <c r="U233" s="110"/>
      <c r="V233" s="110"/>
      <c r="W233" s="110"/>
      <c r="X233" s="110"/>
      <c r="Y233" s="110"/>
      <c r="Z233" s="177"/>
      <c r="AA233" s="177"/>
      <c r="AB233" s="177"/>
      <c r="AC233" s="177"/>
      <c r="AD233" s="177"/>
      <c r="AE233" s="177"/>
      <c r="AF233" s="177"/>
      <c r="AG233" s="110"/>
      <c r="AH233" s="157">
        <f>' B_Populations'!C238</f>
        <v>0</v>
      </c>
      <c r="AI233" s="157">
        <f>IF(AH233=0,0,($C$233/$AH$233)*100000)</f>
        <v>0</v>
      </c>
      <c r="AJ233" s="157">
        <f>' B_Populations'!E238</f>
        <v>0</v>
      </c>
      <c r="AK233" s="157">
        <f>IF(AJ233=0,0,($D$233/$AJ$233)*100000)</f>
        <v>0</v>
      </c>
      <c r="AL233" s="157">
        <f>' B_Populations'!G238</f>
        <v>0</v>
      </c>
      <c r="AM233" s="157">
        <f>IF(AL233=0,0,($E$233/$AL$233)*100000)</f>
        <v>0</v>
      </c>
      <c r="AN233" s="157">
        <f>' B_Populations'!I238</f>
        <v>0</v>
      </c>
      <c r="AO233" s="157">
        <f>IF(AN233=0,0,($F$233/$AN$233)*100000)</f>
        <v>0</v>
      </c>
      <c r="AP233" s="157">
        <f>' B_Populations'!K238</f>
        <v>0</v>
      </c>
      <c r="AQ233" s="157">
        <f>IF(AP233=0,0,($G$233/$AP$233)*100000)</f>
        <v>0</v>
      </c>
      <c r="AR233" s="157">
        <f>' B_Populations'!M238</f>
        <v>0</v>
      </c>
      <c r="AS233" s="157">
        <f>IF(AR233=0,0,($H$233/$AR$233)*100000)</f>
        <v>0</v>
      </c>
      <c r="AT233" s="157">
        <f>' B_Populations'!O238</f>
        <v>0</v>
      </c>
      <c r="AU233" s="157">
        <f>IF(AT233=0,0,($I$233/$AT$233)*100000)</f>
        <v>0</v>
      </c>
      <c r="AV233" s="157">
        <f>' B_Populations'!Q238</f>
        <v>0</v>
      </c>
      <c r="AW233" s="157">
        <f>IF(AV233=0,0,($J$233/$AV$233)*100000)</f>
        <v>0</v>
      </c>
      <c r="AX233" s="157">
        <f>' B_Populations'!S238</f>
        <v>0</v>
      </c>
      <c r="AY233" s="157">
        <f>IF(AX233=0,0,($K$233/$AX$233)*100000)</f>
        <v>0</v>
      </c>
      <c r="AZ233" s="157">
        <f>' B_Populations'!U238</f>
        <v>0</v>
      </c>
      <c r="BA233" s="157">
        <f>IF(AZ233=0,0,($L$233/$AZ$233)*100000)</f>
        <v>0</v>
      </c>
      <c r="CQ233" s="110"/>
      <c r="CR233" s="158"/>
      <c r="CS233" s="159">
        <v>0.16261300000000001</v>
      </c>
      <c r="CT233" s="110"/>
      <c r="CU233" s="108" t="str">
        <f>' B_Populations'!$B$13</f>
        <v>35-44</v>
      </c>
      <c r="CV233" s="160">
        <f t="shared" si="227"/>
        <v>0</v>
      </c>
      <c r="CW233" s="161">
        <f t="shared" si="228"/>
        <v>0</v>
      </c>
      <c r="CX233" s="161">
        <f t="shared" si="229"/>
        <v>0</v>
      </c>
      <c r="CY233" s="162">
        <f t="shared" si="230"/>
        <v>0</v>
      </c>
      <c r="CZ233" s="162">
        <f t="shared" si="231"/>
        <v>0</v>
      </c>
      <c r="DA233" s="162">
        <f t="shared" si="232"/>
        <v>0</v>
      </c>
      <c r="DB233" s="162">
        <f t="shared" si="233"/>
        <v>0</v>
      </c>
      <c r="DC233" s="162">
        <f t="shared" si="234"/>
        <v>0</v>
      </c>
      <c r="DD233" s="162">
        <f t="shared" si="235"/>
        <v>0</v>
      </c>
      <c r="DE233" s="178">
        <f t="shared" si="236"/>
        <v>0</v>
      </c>
    </row>
    <row r="234" spans="1:109">
      <c r="B234" s="108" t="str">
        <f>' B_Populations'!$B$14</f>
        <v>45-54</v>
      </c>
      <c r="C234" s="264"/>
      <c r="D234" s="265"/>
      <c r="E234" s="265"/>
      <c r="F234" s="155"/>
      <c r="G234" s="155"/>
      <c r="H234" s="155"/>
      <c r="I234" s="155"/>
      <c r="J234" s="155"/>
      <c r="K234" s="155"/>
      <c r="L234" s="155"/>
      <c r="M234" s="110"/>
      <c r="N234" s="110"/>
      <c r="O234" s="110"/>
      <c r="P234" s="110"/>
      <c r="Q234" s="110"/>
      <c r="R234" s="110"/>
      <c r="S234" s="110"/>
      <c r="T234" s="110"/>
      <c r="U234" s="110"/>
      <c r="V234" s="110"/>
      <c r="W234" s="110"/>
      <c r="X234" s="110"/>
      <c r="Y234" s="110"/>
      <c r="Z234" s="177"/>
      <c r="AA234" s="177"/>
      <c r="AB234" s="177"/>
      <c r="AC234" s="177"/>
      <c r="AD234" s="177"/>
      <c r="AE234" s="177"/>
      <c r="AF234" s="177"/>
      <c r="AG234" s="110"/>
      <c r="AH234" s="157">
        <f>' B_Populations'!C239</f>
        <v>0</v>
      </c>
      <c r="AI234" s="157">
        <f>IF(AH234=0,0,($C$234/$AH$234)*100000)</f>
        <v>0</v>
      </c>
      <c r="AJ234" s="157">
        <f>' B_Populations'!E239</f>
        <v>0</v>
      </c>
      <c r="AK234" s="157">
        <f>IF(AJ234=0,0,($D$234/$AJ$234)*100000)</f>
        <v>0</v>
      </c>
      <c r="AL234" s="157">
        <f>' B_Populations'!G239</f>
        <v>0</v>
      </c>
      <c r="AM234" s="157">
        <f>IF(AL234=0,0,($E$234/$AL$234)*100000)</f>
        <v>0</v>
      </c>
      <c r="AN234" s="157">
        <f>' B_Populations'!I239</f>
        <v>0</v>
      </c>
      <c r="AO234" s="157">
        <f>IF(AN234=0,0,($F$234/$AN$234)*100000)</f>
        <v>0</v>
      </c>
      <c r="AP234" s="157">
        <f>' B_Populations'!K239</f>
        <v>0</v>
      </c>
      <c r="AQ234" s="157">
        <f>IF(AP234=0,0,($G$234/$AP$234)*100000)</f>
        <v>0</v>
      </c>
      <c r="AR234" s="157">
        <f>' B_Populations'!M239</f>
        <v>0</v>
      </c>
      <c r="AS234" s="157">
        <f>IF(AR234=0,0,($H$234/$AR$234)*100000)</f>
        <v>0</v>
      </c>
      <c r="AT234" s="157">
        <f>' B_Populations'!O239</f>
        <v>0</v>
      </c>
      <c r="AU234" s="157">
        <f>IF(AT234=0,0,($I$234/$AT$234)*100000)</f>
        <v>0</v>
      </c>
      <c r="AV234" s="157">
        <f>' B_Populations'!Q239</f>
        <v>0</v>
      </c>
      <c r="AW234" s="157">
        <f>IF(AV234=0,0,($J$234/$AV$234)*100000)</f>
        <v>0</v>
      </c>
      <c r="AX234" s="157">
        <f>' B_Populations'!S239</f>
        <v>0</v>
      </c>
      <c r="AY234" s="157">
        <f>IF(AX234=0,0,($K$234/$AX$234)*100000)</f>
        <v>0</v>
      </c>
      <c r="AZ234" s="157">
        <f>' B_Populations'!U239</f>
        <v>0</v>
      </c>
      <c r="BA234" s="157">
        <f>IF(AZ234=0,0,($L$234/$AZ$234)*100000)</f>
        <v>0</v>
      </c>
      <c r="CQ234" s="110"/>
      <c r="CR234" s="158"/>
      <c r="CS234" s="159">
        <v>0.13483400000000001</v>
      </c>
      <c r="CT234" s="110"/>
      <c r="CU234" s="108" t="str">
        <f>' B_Populations'!$B$14</f>
        <v>45-54</v>
      </c>
      <c r="CV234" s="160">
        <f t="shared" si="227"/>
        <v>0</v>
      </c>
      <c r="CW234" s="161">
        <f t="shared" si="228"/>
        <v>0</v>
      </c>
      <c r="CX234" s="161">
        <f t="shared" si="229"/>
        <v>0</v>
      </c>
      <c r="CY234" s="162">
        <f t="shared" si="230"/>
        <v>0</v>
      </c>
      <c r="CZ234" s="162">
        <f t="shared" si="231"/>
        <v>0</v>
      </c>
      <c r="DA234" s="162">
        <f t="shared" si="232"/>
        <v>0</v>
      </c>
      <c r="DB234" s="162">
        <f t="shared" si="233"/>
        <v>0</v>
      </c>
      <c r="DC234" s="162">
        <f t="shared" si="234"/>
        <v>0</v>
      </c>
      <c r="DD234" s="162">
        <f t="shared" si="235"/>
        <v>0</v>
      </c>
      <c r="DE234" s="178">
        <f t="shared" si="236"/>
        <v>0</v>
      </c>
    </row>
    <row r="235" spans="1:109">
      <c r="B235" s="108" t="str">
        <f>' B_Populations'!$B$15</f>
        <v>55-64</v>
      </c>
      <c r="C235" s="264"/>
      <c r="D235" s="265"/>
      <c r="E235" s="265"/>
      <c r="F235" s="155"/>
      <c r="G235" s="155"/>
      <c r="H235" s="155"/>
      <c r="I235" s="155"/>
      <c r="J235" s="155"/>
      <c r="K235" s="155"/>
      <c r="L235" s="155"/>
      <c r="M235" s="110"/>
      <c r="N235" s="110"/>
      <c r="O235" s="110"/>
      <c r="P235" s="110"/>
      <c r="Q235" s="110"/>
      <c r="R235" s="110"/>
      <c r="S235" s="110"/>
      <c r="T235" s="110"/>
      <c r="U235" s="110"/>
      <c r="V235" s="110"/>
      <c r="W235" s="110"/>
      <c r="X235" s="110"/>
      <c r="Y235" s="110"/>
      <c r="Z235" s="177"/>
      <c r="AA235" s="177"/>
      <c r="AB235" s="177"/>
      <c r="AC235" s="177"/>
      <c r="AD235" s="177"/>
      <c r="AE235" s="177"/>
      <c r="AF235" s="177"/>
      <c r="AG235" s="110"/>
      <c r="AH235" s="157">
        <f>' B_Populations'!C240</f>
        <v>0</v>
      </c>
      <c r="AI235" s="157">
        <f>IF(AH235=0,0,($C$235/$AH$235)*100000)</f>
        <v>0</v>
      </c>
      <c r="AJ235" s="157">
        <f>' B_Populations'!E240</f>
        <v>0</v>
      </c>
      <c r="AK235" s="157">
        <f>IF(AJ235=0,0,($D$235/$AJ$235)*100000)</f>
        <v>0</v>
      </c>
      <c r="AL235" s="157">
        <f>' B_Populations'!G240</f>
        <v>0</v>
      </c>
      <c r="AM235" s="157">
        <f>IF(AL235=0,0,($E$235/$AL$235)*100000)</f>
        <v>0</v>
      </c>
      <c r="AN235" s="157">
        <f>' B_Populations'!I240</f>
        <v>0</v>
      </c>
      <c r="AO235" s="157">
        <f>IF(AN235=0,0,($F$235/$AN$235)*100000)</f>
        <v>0</v>
      </c>
      <c r="AP235" s="157">
        <f>' B_Populations'!K240</f>
        <v>0</v>
      </c>
      <c r="AQ235" s="157">
        <f>IF(AP235=0,0,($G$235/$AP$235)*100000)</f>
        <v>0</v>
      </c>
      <c r="AR235" s="157">
        <f>' B_Populations'!M240</f>
        <v>0</v>
      </c>
      <c r="AS235" s="157">
        <f>IF(AR235=0,0,($H$235/$AR$235)*100000)</f>
        <v>0</v>
      </c>
      <c r="AT235" s="157">
        <f>' B_Populations'!O240</f>
        <v>0</v>
      </c>
      <c r="AU235" s="157">
        <f>IF(AT235=0,0,($I$235/$AT$235)*100000)</f>
        <v>0</v>
      </c>
      <c r="AV235" s="157">
        <f>' B_Populations'!Q240</f>
        <v>0</v>
      </c>
      <c r="AW235" s="157">
        <f>IF(AV235=0,0,($J$235/$AV$235)*100000)</f>
        <v>0</v>
      </c>
      <c r="AX235" s="157">
        <f>' B_Populations'!S240</f>
        <v>0</v>
      </c>
      <c r="AY235" s="157">
        <f>IF(AX235=0,0,($K$235/$AX$235)*100000)</f>
        <v>0</v>
      </c>
      <c r="AZ235" s="157">
        <f>' B_Populations'!U240</f>
        <v>0</v>
      </c>
      <c r="BA235" s="157">
        <f>IF(AZ235=0,0,($L$235/$AZ$235)*100000)</f>
        <v>0</v>
      </c>
      <c r="CQ235" s="110"/>
      <c r="CR235" s="158"/>
      <c r="CS235" s="159">
        <v>8.7247000000000005E-2</v>
      </c>
      <c r="CT235" s="110"/>
      <c r="CU235" s="108" t="str">
        <f>' B_Populations'!$B$15</f>
        <v>55-64</v>
      </c>
      <c r="CV235" s="160">
        <f t="shared" si="227"/>
        <v>0</v>
      </c>
      <c r="CW235" s="161">
        <f t="shared" si="228"/>
        <v>0</v>
      </c>
      <c r="CX235" s="161">
        <f t="shared" si="229"/>
        <v>0</v>
      </c>
      <c r="CY235" s="162">
        <f t="shared" si="230"/>
        <v>0</v>
      </c>
      <c r="CZ235" s="162">
        <f t="shared" si="231"/>
        <v>0</v>
      </c>
      <c r="DA235" s="162">
        <f t="shared" si="232"/>
        <v>0</v>
      </c>
      <c r="DB235" s="162">
        <f t="shared" si="233"/>
        <v>0</v>
      </c>
      <c r="DC235" s="162">
        <f t="shared" si="234"/>
        <v>0</v>
      </c>
      <c r="DD235" s="162">
        <f t="shared" si="235"/>
        <v>0</v>
      </c>
      <c r="DE235" s="178">
        <f t="shared" si="236"/>
        <v>0</v>
      </c>
    </row>
    <row r="236" spans="1:109">
      <c r="B236" s="108" t="str">
        <f>' B_Populations'!$B$16</f>
        <v>65-74</v>
      </c>
      <c r="C236" s="264"/>
      <c r="D236" s="265"/>
      <c r="E236" s="265"/>
      <c r="F236" s="155"/>
      <c r="G236" s="155"/>
      <c r="H236" s="155"/>
      <c r="I236" s="155"/>
      <c r="J236" s="155"/>
      <c r="K236" s="155"/>
      <c r="L236" s="155"/>
      <c r="M236" s="110"/>
      <c r="N236" s="110"/>
      <c r="O236" s="110"/>
      <c r="P236" s="110"/>
      <c r="Q236" s="110"/>
      <c r="R236" s="110"/>
      <c r="S236" s="110"/>
      <c r="T236" s="110"/>
      <c r="U236" s="110"/>
      <c r="V236" s="110"/>
      <c r="W236" s="110"/>
      <c r="X236" s="110"/>
      <c r="Y236" s="110"/>
      <c r="Z236" s="177"/>
      <c r="AA236" s="177"/>
      <c r="AB236" s="177"/>
      <c r="AC236" s="177"/>
      <c r="AD236" s="177"/>
      <c r="AE236" s="177"/>
      <c r="AF236" s="177"/>
      <c r="AG236" s="110"/>
      <c r="AH236" s="157">
        <f>' B_Populations'!C241</f>
        <v>0</v>
      </c>
      <c r="AI236" s="157">
        <f>IF(AH236=0,0,($C$236/$AH$236)*100000)</f>
        <v>0</v>
      </c>
      <c r="AJ236" s="157">
        <f>' B_Populations'!E241</f>
        <v>0</v>
      </c>
      <c r="AK236" s="157">
        <f>IF(AJ236=0,0,($D$236/$AJ$236)*100000)</f>
        <v>0</v>
      </c>
      <c r="AL236" s="157">
        <f>' B_Populations'!G241</f>
        <v>0</v>
      </c>
      <c r="AM236" s="157">
        <f>IF(AL236=0,0,($E$236/$AL$236)*100000)</f>
        <v>0</v>
      </c>
      <c r="AN236" s="157">
        <f>' B_Populations'!I241</f>
        <v>0</v>
      </c>
      <c r="AO236" s="157">
        <f>IF(AN236=0,0,($F$236/$AN$236)*100000)</f>
        <v>0</v>
      </c>
      <c r="AP236" s="157">
        <f>' B_Populations'!K241</f>
        <v>0</v>
      </c>
      <c r="AQ236" s="157">
        <f>IF(AP236=0,0,($G$236/$AP$236)*100000)</f>
        <v>0</v>
      </c>
      <c r="AR236" s="157">
        <f>' B_Populations'!M241</f>
        <v>0</v>
      </c>
      <c r="AS236" s="157">
        <f>IF(AR236=0,0,($H$236/$AR$236)*100000)</f>
        <v>0</v>
      </c>
      <c r="AT236" s="157">
        <f>' B_Populations'!O241</f>
        <v>0</v>
      </c>
      <c r="AU236" s="157">
        <f>IF(AT236=0,0,($I$236/$AT$236)*100000)</f>
        <v>0</v>
      </c>
      <c r="AV236" s="157">
        <f>' B_Populations'!Q241</f>
        <v>0</v>
      </c>
      <c r="AW236" s="157">
        <f>IF(AV236=0,0,($J$236/$AV$236)*100000)</f>
        <v>0</v>
      </c>
      <c r="AX236" s="157">
        <f>' B_Populations'!S241</f>
        <v>0</v>
      </c>
      <c r="AY236" s="157">
        <f>IF(AX236=0,0,($K$236/$AX$236)*100000)</f>
        <v>0</v>
      </c>
      <c r="AZ236" s="157">
        <f>' B_Populations'!U241</f>
        <v>0</v>
      </c>
      <c r="BA236" s="157">
        <f>IF(AZ236=0,0,($L$236/$AZ$236)*100000)</f>
        <v>0</v>
      </c>
      <c r="CQ236" s="110"/>
      <c r="CR236" s="158"/>
      <c r="CS236" s="159">
        <v>6.6036999999999998E-2</v>
      </c>
      <c r="CT236" s="110"/>
      <c r="CU236" s="108" t="str">
        <f>' B_Populations'!$B$16</f>
        <v>65-74</v>
      </c>
      <c r="CV236" s="160">
        <f t="shared" si="227"/>
        <v>0</v>
      </c>
      <c r="CW236" s="161">
        <f t="shared" si="228"/>
        <v>0</v>
      </c>
      <c r="CX236" s="161">
        <f t="shared" si="229"/>
        <v>0</v>
      </c>
      <c r="CY236" s="162">
        <f t="shared" si="230"/>
        <v>0</v>
      </c>
      <c r="CZ236" s="162">
        <f t="shared" si="231"/>
        <v>0</v>
      </c>
      <c r="DA236" s="162">
        <f t="shared" si="232"/>
        <v>0</v>
      </c>
      <c r="DB236" s="162">
        <f t="shared" si="233"/>
        <v>0</v>
      </c>
      <c r="DC236" s="162">
        <f t="shared" si="234"/>
        <v>0</v>
      </c>
      <c r="DD236" s="162">
        <f t="shared" si="235"/>
        <v>0</v>
      </c>
      <c r="DE236" s="178">
        <f t="shared" si="236"/>
        <v>0</v>
      </c>
    </row>
    <row r="237" spans="1:109">
      <c r="B237" s="108" t="str">
        <f>' B_Populations'!$B$17</f>
        <v>75-84</v>
      </c>
      <c r="C237" s="264"/>
      <c r="D237" s="265"/>
      <c r="E237" s="265"/>
      <c r="F237" s="155"/>
      <c r="G237" s="155"/>
      <c r="H237" s="155"/>
      <c r="I237" s="155"/>
      <c r="J237" s="155"/>
      <c r="K237" s="155"/>
      <c r="L237" s="155"/>
      <c r="M237" s="110"/>
      <c r="N237" s="110"/>
      <c r="O237" s="110"/>
      <c r="P237" s="110"/>
      <c r="Q237" s="110"/>
      <c r="R237" s="110"/>
      <c r="S237" s="110"/>
      <c r="T237" s="110"/>
      <c r="U237" s="110"/>
      <c r="V237" s="110"/>
      <c r="W237" s="110"/>
      <c r="X237" s="110"/>
      <c r="Y237" s="110"/>
      <c r="Z237" s="177"/>
      <c r="AA237" s="177"/>
      <c r="AB237" s="177"/>
      <c r="AC237" s="177"/>
      <c r="AD237" s="177"/>
      <c r="AE237" s="177"/>
      <c r="AF237" s="177"/>
      <c r="AG237" s="110"/>
      <c r="AH237" s="157">
        <f>' B_Populations'!C242</f>
        <v>0</v>
      </c>
      <c r="AI237" s="157">
        <f>IF(AH237=0,0,($C$237/$AH$237)*100000)</f>
        <v>0</v>
      </c>
      <c r="AJ237" s="157">
        <f>' B_Populations'!E242</f>
        <v>0</v>
      </c>
      <c r="AK237" s="157">
        <f>IF(AJ237=0,0,($D$237/$AJ$237)*100000)</f>
        <v>0</v>
      </c>
      <c r="AL237" s="157">
        <f>' B_Populations'!G242</f>
        <v>0</v>
      </c>
      <c r="AM237" s="157">
        <f>IF(AL237=0,0,($E$237/$AL$237)*100000)</f>
        <v>0</v>
      </c>
      <c r="AN237" s="157">
        <f>' B_Populations'!I242</f>
        <v>0</v>
      </c>
      <c r="AO237" s="157">
        <f>IF(AN237=0,0,($F$237/$AN$237)*100000)</f>
        <v>0</v>
      </c>
      <c r="AP237" s="157">
        <f>' B_Populations'!K242</f>
        <v>0</v>
      </c>
      <c r="AQ237" s="157">
        <f>IF(AP237=0,0,($G$237/$AP$237)*100000)</f>
        <v>0</v>
      </c>
      <c r="AR237" s="157">
        <f>' B_Populations'!M242</f>
        <v>0</v>
      </c>
      <c r="AS237" s="157">
        <f>IF(AR237=0,0,($H$237/$AR$237)*100000)</f>
        <v>0</v>
      </c>
      <c r="AT237" s="157">
        <f>' B_Populations'!O242</f>
        <v>0</v>
      </c>
      <c r="AU237" s="157">
        <f>IF(AT237=0,0,($I$237/$AT$237)*100000)</f>
        <v>0</v>
      </c>
      <c r="AV237" s="157">
        <f>' B_Populations'!Q242</f>
        <v>0</v>
      </c>
      <c r="AW237" s="157">
        <f>IF(AV237=0,0,($J$237/$AV$237)*100000)</f>
        <v>0</v>
      </c>
      <c r="AX237" s="157">
        <f>' B_Populations'!S242</f>
        <v>0</v>
      </c>
      <c r="AY237" s="157">
        <f>IF(AX237=0,0,($K$237/$AX$237)*100000)</f>
        <v>0</v>
      </c>
      <c r="AZ237" s="157">
        <f>' B_Populations'!U242</f>
        <v>0</v>
      </c>
      <c r="BA237" s="157">
        <f>IF(AZ237=0,0,($L$237/$AZ$237)*100000)</f>
        <v>0</v>
      </c>
      <c r="CQ237" s="110"/>
      <c r="CR237" s="158"/>
      <c r="CS237" s="159">
        <v>4.4840999999999999E-2</v>
      </c>
      <c r="CT237" s="110"/>
      <c r="CU237" s="108" t="str">
        <f>' B_Populations'!$B$17</f>
        <v>75-84</v>
      </c>
      <c r="CV237" s="160">
        <f t="shared" si="227"/>
        <v>0</v>
      </c>
      <c r="CW237" s="161">
        <f t="shared" si="228"/>
        <v>0</v>
      </c>
      <c r="CX237" s="161">
        <f t="shared" si="229"/>
        <v>0</v>
      </c>
      <c r="CY237" s="162">
        <f t="shared" si="230"/>
        <v>0</v>
      </c>
      <c r="CZ237" s="162">
        <f t="shared" si="231"/>
        <v>0</v>
      </c>
      <c r="DA237" s="162">
        <f t="shared" si="232"/>
        <v>0</v>
      </c>
      <c r="DB237" s="162">
        <f t="shared" si="233"/>
        <v>0</v>
      </c>
      <c r="DC237" s="162">
        <f t="shared" si="234"/>
        <v>0</v>
      </c>
      <c r="DD237" s="162">
        <f t="shared" si="235"/>
        <v>0</v>
      </c>
      <c r="DE237" s="178">
        <f t="shared" si="236"/>
        <v>0</v>
      </c>
    </row>
    <row r="238" spans="1:109">
      <c r="B238" s="108" t="str">
        <f>' B_Populations'!$B$18</f>
        <v>85+</v>
      </c>
      <c r="C238" s="264"/>
      <c r="D238" s="265"/>
      <c r="E238" s="265"/>
      <c r="F238" s="155"/>
      <c r="G238" s="155"/>
      <c r="H238" s="155"/>
      <c r="I238" s="155"/>
      <c r="J238" s="155"/>
      <c r="K238" s="155"/>
      <c r="L238" s="155"/>
      <c r="M238" s="110"/>
      <c r="N238" s="110"/>
      <c r="O238" s="110"/>
      <c r="P238" s="110"/>
      <c r="Q238" s="110"/>
      <c r="R238" s="110"/>
      <c r="S238" s="110"/>
      <c r="T238" s="110"/>
      <c r="U238" s="110"/>
      <c r="V238" s="110"/>
      <c r="W238" s="110"/>
      <c r="X238" s="110"/>
      <c r="Y238" s="110"/>
      <c r="Z238" s="177"/>
      <c r="AA238" s="177"/>
      <c r="AB238" s="177"/>
      <c r="AC238" s="177"/>
      <c r="AD238" s="177"/>
      <c r="AE238" s="177"/>
      <c r="AF238" s="177"/>
      <c r="AG238" s="110"/>
      <c r="AH238" s="157">
        <f>' B_Populations'!C243</f>
        <v>0</v>
      </c>
      <c r="AI238" s="157">
        <f>IF(AH238=0,0,($C$238/$AH$238)*100000)</f>
        <v>0</v>
      </c>
      <c r="AJ238" s="157">
        <f>' B_Populations'!E243</f>
        <v>0</v>
      </c>
      <c r="AK238" s="157">
        <f>IF(AJ238=0,0,($D$238/$AJ$238)*100000)</f>
        <v>0</v>
      </c>
      <c r="AL238" s="157">
        <f>' B_Populations'!G243</f>
        <v>0</v>
      </c>
      <c r="AM238" s="157">
        <f>IF(AL238=0,0,($E$238/$AL$238)*100000)</f>
        <v>0</v>
      </c>
      <c r="AN238" s="157">
        <f>' B_Populations'!I243</f>
        <v>0</v>
      </c>
      <c r="AO238" s="157">
        <f>IF(AN238=0,0,($F$238/$AN$238)*100000)</f>
        <v>0</v>
      </c>
      <c r="AP238" s="157">
        <f>' B_Populations'!K243</f>
        <v>0</v>
      </c>
      <c r="AQ238" s="157">
        <f>IF(AP238=0,0,($G$238/$AP$238)*100000)</f>
        <v>0</v>
      </c>
      <c r="AR238" s="157">
        <f>' B_Populations'!M243</f>
        <v>0</v>
      </c>
      <c r="AS238" s="157">
        <f>IF(AR238=0,0,($H$238/$AR$238)*100000)</f>
        <v>0</v>
      </c>
      <c r="AT238" s="157">
        <f>' B_Populations'!O243</f>
        <v>0</v>
      </c>
      <c r="AU238" s="157">
        <f>IF(AT238=0,0,($I$238/$AT$238)*100000)</f>
        <v>0</v>
      </c>
      <c r="AV238" s="157">
        <f>' B_Populations'!Q243</f>
        <v>0</v>
      </c>
      <c r="AW238" s="157">
        <f>IF(AV238=0,0,($J$238/$AV$238)*100000)</f>
        <v>0</v>
      </c>
      <c r="AX238" s="157">
        <f>' B_Populations'!S243</f>
        <v>0</v>
      </c>
      <c r="AY238" s="157">
        <f>IF(AX238=0,0,($K$238/$AX$238)*100000)</f>
        <v>0</v>
      </c>
      <c r="AZ238" s="157">
        <f>' B_Populations'!U243</f>
        <v>0</v>
      </c>
      <c r="BA238" s="157">
        <f>IF(AZ238=0,0,($L$238/$AZ$238)*100000)</f>
        <v>0</v>
      </c>
      <c r="CQ238" s="110"/>
      <c r="CR238" s="158"/>
      <c r="CS238" s="159">
        <v>1.5507999999999999E-2</v>
      </c>
      <c r="CT238" s="110"/>
      <c r="CU238" s="108" t="str">
        <f>' B_Populations'!$B$18</f>
        <v>85+</v>
      </c>
      <c r="CV238" s="160">
        <f t="shared" si="227"/>
        <v>0</v>
      </c>
      <c r="CW238" s="161">
        <f t="shared" si="228"/>
        <v>0</v>
      </c>
      <c r="CX238" s="161">
        <f t="shared" si="229"/>
        <v>0</v>
      </c>
      <c r="CY238" s="162">
        <f t="shared" si="230"/>
        <v>0</v>
      </c>
      <c r="CZ238" s="162">
        <f t="shared" si="231"/>
        <v>0</v>
      </c>
      <c r="DA238" s="162">
        <f t="shared" si="232"/>
        <v>0</v>
      </c>
      <c r="DB238" s="162">
        <f t="shared" si="233"/>
        <v>0</v>
      </c>
      <c r="DC238" s="162">
        <f t="shared" si="234"/>
        <v>0</v>
      </c>
      <c r="DD238" s="162">
        <f t="shared" si="235"/>
        <v>0</v>
      </c>
      <c r="DE238" s="178">
        <f t="shared" si="236"/>
        <v>0</v>
      </c>
    </row>
    <row r="239" spans="1:109">
      <c r="B239" s="163" t="s">
        <v>115</v>
      </c>
      <c r="C239" s="164">
        <f t="shared" ref="C239:L239" si="237">SUM(C229:C238)</f>
        <v>0</v>
      </c>
      <c r="D239" s="165">
        <f t="shared" si="237"/>
        <v>0</v>
      </c>
      <c r="E239" s="165">
        <f t="shared" si="237"/>
        <v>0</v>
      </c>
      <c r="F239" s="167">
        <f t="shared" si="237"/>
        <v>0</v>
      </c>
      <c r="G239" s="167">
        <f t="shared" si="237"/>
        <v>0</v>
      </c>
      <c r="H239" s="167">
        <f t="shared" si="237"/>
        <v>0</v>
      </c>
      <c r="I239" s="167">
        <f t="shared" si="237"/>
        <v>0</v>
      </c>
      <c r="J239" s="167">
        <f t="shared" si="237"/>
        <v>0</v>
      </c>
      <c r="K239" s="167">
        <f t="shared" si="237"/>
        <v>0</v>
      </c>
      <c r="L239" s="179">
        <f t="shared" si="237"/>
        <v>0</v>
      </c>
      <c r="M239" s="98"/>
      <c r="AH239" s="170">
        <f t="shared" ref="AH239:BA239" si="238">SUM(AH229:AH238)</f>
        <v>0</v>
      </c>
      <c r="AI239" s="157">
        <f>IF(AH239=0,0,($C$239/$AH$239)*100000)</f>
        <v>0</v>
      </c>
      <c r="AJ239" s="157">
        <f t="shared" si="238"/>
        <v>0</v>
      </c>
      <c r="AK239" s="157">
        <f>IF(AJ239=0,0,($D$239/$AJ$239)*100000)</f>
        <v>0</v>
      </c>
      <c r="AL239" s="157">
        <f t="shared" si="238"/>
        <v>0</v>
      </c>
      <c r="AM239" s="157">
        <f>IF(AL239=0,0,($E$239/$AL$239)*100000)</f>
        <v>0</v>
      </c>
      <c r="AN239" s="157">
        <f t="shared" si="238"/>
        <v>0</v>
      </c>
      <c r="AO239" s="157">
        <f>IF(AN239=0,0,($F$239/$AN$239)*100000)</f>
        <v>0</v>
      </c>
      <c r="AP239" s="157">
        <f t="shared" si="238"/>
        <v>0</v>
      </c>
      <c r="AQ239" s="157">
        <f>IF(AP239=0,0,($G$239/$AP$239)*100000)</f>
        <v>0</v>
      </c>
      <c r="AR239" s="157">
        <f t="shared" si="238"/>
        <v>0</v>
      </c>
      <c r="AS239" s="157">
        <f>IF(AR239=0,0,($H$239/$AR$239)*100000)</f>
        <v>0</v>
      </c>
      <c r="AT239" s="157">
        <f t="shared" si="238"/>
        <v>0</v>
      </c>
      <c r="AU239" s="157">
        <f>IF(AT239=0,0,($I$239/$AT$239)*100000)</f>
        <v>0</v>
      </c>
      <c r="AV239" s="157">
        <f t="shared" si="238"/>
        <v>0</v>
      </c>
      <c r="AW239" s="157">
        <f>IF(AV239=0,0,($J$239/$AV$239)*100000)</f>
        <v>0</v>
      </c>
      <c r="AX239" s="157">
        <f t="shared" si="238"/>
        <v>0</v>
      </c>
      <c r="AY239" s="157">
        <f>IF(AX239=0,0,($K$239/$AX$239)*100000)</f>
        <v>0</v>
      </c>
      <c r="AZ239" s="157">
        <f t="shared" si="238"/>
        <v>0</v>
      </c>
      <c r="BA239" s="157">
        <f>IF(AZ239=0,0,($L$239/$AZ$239)*100000)</f>
        <v>0</v>
      </c>
      <c r="CS239" s="171"/>
      <c r="CU239" s="157" t="s">
        <v>115</v>
      </c>
      <c r="CV239" s="160">
        <f t="shared" ref="CV239:DE239" si="239">SUM(CV229:CV238)</f>
        <v>0</v>
      </c>
      <c r="CW239" s="161">
        <f t="shared" si="239"/>
        <v>0</v>
      </c>
      <c r="CX239" s="161">
        <f t="shared" si="239"/>
        <v>0</v>
      </c>
      <c r="CY239" s="172">
        <f t="shared" si="239"/>
        <v>0</v>
      </c>
      <c r="CZ239" s="172">
        <f t="shared" si="239"/>
        <v>0</v>
      </c>
      <c r="DA239" s="172">
        <f t="shared" si="239"/>
        <v>0</v>
      </c>
      <c r="DB239" s="172">
        <f t="shared" si="239"/>
        <v>0</v>
      </c>
      <c r="DC239" s="172">
        <f t="shared" si="239"/>
        <v>0</v>
      </c>
      <c r="DD239" s="172">
        <f t="shared" si="239"/>
        <v>0</v>
      </c>
      <c r="DE239" s="180">
        <f t="shared" si="239"/>
        <v>0</v>
      </c>
    </row>
    <row r="241" spans="1:109" ht="12.95" thickBot="1"/>
    <row r="242" spans="1:109" ht="13.5" thickBot="1">
      <c r="A242" s="136" t="s">
        <v>116</v>
      </c>
      <c r="B242" s="173"/>
      <c r="C242" s="174">
        <f>' B_Populations'!A250</f>
        <v>0</v>
      </c>
      <c r="D242" s="139" t="s">
        <v>103</v>
      </c>
      <c r="E242" s="139"/>
      <c r="F242" s="140" t="s">
        <v>104</v>
      </c>
      <c r="G242" s="141"/>
      <c r="H242" s="141"/>
      <c r="I242" s="141"/>
      <c r="J242" s="141"/>
      <c r="K242" s="141"/>
      <c r="L242" s="141"/>
      <c r="M242" s="98"/>
      <c r="N242" s="98"/>
      <c r="O242" s="98"/>
      <c r="P242" s="98"/>
      <c r="Q242" s="98"/>
      <c r="R242" s="98"/>
      <c r="S242" s="98"/>
      <c r="T242" s="98"/>
      <c r="U242" s="98"/>
      <c r="V242" s="98"/>
      <c r="W242" s="98"/>
      <c r="X242" s="98"/>
      <c r="Y242" s="98"/>
      <c r="CV242" s="98" t="s">
        <v>106</v>
      </c>
      <c r="CW242" s="98"/>
      <c r="CX242" s="98"/>
      <c r="CY242" s="98"/>
    </row>
    <row r="243" spans="1:109" ht="39">
      <c r="B243" s="144" t="s">
        <v>32</v>
      </c>
      <c r="C243" s="145" t="s">
        <v>107</v>
      </c>
      <c r="D243" s="146" t="s">
        <v>108</v>
      </c>
      <c r="E243" s="146" t="s">
        <v>109</v>
      </c>
      <c r="F243" s="148" t="str">
        <f>' B_Populations'!$I$8</f>
        <v>White-Not Hispanic</v>
      </c>
      <c r="G243" s="148" t="str">
        <f>' B_Populations'!$K$8</f>
        <v>Hispanic</v>
      </c>
      <c r="H243" s="148" t="str">
        <f>' B_Populations'!$M$8</f>
        <v>Black-Not Hispanic</v>
      </c>
      <c r="I243" s="148" t="str">
        <f>' B_Populations'!$O$8</f>
        <v>Asian</v>
      </c>
      <c r="J243" s="148" t="str">
        <f>' B_Populations'!$Q$8</f>
        <v>American Indian/Alaska Native</v>
      </c>
      <c r="K243" s="148" t="str">
        <f>' B_Populations'!$S$8</f>
        <v>Other</v>
      </c>
      <c r="L243" s="175" t="str">
        <f>' B_Populations'!$U$8</f>
        <v>Other</v>
      </c>
      <c r="M243" s="102"/>
      <c r="N243" s="102"/>
      <c r="O243" s="102"/>
      <c r="P243" s="102"/>
      <c r="Q243" s="102"/>
      <c r="R243" s="102"/>
      <c r="S243" s="102"/>
      <c r="T243" s="102"/>
      <c r="U243" s="102"/>
      <c r="V243" s="102"/>
      <c r="W243" s="102"/>
      <c r="X243" s="102"/>
      <c r="Y243" s="102"/>
      <c r="Z243" s="102"/>
      <c r="AA243" s="102"/>
      <c r="AB243" s="102"/>
      <c r="AC243" s="102"/>
      <c r="AD243" s="102"/>
      <c r="AE243" s="102"/>
      <c r="AF243" s="102"/>
      <c r="AH243" s="150" t="s">
        <v>110</v>
      </c>
      <c r="AI243" s="150" t="s">
        <v>111</v>
      </c>
      <c r="AJ243" s="150" t="s">
        <v>112</v>
      </c>
      <c r="AK243" s="150" t="s">
        <v>111</v>
      </c>
      <c r="AL243" s="150" t="s">
        <v>113</v>
      </c>
      <c r="AM243" s="150" t="s">
        <v>111</v>
      </c>
      <c r="AN243" s="150" t="str">
        <f>' B_Populations'!$I$8</f>
        <v>White-Not Hispanic</v>
      </c>
      <c r="AO243" s="150" t="s">
        <v>111</v>
      </c>
      <c r="AP243" s="150" t="str">
        <f>' B_Populations'!$K$8</f>
        <v>Hispanic</v>
      </c>
      <c r="AQ243" s="150" t="s">
        <v>111</v>
      </c>
      <c r="AR243" s="150" t="str">
        <f>' B_Populations'!$M$8</f>
        <v>Black-Not Hispanic</v>
      </c>
      <c r="AS243" s="150" t="s">
        <v>111</v>
      </c>
      <c r="AT243" s="150" t="str">
        <f>' B_Populations'!$O$8</f>
        <v>Asian</v>
      </c>
      <c r="AU243" s="150" t="s">
        <v>111</v>
      </c>
      <c r="AV243" s="150" t="str">
        <f>' B_Populations'!$Q$8</f>
        <v>American Indian/Alaska Native</v>
      </c>
      <c r="AW243" s="150" t="s">
        <v>111</v>
      </c>
      <c r="AX243" s="150" t="str">
        <f>' B_Populations'!$S$8</f>
        <v>Other</v>
      </c>
      <c r="AY243" s="150" t="s">
        <v>111</v>
      </c>
      <c r="AZ243" s="150" t="str">
        <f>' B_Populations'!$U$8</f>
        <v>Other</v>
      </c>
      <c r="BA243" s="150" t="s">
        <v>111</v>
      </c>
      <c r="BB243" s="102"/>
      <c r="BC243" s="102"/>
      <c r="BD243" s="102"/>
      <c r="BE243" s="102"/>
      <c r="BF243" s="102"/>
      <c r="BG243" s="102"/>
      <c r="BH243" s="102"/>
      <c r="BI243" s="102"/>
      <c r="BJ243" s="102"/>
      <c r="BK243" s="102"/>
      <c r="BL243" s="102"/>
      <c r="BM243" s="102"/>
      <c r="BN243" s="102"/>
      <c r="BO243" s="102"/>
      <c r="BP243" s="102"/>
      <c r="BQ243" s="102"/>
      <c r="BR243" s="102"/>
      <c r="BS243" s="102"/>
      <c r="BT243" s="102"/>
      <c r="BU243" s="102"/>
      <c r="BV243" s="102"/>
      <c r="BW243" s="102"/>
      <c r="BX243" s="102"/>
      <c r="BY243" s="102"/>
      <c r="BZ243" s="102"/>
      <c r="CA243" s="102"/>
      <c r="CB243" s="102"/>
      <c r="CC243" s="102"/>
      <c r="CD243" s="102"/>
      <c r="CE243" s="102"/>
      <c r="CF243" s="102"/>
      <c r="CG243" s="102"/>
      <c r="CH243" s="102"/>
      <c r="CI243" s="102"/>
      <c r="CJ243" s="102"/>
      <c r="CK243" s="102"/>
      <c r="CL243" s="102"/>
      <c r="CM243" s="102"/>
      <c r="CN243" s="102"/>
      <c r="CO243" s="102"/>
      <c r="CP243" s="102"/>
      <c r="CQ243" s="102"/>
      <c r="CR243" s="102"/>
      <c r="CS243" s="151" t="s">
        <v>114</v>
      </c>
      <c r="CU243" s="150" t="s">
        <v>32</v>
      </c>
      <c r="CV243" s="152" t="s">
        <v>33</v>
      </c>
      <c r="CW243" s="153" t="s">
        <v>34</v>
      </c>
      <c r="CX243" s="153" t="s">
        <v>35</v>
      </c>
      <c r="CY243" s="148" t="str">
        <f>' B_Populations'!$I$8</f>
        <v>White-Not Hispanic</v>
      </c>
      <c r="CZ243" s="148" t="str">
        <f>' B_Populations'!$K$8</f>
        <v>Hispanic</v>
      </c>
      <c r="DA243" s="148" t="str">
        <f>' B_Populations'!$M$8</f>
        <v>Black-Not Hispanic</v>
      </c>
      <c r="DB243" s="148" t="str">
        <f>' B_Populations'!$O$8</f>
        <v>Asian</v>
      </c>
      <c r="DC243" s="148" t="str">
        <f>' B_Populations'!$Q$8</f>
        <v>American Indian/Alaska Native</v>
      </c>
      <c r="DD243" s="148" t="str">
        <f>' B_Populations'!$S$8</f>
        <v>Other</v>
      </c>
      <c r="DE243" s="175" t="str">
        <f>' B_Populations'!$U$8</f>
        <v>Other</v>
      </c>
    </row>
    <row r="244" spans="1:109">
      <c r="B244" s="108" t="str">
        <f>' B_Populations'!$B$9</f>
        <v>10-14</v>
      </c>
      <c r="C244" s="264"/>
      <c r="D244" s="265"/>
      <c r="E244" s="265"/>
      <c r="F244" s="155"/>
      <c r="G244" s="155"/>
      <c r="H244" s="155"/>
      <c r="I244" s="155"/>
      <c r="J244" s="155"/>
      <c r="K244" s="155"/>
      <c r="L244" s="155"/>
      <c r="M244" s="110"/>
      <c r="N244" s="110"/>
      <c r="O244" s="110"/>
      <c r="P244" s="110"/>
      <c r="Q244" s="110"/>
      <c r="R244" s="110"/>
      <c r="S244" s="110"/>
      <c r="T244" s="110"/>
      <c r="U244" s="110"/>
      <c r="V244" s="110"/>
      <c r="W244" s="110"/>
      <c r="X244" s="110"/>
      <c r="Y244" s="110"/>
      <c r="Z244" s="177"/>
      <c r="AA244" s="177"/>
      <c r="AB244" s="177"/>
      <c r="AC244" s="177"/>
      <c r="AD244" s="177"/>
      <c r="AE244" s="177"/>
      <c r="AF244" s="177"/>
      <c r="AG244" s="110"/>
      <c r="AH244" s="157">
        <f>' B_Populations'!C249</f>
        <v>0</v>
      </c>
      <c r="AI244" s="157">
        <f>IF(AH244=0,0,($C$244/$AH$244)*100000)</f>
        <v>0</v>
      </c>
      <c r="AJ244" s="157">
        <f>' B_Populations'!E249</f>
        <v>0</v>
      </c>
      <c r="AK244" s="157">
        <f>IF(AJ244=0,0,($D$244/$AJ$244)*100000)</f>
        <v>0</v>
      </c>
      <c r="AL244" s="157">
        <f>' B_Populations'!G249</f>
        <v>0</v>
      </c>
      <c r="AM244" s="157">
        <f>IF(AL244=0,0,($E$244/$AL$244)*100000)</f>
        <v>0</v>
      </c>
      <c r="AN244" s="157">
        <f>' B_Populations'!I249</f>
        <v>0</v>
      </c>
      <c r="AO244" s="157">
        <f>IF(AN244=0,0,($F$244/$AN$244)*100000)</f>
        <v>0</v>
      </c>
      <c r="AP244" s="157">
        <f>' B_Populations'!K249</f>
        <v>0</v>
      </c>
      <c r="AQ244" s="157">
        <f>IF(AP244=0,0,($G$244/$AP$244)*100000)</f>
        <v>0</v>
      </c>
      <c r="AR244" s="157">
        <f>' B_Populations'!M249</f>
        <v>0</v>
      </c>
      <c r="AS244" s="157">
        <f>IF(AR244=0,0,($H$244/$AR$244)*100000)</f>
        <v>0</v>
      </c>
      <c r="AT244" s="157">
        <f>' B_Populations'!O249</f>
        <v>0</v>
      </c>
      <c r="AU244" s="157">
        <f>IF(AT244=0,0,($I$244/$AT$244)*100000)</f>
        <v>0</v>
      </c>
      <c r="AV244" s="157">
        <f>' B_Populations'!Q249</f>
        <v>0</v>
      </c>
      <c r="AW244" s="157">
        <f>IF(AV244=0,0,($J$244/$AV$244)*100000)</f>
        <v>0</v>
      </c>
      <c r="AX244" s="157">
        <f>' B_Populations'!S249</f>
        <v>0</v>
      </c>
      <c r="AY244" s="157">
        <f>IF(AX244=0,0,($K$244/$AX$244)*100000)</f>
        <v>0</v>
      </c>
      <c r="AZ244" s="157">
        <f>' B_Populations'!U249</f>
        <v>0</v>
      </c>
      <c r="BA244" s="157">
        <f>IF(AZ244=0,0,($L$244/$AZ$244)*100000)</f>
        <v>0</v>
      </c>
      <c r="CQ244" s="110"/>
      <c r="CR244" s="158"/>
      <c r="CS244" s="159">
        <v>7.3032E-2</v>
      </c>
      <c r="CT244" s="110"/>
      <c r="CU244" s="108" t="str">
        <f>' B_Populations'!$B$9</f>
        <v>10-14</v>
      </c>
      <c r="CV244" s="160">
        <f t="shared" ref="CV244:CV253" si="240">AI244*CS244</f>
        <v>0</v>
      </c>
      <c r="CW244" s="161">
        <f t="shared" ref="CW244:CW253" si="241">AK244*CS244</f>
        <v>0</v>
      </c>
      <c r="CX244" s="161">
        <f t="shared" ref="CX244:CX253" si="242">AM244*CS244</f>
        <v>0</v>
      </c>
      <c r="CY244" s="162">
        <f t="shared" ref="CY244:CY253" si="243">AO244*CS244</f>
        <v>0</v>
      </c>
      <c r="CZ244" s="162">
        <f t="shared" ref="CZ244:CZ253" si="244">AQ244*CS244</f>
        <v>0</v>
      </c>
      <c r="DA244" s="162">
        <f t="shared" ref="DA244:DA253" si="245">AS244*CS244</f>
        <v>0</v>
      </c>
      <c r="DB244" s="162">
        <f t="shared" ref="DB244:DB253" si="246">AU244*CS244</f>
        <v>0</v>
      </c>
      <c r="DC244" s="162">
        <f t="shared" ref="DC244:DC253" si="247">AW244*CS244</f>
        <v>0</v>
      </c>
      <c r="DD244" s="162">
        <f t="shared" ref="DD244:DD253" si="248">AY244*CS244</f>
        <v>0</v>
      </c>
      <c r="DE244" s="178">
        <f t="shared" ref="DE244:DE253" si="249">BA244*CS244</f>
        <v>0</v>
      </c>
    </row>
    <row r="245" spans="1:109">
      <c r="B245" s="108" t="str">
        <f>' B_Populations'!$B$10</f>
        <v>15-19</v>
      </c>
      <c r="C245" s="264"/>
      <c r="D245" s="265"/>
      <c r="E245" s="265"/>
      <c r="F245" s="155"/>
      <c r="G245" s="155"/>
      <c r="H245" s="155"/>
      <c r="I245" s="155"/>
      <c r="J245" s="155"/>
      <c r="K245" s="155"/>
      <c r="L245" s="155"/>
      <c r="M245" s="110"/>
      <c r="N245" s="110"/>
      <c r="O245" s="110"/>
      <c r="P245" s="110"/>
      <c r="Q245" s="110"/>
      <c r="R245" s="110"/>
      <c r="S245" s="110"/>
      <c r="T245" s="110"/>
      <c r="U245" s="110"/>
      <c r="V245" s="110"/>
      <c r="W245" s="110"/>
      <c r="X245" s="110"/>
      <c r="Y245" s="110"/>
      <c r="Z245" s="177"/>
      <c r="AA245" s="177"/>
      <c r="AB245" s="177"/>
      <c r="AC245" s="177"/>
      <c r="AD245" s="177"/>
      <c r="AE245" s="177"/>
      <c r="AF245" s="177"/>
      <c r="AG245" s="110"/>
      <c r="AH245" s="157">
        <f>' B_Populations'!C250</f>
        <v>0</v>
      </c>
      <c r="AI245" s="157">
        <f>IF(AH245=0,0,($C$245/$AH$245)*100000)</f>
        <v>0</v>
      </c>
      <c r="AJ245" s="157">
        <f>' B_Populations'!E250</f>
        <v>0</v>
      </c>
      <c r="AK245" s="157">
        <f>IF(AJ245=0,0,($D$245/$AJ$245)*100000)</f>
        <v>0</v>
      </c>
      <c r="AL245" s="157">
        <f>' B_Populations'!G250</f>
        <v>0</v>
      </c>
      <c r="AM245" s="157">
        <f>IF(AL245=0,0,($E$245/$AL$245)*100000)</f>
        <v>0</v>
      </c>
      <c r="AN245" s="157">
        <f>' B_Populations'!I250</f>
        <v>0</v>
      </c>
      <c r="AO245" s="157">
        <f>IF(AN245=0,0,($F$245/$AN$245)*100000)</f>
        <v>0</v>
      </c>
      <c r="AP245" s="157">
        <f>' B_Populations'!K250</f>
        <v>0</v>
      </c>
      <c r="AQ245" s="157">
        <f>IF(AP245=0,0,($G$245/$AP$245)*100000)</f>
        <v>0</v>
      </c>
      <c r="AR245" s="157">
        <f>' B_Populations'!M250</f>
        <v>0</v>
      </c>
      <c r="AS245" s="157">
        <f>IF(AR245=0,0,($H$245/$AR$245)*100000)</f>
        <v>0</v>
      </c>
      <c r="AT245" s="157">
        <f>' B_Populations'!O250</f>
        <v>0</v>
      </c>
      <c r="AU245" s="157">
        <f>IF(AT245=0,0,($I$245/$AT$245)*100000)</f>
        <v>0</v>
      </c>
      <c r="AV245" s="157">
        <f>' B_Populations'!Q250</f>
        <v>0</v>
      </c>
      <c r="AW245" s="157">
        <f>IF(AV245=0,0,($J$245/$AV$245)*100000)</f>
        <v>0</v>
      </c>
      <c r="AX245" s="157">
        <f>' B_Populations'!S250</f>
        <v>0</v>
      </c>
      <c r="AY245" s="157">
        <f>IF(AX245=0,0,($K$245/$AX$245)*100000)</f>
        <v>0</v>
      </c>
      <c r="AZ245" s="157">
        <f>' B_Populations'!U250</f>
        <v>0</v>
      </c>
      <c r="BA245" s="157">
        <f>IF(AZ245=0,0,($L$245/$AZ$245)*100000)</f>
        <v>0</v>
      </c>
      <c r="CQ245" s="110"/>
      <c r="CR245" s="158"/>
      <c r="CS245" s="159">
        <v>7.2168999999999997E-2</v>
      </c>
      <c r="CT245" s="110"/>
      <c r="CU245" s="108" t="str">
        <f>' B_Populations'!$B$10</f>
        <v>15-19</v>
      </c>
      <c r="CV245" s="160">
        <f t="shared" si="240"/>
        <v>0</v>
      </c>
      <c r="CW245" s="161">
        <f t="shared" si="241"/>
        <v>0</v>
      </c>
      <c r="CX245" s="161">
        <f t="shared" si="242"/>
        <v>0</v>
      </c>
      <c r="CY245" s="162">
        <f t="shared" si="243"/>
        <v>0</v>
      </c>
      <c r="CZ245" s="162">
        <f t="shared" si="244"/>
        <v>0</v>
      </c>
      <c r="DA245" s="162">
        <f t="shared" si="245"/>
        <v>0</v>
      </c>
      <c r="DB245" s="162">
        <f t="shared" si="246"/>
        <v>0</v>
      </c>
      <c r="DC245" s="162">
        <f t="shared" si="247"/>
        <v>0</v>
      </c>
      <c r="DD245" s="162">
        <f t="shared" si="248"/>
        <v>0</v>
      </c>
      <c r="DE245" s="178">
        <f t="shared" si="249"/>
        <v>0</v>
      </c>
    </row>
    <row r="246" spans="1:109">
      <c r="B246" s="108" t="str">
        <f>' B_Populations'!$B$11</f>
        <v>20-24</v>
      </c>
      <c r="C246" s="264"/>
      <c r="D246" s="265"/>
      <c r="E246" s="265"/>
      <c r="F246" s="155"/>
      <c r="G246" s="155"/>
      <c r="H246" s="155"/>
      <c r="I246" s="155"/>
      <c r="J246" s="155"/>
      <c r="K246" s="155"/>
      <c r="L246" s="155"/>
      <c r="M246" s="110"/>
      <c r="N246" s="110"/>
      <c r="O246" s="110"/>
      <c r="P246" s="110"/>
      <c r="Q246" s="110"/>
      <c r="R246" s="110"/>
      <c r="S246" s="110"/>
      <c r="T246" s="110"/>
      <c r="U246" s="110"/>
      <c r="V246" s="110"/>
      <c r="W246" s="110"/>
      <c r="X246" s="110"/>
      <c r="Y246" s="110"/>
      <c r="Z246" s="177"/>
      <c r="AA246" s="177"/>
      <c r="AB246" s="177"/>
      <c r="AC246" s="177"/>
      <c r="AD246" s="177"/>
      <c r="AE246" s="177"/>
      <c r="AF246" s="177"/>
      <c r="AG246" s="110"/>
      <c r="AH246" s="157">
        <f>' B_Populations'!C251</f>
        <v>0</v>
      </c>
      <c r="AI246" s="157">
        <f>IF(AH246=0,0,($C$246/$AH$246)*100000)</f>
        <v>0</v>
      </c>
      <c r="AJ246" s="157">
        <f>' B_Populations'!E251</f>
        <v>0</v>
      </c>
      <c r="AK246" s="157">
        <f>IF(AJ246=0,0,($D$246/$AJ$246)*100000)</f>
        <v>0</v>
      </c>
      <c r="AL246" s="157">
        <f>' B_Populations'!G251</f>
        <v>0</v>
      </c>
      <c r="AM246" s="157">
        <f>IF(AL246=0,0,($E$246/$AL$246)*100000)</f>
        <v>0</v>
      </c>
      <c r="AN246" s="157">
        <f>' B_Populations'!I251</f>
        <v>0</v>
      </c>
      <c r="AO246" s="157">
        <f>IF(AN246=0,0,($F$246/$AN$246)*100000)</f>
        <v>0</v>
      </c>
      <c r="AP246" s="157">
        <f>' B_Populations'!K251</f>
        <v>0</v>
      </c>
      <c r="AQ246" s="157">
        <f>IF(AP246=0,0,($G$246/$AP$246)*100000)</f>
        <v>0</v>
      </c>
      <c r="AR246" s="157">
        <f>' B_Populations'!M251</f>
        <v>0</v>
      </c>
      <c r="AS246" s="157">
        <f>IF(AR246=0,0,($H$246/$AR$246)*100000)</f>
        <v>0</v>
      </c>
      <c r="AT246" s="157">
        <f>' B_Populations'!O251</f>
        <v>0</v>
      </c>
      <c r="AU246" s="157">
        <f>IF(AT246=0,0,($I$246/$AT$246)*100000)</f>
        <v>0</v>
      </c>
      <c r="AV246" s="157">
        <f>' B_Populations'!Q251</f>
        <v>0</v>
      </c>
      <c r="AW246" s="157">
        <f>IF(AV246=0,0,($J$246/$AV$246)*100000)</f>
        <v>0</v>
      </c>
      <c r="AX246" s="157">
        <f>' B_Populations'!S251</f>
        <v>0</v>
      </c>
      <c r="AY246" s="157">
        <f>IF(AX246=0,0,($K$246/$AX$246)*100000)</f>
        <v>0</v>
      </c>
      <c r="AZ246" s="157">
        <f>' B_Populations'!U251</f>
        <v>0</v>
      </c>
      <c r="BA246" s="157">
        <f>IF(AZ246=0,0,($L$246/$AZ$246)*100000)</f>
        <v>0</v>
      </c>
      <c r="CQ246" s="110"/>
      <c r="CR246" s="158"/>
      <c r="CS246" s="159">
        <v>6.6477999999999995E-2</v>
      </c>
      <c r="CT246" s="110"/>
      <c r="CU246" s="108" t="str">
        <f>' B_Populations'!$B$11</f>
        <v>20-24</v>
      </c>
      <c r="CV246" s="160">
        <f t="shared" si="240"/>
        <v>0</v>
      </c>
      <c r="CW246" s="161">
        <f t="shared" si="241"/>
        <v>0</v>
      </c>
      <c r="CX246" s="161">
        <f t="shared" si="242"/>
        <v>0</v>
      </c>
      <c r="CY246" s="162">
        <f t="shared" si="243"/>
        <v>0</v>
      </c>
      <c r="CZ246" s="162">
        <f t="shared" si="244"/>
        <v>0</v>
      </c>
      <c r="DA246" s="162">
        <f t="shared" si="245"/>
        <v>0</v>
      </c>
      <c r="DB246" s="162">
        <f t="shared" si="246"/>
        <v>0</v>
      </c>
      <c r="DC246" s="162">
        <f t="shared" si="247"/>
        <v>0</v>
      </c>
      <c r="DD246" s="162">
        <f t="shared" si="248"/>
        <v>0</v>
      </c>
      <c r="DE246" s="178">
        <f t="shared" si="249"/>
        <v>0</v>
      </c>
    </row>
    <row r="247" spans="1:109">
      <c r="B247" s="108" t="str">
        <f>' B_Populations'!$B$12</f>
        <v>25-34</v>
      </c>
      <c r="C247" s="264"/>
      <c r="D247" s="265"/>
      <c r="E247" s="265"/>
      <c r="F247" s="155"/>
      <c r="G247" s="155"/>
      <c r="H247" s="155"/>
      <c r="I247" s="155"/>
      <c r="J247" s="155"/>
      <c r="K247" s="155"/>
      <c r="L247" s="155"/>
      <c r="M247" s="110"/>
      <c r="N247" s="110"/>
      <c r="O247" s="110"/>
      <c r="P247" s="110"/>
      <c r="Q247" s="110"/>
      <c r="R247" s="110"/>
      <c r="S247" s="110"/>
      <c r="T247" s="110"/>
      <c r="U247" s="110"/>
      <c r="V247" s="110"/>
      <c r="W247" s="110"/>
      <c r="X247" s="110"/>
      <c r="Y247" s="110"/>
      <c r="Z247" s="177"/>
      <c r="AA247" s="177"/>
      <c r="AB247" s="177"/>
      <c r="AC247" s="177"/>
      <c r="AD247" s="177"/>
      <c r="AE247" s="177"/>
      <c r="AF247" s="177"/>
      <c r="AG247" s="110"/>
      <c r="AH247" s="157">
        <f>' B_Populations'!C252</f>
        <v>0</v>
      </c>
      <c r="AI247" s="157">
        <f>IF(AH247=0,0,($C$247/$AH$247)*100000)</f>
        <v>0</v>
      </c>
      <c r="AJ247" s="157">
        <f>' B_Populations'!E252</f>
        <v>0</v>
      </c>
      <c r="AK247" s="157">
        <f>IF(AJ247=0,0,($D$247/$AJ$247)*100000)</f>
        <v>0</v>
      </c>
      <c r="AL247" s="157">
        <f>' B_Populations'!G252</f>
        <v>0</v>
      </c>
      <c r="AM247" s="157">
        <f>IF(AL247=0,0,($E$247/$AL$247)*100000)</f>
        <v>0</v>
      </c>
      <c r="AN247" s="157">
        <f>' B_Populations'!I252</f>
        <v>0</v>
      </c>
      <c r="AO247" s="157">
        <f>IF(AN247=0,0,($F$247/$AN$247)*100000)</f>
        <v>0</v>
      </c>
      <c r="AP247" s="157">
        <f>' B_Populations'!K252</f>
        <v>0</v>
      </c>
      <c r="AQ247" s="157">
        <f>IF(AP247=0,0,($G$247/$AP$247)*100000)</f>
        <v>0</v>
      </c>
      <c r="AR247" s="157">
        <f>' B_Populations'!M252</f>
        <v>0</v>
      </c>
      <c r="AS247" s="157">
        <f>IF(AR247=0,0,($H$247/$AR$247)*100000)</f>
        <v>0</v>
      </c>
      <c r="AT247" s="157">
        <f>' B_Populations'!O252</f>
        <v>0</v>
      </c>
      <c r="AU247" s="157">
        <f>IF(AT247=0,0,($I$247/$AT$247)*100000)</f>
        <v>0</v>
      </c>
      <c r="AV247" s="157">
        <f>' B_Populations'!Q252</f>
        <v>0</v>
      </c>
      <c r="AW247" s="157">
        <f>IF(AV247=0,0,($J$247/$AV$247)*100000)</f>
        <v>0</v>
      </c>
      <c r="AX247" s="157">
        <f>' B_Populations'!S252</f>
        <v>0</v>
      </c>
      <c r="AY247" s="157">
        <f>IF(AX247=0,0,($K$247/$AX$247)*100000)</f>
        <v>0</v>
      </c>
      <c r="AZ247" s="157">
        <f>' B_Populations'!U252</f>
        <v>0</v>
      </c>
      <c r="BA247" s="157">
        <f>IF(AZ247=0,0,($L$247/$AZ$247)*100000)</f>
        <v>0</v>
      </c>
      <c r="CQ247" s="110"/>
      <c r="CR247" s="158"/>
      <c r="CS247" s="159">
        <v>0.135573</v>
      </c>
      <c r="CT247" s="110"/>
      <c r="CU247" s="108" t="str">
        <f>' B_Populations'!$B$12</f>
        <v>25-34</v>
      </c>
      <c r="CV247" s="160">
        <f t="shared" si="240"/>
        <v>0</v>
      </c>
      <c r="CW247" s="161">
        <f t="shared" si="241"/>
        <v>0</v>
      </c>
      <c r="CX247" s="161">
        <f t="shared" si="242"/>
        <v>0</v>
      </c>
      <c r="CY247" s="162">
        <f t="shared" si="243"/>
        <v>0</v>
      </c>
      <c r="CZ247" s="162">
        <f t="shared" si="244"/>
        <v>0</v>
      </c>
      <c r="DA247" s="162">
        <f t="shared" si="245"/>
        <v>0</v>
      </c>
      <c r="DB247" s="162">
        <f t="shared" si="246"/>
        <v>0</v>
      </c>
      <c r="DC247" s="162">
        <f t="shared" si="247"/>
        <v>0</v>
      </c>
      <c r="DD247" s="162">
        <f t="shared" si="248"/>
        <v>0</v>
      </c>
      <c r="DE247" s="178">
        <f t="shared" si="249"/>
        <v>0</v>
      </c>
    </row>
    <row r="248" spans="1:109">
      <c r="B248" s="108" t="str">
        <f>' B_Populations'!$B$13</f>
        <v>35-44</v>
      </c>
      <c r="C248" s="264"/>
      <c r="D248" s="265"/>
      <c r="E248" s="265"/>
      <c r="F248" s="155"/>
      <c r="G248" s="155"/>
      <c r="H248" s="155"/>
      <c r="I248" s="155"/>
      <c r="J248" s="155"/>
      <c r="K248" s="155"/>
      <c r="L248" s="155"/>
      <c r="M248" s="110"/>
      <c r="N248" s="110"/>
      <c r="O248" s="110"/>
      <c r="P248" s="110"/>
      <c r="Q248" s="110"/>
      <c r="R248" s="110"/>
      <c r="S248" s="110"/>
      <c r="T248" s="110"/>
      <c r="U248" s="110"/>
      <c r="V248" s="110"/>
      <c r="W248" s="110"/>
      <c r="X248" s="110"/>
      <c r="Y248" s="110"/>
      <c r="Z248" s="177"/>
      <c r="AA248" s="177"/>
      <c r="AB248" s="177"/>
      <c r="AC248" s="177"/>
      <c r="AD248" s="177"/>
      <c r="AE248" s="177"/>
      <c r="AF248" s="177"/>
      <c r="AG248" s="110"/>
      <c r="AH248" s="157">
        <f>' B_Populations'!C253</f>
        <v>0</v>
      </c>
      <c r="AI248" s="157">
        <f>IF(AH248=0,0,($C$248/$AH$248)*100000)</f>
        <v>0</v>
      </c>
      <c r="AJ248" s="157">
        <f>' B_Populations'!E253</f>
        <v>0</v>
      </c>
      <c r="AK248" s="157">
        <f>IF(AJ248=0,0,($D$248/$AJ$248)*100000)</f>
        <v>0</v>
      </c>
      <c r="AL248" s="157">
        <f>' B_Populations'!G253</f>
        <v>0</v>
      </c>
      <c r="AM248" s="157">
        <f>IF(AL248=0,0,($E$248/$AL$248)*100000)</f>
        <v>0</v>
      </c>
      <c r="AN248" s="157">
        <f>' B_Populations'!I253</f>
        <v>0</v>
      </c>
      <c r="AO248" s="157">
        <f>IF(AN248=0,0,($F$248/$AN$248)*100000)</f>
        <v>0</v>
      </c>
      <c r="AP248" s="157">
        <f>' B_Populations'!K253</f>
        <v>0</v>
      </c>
      <c r="AQ248" s="157">
        <f>IF(AP248=0,0,($G$248/$AP$248)*100000)</f>
        <v>0</v>
      </c>
      <c r="AR248" s="157">
        <f>' B_Populations'!M253</f>
        <v>0</v>
      </c>
      <c r="AS248" s="157">
        <f>IF(AR248=0,0,($H$248/$AR$248)*100000)</f>
        <v>0</v>
      </c>
      <c r="AT248" s="157">
        <f>' B_Populations'!O253</f>
        <v>0</v>
      </c>
      <c r="AU248" s="157">
        <f>IF(AT248=0,0,($I$248/$AT$248)*100000)</f>
        <v>0</v>
      </c>
      <c r="AV248" s="157">
        <f>' B_Populations'!Q253</f>
        <v>0</v>
      </c>
      <c r="AW248" s="157">
        <f>IF(AV248=0,0,($J$248/$AV$248)*100000)</f>
        <v>0</v>
      </c>
      <c r="AX248" s="157">
        <f>' B_Populations'!S253</f>
        <v>0</v>
      </c>
      <c r="AY248" s="157">
        <f>IF(AX248=0,0,($K$248/$AX$248)*100000)</f>
        <v>0</v>
      </c>
      <c r="AZ248" s="157">
        <f>' B_Populations'!U253</f>
        <v>0</v>
      </c>
      <c r="BA248" s="157">
        <f>IF(AZ248=0,0,($L$248/$AZ$248)*100000)</f>
        <v>0</v>
      </c>
      <c r="CQ248" s="110"/>
      <c r="CR248" s="158"/>
      <c r="CS248" s="159">
        <v>0.16261300000000001</v>
      </c>
      <c r="CT248" s="110"/>
      <c r="CU248" s="108" t="str">
        <f>' B_Populations'!$B$13</f>
        <v>35-44</v>
      </c>
      <c r="CV248" s="160">
        <f t="shared" si="240"/>
        <v>0</v>
      </c>
      <c r="CW248" s="161">
        <f t="shared" si="241"/>
        <v>0</v>
      </c>
      <c r="CX248" s="161">
        <f t="shared" si="242"/>
        <v>0</v>
      </c>
      <c r="CY248" s="162">
        <f t="shared" si="243"/>
        <v>0</v>
      </c>
      <c r="CZ248" s="162">
        <f t="shared" si="244"/>
        <v>0</v>
      </c>
      <c r="DA248" s="162">
        <f t="shared" si="245"/>
        <v>0</v>
      </c>
      <c r="DB248" s="162">
        <f t="shared" si="246"/>
        <v>0</v>
      </c>
      <c r="DC248" s="162">
        <f t="shared" si="247"/>
        <v>0</v>
      </c>
      <c r="DD248" s="162">
        <f t="shared" si="248"/>
        <v>0</v>
      </c>
      <c r="DE248" s="178">
        <f t="shared" si="249"/>
        <v>0</v>
      </c>
    </row>
    <row r="249" spans="1:109">
      <c r="B249" s="108" t="str">
        <f>' B_Populations'!$B$14</f>
        <v>45-54</v>
      </c>
      <c r="C249" s="264"/>
      <c r="D249" s="265"/>
      <c r="E249" s="265"/>
      <c r="F249" s="155"/>
      <c r="G249" s="155"/>
      <c r="H249" s="155"/>
      <c r="I249" s="155"/>
      <c r="J249" s="155"/>
      <c r="K249" s="155"/>
      <c r="L249" s="155"/>
      <c r="M249" s="110"/>
      <c r="N249" s="110"/>
      <c r="O249" s="110"/>
      <c r="P249" s="110"/>
      <c r="Q249" s="110"/>
      <c r="R249" s="110"/>
      <c r="S249" s="110"/>
      <c r="T249" s="110"/>
      <c r="U249" s="110"/>
      <c r="V249" s="110"/>
      <c r="W249" s="110"/>
      <c r="X249" s="110"/>
      <c r="Y249" s="110"/>
      <c r="Z249" s="177"/>
      <c r="AA249" s="177"/>
      <c r="AB249" s="177"/>
      <c r="AC249" s="177"/>
      <c r="AD249" s="177"/>
      <c r="AE249" s="177"/>
      <c r="AF249" s="177"/>
      <c r="AG249" s="110"/>
      <c r="AH249" s="157">
        <f>' B_Populations'!C254</f>
        <v>0</v>
      </c>
      <c r="AI249" s="157">
        <f>IF(AH249=0,0,($C$249/$AH$249)*100000)</f>
        <v>0</v>
      </c>
      <c r="AJ249" s="157">
        <f>' B_Populations'!E254</f>
        <v>0</v>
      </c>
      <c r="AK249" s="157">
        <f>IF(AJ249=0,0,($D$249/$AJ$249)*100000)</f>
        <v>0</v>
      </c>
      <c r="AL249" s="157">
        <f>' B_Populations'!G254</f>
        <v>0</v>
      </c>
      <c r="AM249" s="157">
        <f>IF(AL249=0,0,($E$249/$AL$249)*100000)</f>
        <v>0</v>
      </c>
      <c r="AN249" s="157">
        <f>' B_Populations'!I254</f>
        <v>0</v>
      </c>
      <c r="AO249" s="157">
        <f>IF(AN249=0,0,($F$249/$AN$249)*100000)</f>
        <v>0</v>
      </c>
      <c r="AP249" s="157">
        <f>' B_Populations'!K254</f>
        <v>0</v>
      </c>
      <c r="AQ249" s="157">
        <f>IF(AP249=0,0,($G$249/$AP$249)*100000)</f>
        <v>0</v>
      </c>
      <c r="AR249" s="157">
        <f>' B_Populations'!M254</f>
        <v>0</v>
      </c>
      <c r="AS249" s="157">
        <f>IF(AR249=0,0,($H$249/$AR$249)*100000)</f>
        <v>0</v>
      </c>
      <c r="AT249" s="157">
        <f>' B_Populations'!O254</f>
        <v>0</v>
      </c>
      <c r="AU249" s="157">
        <f>IF(AT249=0,0,($I$249/$AT$249)*100000)</f>
        <v>0</v>
      </c>
      <c r="AV249" s="157">
        <f>' B_Populations'!Q254</f>
        <v>0</v>
      </c>
      <c r="AW249" s="157">
        <f>IF(AV249=0,0,($J$249/$AV$249)*100000)</f>
        <v>0</v>
      </c>
      <c r="AX249" s="157">
        <f>' B_Populations'!S254</f>
        <v>0</v>
      </c>
      <c r="AY249" s="157">
        <f>IF(AX249=0,0,($K$249/$AX$249)*100000)</f>
        <v>0</v>
      </c>
      <c r="AZ249" s="157">
        <f>' B_Populations'!U254</f>
        <v>0</v>
      </c>
      <c r="BA249" s="157">
        <f>IF(AZ249=0,0,($L$249/$AZ$249)*100000)</f>
        <v>0</v>
      </c>
      <c r="CQ249" s="110"/>
      <c r="CR249" s="158"/>
      <c r="CS249" s="159">
        <v>0.13483400000000001</v>
      </c>
      <c r="CT249" s="110"/>
      <c r="CU249" s="108" t="str">
        <f>' B_Populations'!$B$14</f>
        <v>45-54</v>
      </c>
      <c r="CV249" s="160">
        <f t="shared" si="240"/>
        <v>0</v>
      </c>
      <c r="CW249" s="161">
        <f t="shared" si="241"/>
        <v>0</v>
      </c>
      <c r="CX249" s="161">
        <f t="shared" si="242"/>
        <v>0</v>
      </c>
      <c r="CY249" s="162">
        <f t="shared" si="243"/>
        <v>0</v>
      </c>
      <c r="CZ249" s="162">
        <f t="shared" si="244"/>
        <v>0</v>
      </c>
      <c r="DA249" s="162">
        <f t="shared" si="245"/>
        <v>0</v>
      </c>
      <c r="DB249" s="162">
        <f t="shared" si="246"/>
        <v>0</v>
      </c>
      <c r="DC249" s="162">
        <f t="shared" si="247"/>
        <v>0</v>
      </c>
      <c r="DD249" s="162">
        <f t="shared" si="248"/>
        <v>0</v>
      </c>
      <c r="DE249" s="178">
        <f t="shared" si="249"/>
        <v>0</v>
      </c>
    </row>
    <row r="250" spans="1:109">
      <c r="B250" s="108" t="str">
        <f>' B_Populations'!$B$15</f>
        <v>55-64</v>
      </c>
      <c r="C250" s="264"/>
      <c r="D250" s="265"/>
      <c r="E250" s="265"/>
      <c r="F250" s="155"/>
      <c r="G250" s="155"/>
      <c r="H250" s="155"/>
      <c r="I250" s="155"/>
      <c r="J250" s="155"/>
      <c r="K250" s="155"/>
      <c r="L250" s="155"/>
      <c r="M250" s="110"/>
      <c r="N250" s="110"/>
      <c r="O250" s="110"/>
      <c r="P250" s="110"/>
      <c r="Q250" s="110"/>
      <c r="R250" s="110"/>
      <c r="S250" s="110"/>
      <c r="T250" s="110"/>
      <c r="U250" s="110"/>
      <c r="V250" s="110"/>
      <c r="W250" s="110"/>
      <c r="X250" s="110"/>
      <c r="Y250" s="110"/>
      <c r="Z250" s="177"/>
      <c r="AA250" s="177"/>
      <c r="AB250" s="177"/>
      <c r="AC250" s="177"/>
      <c r="AD250" s="177"/>
      <c r="AE250" s="177"/>
      <c r="AF250" s="177"/>
      <c r="AG250" s="110"/>
      <c r="AH250" s="157">
        <f>' B_Populations'!C255</f>
        <v>0</v>
      </c>
      <c r="AI250" s="157">
        <f>IF(AH250=0,0,($C$250/$AH$250)*100000)</f>
        <v>0</v>
      </c>
      <c r="AJ250" s="157">
        <f>' B_Populations'!E255</f>
        <v>0</v>
      </c>
      <c r="AK250" s="157">
        <f>IF(AJ250=0,0,($D$250/$AJ$250)*100000)</f>
        <v>0</v>
      </c>
      <c r="AL250" s="157">
        <f>' B_Populations'!G255</f>
        <v>0</v>
      </c>
      <c r="AM250" s="157">
        <f>IF(AL250=0,0,($E$250/$AL$250)*100000)</f>
        <v>0</v>
      </c>
      <c r="AN250" s="157">
        <f>' B_Populations'!I255</f>
        <v>0</v>
      </c>
      <c r="AO250" s="157">
        <f>IF(AN250=0,0,($F$250/$AN$250)*100000)</f>
        <v>0</v>
      </c>
      <c r="AP250" s="157">
        <f>' B_Populations'!K255</f>
        <v>0</v>
      </c>
      <c r="AQ250" s="157">
        <f>IF(AP250=0,0,($G$250/$AP$250)*100000)</f>
        <v>0</v>
      </c>
      <c r="AR250" s="157">
        <f>' B_Populations'!M255</f>
        <v>0</v>
      </c>
      <c r="AS250" s="157">
        <f>IF(AR250=0,0,($H$250/$AR$250)*100000)</f>
        <v>0</v>
      </c>
      <c r="AT250" s="157">
        <f>' B_Populations'!O255</f>
        <v>0</v>
      </c>
      <c r="AU250" s="157">
        <f>IF(AT250=0,0,($I$250/$AT$250)*100000)</f>
        <v>0</v>
      </c>
      <c r="AV250" s="157">
        <f>' B_Populations'!Q255</f>
        <v>0</v>
      </c>
      <c r="AW250" s="157">
        <f>IF(AV250=0,0,($J$250/$AV$250)*100000)</f>
        <v>0</v>
      </c>
      <c r="AX250" s="157">
        <f>' B_Populations'!S255</f>
        <v>0</v>
      </c>
      <c r="AY250" s="157">
        <f>IF(AX250=0,0,($K$250/$AX$250)*100000)</f>
        <v>0</v>
      </c>
      <c r="AZ250" s="157">
        <f>' B_Populations'!U255</f>
        <v>0</v>
      </c>
      <c r="BA250" s="157">
        <f>IF(AZ250=0,0,($L$250/$AZ$250)*100000)</f>
        <v>0</v>
      </c>
      <c r="CQ250" s="110"/>
      <c r="CR250" s="158"/>
      <c r="CS250" s="159">
        <v>8.7247000000000005E-2</v>
      </c>
      <c r="CT250" s="110"/>
      <c r="CU250" s="108" t="str">
        <f>' B_Populations'!$B$15</f>
        <v>55-64</v>
      </c>
      <c r="CV250" s="160">
        <f t="shared" si="240"/>
        <v>0</v>
      </c>
      <c r="CW250" s="161">
        <f t="shared" si="241"/>
        <v>0</v>
      </c>
      <c r="CX250" s="161">
        <f t="shared" si="242"/>
        <v>0</v>
      </c>
      <c r="CY250" s="162">
        <f t="shared" si="243"/>
        <v>0</v>
      </c>
      <c r="CZ250" s="162">
        <f t="shared" si="244"/>
        <v>0</v>
      </c>
      <c r="DA250" s="162">
        <f t="shared" si="245"/>
        <v>0</v>
      </c>
      <c r="DB250" s="162">
        <f t="shared" si="246"/>
        <v>0</v>
      </c>
      <c r="DC250" s="162">
        <f t="shared" si="247"/>
        <v>0</v>
      </c>
      <c r="DD250" s="162">
        <f t="shared" si="248"/>
        <v>0</v>
      </c>
      <c r="DE250" s="178">
        <f t="shared" si="249"/>
        <v>0</v>
      </c>
    </row>
    <row r="251" spans="1:109">
      <c r="B251" s="108" t="str">
        <f>' B_Populations'!$B$16</f>
        <v>65-74</v>
      </c>
      <c r="C251" s="264"/>
      <c r="D251" s="265"/>
      <c r="E251" s="265"/>
      <c r="F251" s="155"/>
      <c r="G251" s="155"/>
      <c r="H251" s="155"/>
      <c r="I251" s="155"/>
      <c r="J251" s="155"/>
      <c r="K251" s="155"/>
      <c r="L251" s="155"/>
      <c r="M251" s="110"/>
      <c r="N251" s="110"/>
      <c r="O251" s="110"/>
      <c r="P251" s="110"/>
      <c r="Q251" s="110"/>
      <c r="R251" s="110"/>
      <c r="S251" s="110"/>
      <c r="T251" s="110"/>
      <c r="U251" s="110"/>
      <c r="V251" s="110"/>
      <c r="W251" s="110"/>
      <c r="X251" s="110"/>
      <c r="Y251" s="110"/>
      <c r="Z251" s="177"/>
      <c r="AA251" s="177"/>
      <c r="AB251" s="177"/>
      <c r="AC251" s="177"/>
      <c r="AD251" s="177"/>
      <c r="AE251" s="177"/>
      <c r="AF251" s="177"/>
      <c r="AG251" s="110"/>
      <c r="AH251" s="157">
        <f>' B_Populations'!C256</f>
        <v>0</v>
      </c>
      <c r="AI251" s="157">
        <f>IF(AH251=0,0,($C$251/$AH$251)*100000)</f>
        <v>0</v>
      </c>
      <c r="AJ251" s="157">
        <f>' B_Populations'!E256</f>
        <v>0</v>
      </c>
      <c r="AK251" s="157">
        <f>IF(AJ251=0,0,($D$251/$AJ$251)*100000)</f>
        <v>0</v>
      </c>
      <c r="AL251" s="157">
        <f>' B_Populations'!G256</f>
        <v>0</v>
      </c>
      <c r="AM251" s="157">
        <f>IF(AL251=0,0,($E$251/$AL$251)*100000)</f>
        <v>0</v>
      </c>
      <c r="AN251" s="157">
        <f>' B_Populations'!I256</f>
        <v>0</v>
      </c>
      <c r="AO251" s="157">
        <f>IF(AN251=0,0,($F$251/$AN$251)*100000)</f>
        <v>0</v>
      </c>
      <c r="AP251" s="157">
        <f>' B_Populations'!K256</f>
        <v>0</v>
      </c>
      <c r="AQ251" s="157">
        <f>IF(AP251=0,0,($G$251/$AP$251)*100000)</f>
        <v>0</v>
      </c>
      <c r="AR251" s="157">
        <f>' B_Populations'!M256</f>
        <v>0</v>
      </c>
      <c r="AS251" s="157">
        <f>IF(AR251=0,0,($H$251/$AR$251)*100000)</f>
        <v>0</v>
      </c>
      <c r="AT251" s="157">
        <f>' B_Populations'!O256</f>
        <v>0</v>
      </c>
      <c r="AU251" s="157">
        <f>IF(AT251=0,0,($I$251/$AT$251)*100000)</f>
        <v>0</v>
      </c>
      <c r="AV251" s="157">
        <f>' B_Populations'!Q256</f>
        <v>0</v>
      </c>
      <c r="AW251" s="157">
        <f>IF(AV251=0,0,($J$251/$AV$251)*100000)</f>
        <v>0</v>
      </c>
      <c r="AX251" s="157">
        <f>' B_Populations'!S256</f>
        <v>0</v>
      </c>
      <c r="AY251" s="157">
        <f>IF(AX251=0,0,($K$251/$AX$251)*100000)</f>
        <v>0</v>
      </c>
      <c r="AZ251" s="157">
        <f>' B_Populations'!U256</f>
        <v>0</v>
      </c>
      <c r="BA251" s="157">
        <f>IF(AZ251=0,0,($L$251/$AZ$251)*100000)</f>
        <v>0</v>
      </c>
      <c r="CQ251" s="110"/>
      <c r="CR251" s="158"/>
      <c r="CS251" s="159">
        <v>6.6036999999999998E-2</v>
      </c>
      <c r="CT251" s="110"/>
      <c r="CU251" s="108" t="str">
        <f>' B_Populations'!$B$16</f>
        <v>65-74</v>
      </c>
      <c r="CV251" s="160">
        <f t="shared" si="240"/>
        <v>0</v>
      </c>
      <c r="CW251" s="161">
        <f t="shared" si="241"/>
        <v>0</v>
      </c>
      <c r="CX251" s="161">
        <f t="shared" si="242"/>
        <v>0</v>
      </c>
      <c r="CY251" s="162">
        <f t="shared" si="243"/>
        <v>0</v>
      </c>
      <c r="CZ251" s="162">
        <f t="shared" si="244"/>
        <v>0</v>
      </c>
      <c r="DA251" s="162">
        <f t="shared" si="245"/>
        <v>0</v>
      </c>
      <c r="DB251" s="162">
        <f t="shared" si="246"/>
        <v>0</v>
      </c>
      <c r="DC251" s="162">
        <f t="shared" si="247"/>
        <v>0</v>
      </c>
      <c r="DD251" s="162">
        <f t="shared" si="248"/>
        <v>0</v>
      </c>
      <c r="DE251" s="178">
        <f t="shared" si="249"/>
        <v>0</v>
      </c>
    </row>
    <row r="252" spans="1:109">
      <c r="B252" s="108" t="str">
        <f>' B_Populations'!$B$17</f>
        <v>75-84</v>
      </c>
      <c r="C252" s="264"/>
      <c r="D252" s="265"/>
      <c r="E252" s="265"/>
      <c r="F252" s="155"/>
      <c r="G252" s="155"/>
      <c r="H252" s="155"/>
      <c r="I252" s="155"/>
      <c r="J252" s="155"/>
      <c r="K252" s="155"/>
      <c r="L252" s="155"/>
      <c r="M252" s="110"/>
      <c r="N252" s="110"/>
      <c r="O252" s="110"/>
      <c r="P252" s="110"/>
      <c r="Q252" s="110"/>
      <c r="R252" s="110"/>
      <c r="S252" s="110"/>
      <c r="T252" s="110"/>
      <c r="U252" s="110"/>
      <c r="V252" s="110"/>
      <c r="W252" s="110"/>
      <c r="X252" s="110"/>
      <c r="Y252" s="110"/>
      <c r="Z252" s="177"/>
      <c r="AA252" s="177"/>
      <c r="AB252" s="177"/>
      <c r="AC252" s="177"/>
      <c r="AD252" s="177"/>
      <c r="AE252" s="177"/>
      <c r="AF252" s="177"/>
      <c r="AG252" s="110"/>
      <c r="AH252" s="157">
        <f>' B_Populations'!C257</f>
        <v>0</v>
      </c>
      <c r="AI252" s="157">
        <f>IF(AH252=0,0,($C$252/$AH$252)*100000)</f>
        <v>0</v>
      </c>
      <c r="AJ252" s="157">
        <f>' B_Populations'!E257</f>
        <v>0</v>
      </c>
      <c r="AK252" s="157">
        <f>IF(AJ252=0,0,($D$252/$AJ$252)*100000)</f>
        <v>0</v>
      </c>
      <c r="AL252" s="157">
        <f>' B_Populations'!G257</f>
        <v>0</v>
      </c>
      <c r="AM252" s="157">
        <f>IF(AL252=0,0,($E$252/$AL$252)*100000)</f>
        <v>0</v>
      </c>
      <c r="AN252" s="157">
        <f>' B_Populations'!I257</f>
        <v>0</v>
      </c>
      <c r="AO252" s="157">
        <f>IF(AN252=0,0,($F$252/$AN$252)*100000)</f>
        <v>0</v>
      </c>
      <c r="AP252" s="157">
        <f>' B_Populations'!K257</f>
        <v>0</v>
      </c>
      <c r="AQ252" s="157">
        <f>IF(AP252=0,0,($G$252/$AP$252)*100000)</f>
        <v>0</v>
      </c>
      <c r="AR252" s="157">
        <f>' B_Populations'!M257</f>
        <v>0</v>
      </c>
      <c r="AS252" s="157">
        <f>IF(AR252=0,0,($H$252/$AR$252)*100000)</f>
        <v>0</v>
      </c>
      <c r="AT252" s="157">
        <f>' B_Populations'!O257</f>
        <v>0</v>
      </c>
      <c r="AU252" s="157">
        <f>IF(AT252=0,0,($I$252/$AT$252)*100000)</f>
        <v>0</v>
      </c>
      <c r="AV252" s="157">
        <f>' B_Populations'!Q257</f>
        <v>0</v>
      </c>
      <c r="AW252" s="157">
        <f>IF(AV252=0,0,($J$252/$AV$252)*100000)</f>
        <v>0</v>
      </c>
      <c r="AX252" s="157">
        <f>' B_Populations'!S257</f>
        <v>0</v>
      </c>
      <c r="AY252" s="157">
        <f>IF(AX252=0,0,($K$252/$AX$252)*100000)</f>
        <v>0</v>
      </c>
      <c r="AZ252" s="157">
        <f>' B_Populations'!U257</f>
        <v>0</v>
      </c>
      <c r="BA252" s="157">
        <f>IF(AZ252=0,0,($L$252/$AZ$252)*100000)</f>
        <v>0</v>
      </c>
      <c r="CQ252" s="110"/>
      <c r="CR252" s="158"/>
      <c r="CS252" s="159">
        <v>4.4840999999999999E-2</v>
      </c>
      <c r="CT252" s="110"/>
      <c r="CU252" s="108" t="str">
        <f>' B_Populations'!$B$17</f>
        <v>75-84</v>
      </c>
      <c r="CV252" s="160">
        <f t="shared" si="240"/>
        <v>0</v>
      </c>
      <c r="CW252" s="161">
        <f t="shared" si="241"/>
        <v>0</v>
      </c>
      <c r="CX252" s="161">
        <f t="shared" si="242"/>
        <v>0</v>
      </c>
      <c r="CY252" s="162">
        <f t="shared" si="243"/>
        <v>0</v>
      </c>
      <c r="CZ252" s="162">
        <f t="shared" si="244"/>
        <v>0</v>
      </c>
      <c r="DA252" s="162">
        <f t="shared" si="245"/>
        <v>0</v>
      </c>
      <c r="DB252" s="162">
        <f t="shared" si="246"/>
        <v>0</v>
      </c>
      <c r="DC252" s="162">
        <f t="shared" si="247"/>
        <v>0</v>
      </c>
      <c r="DD252" s="162">
        <f t="shared" si="248"/>
        <v>0</v>
      </c>
      <c r="DE252" s="178">
        <f t="shared" si="249"/>
        <v>0</v>
      </c>
    </row>
    <row r="253" spans="1:109">
      <c r="B253" s="108" t="str">
        <f>' B_Populations'!$B$18</f>
        <v>85+</v>
      </c>
      <c r="C253" s="264"/>
      <c r="D253" s="265"/>
      <c r="E253" s="265"/>
      <c r="F253" s="155"/>
      <c r="G253" s="155"/>
      <c r="H253" s="155"/>
      <c r="I253" s="155"/>
      <c r="J253" s="155"/>
      <c r="K253" s="155"/>
      <c r="L253" s="155"/>
      <c r="M253" s="110"/>
      <c r="N253" s="110"/>
      <c r="O253" s="110"/>
      <c r="P253" s="110"/>
      <c r="Q253" s="110"/>
      <c r="R253" s="110"/>
      <c r="S253" s="110"/>
      <c r="T253" s="110"/>
      <c r="U253" s="110"/>
      <c r="V253" s="110"/>
      <c r="W253" s="110"/>
      <c r="X253" s="110"/>
      <c r="Y253" s="110"/>
      <c r="Z253" s="177"/>
      <c r="AA253" s="177"/>
      <c r="AB253" s="177"/>
      <c r="AC253" s="177"/>
      <c r="AD253" s="177"/>
      <c r="AE253" s="177"/>
      <c r="AF253" s="177"/>
      <c r="AG253" s="110"/>
      <c r="AH253" s="157">
        <f>' B_Populations'!C258</f>
        <v>0</v>
      </c>
      <c r="AI253" s="157">
        <f>IF(AH253=0,0,($C$253/$AH$253)*100000)</f>
        <v>0</v>
      </c>
      <c r="AJ253" s="157">
        <f>' B_Populations'!E258</f>
        <v>0</v>
      </c>
      <c r="AK253" s="157">
        <f>IF(AJ253=0,0,($D$253/$AJ$253)*100000)</f>
        <v>0</v>
      </c>
      <c r="AL253" s="157">
        <f>' B_Populations'!G258</f>
        <v>0</v>
      </c>
      <c r="AM253" s="157">
        <f>IF(AL253=0,0,($E$253/$AL$253)*100000)</f>
        <v>0</v>
      </c>
      <c r="AN253" s="157">
        <f>' B_Populations'!I258</f>
        <v>0</v>
      </c>
      <c r="AO253" s="157">
        <f>IF(AN253=0,0,($F$253/$AN$253)*100000)</f>
        <v>0</v>
      </c>
      <c r="AP253" s="157">
        <f>' B_Populations'!K258</f>
        <v>0</v>
      </c>
      <c r="AQ253" s="157">
        <f>IF(AP253=0,0,($G$253/$AP$253)*100000)</f>
        <v>0</v>
      </c>
      <c r="AR253" s="157">
        <f>' B_Populations'!M258</f>
        <v>0</v>
      </c>
      <c r="AS253" s="157">
        <f>IF(AR253=0,0,($H$253/$AR$253)*100000)</f>
        <v>0</v>
      </c>
      <c r="AT253" s="157">
        <f>' B_Populations'!O258</f>
        <v>0</v>
      </c>
      <c r="AU253" s="157">
        <f>IF(AT253=0,0,($I$253/$AT$253)*100000)</f>
        <v>0</v>
      </c>
      <c r="AV253" s="157">
        <f>' B_Populations'!Q258</f>
        <v>0</v>
      </c>
      <c r="AW253" s="157">
        <f>IF(AV253=0,0,($J$253/$AV$253)*100000)</f>
        <v>0</v>
      </c>
      <c r="AX253" s="157">
        <f>' B_Populations'!S258</f>
        <v>0</v>
      </c>
      <c r="AY253" s="157">
        <f>IF(AX253=0,0,($K$253/$AX$253)*100000)</f>
        <v>0</v>
      </c>
      <c r="AZ253" s="157">
        <f>' B_Populations'!U258</f>
        <v>0</v>
      </c>
      <c r="BA253" s="157">
        <f>IF(AZ253=0,0,($L$253/$AZ$253)*100000)</f>
        <v>0</v>
      </c>
      <c r="CQ253" s="110"/>
      <c r="CR253" s="158"/>
      <c r="CS253" s="159">
        <v>1.5507999999999999E-2</v>
      </c>
      <c r="CT253" s="110"/>
      <c r="CU253" s="108" t="str">
        <f>' B_Populations'!$B$18</f>
        <v>85+</v>
      </c>
      <c r="CV253" s="160">
        <f t="shared" si="240"/>
        <v>0</v>
      </c>
      <c r="CW253" s="161">
        <f t="shared" si="241"/>
        <v>0</v>
      </c>
      <c r="CX253" s="161">
        <f t="shared" si="242"/>
        <v>0</v>
      </c>
      <c r="CY253" s="162">
        <f t="shared" si="243"/>
        <v>0</v>
      </c>
      <c r="CZ253" s="162">
        <f t="shared" si="244"/>
        <v>0</v>
      </c>
      <c r="DA253" s="162">
        <f t="shared" si="245"/>
        <v>0</v>
      </c>
      <c r="DB253" s="162">
        <f t="shared" si="246"/>
        <v>0</v>
      </c>
      <c r="DC253" s="162">
        <f t="shared" si="247"/>
        <v>0</v>
      </c>
      <c r="DD253" s="162">
        <f t="shared" si="248"/>
        <v>0</v>
      </c>
      <c r="DE253" s="178">
        <f t="shared" si="249"/>
        <v>0</v>
      </c>
    </row>
    <row r="254" spans="1:109">
      <c r="B254" s="163" t="s">
        <v>115</v>
      </c>
      <c r="C254" s="164">
        <f t="shared" ref="C254:L254" si="250">SUM(C244:C253)</f>
        <v>0</v>
      </c>
      <c r="D254" s="165">
        <f t="shared" si="250"/>
        <v>0</v>
      </c>
      <c r="E254" s="165">
        <f t="shared" si="250"/>
        <v>0</v>
      </c>
      <c r="F254" s="167">
        <f t="shared" si="250"/>
        <v>0</v>
      </c>
      <c r="G254" s="167">
        <f t="shared" si="250"/>
        <v>0</v>
      </c>
      <c r="H254" s="167">
        <f t="shared" si="250"/>
        <v>0</v>
      </c>
      <c r="I254" s="167">
        <f t="shared" si="250"/>
        <v>0</v>
      </c>
      <c r="J254" s="167">
        <f t="shared" si="250"/>
        <v>0</v>
      </c>
      <c r="K254" s="167">
        <f t="shared" si="250"/>
        <v>0</v>
      </c>
      <c r="L254" s="179">
        <f t="shared" si="250"/>
        <v>0</v>
      </c>
      <c r="M254" s="98"/>
      <c r="AH254" s="170">
        <f t="shared" ref="AH254:BA254" si="251">SUM(AH244:AH253)</f>
        <v>0</v>
      </c>
      <c r="AI254" s="157">
        <f>IF(AH254=0,0,($C$254/$AH$254)*100000)</f>
        <v>0</v>
      </c>
      <c r="AJ254" s="157">
        <f t="shared" si="251"/>
        <v>0</v>
      </c>
      <c r="AK254" s="157">
        <f>IF(AJ254=0,0,($D$254/$AJ$254)*100000)</f>
        <v>0</v>
      </c>
      <c r="AL254" s="157">
        <f t="shared" si="251"/>
        <v>0</v>
      </c>
      <c r="AM254" s="157">
        <f>IF(AL254=0,0,($E$254/$AL$254)*100000)</f>
        <v>0</v>
      </c>
      <c r="AN254" s="157">
        <f t="shared" si="251"/>
        <v>0</v>
      </c>
      <c r="AO254" s="157">
        <f>IF(AN254=0,0,($F$254/$AN$254)*100000)</f>
        <v>0</v>
      </c>
      <c r="AP254" s="157">
        <f t="shared" si="251"/>
        <v>0</v>
      </c>
      <c r="AQ254" s="157">
        <f>IF(AP254=0,0,($G$254/$AP$254)*100000)</f>
        <v>0</v>
      </c>
      <c r="AR254" s="157">
        <f t="shared" si="251"/>
        <v>0</v>
      </c>
      <c r="AS254" s="157">
        <f>IF(AR254=0,0,($H$254/$AR$254)*100000)</f>
        <v>0</v>
      </c>
      <c r="AT254" s="157">
        <f t="shared" si="251"/>
        <v>0</v>
      </c>
      <c r="AU254" s="157">
        <f>IF(AT254=0,0,($I$254/$AT$254)*100000)</f>
        <v>0</v>
      </c>
      <c r="AV254" s="157">
        <f t="shared" si="251"/>
        <v>0</v>
      </c>
      <c r="AW254" s="157">
        <f>IF(AV254=0,0,($J$254/$AV$254)*100000)</f>
        <v>0</v>
      </c>
      <c r="AX254" s="157">
        <f t="shared" si="251"/>
        <v>0</v>
      </c>
      <c r="AY254" s="157">
        <f>IF(AX254=0,0,($K$254/$AX$254)*100000)</f>
        <v>0</v>
      </c>
      <c r="AZ254" s="157">
        <f t="shared" si="251"/>
        <v>0</v>
      </c>
      <c r="BA254" s="157">
        <f>IF(AZ254=0,0,($L$254/$AZ$254)*100000)</f>
        <v>0</v>
      </c>
      <c r="CS254" s="171"/>
      <c r="CU254" s="157" t="s">
        <v>115</v>
      </c>
      <c r="CV254" s="160">
        <f t="shared" ref="CV254:DE254" si="252">SUM(CV244:CV253)</f>
        <v>0</v>
      </c>
      <c r="CW254" s="161">
        <f t="shared" si="252"/>
        <v>0</v>
      </c>
      <c r="CX254" s="161">
        <f t="shared" si="252"/>
        <v>0</v>
      </c>
      <c r="CY254" s="172">
        <f t="shared" si="252"/>
        <v>0</v>
      </c>
      <c r="CZ254" s="172">
        <f t="shared" si="252"/>
        <v>0</v>
      </c>
      <c r="DA254" s="172">
        <f t="shared" si="252"/>
        <v>0</v>
      </c>
      <c r="DB254" s="172">
        <f t="shared" si="252"/>
        <v>0</v>
      </c>
      <c r="DC254" s="172">
        <f t="shared" si="252"/>
        <v>0</v>
      </c>
      <c r="DD254" s="172">
        <f t="shared" si="252"/>
        <v>0</v>
      </c>
      <c r="DE254" s="180">
        <f t="shared" si="252"/>
        <v>0</v>
      </c>
    </row>
    <row r="256" spans="1:109" ht="12.95" thickBot="1"/>
    <row r="257" spans="1:109" ht="13.5" thickBot="1">
      <c r="A257" s="136" t="s">
        <v>116</v>
      </c>
      <c r="B257" s="173"/>
      <c r="C257" s="174">
        <f>' B_Populations'!A265</f>
        <v>0</v>
      </c>
      <c r="D257" s="139" t="s">
        <v>103</v>
      </c>
      <c r="E257" s="139"/>
      <c r="F257" s="140" t="s">
        <v>104</v>
      </c>
      <c r="G257" s="141"/>
      <c r="H257" s="141"/>
      <c r="I257" s="141"/>
      <c r="J257" s="141"/>
      <c r="K257" s="141"/>
      <c r="L257" s="141"/>
      <c r="M257" s="98"/>
      <c r="N257" s="98"/>
      <c r="O257" s="98"/>
      <c r="P257" s="98"/>
      <c r="Q257" s="98"/>
      <c r="R257" s="98"/>
      <c r="S257" s="98"/>
      <c r="T257" s="98"/>
      <c r="U257" s="98"/>
      <c r="V257" s="98"/>
      <c r="W257" s="98"/>
      <c r="X257" s="98"/>
      <c r="Y257" s="98"/>
      <c r="CV257" s="98" t="s">
        <v>106</v>
      </c>
      <c r="CW257" s="98"/>
      <c r="CX257" s="98"/>
      <c r="CY257" s="98"/>
    </row>
    <row r="258" spans="1:109" ht="39">
      <c r="B258" s="144" t="s">
        <v>32</v>
      </c>
      <c r="C258" s="145" t="s">
        <v>107</v>
      </c>
      <c r="D258" s="146" t="s">
        <v>108</v>
      </c>
      <c r="E258" s="146" t="s">
        <v>109</v>
      </c>
      <c r="F258" s="148" t="str">
        <f>' B_Populations'!$I$8</f>
        <v>White-Not Hispanic</v>
      </c>
      <c r="G258" s="148" t="str">
        <f>' B_Populations'!$K$8</f>
        <v>Hispanic</v>
      </c>
      <c r="H258" s="148" t="str">
        <f>' B_Populations'!$M$8</f>
        <v>Black-Not Hispanic</v>
      </c>
      <c r="I258" s="148" t="str">
        <f>' B_Populations'!$O$8</f>
        <v>Asian</v>
      </c>
      <c r="J258" s="148" t="str">
        <f>' B_Populations'!$Q$8</f>
        <v>American Indian/Alaska Native</v>
      </c>
      <c r="K258" s="148" t="str">
        <f>' B_Populations'!$S$8</f>
        <v>Other</v>
      </c>
      <c r="L258" s="175" t="str">
        <f>' B_Populations'!$U$8</f>
        <v>Other</v>
      </c>
      <c r="M258" s="102"/>
      <c r="N258" s="102"/>
      <c r="O258" s="102"/>
      <c r="P258" s="102"/>
      <c r="Q258" s="102"/>
      <c r="R258" s="102"/>
      <c r="S258" s="102"/>
      <c r="T258" s="102"/>
      <c r="U258" s="102"/>
      <c r="V258" s="102"/>
      <c r="W258" s="102"/>
      <c r="X258" s="102"/>
      <c r="Y258" s="102"/>
      <c r="Z258" s="102"/>
      <c r="AA258" s="102"/>
      <c r="AB258" s="102"/>
      <c r="AC258" s="102"/>
      <c r="AD258" s="102"/>
      <c r="AE258" s="102"/>
      <c r="AF258" s="102"/>
      <c r="AH258" s="150" t="s">
        <v>110</v>
      </c>
      <c r="AI258" s="150" t="s">
        <v>111</v>
      </c>
      <c r="AJ258" s="150" t="s">
        <v>112</v>
      </c>
      <c r="AK258" s="150" t="s">
        <v>111</v>
      </c>
      <c r="AL258" s="150" t="s">
        <v>113</v>
      </c>
      <c r="AM258" s="150" t="s">
        <v>111</v>
      </c>
      <c r="AN258" s="150" t="str">
        <f>' B_Populations'!$I$8</f>
        <v>White-Not Hispanic</v>
      </c>
      <c r="AO258" s="150" t="s">
        <v>111</v>
      </c>
      <c r="AP258" s="150" t="str">
        <f>' B_Populations'!$K$8</f>
        <v>Hispanic</v>
      </c>
      <c r="AQ258" s="150" t="s">
        <v>111</v>
      </c>
      <c r="AR258" s="150" t="str">
        <f>' B_Populations'!$M$8</f>
        <v>Black-Not Hispanic</v>
      </c>
      <c r="AS258" s="150" t="s">
        <v>111</v>
      </c>
      <c r="AT258" s="150" t="str">
        <f>' B_Populations'!$O$8</f>
        <v>Asian</v>
      </c>
      <c r="AU258" s="150" t="s">
        <v>111</v>
      </c>
      <c r="AV258" s="150" t="str">
        <f>' B_Populations'!$Q$8</f>
        <v>American Indian/Alaska Native</v>
      </c>
      <c r="AW258" s="150" t="s">
        <v>111</v>
      </c>
      <c r="AX258" s="150" t="str">
        <f>' B_Populations'!$S$8</f>
        <v>Other</v>
      </c>
      <c r="AY258" s="150" t="s">
        <v>111</v>
      </c>
      <c r="AZ258" s="150" t="str">
        <f>' B_Populations'!$U$8</f>
        <v>Other</v>
      </c>
      <c r="BA258" s="150" t="s">
        <v>111</v>
      </c>
      <c r="BB258" s="102"/>
      <c r="BC258" s="102"/>
      <c r="BD258" s="102"/>
      <c r="BE258" s="102"/>
      <c r="BF258" s="102"/>
      <c r="BG258" s="102"/>
      <c r="BH258" s="102"/>
      <c r="BI258" s="102"/>
      <c r="BJ258" s="102"/>
      <c r="BK258" s="102"/>
      <c r="BL258" s="102"/>
      <c r="BM258" s="102"/>
      <c r="BN258" s="102"/>
      <c r="BO258" s="102"/>
      <c r="BP258" s="102"/>
      <c r="BQ258" s="102"/>
      <c r="BR258" s="102"/>
      <c r="BS258" s="102"/>
      <c r="BT258" s="102"/>
      <c r="BU258" s="102"/>
      <c r="BV258" s="102"/>
      <c r="BW258" s="102"/>
      <c r="BX258" s="102"/>
      <c r="BY258" s="102"/>
      <c r="BZ258" s="102"/>
      <c r="CA258" s="102"/>
      <c r="CB258" s="102"/>
      <c r="CC258" s="102"/>
      <c r="CD258" s="102"/>
      <c r="CE258" s="102"/>
      <c r="CF258" s="102"/>
      <c r="CG258" s="102"/>
      <c r="CH258" s="102"/>
      <c r="CI258" s="102"/>
      <c r="CJ258" s="102"/>
      <c r="CK258" s="102"/>
      <c r="CL258" s="102"/>
      <c r="CM258" s="102"/>
      <c r="CN258" s="102"/>
      <c r="CO258" s="102"/>
      <c r="CP258" s="102"/>
      <c r="CQ258" s="102"/>
      <c r="CR258" s="102"/>
      <c r="CS258" s="151" t="s">
        <v>114</v>
      </c>
      <c r="CU258" s="150" t="s">
        <v>32</v>
      </c>
      <c r="CV258" s="152" t="s">
        <v>33</v>
      </c>
      <c r="CW258" s="153" t="s">
        <v>34</v>
      </c>
      <c r="CX258" s="153" t="s">
        <v>35</v>
      </c>
      <c r="CY258" s="148" t="str">
        <f>' B_Populations'!$I$8</f>
        <v>White-Not Hispanic</v>
      </c>
      <c r="CZ258" s="148" t="str">
        <f>' B_Populations'!$K$8</f>
        <v>Hispanic</v>
      </c>
      <c r="DA258" s="148" t="str">
        <f>' B_Populations'!$M$8</f>
        <v>Black-Not Hispanic</v>
      </c>
      <c r="DB258" s="148" t="str">
        <f>' B_Populations'!$O$8</f>
        <v>Asian</v>
      </c>
      <c r="DC258" s="148" t="str">
        <f>' B_Populations'!$Q$8</f>
        <v>American Indian/Alaska Native</v>
      </c>
      <c r="DD258" s="148" t="str">
        <f>' B_Populations'!$S$8</f>
        <v>Other</v>
      </c>
      <c r="DE258" s="175" t="str">
        <f>' B_Populations'!$U$8</f>
        <v>Other</v>
      </c>
    </row>
    <row r="259" spans="1:109">
      <c r="B259" s="108" t="str">
        <f>' B_Populations'!$B$9</f>
        <v>10-14</v>
      </c>
      <c r="C259" s="264"/>
      <c r="D259" s="265"/>
      <c r="E259" s="265"/>
      <c r="F259" s="155"/>
      <c r="G259" s="155"/>
      <c r="H259" s="155"/>
      <c r="I259" s="155"/>
      <c r="J259" s="155"/>
      <c r="K259" s="155"/>
      <c r="L259" s="155"/>
      <c r="M259" s="110"/>
      <c r="N259" s="110"/>
      <c r="O259" s="110"/>
      <c r="P259" s="110"/>
      <c r="Q259" s="110"/>
      <c r="R259" s="110"/>
      <c r="S259" s="110"/>
      <c r="T259" s="110"/>
      <c r="U259" s="110"/>
      <c r="V259" s="110"/>
      <c r="W259" s="110"/>
      <c r="X259" s="110"/>
      <c r="Y259" s="110"/>
      <c r="Z259" s="177"/>
      <c r="AA259" s="177"/>
      <c r="AB259" s="177"/>
      <c r="AC259" s="177"/>
      <c r="AD259" s="177"/>
      <c r="AE259" s="177"/>
      <c r="AF259" s="177"/>
      <c r="AG259" s="110"/>
      <c r="AH259" s="157">
        <f>' B_Populations'!C264</f>
        <v>0</v>
      </c>
      <c r="AI259" s="157">
        <f>IF(AH259=0,0,($C$259/$AH$259)*100000)</f>
        <v>0</v>
      </c>
      <c r="AJ259" s="157">
        <f>' B_Populations'!E264</f>
        <v>0</v>
      </c>
      <c r="AK259" s="157">
        <f>IF(AJ259=0,0,($D$259/$AJ$259)*100000)</f>
        <v>0</v>
      </c>
      <c r="AL259" s="157">
        <f>' B_Populations'!G264</f>
        <v>0</v>
      </c>
      <c r="AM259" s="157">
        <f>IF(AL259=0,0,($E$259/$AL$259)*100000)</f>
        <v>0</v>
      </c>
      <c r="AN259" s="157">
        <f>' B_Populations'!I264</f>
        <v>0</v>
      </c>
      <c r="AO259" s="157">
        <f>IF(AN259=0,0,($F$259/$AN$259)*100000)</f>
        <v>0</v>
      </c>
      <c r="AP259" s="157">
        <f>' B_Populations'!K264</f>
        <v>0</v>
      </c>
      <c r="AQ259" s="157">
        <f>IF(AP259=0,0,($G$259/$AP$259)*100000)</f>
        <v>0</v>
      </c>
      <c r="AR259" s="157">
        <f>' B_Populations'!M264</f>
        <v>0</v>
      </c>
      <c r="AS259" s="157">
        <f>IF(AR259=0,0,($H$259/$AR$259)*100000)</f>
        <v>0</v>
      </c>
      <c r="AT259" s="157">
        <f>' B_Populations'!O264</f>
        <v>0</v>
      </c>
      <c r="AU259" s="157">
        <f>IF(AT259=0,0,($I$259/$AT$259)*100000)</f>
        <v>0</v>
      </c>
      <c r="AV259" s="157">
        <f>' B_Populations'!Q264</f>
        <v>0</v>
      </c>
      <c r="AW259" s="157">
        <f>IF(AV259=0,0,($J$259/$AV$259)*100000)</f>
        <v>0</v>
      </c>
      <c r="AX259" s="157">
        <f>' B_Populations'!S264</f>
        <v>0</v>
      </c>
      <c r="AY259" s="157">
        <f>IF(AX259=0,0,($K$259/$AX$259)*100000)</f>
        <v>0</v>
      </c>
      <c r="AZ259" s="157">
        <f>' B_Populations'!U264</f>
        <v>0</v>
      </c>
      <c r="BA259" s="157">
        <f>IF(AZ259=0,0,($L$259/$AZ$259)*100000)</f>
        <v>0</v>
      </c>
      <c r="CQ259" s="110"/>
      <c r="CR259" s="158"/>
      <c r="CS259" s="159">
        <v>7.3032E-2</v>
      </c>
      <c r="CT259" s="110"/>
      <c r="CU259" s="108" t="str">
        <f>' B_Populations'!$B$9</f>
        <v>10-14</v>
      </c>
      <c r="CV259" s="160">
        <f t="shared" ref="CV259:CV268" si="253">AI259*CS259</f>
        <v>0</v>
      </c>
      <c r="CW259" s="161">
        <f t="shared" ref="CW259:CW268" si="254">AK259*CS259</f>
        <v>0</v>
      </c>
      <c r="CX259" s="161">
        <f t="shared" ref="CX259:CX268" si="255">AM259*CS259</f>
        <v>0</v>
      </c>
      <c r="CY259" s="162">
        <f t="shared" ref="CY259:CY268" si="256">AO259*CS259</f>
        <v>0</v>
      </c>
      <c r="CZ259" s="162">
        <f t="shared" ref="CZ259:CZ268" si="257">AQ259*CS259</f>
        <v>0</v>
      </c>
      <c r="DA259" s="162">
        <f t="shared" ref="DA259:DA268" si="258">AS259*CS259</f>
        <v>0</v>
      </c>
      <c r="DB259" s="162">
        <f t="shared" ref="DB259:DB268" si="259">AU259*CS259</f>
        <v>0</v>
      </c>
      <c r="DC259" s="162">
        <f t="shared" ref="DC259:DC268" si="260">AW259*CS259</f>
        <v>0</v>
      </c>
      <c r="DD259" s="162">
        <f t="shared" ref="DD259:DD268" si="261">AY259*CS259</f>
        <v>0</v>
      </c>
      <c r="DE259" s="178">
        <f t="shared" ref="DE259:DE268" si="262">BA259*CS259</f>
        <v>0</v>
      </c>
    </row>
    <row r="260" spans="1:109">
      <c r="B260" s="108" t="str">
        <f>' B_Populations'!$B$10</f>
        <v>15-19</v>
      </c>
      <c r="C260" s="264"/>
      <c r="D260" s="265"/>
      <c r="E260" s="265"/>
      <c r="F260" s="155"/>
      <c r="G260" s="155"/>
      <c r="H260" s="155"/>
      <c r="I260" s="155"/>
      <c r="J260" s="155"/>
      <c r="K260" s="155"/>
      <c r="L260" s="155"/>
      <c r="M260" s="110"/>
      <c r="N260" s="110"/>
      <c r="O260" s="110"/>
      <c r="P260" s="110"/>
      <c r="Q260" s="110"/>
      <c r="R260" s="110"/>
      <c r="S260" s="110"/>
      <c r="T260" s="110"/>
      <c r="U260" s="110"/>
      <c r="V260" s="110"/>
      <c r="W260" s="110"/>
      <c r="X260" s="110"/>
      <c r="Y260" s="110"/>
      <c r="Z260" s="177"/>
      <c r="AA260" s="177"/>
      <c r="AB260" s="177"/>
      <c r="AC260" s="177"/>
      <c r="AD260" s="177"/>
      <c r="AE260" s="177"/>
      <c r="AF260" s="177"/>
      <c r="AG260" s="110"/>
      <c r="AH260" s="157">
        <f>' B_Populations'!C265</f>
        <v>0</v>
      </c>
      <c r="AI260" s="157">
        <f>IF(AH260=0,0,($C$260/$AH$260)*100000)</f>
        <v>0</v>
      </c>
      <c r="AJ260" s="157">
        <f>' B_Populations'!E265</f>
        <v>0</v>
      </c>
      <c r="AK260" s="157">
        <f>IF(AJ260=0,0,($D$260/$AJ$260)*100000)</f>
        <v>0</v>
      </c>
      <c r="AL260" s="157">
        <f>' B_Populations'!G265</f>
        <v>0</v>
      </c>
      <c r="AM260" s="157">
        <f>IF(AL260=0,0,($E$260/$AL$260)*100000)</f>
        <v>0</v>
      </c>
      <c r="AN260" s="157">
        <f>' B_Populations'!I265</f>
        <v>0</v>
      </c>
      <c r="AO260" s="157">
        <f>IF(AN260=0,0,($F$260/$AN$260)*100000)</f>
        <v>0</v>
      </c>
      <c r="AP260" s="157">
        <f>' B_Populations'!K265</f>
        <v>0</v>
      </c>
      <c r="AQ260" s="157">
        <f>IF(AP260=0,0,($G$260/$AP$260)*100000)</f>
        <v>0</v>
      </c>
      <c r="AR260" s="157">
        <f>' B_Populations'!M265</f>
        <v>0</v>
      </c>
      <c r="AS260" s="157">
        <f>IF(AR260=0,0,($H$260/$AR$260)*100000)</f>
        <v>0</v>
      </c>
      <c r="AT260" s="157">
        <f>' B_Populations'!O265</f>
        <v>0</v>
      </c>
      <c r="AU260" s="157">
        <f>IF(AT260=0,0,($I$260/$AT$260)*100000)</f>
        <v>0</v>
      </c>
      <c r="AV260" s="157">
        <f>' B_Populations'!Q265</f>
        <v>0</v>
      </c>
      <c r="AW260" s="157">
        <f>IF(AV260=0,0,($J$260/$AV$260)*100000)</f>
        <v>0</v>
      </c>
      <c r="AX260" s="157">
        <f>' B_Populations'!S265</f>
        <v>0</v>
      </c>
      <c r="AY260" s="157">
        <f>IF(AX260=0,0,($K$260/$AX$260)*100000)</f>
        <v>0</v>
      </c>
      <c r="AZ260" s="157">
        <f>' B_Populations'!U265</f>
        <v>0</v>
      </c>
      <c r="BA260" s="157">
        <f>IF(AZ260=0,0,($L$260/$AZ$260)*100000)</f>
        <v>0</v>
      </c>
      <c r="CQ260" s="110"/>
      <c r="CR260" s="158"/>
      <c r="CS260" s="159">
        <v>7.2168999999999997E-2</v>
      </c>
      <c r="CT260" s="110"/>
      <c r="CU260" s="108" t="str">
        <f>' B_Populations'!$B$10</f>
        <v>15-19</v>
      </c>
      <c r="CV260" s="160">
        <f t="shared" si="253"/>
        <v>0</v>
      </c>
      <c r="CW260" s="161">
        <f t="shared" si="254"/>
        <v>0</v>
      </c>
      <c r="CX260" s="161">
        <f t="shared" si="255"/>
        <v>0</v>
      </c>
      <c r="CY260" s="162">
        <f t="shared" si="256"/>
        <v>0</v>
      </c>
      <c r="CZ260" s="162">
        <f t="shared" si="257"/>
        <v>0</v>
      </c>
      <c r="DA260" s="162">
        <f t="shared" si="258"/>
        <v>0</v>
      </c>
      <c r="DB260" s="162">
        <f t="shared" si="259"/>
        <v>0</v>
      </c>
      <c r="DC260" s="162">
        <f t="shared" si="260"/>
        <v>0</v>
      </c>
      <c r="DD260" s="162">
        <f t="shared" si="261"/>
        <v>0</v>
      </c>
      <c r="DE260" s="178">
        <f t="shared" si="262"/>
        <v>0</v>
      </c>
    </row>
    <row r="261" spans="1:109">
      <c r="B261" s="108" t="str">
        <f>' B_Populations'!$B$11</f>
        <v>20-24</v>
      </c>
      <c r="C261" s="264"/>
      <c r="D261" s="265"/>
      <c r="E261" s="265"/>
      <c r="F261" s="155"/>
      <c r="G261" s="155"/>
      <c r="H261" s="155"/>
      <c r="I261" s="155"/>
      <c r="J261" s="155"/>
      <c r="K261" s="155"/>
      <c r="L261" s="155"/>
      <c r="M261" s="110"/>
      <c r="N261" s="110"/>
      <c r="O261" s="110"/>
      <c r="P261" s="110"/>
      <c r="Q261" s="110"/>
      <c r="R261" s="110"/>
      <c r="S261" s="110"/>
      <c r="T261" s="110"/>
      <c r="U261" s="110"/>
      <c r="V261" s="110"/>
      <c r="W261" s="110"/>
      <c r="X261" s="110"/>
      <c r="Y261" s="110"/>
      <c r="Z261" s="177"/>
      <c r="AA261" s="177"/>
      <c r="AB261" s="177"/>
      <c r="AC261" s="177"/>
      <c r="AD261" s="177"/>
      <c r="AE261" s="177"/>
      <c r="AF261" s="177"/>
      <c r="AG261" s="110"/>
      <c r="AH261" s="157">
        <f>' B_Populations'!C266</f>
        <v>0</v>
      </c>
      <c r="AI261" s="157">
        <f>IF(AH261=0,0,($C$261/$AH$261)*100000)</f>
        <v>0</v>
      </c>
      <c r="AJ261" s="157">
        <f>' B_Populations'!E266</f>
        <v>0</v>
      </c>
      <c r="AK261" s="157">
        <f>IF(AJ261=0,0,($D$261/$AJ$261)*100000)</f>
        <v>0</v>
      </c>
      <c r="AL261" s="157">
        <f>' B_Populations'!G266</f>
        <v>0</v>
      </c>
      <c r="AM261" s="157">
        <f>IF(AL261=0,0,($E$261/$AL$261)*100000)</f>
        <v>0</v>
      </c>
      <c r="AN261" s="157">
        <f>' B_Populations'!I266</f>
        <v>0</v>
      </c>
      <c r="AO261" s="157">
        <f>IF(AN261=0,0,($F$261/$AN$261)*100000)</f>
        <v>0</v>
      </c>
      <c r="AP261" s="157">
        <f>' B_Populations'!K266</f>
        <v>0</v>
      </c>
      <c r="AQ261" s="157">
        <f>IF(AP261=0,0,($G$261/$AP$261)*100000)</f>
        <v>0</v>
      </c>
      <c r="AR261" s="157">
        <f>' B_Populations'!M266</f>
        <v>0</v>
      </c>
      <c r="AS261" s="157">
        <f>IF(AR261=0,0,($H$261/$AR$261)*100000)</f>
        <v>0</v>
      </c>
      <c r="AT261" s="157">
        <f>' B_Populations'!O266</f>
        <v>0</v>
      </c>
      <c r="AU261" s="157">
        <f>IF(AT261=0,0,($I$261/$AT$261)*100000)</f>
        <v>0</v>
      </c>
      <c r="AV261" s="157">
        <f>' B_Populations'!Q266</f>
        <v>0</v>
      </c>
      <c r="AW261" s="157">
        <f>IF(AV261=0,0,($J$261/$AV$261)*100000)</f>
        <v>0</v>
      </c>
      <c r="AX261" s="157">
        <f>' B_Populations'!S266</f>
        <v>0</v>
      </c>
      <c r="AY261" s="157">
        <f>IF(AX261=0,0,($K$261/$AX$261)*100000)</f>
        <v>0</v>
      </c>
      <c r="AZ261" s="157">
        <f>' B_Populations'!U266</f>
        <v>0</v>
      </c>
      <c r="BA261" s="157">
        <f>IF(AZ261=0,0,($L$261/$AZ$261)*100000)</f>
        <v>0</v>
      </c>
      <c r="CQ261" s="110"/>
      <c r="CR261" s="158"/>
      <c r="CS261" s="159">
        <v>6.6477999999999995E-2</v>
      </c>
      <c r="CT261" s="110"/>
      <c r="CU261" s="108" t="str">
        <f>' B_Populations'!$B$11</f>
        <v>20-24</v>
      </c>
      <c r="CV261" s="160">
        <f t="shared" si="253"/>
        <v>0</v>
      </c>
      <c r="CW261" s="161">
        <f t="shared" si="254"/>
        <v>0</v>
      </c>
      <c r="CX261" s="161">
        <f t="shared" si="255"/>
        <v>0</v>
      </c>
      <c r="CY261" s="162">
        <f t="shared" si="256"/>
        <v>0</v>
      </c>
      <c r="CZ261" s="162">
        <f t="shared" si="257"/>
        <v>0</v>
      </c>
      <c r="DA261" s="162">
        <f t="shared" si="258"/>
        <v>0</v>
      </c>
      <c r="DB261" s="162">
        <f t="shared" si="259"/>
        <v>0</v>
      </c>
      <c r="DC261" s="162">
        <f t="shared" si="260"/>
        <v>0</v>
      </c>
      <c r="DD261" s="162">
        <f t="shared" si="261"/>
        <v>0</v>
      </c>
      <c r="DE261" s="178">
        <f t="shared" si="262"/>
        <v>0</v>
      </c>
    </row>
    <row r="262" spans="1:109">
      <c r="B262" s="108" t="str">
        <f>' B_Populations'!$B$12</f>
        <v>25-34</v>
      </c>
      <c r="C262" s="264"/>
      <c r="D262" s="265"/>
      <c r="E262" s="265"/>
      <c r="F262" s="155"/>
      <c r="G262" s="155"/>
      <c r="H262" s="155"/>
      <c r="I262" s="155"/>
      <c r="J262" s="155"/>
      <c r="K262" s="155"/>
      <c r="L262" s="155"/>
      <c r="M262" s="110"/>
      <c r="N262" s="110"/>
      <c r="O262" s="110"/>
      <c r="P262" s="110"/>
      <c r="Q262" s="110"/>
      <c r="R262" s="110"/>
      <c r="S262" s="110"/>
      <c r="T262" s="110"/>
      <c r="U262" s="110"/>
      <c r="V262" s="110"/>
      <c r="W262" s="110"/>
      <c r="X262" s="110"/>
      <c r="Y262" s="110"/>
      <c r="Z262" s="177"/>
      <c r="AA262" s="177"/>
      <c r="AB262" s="177"/>
      <c r="AC262" s="177"/>
      <c r="AD262" s="177"/>
      <c r="AE262" s="177"/>
      <c r="AF262" s="177"/>
      <c r="AG262" s="110"/>
      <c r="AH262" s="157">
        <f>' B_Populations'!C267</f>
        <v>0</v>
      </c>
      <c r="AI262" s="157">
        <f>IF(AH262=0,0,($C$262/$AH$262)*100000)</f>
        <v>0</v>
      </c>
      <c r="AJ262" s="157">
        <f>' B_Populations'!E267</f>
        <v>0</v>
      </c>
      <c r="AK262" s="157">
        <f>IF(AJ262=0,0,($D$262/$AJ$262)*100000)</f>
        <v>0</v>
      </c>
      <c r="AL262" s="157">
        <f>' B_Populations'!G267</f>
        <v>0</v>
      </c>
      <c r="AM262" s="157">
        <f>IF(AL262=0,0,($E$262/$AL$262)*100000)</f>
        <v>0</v>
      </c>
      <c r="AN262" s="157">
        <f>' B_Populations'!I267</f>
        <v>0</v>
      </c>
      <c r="AO262" s="157">
        <f>IF(AN262=0,0,($F$262/$AN$262)*100000)</f>
        <v>0</v>
      </c>
      <c r="AP262" s="157">
        <f>' B_Populations'!K267</f>
        <v>0</v>
      </c>
      <c r="AQ262" s="157">
        <f>IF(AP262=0,0,($G$262/$AP$262)*100000)</f>
        <v>0</v>
      </c>
      <c r="AR262" s="157">
        <f>' B_Populations'!M267</f>
        <v>0</v>
      </c>
      <c r="AS262" s="157">
        <f>IF(AR262=0,0,($H$262/$AR$262)*100000)</f>
        <v>0</v>
      </c>
      <c r="AT262" s="157">
        <f>' B_Populations'!O267</f>
        <v>0</v>
      </c>
      <c r="AU262" s="157">
        <f>IF(AT262=0,0,($I$262/$AT$262)*100000)</f>
        <v>0</v>
      </c>
      <c r="AV262" s="157">
        <f>' B_Populations'!Q267</f>
        <v>0</v>
      </c>
      <c r="AW262" s="157">
        <f>IF(AV262=0,0,($J$262/$AV$262)*100000)</f>
        <v>0</v>
      </c>
      <c r="AX262" s="157">
        <f>' B_Populations'!S267</f>
        <v>0</v>
      </c>
      <c r="AY262" s="157">
        <f>IF(AX262=0,0,($K$262/$AX$262)*100000)</f>
        <v>0</v>
      </c>
      <c r="AZ262" s="157">
        <f>' B_Populations'!U267</f>
        <v>0</v>
      </c>
      <c r="BA262" s="157">
        <f>IF(AZ262=0,0,($L$262/$AZ$262)*100000)</f>
        <v>0</v>
      </c>
      <c r="CQ262" s="110"/>
      <c r="CR262" s="158"/>
      <c r="CS262" s="159">
        <v>0.135573</v>
      </c>
      <c r="CT262" s="110"/>
      <c r="CU262" s="108" t="str">
        <f>' B_Populations'!$B$12</f>
        <v>25-34</v>
      </c>
      <c r="CV262" s="160">
        <f t="shared" si="253"/>
        <v>0</v>
      </c>
      <c r="CW262" s="161">
        <f t="shared" si="254"/>
        <v>0</v>
      </c>
      <c r="CX262" s="161">
        <f t="shared" si="255"/>
        <v>0</v>
      </c>
      <c r="CY262" s="162">
        <f t="shared" si="256"/>
        <v>0</v>
      </c>
      <c r="CZ262" s="162">
        <f t="shared" si="257"/>
        <v>0</v>
      </c>
      <c r="DA262" s="162">
        <f t="shared" si="258"/>
        <v>0</v>
      </c>
      <c r="DB262" s="162">
        <f t="shared" si="259"/>
        <v>0</v>
      </c>
      <c r="DC262" s="162">
        <f t="shared" si="260"/>
        <v>0</v>
      </c>
      <c r="DD262" s="162">
        <f t="shared" si="261"/>
        <v>0</v>
      </c>
      <c r="DE262" s="178">
        <f t="shared" si="262"/>
        <v>0</v>
      </c>
    </row>
    <row r="263" spans="1:109">
      <c r="B263" s="108" t="str">
        <f>' B_Populations'!$B$13</f>
        <v>35-44</v>
      </c>
      <c r="C263" s="264"/>
      <c r="D263" s="265"/>
      <c r="E263" s="265"/>
      <c r="F263" s="155"/>
      <c r="G263" s="155"/>
      <c r="H263" s="155"/>
      <c r="I263" s="155"/>
      <c r="J263" s="155"/>
      <c r="K263" s="155"/>
      <c r="L263" s="155"/>
      <c r="M263" s="110"/>
      <c r="N263" s="110"/>
      <c r="O263" s="110"/>
      <c r="P263" s="110"/>
      <c r="Q263" s="110"/>
      <c r="R263" s="110"/>
      <c r="S263" s="110"/>
      <c r="T263" s="110"/>
      <c r="U263" s="110"/>
      <c r="V263" s="110"/>
      <c r="W263" s="110"/>
      <c r="X263" s="110"/>
      <c r="Y263" s="110"/>
      <c r="Z263" s="177"/>
      <c r="AA263" s="177"/>
      <c r="AB263" s="177"/>
      <c r="AC263" s="177"/>
      <c r="AD263" s="177"/>
      <c r="AE263" s="177"/>
      <c r="AF263" s="177"/>
      <c r="AG263" s="110"/>
      <c r="AH263" s="157">
        <f>' B_Populations'!C268</f>
        <v>0</v>
      </c>
      <c r="AI263" s="157">
        <f>IF(AH263=0,0,($C$263/$AH$263)*100000)</f>
        <v>0</v>
      </c>
      <c r="AJ263" s="157">
        <f>' B_Populations'!E268</f>
        <v>0</v>
      </c>
      <c r="AK263" s="157">
        <f>IF(AJ263=0,0,($D$263/$AJ$263)*100000)</f>
        <v>0</v>
      </c>
      <c r="AL263" s="157">
        <f>' B_Populations'!G268</f>
        <v>0</v>
      </c>
      <c r="AM263" s="157">
        <f>IF(AL263=0,0,($E$263/$AL$263)*100000)</f>
        <v>0</v>
      </c>
      <c r="AN263" s="157">
        <f>' B_Populations'!I268</f>
        <v>0</v>
      </c>
      <c r="AO263" s="157">
        <f>IF(AN263=0,0,($F$263/$AN$263)*100000)</f>
        <v>0</v>
      </c>
      <c r="AP263" s="157">
        <f>' B_Populations'!K268</f>
        <v>0</v>
      </c>
      <c r="AQ263" s="157">
        <f>IF(AP263=0,0,($G$263/$AP$263)*100000)</f>
        <v>0</v>
      </c>
      <c r="AR263" s="157">
        <f>' B_Populations'!M268</f>
        <v>0</v>
      </c>
      <c r="AS263" s="157">
        <f>IF(AR263=0,0,($H$263/$AR$263)*100000)</f>
        <v>0</v>
      </c>
      <c r="AT263" s="157">
        <f>' B_Populations'!O268</f>
        <v>0</v>
      </c>
      <c r="AU263" s="157">
        <f>IF(AT263=0,0,($I$263/$AT$263)*100000)</f>
        <v>0</v>
      </c>
      <c r="AV263" s="157">
        <f>' B_Populations'!Q268</f>
        <v>0</v>
      </c>
      <c r="AW263" s="157">
        <f>IF(AV263=0,0,($J$263/$AV$263)*100000)</f>
        <v>0</v>
      </c>
      <c r="AX263" s="157">
        <f>' B_Populations'!S268</f>
        <v>0</v>
      </c>
      <c r="AY263" s="157">
        <f>IF(AX263=0,0,($K$263/$AX$263)*100000)</f>
        <v>0</v>
      </c>
      <c r="AZ263" s="157">
        <f>' B_Populations'!U268</f>
        <v>0</v>
      </c>
      <c r="BA263" s="157">
        <f>IF(AZ263=0,0,($L$263/$AZ$263)*100000)</f>
        <v>0</v>
      </c>
      <c r="CQ263" s="110"/>
      <c r="CR263" s="158"/>
      <c r="CS263" s="159">
        <v>0.16261300000000001</v>
      </c>
      <c r="CT263" s="110"/>
      <c r="CU263" s="108" t="str">
        <f>' B_Populations'!$B$13</f>
        <v>35-44</v>
      </c>
      <c r="CV263" s="160">
        <f t="shared" si="253"/>
        <v>0</v>
      </c>
      <c r="CW263" s="161">
        <f t="shared" si="254"/>
        <v>0</v>
      </c>
      <c r="CX263" s="161">
        <f t="shared" si="255"/>
        <v>0</v>
      </c>
      <c r="CY263" s="162">
        <f t="shared" si="256"/>
        <v>0</v>
      </c>
      <c r="CZ263" s="162">
        <f t="shared" si="257"/>
        <v>0</v>
      </c>
      <c r="DA263" s="162">
        <f t="shared" si="258"/>
        <v>0</v>
      </c>
      <c r="DB263" s="162">
        <f t="shared" si="259"/>
        <v>0</v>
      </c>
      <c r="DC263" s="162">
        <f t="shared" si="260"/>
        <v>0</v>
      </c>
      <c r="DD263" s="162">
        <f t="shared" si="261"/>
        <v>0</v>
      </c>
      <c r="DE263" s="178">
        <f t="shared" si="262"/>
        <v>0</v>
      </c>
    </row>
    <row r="264" spans="1:109">
      <c r="B264" s="108" t="str">
        <f>' B_Populations'!$B$14</f>
        <v>45-54</v>
      </c>
      <c r="C264" s="264"/>
      <c r="D264" s="265"/>
      <c r="E264" s="265"/>
      <c r="F264" s="155"/>
      <c r="G264" s="155"/>
      <c r="H264" s="155"/>
      <c r="I264" s="155"/>
      <c r="J264" s="155"/>
      <c r="K264" s="155"/>
      <c r="L264" s="155"/>
      <c r="M264" s="110"/>
      <c r="N264" s="110"/>
      <c r="O264" s="110"/>
      <c r="P264" s="110"/>
      <c r="Q264" s="110"/>
      <c r="R264" s="110"/>
      <c r="S264" s="110"/>
      <c r="T264" s="110"/>
      <c r="U264" s="110"/>
      <c r="V264" s="110"/>
      <c r="W264" s="110"/>
      <c r="X264" s="110"/>
      <c r="Y264" s="110"/>
      <c r="Z264" s="177"/>
      <c r="AA264" s="177"/>
      <c r="AB264" s="177"/>
      <c r="AC264" s="177"/>
      <c r="AD264" s="177"/>
      <c r="AE264" s="177"/>
      <c r="AF264" s="177"/>
      <c r="AG264" s="110"/>
      <c r="AH264" s="157">
        <f>' B_Populations'!C269</f>
        <v>0</v>
      </c>
      <c r="AI264" s="157">
        <f>IF(AH264=0,0,($C$264/$AH$264)*100000)</f>
        <v>0</v>
      </c>
      <c r="AJ264" s="157">
        <f>' B_Populations'!E269</f>
        <v>0</v>
      </c>
      <c r="AK264" s="157">
        <f>IF(AJ264=0,0,($D$264/$AJ$264)*100000)</f>
        <v>0</v>
      </c>
      <c r="AL264" s="157">
        <f>' B_Populations'!G269</f>
        <v>0</v>
      </c>
      <c r="AM264" s="157">
        <f>IF(AL264=0,0,($E$264/$AL$264)*100000)</f>
        <v>0</v>
      </c>
      <c r="AN264" s="157">
        <f>' B_Populations'!I269</f>
        <v>0</v>
      </c>
      <c r="AO264" s="157">
        <f>IF(AN264=0,0,($F$264/$AN$264)*100000)</f>
        <v>0</v>
      </c>
      <c r="AP264" s="157">
        <f>' B_Populations'!K269</f>
        <v>0</v>
      </c>
      <c r="AQ264" s="157">
        <f>IF(AP264=0,0,($G$264/$AP$264)*100000)</f>
        <v>0</v>
      </c>
      <c r="AR264" s="157">
        <f>' B_Populations'!M269</f>
        <v>0</v>
      </c>
      <c r="AS264" s="157">
        <f>IF(AR264=0,0,($H$264/$AR$264)*100000)</f>
        <v>0</v>
      </c>
      <c r="AT264" s="157">
        <f>' B_Populations'!O269</f>
        <v>0</v>
      </c>
      <c r="AU264" s="157">
        <f>IF(AT264=0,0,($I$264/$AT$264)*100000)</f>
        <v>0</v>
      </c>
      <c r="AV264" s="157">
        <f>' B_Populations'!Q269</f>
        <v>0</v>
      </c>
      <c r="AW264" s="157">
        <f>IF(AV264=0,0,($J$264/$AV$264)*100000)</f>
        <v>0</v>
      </c>
      <c r="AX264" s="157">
        <f>' B_Populations'!S269</f>
        <v>0</v>
      </c>
      <c r="AY264" s="157">
        <f>IF(AX264=0,0,($K$264/$AX$264)*100000)</f>
        <v>0</v>
      </c>
      <c r="AZ264" s="157">
        <f>' B_Populations'!U269</f>
        <v>0</v>
      </c>
      <c r="BA264" s="157">
        <f>IF(AZ264=0,0,($L$264/$AZ$264)*100000)</f>
        <v>0</v>
      </c>
      <c r="CQ264" s="110"/>
      <c r="CR264" s="158"/>
      <c r="CS264" s="159">
        <v>0.13483400000000001</v>
      </c>
      <c r="CT264" s="110"/>
      <c r="CU264" s="108" t="str">
        <f>' B_Populations'!$B$14</f>
        <v>45-54</v>
      </c>
      <c r="CV264" s="160">
        <f t="shared" si="253"/>
        <v>0</v>
      </c>
      <c r="CW264" s="161">
        <f t="shared" si="254"/>
        <v>0</v>
      </c>
      <c r="CX264" s="161">
        <f t="shared" si="255"/>
        <v>0</v>
      </c>
      <c r="CY264" s="162">
        <f t="shared" si="256"/>
        <v>0</v>
      </c>
      <c r="CZ264" s="162">
        <f t="shared" si="257"/>
        <v>0</v>
      </c>
      <c r="DA264" s="162">
        <f t="shared" si="258"/>
        <v>0</v>
      </c>
      <c r="DB264" s="162">
        <f t="shared" si="259"/>
        <v>0</v>
      </c>
      <c r="DC264" s="162">
        <f t="shared" si="260"/>
        <v>0</v>
      </c>
      <c r="DD264" s="162">
        <f t="shared" si="261"/>
        <v>0</v>
      </c>
      <c r="DE264" s="178">
        <f t="shared" si="262"/>
        <v>0</v>
      </c>
    </row>
    <row r="265" spans="1:109">
      <c r="B265" s="108" t="str">
        <f>' B_Populations'!$B$15</f>
        <v>55-64</v>
      </c>
      <c r="C265" s="264"/>
      <c r="D265" s="265"/>
      <c r="E265" s="265"/>
      <c r="F265" s="155"/>
      <c r="G265" s="155"/>
      <c r="H265" s="155"/>
      <c r="I265" s="155"/>
      <c r="J265" s="155"/>
      <c r="K265" s="155"/>
      <c r="L265" s="155"/>
      <c r="M265" s="110"/>
      <c r="N265" s="110"/>
      <c r="O265" s="110"/>
      <c r="P265" s="110"/>
      <c r="Q265" s="110"/>
      <c r="R265" s="110"/>
      <c r="S265" s="110"/>
      <c r="T265" s="110"/>
      <c r="U265" s="110"/>
      <c r="V265" s="110"/>
      <c r="W265" s="110"/>
      <c r="X265" s="110"/>
      <c r="Y265" s="110"/>
      <c r="Z265" s="177"/>
      <c r="AA265" s="177"/>
      <c r="AB265" s="177"/>
      <c r="AC265" s="177"/>
      <c r="AD265" s="177"/>
      <c r="AE265" s="177"/>
      <c r="AF265" s="177"/>
      <c r="AG265" s="110"/>
      <c r="AH265" s="157">
        <f>' B_Populations'!C270</f>
        <v>0</v>
      </c>
      <c r="AI265" s="157">
        <f>IF(AH265=0,0,($C$265/$AH$265)*100000)</f>
        <v>0</v>
      </c>
      <c r="AJ265" s="157">
        <f>' B_Populations'!E270</f>
        <v>0</v>
      </c>
      <c r="AK265" s="157">
        <f>IF(AJ265=0,0,($D$265/$AJ$265)*100000)</f>
        <v>0</v>
      </c>
      <c r="AL265" s="157">
        <f>' B_Populations'!G270</f>
        <v>0</v>
      </c>
      <c r="AM265" s="157">
        <f>IF(AL265=0,0,($E$265/$AL$265)*100000)</f>
        <v>0</v>
      </c>
      <c r="AN265" s="157">
        <f>' B_Populations'!I270</f>
        <v>0</v>
      </c>
      <c r="AO265" s="157">
        <f>IF(AN265=0,0,($F$265/$AN$265)*100000)</f>
        <v>0</v>
      </c>
      <c r="AP265" s="157">
        <f>' B_Populations'!K270</f>
        <v>0</v>
      </c>
      <c r="AQ265" s="157">
        <f>IF(AP265=0,0,($G$265/$AP$265)*100000)</f>
        <v>0</v>
      </c>
      <c r="AR265" s="157">
        <f>' B_Populations'!M270</f>
        <v>0</v>
      </c>
      <c r="AS265" s="157">
        <f>IF(AR265=0,0,($H$265/$AR$265)*100000)</f>
        <v>0</v>
      </c>
      <c r="AT265" s="157">
        <f>' B_Populations'!O270</f>
        <v>0</v>
      </c>
      <c r="AU265" s="157">
        <f>IF(AT265=0,0,($I$265/$AT$265)*100000)</f>
        <v>0</v>
      </c>
      <c r="AV265" s="157">
        <f>' B_Populations'!Q270</f>
        <v>0</v>
      </c>
      <c r="AW265" s="157">
        <f>IF(AV265=0,0,($J$265/$AV$265)*100000)</f>
        <v>0</v>
      </c>
      <c r="AX265" s="157">
        <f>' B_Populations'!S270</f>
        <v>0</v>
      </c>
      <c r="AY265" s="157">
        <f>IF(AX265=0,0,($K$265/$AX$265)*100000)</f>
        <v>0</v>
      </c>
      <c r="AZ265" s="157">
        <f>' B_Populations'!U270</f>
        <v>0</v>
      </c>
      <c r="BA265" s="157">
        <f>IF(AZ265=0,0,($L$265/$AZ$265)*100000)</f>
        <v>0</v>
      </c>
      <c r="CQ265" s="110"/>
      <c r="CR265" s="158"/>
      <c r="CS265" s="159">
        <v>8.7247000000000005E-2</v>
      </c>
      <c r="CT265" s="110"/>
      <c r="CU265" s="108" t="str">
        <f>' B_Populations'!$B$15</f>
        <v>55-64</v>
      </c>
      <c r="CV265" s="160">
        <f t="shared" si="253"/>
        <v>0</v>
      </c>
      <c r="CW265" s="161">
        <f t="shared" si="254"/>
        <v>0</v>
      </c>
      <c r="CX265" s="161">
        <f t="shared" si="255"/>
        <v>0</v>
      </c>
      <c r="CY265" s="162">
        <f t="shared" si="256"/>
        <v>0</v>
      </c>
      <c r="CZ265" s="162">
        <f t="shared" si="257"/>
        <v>0</v>
      </c>
      <c r="DA265" s="162">
        <f t="shared" si="258"/>
        <v>0</v>
      </c>
      <c r="DB265" s="162">
        <f t="shared" si="259"/>
        <v>0</v>
      </c>
      <c r="DC265" s="162">
        <f t="shared" si="260"/>
        <v>0</v>
      </c>
      <c r="DD265" s="162">
        <f t="shared" si="261"/>
        <v>0</v>
      </c>
      <c r="DE265" s="178">
        <f t="shared" si="262"/>
        <v>0</v>
      </c>
    </row>
    <row r="266" spans="1:109">
      <c r="B266" s="108" t="str">
        <f>' B_Populations'!$B$16</f>
        <v>65-74</v>
      </c>
      <c r="C266" s="264"/>
      <c r="D266" s="265"/>
      <c r="E266" s="265"/>
      <c r="F266" s="155"/>
      <c r="G266" s="155"/>
      <c r="H266" s="155"/>
      <c r="I266" s="155"/>
      <c r="J266" s="155"/>
      <c r="K266" s="155"/>
      <c r="L266" s="155"/>
      <c r="M266" s="110"/>
      <c r="N266" s="110"/>
      <c r="O266" s="110"/>
      <c r="P266" s="110"/>
      <c r="Q266" s="110"/>
      <c r="R266" s="110"/>
      <c r="S266" s="110"/>
      <c r="T266" s="110"/>
      <c r="U266" s="110"/>
      <c r="V266" s="110"/>
      <c r="W266" s="110"/>
      <c r="X266" s="110"/>
      <c r="Y266" s="110"/>
      <c r="Z266" s="177"/>
      <c r="AA266" s="177"/>
      <c r="AB266" s="177"/>
      <c r="AC266" s="177"/>
      <c r="AD266" s="177"/>
      <c r="AE266" s="177"/>
      <c r="AF266" s="177"/>
      <c r="AG266" s="110"/>
      <c r="AH266" s="157">
        <f>' B_Populations'!C271</f>
        <v>0</v>
      </c>
      <c r="AI266" s="157">
        <f>IF(AH266=0,0,($C$266/$AH$266)*100000)</f>
        <v>0</v>
      </c>
      <c r="AJ266" s="157">
        <f>' B_Populations'!E271</f>
        <v>0</v>
      </c>
      <c r="AK266" s="157">
        <f>IF(AJ266=0,0,($D$266/$AJ$266)*100000)</f>
        <v>0</v>
      </c>
      <c r="AL266" s="157">
        <f>' B_Populations'!G271</f>
        <v>0</v>
      </c>
      <c r="AM266" s="157">
        <f>IF(AL266=0,0,($E$266/$AL$266)*100000)</f>
        <v>0</v>
      </c>
      <c r="AN266" s="157">
        <f>' B_Populations'!I271</f>
        <v>0</v>
      </c>
      <c r="AO266" s="157">
        <f>IF(AN266=0,0,($F$266/$AN$266)*100000)</f>
        <v>0</v>
      </c>
      <c r="AP266" s="157">
        <f>' B_Populations'!K271</f>
        <v>0</v>
      </c>
      <c r="AQ266" s="157">
        <f>IF(AP266=0,0,($G$266/$AP$266)*100000)</f>
        <v>0</v>
      </c>
      <c r="AR266" s="157">
        <f>' B_Populations'!M271</f>
        <v>0</v>
      </c>
      <c r="AS266" s="157">
        <f>IF(AR266=0,0,($H$266/$AR$266)*100000)</f>
        <v>0</v>
      </c>
      <c r="AT266" s="157">
        <f>' B_Populations'!O271</f>
        <v>0</v>
      </c>
      <c r="AU266" s="157">
        <f>IF(AT266=0,0,($I$266/$AT$266)*100000)</f>
        <v>0</v>
      </c>
      <c r="AV266" s="157">
        <f>' B_Populations'!Q271</f>
        <v>0</v>
      </c>
      <c r="AW266" s="157">
        <f>IF(AV266=0,0,($J$266/$AV$266)*100000)</f>
        <v>0</v>
      </c>
      <c r="AX266" s="157">
        <f>' B_Populations'!S271</f>
        <v>0</v>
      </c>
      <c r="AY266" s="157">
        <f>IF(AX266=0,0,($K$266/$AX$266)*100000)</f>
        <v>0</v>
      </c>
      <c r="AZ266" s="157">
        <f>' B_Populations'!U271</f>
        <v>0</v>
      </c>
      <c r="BA266" s="157">
        <f>IF(AZ266=0,0,($L$266/$AZ$266)*100000)</f>
        <v>0</v>
      </c>
      <c r="CQ266" s="110"/>
      <c r="CR266" s="158"/>
      <c r="CS266" s="159">
        <v>6.6036999999999998E-2</v>
      </c>
      <c r="CT266" s="110"/>
      <c r="CU266" s="108" t="str">
        <f>' B_Populations'!$B$16</f>
        <v>65-74</v>
      </c>
      <c r="CV266" s="160">
        <f t="shared" si="253"/>
        <v>0</v>
      </c>
      <c r="CW266" s="161">
        <f t="shared" si="254"/>
        <v>0</v>
      </c>
      <c r="CX266" s="161">
        <f t="shared" si="255"/>
        <v>0</v>
      </c>
      <c r="CY266" s="162">
        <f t="shared" si="256"/>
        <v>0</v>
      </c>
      <c r="CZ266" s="162">
        <f t="shared" si="257"/>
        <v>0</v>
      </c>
      <c r="DA266" s="162">
        <f t="shared" si="258"/>
        <v>0</v>
      </c>
      <c r="DB266" s="162">
        <f t="shared" si="259"/>
        <v>0</v>
      </c>
      <c r="DC266" s="162">
        <f t="shared" si="260"/>
        <v>0</v>
      </c>
      <c r="DD266" s="162">
        <f t="shared" si="261"/>
        <v>0</v>
      </c>
      <c r="DE266" s="178">
        <f t="shared" si="262"/>
        <v>0</v>
      </c>
    </row>
    <row r="267" spans="1:109">
      <c r="B267" s="108" t="str">
        <f>' B_Populations'!$B$17</f>
        <v>75-84</v>
      </c>
      <c r="C267" s="264"/>
      <c r="D267" s="265"/>
      <c r="E267" s="265"/>
      <c r="F267" s="155"/>
      <c r="G267" s="155"/>
      <c r="H267" s="155"/>
      <c r="I267" s="155"/>
      <c r="J267" s="155"/>
      <c r="K267" s="155"/>
      <c r="L267" s="155"/>
      <c r="M267" s="110"/>
      <c r="N267" s="110"/>
      <c r="O267" s="110"/>
      <c r="P267" s="110"/>
      <c r="Q267" s="110"/>
      <c r="R267" s="110"/>
      <c r="S267" s="110"/>
      <c r="T267" s="110"/>
      <c r="U267" s="110"/>
      <c r="V267" s="110"/>
      <c r="W267" s="110"/>
      <c r="X267" s="110"/>
      <c r="Y267" s="110"/>
      <c r="Z267" s="177"/>
      <c r="AA267" s="177"/>
      <c r="AB267" s="177"/>
      <c r="AC267" s="177"/>
      <c r="AD267" s="177"/>
      <c r="AE267" s="177"/>
      <c r="AF267" s="177"/>
      <c r="AG267" s="110"/>
      <c r="AH267" s="157">
        <f>' B_Populations'!C272</f>
        <v>0</v>
      </c>
      <c r="AI267" s="157">
        <f>IF(AH267=0,0,($C$267/$AH$267)*100000)</f>
        <v>0</v>
      </c>
      <c r="AJ267" s="157">
        <f>' B_Populations'!E272</f>
        <v>0</v>
      </c>
      <c r="AK267" s="157">
        <f>IF(AJ267=0,0,($D$267/$AJ$267)*100000)</f>
        <v>0</v>
      </c>
      <c r="AL267" s="157">
        <f>' B_Populations'!G272</f>
        <v>0</v>
      </c>
      <c r="AM267" s="157">
        <f>IF(AL267=0,0,($E$267/$AL$267)*100000)</f>
        <v>0</v>
      </c>
      <c r="AN267" s="157">
        <f>' B_Populations'!I272</f>
        <v>0</v>
      </c>
      <c r="AO267" s="157">
        <f>IF(AN267=0,0,($F$267/$AN$267)*100000)</f>
        <v>0</v>
      </c>
      <c r="AP267" s="157">
        <f>' B_Populations'!K272</f>
        <v>0</v>
      </c>
      <c r="AQ267" s="157">
        <f>IF(AP267=0,0,($G$267/$AP$267)*100000)</f>
        <v>0</v>
      </c>
      <c r="AR267" s="157">
        <f>' B_Populations'!M272</f>
        <v>0</v>
      </c>
      <c r="AS267" s="157">
        <f>IF(AR267=0,0,($H$267/$AR$267)*100000)</f>
        <v>0</v>
      </c>
      <c r="AT267" s="157">
        <f>' B_Populations'!O272</f>
        <v>0</v>
      </c>
      <c r="AU267" s="157">
        <f>IF(AT267=0,0,($I$267/$AT$267)*100000)</f>
        <v>0</v>
      </c>
      <c r="AV267" s="157">
        <f>' B_Populations'!Q272</f>
        <v>0</v>
      </c>
      <c r="AW267" s="157">
        <f>IF(AV267=0,0,($J$267/$AV$267)*100000)</f>
        <v>0</v>
      </c>
      <c r="AX267" s="157">
        <f>' B_Populations'!S272</f>
        <v>0</v>
      </c>
      <c r="AY267" s="157">
        <f>IF(AX267=0,0,($K$267/$AX$267)*100000)</f>
        <v>0</v>
      </c>
      <c r="AZ267" s="157">
        <f>' B_Populations'!U272</f>
        <v>0</v>
      </c>
      <c r="BA267" s="157">
        <f>IF(AZ267=0,0,($L$267/$AZ$267)*100000)</f>
        <v>0</v>
      </c>
      <c r="CQ267" s="110"/>
      <c r="CR267" s="158"/>
      <c r="CS267" s="159">
        <v>4.4840999999999999E-2</v>
      </c>
      <c r="CT267" s="110"/>
      <c r="CU267" s="108" t="str">
        <f>' B_Populations'!$B$17</f>
        <v>75-84</v>
      </c>
      <c r="CV267" s="160">
        <f t="shared" si="253"/>
        <v>0</v>
      </c>
      <c r="CW267" s="161">
        <f t="shared" si="254"/>
        <v>0</v>
      </c>
      <c r="CX267" s="161">
        <f t="shared" si="255"/>
        <v>0</v>
      </c>
      <c r="CY267" s="162">
        <f t="shared" si="256"/>
        <v>0</v>
      </c>
      <c r="CZ267" s="162">
        <f t="shared" si="257"/>
        <v>0</v>
      </c>
      <c r="DA267" s="162">
        <f t="shared" si="258"/>
        <v>0</v>
      </c>
      <c r="DB267" s="162">
        <f t="shared" si="259"/>
        <v>0</v>
      </c>
      <c r="DC267" s="162">
        <f t="shared" si="260"/>
        <v>0</v>
      </c>
      <c r="DD267" s="162">
        <f t="shared" si="261"/>
        <v>0</v>
      </c>
      <c r="DE267" s="178">
        <f t="shared" si="262"/>
        <v>0</v>
      </c>
    </row>
    <row r="268" spans="1:109">
      <c r="B268" s="108" t="str">
        <f>' B_Populations'!$B$18</f>
        <v>85+</v>
      </c>
      <c r="C268" s="264"/>
      <c r="D268" s="265"/>
      <c r="E268" s="265"/>
      <c r="F268" s="155"/>
      <c r="G268" s="155"/>
      <c r="H268" s="155"/>
      <c r="I268" s="155"/>
      <c r="J268" s="155"/>
      <c r="K268" s="155"/>
      <c r="L268" s="155"/>
      <c r="M268" s="110"/>
      <c r="N268" s="110"/>
      <c r="O268" s="110"/>
      <c r="P268" s="110"/>
      <c r="Q268" s="110"/>
      <c r="R268" s="110"/>
      <c r="S268" s="110"/>
      <c r="T268" s="110"/>
      <c r="U268" s="110"/>
      <c r="V268" s="110"/>
      <c r="W268" s="110"/>
      <c r="X268" s="110"/>
      <c r="Y268" s="110"/>
      <c r="Z268" s="177"/>
      <c r="AA268" s="177"/>
      <c r="AB268" s="177"/>
      <c r="AC268" s="177"/>
      <c r="AD268" s="177"/>
      <c r="AE268" s="177"/>
      <c r="AF268" s="177"/>
      <c r="AG268" s="110"/>
      <c r="AH268" s="157">
        <f>' B_Populations'!C273</f>
        <v>0</v>
      </c>
      <c r="AI268" s="157">
        <f>IF(AH268=0,0,($C$268/$AH$268)*100000)</f>
        <v>0</v>
      </c>
      <c r="AJ268" s="157">
        <f>' B_Populations'!E273</f>
        <v>0</v>
      </c>
      <c r="AK268" s="157">
        <f>IF(AJ268=0,0,($D$268/$AJ$268)*100000)</f>
        <v>0</v>
      </c>
      <c r="AL268" s="157">
        <f>' B_Populations'!G273</f>
        <v>0</v>
      </c>
      <c r="AM268" s="157">
        <f>IF(AL268=0,0,($E$268/$AL$268)*100000)</f>
        <v>0</v>
      </c>
      <c r="AN268" s="157">
        <f>' B_Populations'!I273</f>
        <v>0</v>
      </c>
      <c r="AO268" s="157">
        <f>IF(AN268=0,0,($F$268/$AN$268)*100000)</f>
        <v>0</v>
      </c>
      <c r="AP268" s="157">
        <f>' B_Populations'!K273</f>
        <v>0</v>
      </c>
      <c r="AQ268" s="157">
        <f>IF(AP268=0,0,($G$268/$AP$268)*100000)</f>
        <v>0</v>
      </c>
      <c r="AR268" s="157">
        <f>' B_Populations'!M273</f>
        <v>0</v>
      </c>
      <c r="AS268" s="157">
        <f>IF(AR268=0,0,($H$268/$AR$268)*100000)</f>
        <v>0</v>
      </c>
      <c r="AT268" s="157">
        <f>' B_Populations'!O273</f>
        <v>0</v>
      </c>
      <c r="AU268" s="157">
        <f>IF(AT268=0,0,($I$268/$AT$268)*100000)</f>
        <v>0</v>
      </c>
      <c r="AV268" s="157">
        <f>' B_Populations'!Q273</f>
        <v>0</v>
      </c>
      <c r="AW268" s="157">
        <f>IF(AV268=0,0,($J$268/$AV$268)*100000)</f>
        <v>0</v>
      </c>
      <c r="AX268" s="157">
        <f>' B_Populations'!S273</f>
        <v>0</v>
      </c>
      <c r="AY268" s="157">
        <f>IF(AX268=0,0,($K$268/$AX$268)*100000)</f>
        <v>0</v>
      </c>
      <c r="AZ268" s="157">
        <f>' B_Populations'!U273</f>
        <v>0</v>
      </c>
      <c r="BA268" s="157">
        <f>IF(AZ268=0,0,($L$268/$AZ$268)*100000)</f>
        <v>0</v>
      </c>
      <c r="CQ268" s="110"/>
      <c r="CR268" s="158"/>
      <c r="CS268" s="159">
        <v>1.5507999999999999E-2</v>
      </c>
      <c r="CT268" s="110"/>
      <c r="CU268" s="108" t="str">
        <f>' B_Populations'!$B$18</f>
        <v>85+</v>
      </c>
      <c r="CV268" s="160">
        <f t="shared" si="253"/>
        <v>0</v>
      </c>
      <c r="CW268" s="161">
        <f t="shared" si="254"/>
        <v>0</v>
      </c>
      <c r="CX268" s="161">
        <f t="shared" si="255"/>
        <v>0</v>
      </c>
      <c r="CY268" s="162">
        <f t="shared" si="256"/>
        <v>0</v>
      </c>
      <c r="CZ268" s="162">
        <f t="shared" si="257"/>
        <v>0</v>
      </c>
      <c r="DA268" s="162">
        <f t="shared" si="258"/>
        <v>0</v>
      </c>
      <c r="DB268" s="162">
        <f t="shared" si="259"/>
        <v>0</v>
      </c>
      <c r="DC268" s="162">
        <f t="shared" si="260"/>
        <v>0</v>
      </c>
      <c r="DD268" s="162">
        <f t="shared" si="261"/>
        <v>0</v>
      </c>
      <c r="DE268" s="178">
        <f t="shared" si="262"/>
        <v>0</v>
      </c>
    </row>
    <row r="269" spans="1:109">
      <c r="B269" s="163" t="s">
        <v>115</v>
      </c>
      <c r="C269" s="164">
        <f t="shared" ref="C269:L269" si="263">SUM(C259:C268)</f>
        <v>0</v>
      </c>
      <c r="D269" s="165">
        <f t="shared" si="263"/>
        <v>0</v>
      </c>
      <c r="E269" s="165">
        <f t="shared" si="263"/>
        <v>0</v>
      </c>
      <c r="F269" s="167">
        <f t="shared" si="263"/>
        <v>0</v>
      </c>
      <c r="G269" s="167">
        <f t="shared" si="263"/>
        <v>0</v>
      </c>
      <c r="H269" s="167">
        <f t="shared" si="263"/>
        <v>0</v>
      </c>
      <c r="I269" s="167">
        <f t="shared" si="263"/>
        <v>0</v>
      </c>
      <c r="J269" s="167">
        <f t="shared" si="263"/>
        <v>0</v>
      </c>
      <c r="K269" s="167">
        <f t="shared" si="263"/>
        <v>0</v>
      </c>
      <c r="L269" s="179">
        <f t="shared" si="263"/>
        <v>0</v>
      </c>
      <c r="M269" s="98"/>
      <c r="AH269" s="170">
        <f t="shared" ref="AH269:BA269" si="264">SUM(AH259:AH268)</f>
        <v>0</v>
      </c>
      <c r="AI269" s="157">
        <f>IF(AH269=0,0,($C$269/$AH$269)*100000)</f>
        <v>0</v>
      </c>
      <c r="AJ269" s="157">
        <f t="shared" si="264"/>
        <v>0</v>
      </c>
      <c r="AK269" s="157">
        <f>IF(AJ269=0,0,($D$269/$AJ$269)*100000)</f>
        <v>0</v>
      </c>
      <c r="AL269" s="157">
        <f t="shared" si="264"/>
        <v>0</v>
      </c>
      <c r="AM269" s="157">
        <f>IF(AL269=0,0,($E$269/$AL$269)*100000)</f>
        <v>0</v>
      </c>
      <c r="AN269" s="157">
        <f t="shared" si="264"/>
        <v>0</v>
      </c>
      <c r="AO269" s="157">
        <f>IF(AN269=0,0,($F$269/$AN$269)*100000)</f>
        <v>0</v>
      </c>
      <c r="AP269" s="157">
        <f t="shared" si="264"/>
        <v>0</v>
      </c>
      <c r="AQ269" s="157">
        <f>IF(AP269=0,0,($G$269/$AP$269)*100000)</f>
        <v>0</v>
      </c>
      <c r="AR269" s="157">
        <f t="shared" si="264"/>
        <v>0</v>
      </c>
      <c r="AS269" s="157">
        <f>IF(AR269=0,0,($H$269/$AR$269)*100000)</f>
        <v>0</v>
      </c>
      <c r="AT269" s="157">
        <f t="shared" si="264"/>
        <v>0</v>
      </c>
      <c r="AU269" s="157">
        <f>IF(AT269=0,0,($I$269/$AT$269)*100000)</f>
        <v>0</v>
      </c>
      <c r="AV269" s="157">
        <f t="shared" si="264"/>
        <v>0</v>
      </c>
      <c r="AW269" s="157">
        <f>IF(AV269=0,0,($J$269/$AV$269)*100000)</f>
        <v>0</v>
      </c>
      <c r="AX269" s="157">
        <f t="shared" si="264"/>
        <v>0</v>
      </c>
      <c r="AY269" s="157">
        <f>IF(AX269=0,0,($K$269/$AX$269)*100000)</f>
        <v>0</v>
      </c>
      <c r="AZ269" s="157">
        <f t="shared" si="264"/>
        <v>0</v>
      </c>
      <c r="BA269" s="157">
        <f>IF(AZ269=0,0,($L$269/$AZ$269)*100000)</f>
        <v>0</v>
      </c>
      <c r="CS269" s="171"/>
      <c r="CU269" s="157" t="s">
        <v>115</v>
      </c>
      <c r="CV269" s="160">
        <f t="shared" ref="CV269:DE269" si="265">SUM(CV259:CV268)</f>
        <v>0</v>
      </c>
      <c r="CW269" s="161">
        <f t="shared" si="265"/>
        <v>0</v>
      </c>
      <c r="CX269" s="161">
        <f t="shared" si="265"/>
        <v>0</v>
      </c>
      <c r="CY269" s="172">
        <f t="shared" si="265"/>
        <v>0</v>
      </c>
      <c r="CZ269" s="172">
        <f t="shared" si="265"/>
        <v>0</v>
      </c>
      <c r="DA269" s="172">
        <f t="shared" si="265"/>
        <v>0</v>
      </c>
      <c r="DB269" s="172">
        <f t="shared" si="265"/>
        <v>0</v>
      </c>
      <c r="DC269" s="172">
        <f t="shared" si="265"/>
        <v>0</v>
      </c>
      <c r="DD269" s="172">
        <f t="shared" si="265"/>
        <v>0</v>
      </c>
      <c r="DE269" s="180">
        <f t="shared" si="265"/>
        <v>0</v>
      </c>
    </row>
    <row r="271" spans="1:109" ht="12.95" thickBot="1"/>
    <row r="272" spans="1:109" ht="13.5" thickBot="1">
      <c r="A272" s="136" t="s">
        <v>116</v>
      </c>
      <c r="B272" s="173"/>
      <c r="C272" s="174">
        <f>' B_Populations'!A280</f>
        <v>0</v>
      </c>
      <c r="D272" s="139" t="s">
        <v>103</v>
      </c>
      <c r="E272" s="139"/>
      <c r="F272" s="140" t="s">
        <v>104</v>
      </c>
      <c r="G272" s="141"/>
      <c r="H272" s="141"/>
      <c r="I272" s="141"/>
      <c r="J272" s="141"/>
      <c r="K272" s="141"/>
      <c r="L272" s="141"/>
      <c r="M272" s="98"/>
      <c r="N272" s="98"/>
      <c r="O272" s="98"/>
      <c r="P272" s="98"/>
      <c r="Q272" s="98"/>
      <c r="R272" s="98"/>
      <c r="S272" s="98"/>
      <c r="T272" s="98"/>
      <c r="U272" s="98"/>
      <c r="V272" s="98"/>
      <c r="W272" s="98"/>
      <c r="X272" s="98"/>
      <c r="Y272" s="98"/>
      <c r="CV272" s="98" t="s">
        <v>106</v>
      </c>
      <c r="CW272" s="98"/>
      <c r="CX272" s="98"/>
      <c r="CY272" s="98"/>
    </row>
    <row r="273" spans="1:109" ht="39">
      <c r="B273" s="144" t="s">
        <v>32</v>
      </c>
      <c r="C273" s="145" t="s">
        <v>107</v>
      </c>
      <c r="D273" s="146" t="s">
        <v>108</v>
      </c>
      <c r="E273" s="146" t="s">
        <v>109</v>
      </c>
      <c r="F273" s="148" t="str">
        <f>' B_Populations'!$I$8</f>
        <v>White-Not Hispanic</v>
      </c>
      <c r="G273" s="148" t="str">
        <f>' B_Populations'!$K$8</f>
        <v>Hispanic</v>
      </c>
      <c r="H273" s="148" t="str">
        <f>' B_Populations'!$M$8</f>
        <v>Black-Not Hispanic</v>
      </c>
      <c r="I273" s="148" t="str">
        <f>' B_Populations'!$O$8</f>
        <v>Asian</v>
      </c>
      <c r="J273" s="148" t="str">
        <f>' B_Populations'!$Q$8</f>
        <v>American Indian/Alaska Native</v>
      </c>
      <c r="K273" s="148" t="str">
        <f>' B_Populations'!$S$8</f>
        <v>Other</v>
      </c>
      <c r="L273" s="175" t="str">
        <f>' B_Populations'!$U$8</f>
        <v>Other</v>
      </c>
      <c r="M273" s="102"/>
      <c r="N273" s="102"/>
      <c r="O273" s="102"/>
      <c r="P273" s="102"/>
      <c r="Q273" s="102"/>
      <c r="R273" s="102"/>
      <c r="S273" s="102"/>
      <c r="T273" s="102"/>
      <c r="U273" s="102"/>
      <c r="V273" s="102"/>
      <c r="W273" s="102"/>
      <c r="X273" s="102"/>
      <c r="Y273" s="102"/>
      <c r="Z273" s="102"/>
      <c r="AA273" s="102"/>
      <c r="AB273" s="102"/>
      <c r="AC273" s="102"/>
      <c r="AD273" s="102"/>
      <c r="AE273" s="102"/>
      <c r="AF273" s="102"/>
      <c r="AH273" s="150" t="s">
        <v>110</v>
      </c>
      <c r="AI273" s="150" t="s">
        <v>111</v>
      </c>
      <c r="AJ273" s="150" t="s">
        <v>112</v>
      </c>
      <c r="AK273" s="150" t="s">
        <v>111</v>
      </c>
      <c r="AL273" s="150" t="s">
        <v>113</v>
      </c>
      <c r="AM273" s="150" t="s">
        <v>111</v>
      </c>
      <c r="AN273" s="150" t="str">
        <f>' B_Populations'!$I$8</f>
        <v>White-Not Hispanic</v>
      </c>
      <c r="AO273" s="150" t="s">
        <v>111</v>
      </c>
      <c r="AP273" s="150" t="str">
        <f>' B_Populations'!$K$8</f>
        <v>Hispanic</v>
      </c>
      <c r="AQ273" s="150" t="s">
        <v>111</v>
      </c>
      <c r="AR273" s="150" t="str">
        <f>' B_Populations'!$M$8</f>
        <v>Black-Not Hispanic</v>
      </c>
      <c r="AS273" s="150" t="s">
        <v>111</v>
      </c>
      <c r="AT273" s="150" t="str">
        <f>' B_Populations'!$O$8</f>
        <v>Asian</v>
      </c>
      <c r="AU273" s="150" t="s">
        <v>111</v>
      </c>
      <c r="AV273" s="150" t="str">
        <f>' B_Populations'!$Q$8</f>
        <v>American Indian/Alaska Native</v>
      </c>
      <c r="AW273" s="150" t="s">
        <v>111</v>
      </c>
      <c r="AX273" s="150" t="str">
        <f>' B_Populations'!$S$8</f>
        <v>Other</v>
      </c>
      <c r="AY273" s="150" t="s">
        <v>111</v>
      </c>
      <c r="AZ273" s="150" t="str">
        <f>' B_Populations'!$U$8</f>
        <v>Other</v>
      </c>
      <c r="BA273" s="150" t="s">
        <v>111</v>
      </c>
      <c r="BB273" s="102"/>
      <c r="BC273" s="102"/>
      <c r="BD273" s="102"/>
      <c r="BE273" s="102"/>
      <c r="BF273" s="102"/>
      <c r="BG273" s="102"/>
      <c r="BH273" s="102"/>
      <c r="BI273" s="102"/>
      <c r="BJ273" s="102"/>
      <c r="BK273" s="102"/>
      <c r="BL273" s="102"/>
      <c r="BM273" s="102"/>
      <c r="BN273" s="102"/>
      <c r="BO273" s="102"/>
      <c r="BP273" s="102"/>
      <c r="BQ273" s="102"/>
      <c r="BR273" s="102"/>
      <c r="BS273" s="102"/>
      <c r="BT273" s="102"/>
      <c r="BU273" s="102"/>
      <c r="BV273" s="102"/>
      <c r="BW273" s="102"/>
      <c r="BX273" s="102"/>
      <c r="BY273" s="102"/>
      <c r="BZ273" s="102"/>
      <c r="CA273" s="102"/>
      <c r="CB273" s="102"/>
      <c r="CC273" s="102"/>
      <c r="CD273" s="102"/>
      <c r="CE273" s="102"/>
      <c r="CF273" s="102"/>
      <c r="CG273" s="102"/>
      <c r="CH273" s="102"/>
      <c r="CI273" s="102"/>
      <c r="CJ273" s="102"/>
      <c r="CK273" s="102"/>
      <c r="CL273" s="102"/>
      <c r="CM273" s="102"/>
      <c r="CN273" s="102"/>
      <c r="CO273" s="102"/>
      <c r="CP273" s="102"/>
      <c r="CQ273" s="102"/>
      <c r="CR273" s="102"/>
      <c r="CS273" s="151" t="s">
        <v>114</v>
      </c>
      <c r="CU273" s="150" t="s">
        <v>32</v>
      </c>
      <c r="CV273" s="152" t="s">
        <v>33</v>
      </c>
      <c r="CW273" s="153" t="s">
        <v>34</v>
      </c>
      <c r="CX273" s="153" t="s">
        <v>35</v>
      </c>
      <c r="CY273" s="148" t="str">
        <f>' B_Populations'!$I$8</f>
        <v>White-Not Hispanic</v>
      </c>
      <c r="CZ273" s="148" t="str">
        <f>' B_Populations'!$K$8</f>
        <v>Hispanic</v>
      </c>
      <c r="DA273" s="148" t="str">
        <f>' B_Populations'!$M$8</f>
        <v>Black-Not Hispanic</v>
      </c>
      <c r="DB273" s="148" t="str">
        <f>' B_Populations'!$O$8</f>
        <v>Asian</v>
      </c>
      <c r="DC273" s="148" t="str">
        <f>' B_Populations'!$Q$8</f>
        <v>American Indian/Alaska Native</v>
      </c>
      <c r="DD273" s="148" t="str">
        <f>' B_Populations'!$S$8</f>
        <v>Other</v>
      </c>
      <c r="DE273" s="175" t="str">
        <f>' B_Populations'!$U$8</f>
        <v>Other</v>
      </c>
    </row>
    <row r="274" spans="1:109">
      <c r="B274" s="108" t="str">
        <f>' B_Populations'!$B$9</f>
        <v>10-14</v>
      </c>
      <c r="C274" s="264"/>
      <c r="D274" s="265"/>
      <c r="E274" s="265"/>
      <c r="F274" s="155"/>
      <c r="G274" s="155"/>
      <c r="H274" s="155"/>
      <c r="I274" s="155"/>
      <c r="J274" s="155"/>
      <c r="K274" s="155"/>
      <c r="L274" s="155"/>
      <c r="M274" s="110"/>
      <c r="N274" s="110"/>
      <c r="O274" s="110"/>
      <c r="P274" s="110"/>
      <c r="Q274" s="110"/>
      <c r="R274" s="110"/>
      <c r="S274" s="110"/>
      <c r="T274" s="110"/>
      <c r="U274" s="110"/>
      <c r="V274" s="110"/>
      <c r="W274" s="110"/>
      <c r="X274" s="110"/>
      <c r="Y274" s="110"/>
      <c r="Z274" s="177"/>
      <c r="AA274" s="177"/>
      <c r="AB274" s="177"/>
      <c r="AC274" s="177"/>
      <c r="AD274" s="177"/>
      <c r="AE274" s="177"/>
      <c r="AF274" s="177"/>
      <c r="AG274" s="110"/>
      <c r="AH274" s="157">
        <f>' B_Populations'!C279</f>
        <v>0</v>
      </c>
      <c r="AI274" s="157">
        <f>IF(AH274=0,0,($C$274/$AH$274)*100000)</f>
        <v>0</v>
      </c>
      <c r="AJ274" s="157">
        <f>' B_Populations'!E279</f>
        <v>0</v>
      </c>
      <c r="AK274" s="157">
        <f>IF(AJ274=0,0,($D$274/$AJ$274)*100000)</f>
        <v>0</v>
      </c>
      <c r="AL274" s="157">
        <f>' B_Populations'!G279</f>
        <v>0</v>
      </c>
      <c r="AM274" s="157">
        <f>IF(AL274=0,0,($E$274/$AL$274)*100000)</f>
        <v>0</v>
      </c>
      <c r="AN274" s="157">
        <f>' B_Populations'!I279</f>
        <v>0</v>
      </c>
      <c r="AO274" s="157">
        <f>IF(AN274=0,0,($F$274/$AN$274)*100000)</f>
        <v>0</v>
      </c>
      <c r="AP274" s="157">
        <f>' B_Populations'!K279</f>
        <v>0</v>
      </c>
      <c r="AQ274" s="157">
        <f>IF(AP274=0,0,($G$274/$AP$274)*100000)</f>
        <v>0</v>
      </c>
      <c r="AR274" s="157">
        <f>' B_Populations'!M279</f>
        <v>0</v>
      </c>
      <c r="AS274" s="157">
        <f>IF(AR274=0,0,($H$274/$AR$274)*100000)</f>
        <v>0</v>
      </c>
      <c r="AT274" s="157">
        <f>' B_Populations'!O279</f>
        <v>0</v>
      </c>
      <c r="AU274" s="157">
        <f>IF(AT274=0,0,($I$274/$AT$274)*100000)</f>
        <v>0</v>
      </c>
      <c r="AV274" s="157">
        <f>' B_Populations'!Q279</f>
        <v>0</v>
      </c>
      <c r="AW274" s="157">
        <f>IF(AV274=0,0,($J$274/$AV$274)*100000)</f>
        <v>0</v>
      </c>
      <c r="AX274" s="157">
        <f>' B_Populations'!S279</f>
        <v>0</v>
      </c>
      <c r="AY274" s="157">
        <f>IF(AX274=0,0,($K$274/$AX$274)*100000)</f>
        <v>0</v>
      </c>
      <c r="AZ274" s="157">
        <f>' B_Populations'!U279</f>
        <v>0</v>
      </c>
      <c r="BA274" s="157">
        <f>IF(AZ274=0,0,($L$274/$AZ$274)*100000)</f>
        <v>0</v>
      </c>
      <c r="CQ274" s="110"/>
      <c r="CR274" s="158"/>
      <c r="CS274" s="159">
        <v>7.3032E-2</v>
      </c>
      <c r="CT274" s="110"/>
      <c r="CU274" s="108" t="str">
        <f>' B_Populations'!$B$9</f>
        <v>10-14</v>
      </c>
      <c r="CV274" s="160">
        <f t="shared" ref="CV274:CV283" si="266">AI274*CS274</f>
        <v>0</v>
      </c>
      <c r="CW274" s="161">
        <f t="shared" ref="CW274:CW283" si="267">AK274*CS274</f>
        <v>0</v>
      </c>
      <c r="CX274" s="161">
        <f t="shared" ref="CX274:CX283" si="268">AM274*CS274</f>
        <v>0</v>
      </c>
      <c r="CY274" s="162">
        <f t="shared" ref="CY274:CY283" si="269">AO274*CS274</f>
        <v>0</v>
      </c>
      <c r="CZ274" s="162">
        <f t="shared" ref="CZ274:CZ283" si="270">AQ274*CS274</f>
        <v>0</v>
      </c>
      <c r="DA274" s="162">
        <f t="shared" ref="DA274:DA283" si="271">AS274*CS274</f>
        <v>0</v>
      </c>
      <c r="DB274" s="162">
        <f t="shared" ref="DB274:DB283" si="272">AU274*CS274</f>
        <v>0</v>
      </c>
      <c r="DC274" s="162">
        <f t="shared" ref="DC274:DC283" si="273">AW274*CS274</f>
        <v>0</v>
      </c>
      <c r="DD274" s="162">
        <f t="shared" ref="DD274:DD283" si="274">AY274*CS274</f>
        <v>0</v>
      </c>
      <c r="DE274" s="178">
        <f t="shared" ref="DE274:DE283" si="275">BA274*CS274</f>
        <v>0</v>
      </c>
    </row>
    <row r="275" spans="1:109">
      <c r="B275" s="108" t="str">
        <f>' B_Populations'!$B$10</f>
        <v>15-19</v>
      </c>
      <c r="C275" s="264"/>
      <c r="D275" s="265"/>
      <c r="E275" s="265"/>
      <c r="F275" s="155"/>
      <c r="G275" s="155"/>
      <c r="H275" s="155"/>
      <c r="I275" s="155"/>
      <c r="J275" s="155"/>
      <c r="K275" s="155"/>
      <c r="L275" s="155"/>
      <c r="M275" s="110"/>
      <c r="N275" s="110"/>
      <c r="O275" s="110"/>
      <c r="P275" s="110"/>
      <c r="Q275" s="110"/>
      <c r="R275" s="110"/>
      <c r="S275" s="110"/>
      <c r="T275" s="110"/>
      <c r="U275" s="110"/>
      <c r="V275" s="110"/>
      <c r="W275" s="110"/>
      <c r="X275" s="110"/>
      <c r="Y275" s="110"/>
      <c r="Z275" s="177"/>
      <c r="AA275" s="177"/>
      <c r="AB275" s="177"/>
      <c r="AC275" s="177"/>
      <c r="AD275" s="177"/>
      <c r="AE275" s="177"/>
      <c r="AF275" s="177"/>
      <c r="AG275" s="110"/>
      <c r="AH275" s="157">
        <f>' B_Populations'!C280</f>
        <v>0</v>
      </c>
      <c r="AI275" s="157">
        <f>IF(AH275=0,0,($C$275/$AH$275)*100000)</f>
        <v>0</v>
      </c>
      <c r="AJ275" s="157">
        <f>' B_Populations'!E280</f>
        <v>0</v>
      </c>
      <c r="AK275" s="157">
        <f>IF(AJ275=0,0,($D$275/$AJ$275)*100000)</f>
        <v>0</v>
      </c>
      <c r="AL275" s="157">
        <f>' B_Populations'!G280</f>
        <v>0</v>
      </c>
      <c r="AM275" s="157">
        <f>IF(AL275=0,0,($E$275/$AL$275)*100000)</f>
        <v>0</v>
      </c>
      <c r="AN275" s="157">
        <f>' B_Populations'!I280</f>
        <v>0</v>
      </c>
      <c r="AO275" s="157">
        <f>IF(AN275=0,0,($F$275/$AN$275)*100000)</f>
        <v>0</v>
      </c>
      <c r="AP275" s="157">
        <f>' B_Populations'!K280</f>
        <v>0</v>
      </c>
      <c r="AQ275" s="157">
        <f>IF(AP275=0,0,($G$275/$AP$275)*100000)</f>
        <v>0</v>
      </c>
      <c r="AR275" s="157">
        <f>' B_Populations'!M280</f>
        <v>0</v>
      </c>
      <c r="AS275" s="157">
        <f>IF(AR275=0,0,($H$275/$AR$275)*100000)</f>
        <v>0</v>
      </c>
      <c r="AT275" s="157">
        <f>' B_Populations'!O280</f>
        <v>0</v>
      </c>
      <c r="AU275" s="157">
        <f>IF(AT275=0,0,($I$275/$AT$275)*100000)</f>
        <v>0</v>
      </c>
      <c r="AV275" s="157">
        <f>' B_Populations'!Q280</f>
        <v>0</v>
      </c>
      <c r="AW275" s="157">
        <f>IF(AV275=0,0,($J$275/$AV$275)*100000)</f>
        <v>0</v>
      </c>
      <c r="AX275" s="157">
        <f>' B_Populations'!S280</f>
        <v>0</v>
      </c>
      <c r="AY275" s="157">
        <f>IF(AX275=0,0,($K$275/$AX$275)*100000)</f>
        <v>0</v>
      </c>
      <c r="AZ275" s="157">
        <f>' B_Populations'!U280</f>
        <v>0</v>
      </c>
      <c r="BA275" s="157">
        <f>IF(AZ275=0,0,($L$275/$AZ$275)*100000)</f>
        <v>0</v>
      </c>
      <c r="CQ275" s="110"/>
      <c r="CR275" s="158"/>
      <c r="CS275" s="159">
        <v>7.2168999999999997E-2</v>
      </c>
      <c r="CT275" s="110"/>
      <c r="CU275" s="108" t="str">
        <f>' B_Populations'!$B$10</f>
        <v>15-19</v>
      </c>
      <c r="CV275" s="160">
        <f t="shared" si="266"/>
        <v>0</v>
      </c>
      <c r="CW275" s="161">
        <f t="shared" si="267"/>
        <v>0</v>
      </c>
      <c r="CX275" s="161">
        <f t="shared" si="268"/>
        <v>0</v>
      </c>
      <c r="CY275" s="162">
        <f t="shared" si="269"/>
        <v>0</v>
      </c>
      <c r="CZ275" s="162">
        <f t="shared" si="270"/>
        <v>0</v>
      </c>
      <c r="DA275" s="162">
        <f t="shared" si="271"/>
        <v>0</v>
      </c>
      <c r="DB275" s="162">
        <f t="shared" si="272"/>
        <v>0</v>
      </c>
      <c r="DC275" s="162">
        <f t="shared" si="273"/>
        <v>0</v>
      </c>
      <c r="DD275" s="162">
        <f t="shared" si="274"/>
        <v>0</v>
      </c>
      <c r="DE275" s="178">
        <f t="shared" si="275"/>
        <v>0</v>
      </c>
    </row>
    <row r="276" spans="1:109">
      <c r="B276" s="108" t="str">
        <f>' B_Populations'!$B$11</f>
        <v>20-24</v>
      </c>
      <c r="C276" s="264"/>
      <c r="D276" s="265"/>
      <c r="E276" s="265"/>
      <c r="F276" s="155"/>
      <c r="G276" s="155"/>
      <c r="H276" s="155"/>
      <c r="I276" s="155"/>
      <c r="J276" s="155"/>
      <c r="K276" s="155"/>
      <c r="L276" s="155"/>
      <c r="M276" s="110"/>
      <c r="N276" s="110"/>
      <c r="O276" s="110"/>
      <c r="P276" s="110"/>
      <c r="Q276" s="110"/>
      <c r="R276" s="110"/>
      <c r="S276" s="110"/>
      <c r="T276" s="110"/>
      <c r="U276" s="110"/>
      <c r="V276" s="110"/>
      <c r="W276" s="110"/>
      <c r="X276" s="110"/>
      <c r="Y276" s="110"/>
      <c r="Z276" s="177"/>
      <c r="AA276" s="177"/>
      <c r="AB276" s="177"/>
      <c r="AC276" s="177"/>
      <c r="AD276" s="177"/>
      <c r="AE276" s="177"/>
      <c r="AF276" s="177"/>
      <c r="AG276" s="110"/>
      <c r="AH276" s="157">
        <f>' B_Populations'!C281</f>
        <v>0</v>
      </c>
      <c r="AI276" s="157">
        <f>IF(AH276=0,0,($C$276/$AH$276)*100000)</f>
        <v>0</v>
      </c>
      <c r="AJ276" s="157">
        <f>' B_Populations'!E281</f>
        <v>0</v>
      </c>
      <c r="AK276" s="157">
        <f>IF(AJ276=0,0,($D$276/$AJ$276)*100000)</f>
        <v>0</v>
      </c>
      <c r="AL276" s="157">
        <f>' B_Populations'!G281</f>
        <v>0</v>
      </c>
      <c r="AM276" s="157">
        <f>IF(AL276=0,0,($E$276/$AL$276)*100000)</f>
        <v>0</v>
      </c>
      <c r="AN276" s="157">
        <f>' B_Populations'!I281</f>
        <v>0</v>
      </c>
      <c r="AO276" s="157">
        <f>IF(AN276=0,0,($F$276/$AN$276)*100000)</f>
        <v>0</v>
      </c>
      <c r="AP276" s="157">
        <f>' B_Populations'!K281</f>
        <v>0</v>
      </c>
      <c r="AQ276" s="157">
        <f>IF(AP276=0,0,($G$276/$AP$276)*100000)</f>
        <v>0</v>
      </c>
      <c r="AR276" s="157">
        <f>' B_Populations'!M281</f>
        <v>0</v>
      </c>
      <c r="AS276" s="157">
        <f>IF(AR276=0,0,($H$276/$AR$276)*100000)</f>
        <v>0</v>
      </c>
      <c r="AT276" s="157">
        <f>' B_Populations'!O281</f>
        <v>0</v>
      </c>
      <c r="AU276" s="157">
        <f>IF(AT276=0,0,($I$276/$AT$276)*100000)</f>
        <v>0</v>
      </c>
      <c r="AV276" s="157">
        <f>' B_Populations'!Q281</f>
        <v>0</v>
      </c>
      <c r="AW276" s="157">
        <f>IF(AV276=0,0,($J$276/$AV$276)*100000)</f>
        <v>0</v>
      </c>
      <c r="AX276" s="157">
        <f>' B_Populations'!S281</f>
        <v>0</v>
      </c>
      <c r="AY276" s="157">
        <f>IF(AX276=0,0,($K$276/$AX$276)*100000)</f>
        <v>0</v>
      </c>
      <c r="AZ276" s="157">
        <f>' B_Populations'!U281</f>
        <v>0</v>
      </c>
      <c r="BA276" s="157">
        <f>IF(AZ276=0,0,($L$276/$AZ$276)*100000)</f>
        <v>0</v>
      </c>
      <c r="CQ276" s="110"/>
      <c r="CR276" s="158"/>
      <c r="CS276" s="159">
        <v>6.6477999999999995E-2</v>
      </c>
      <c r="CT276" s="110"/>
      <c r="CU276" s="108" t="str">
        <f>' B_Populations'!$B$11</f>
        <v>20-24</v>
      </c>
      <c r="CV276" s="160">
        <f t="shared" si="266"/>
        <v>0</v>
      </c>
      <c r="CW276" s="161">
        <f t="shared" si="267"/>
        <v>0</v>
      </c>
      <c r="CX276" s="161">
        <f t="shared" si="268"/>
        <v>0</v>
      </c>
      <c r="CY276" s="162">
        <f t="shared" si="269"/>
        <v>0</v>
      </c>
      <c r="CZ276" s="162">
        <f t="shared" si="270"/>
        <v>0</v>
      </c>
      <c r="DA276" s="162">
        <f t="shared" si="271"/>
        <v>0</v>
      </c>
      <c r="DB276" s="162">
        <f t="shared" si="272"/>
        <v>0</v>
      </c>
      <c r="DC276" s="162">
        <f t="shared" si="273"/>
        <v>0</v>
      </c>
      <c r="DD276" s="162">
        <f t="shared" si="274"/>
        <v>0</v>
      </c>
      <c r="DE276" s="178">
        <f t="shared" si="275"/>
        <v>0</v>
      </c>
    </row>
    <row r="277" spans="1:109">
      <c r="B277" s="108" t="str">
        <f>' B_Populations'!$B$12</f>
        <v>25-34</v>
      </c>
      <c r="C277" s="264"/>
      <c r="D277" s="265"/>
      <c r="E277" s="265"/>
      <c r="F277" s="155"/>
      <c r="G277" s="155"/>
      <c r="H277" s="155"/>
      <c r="I277" s="155"/>
      <c r="J277" s="155"/>
      <c r="K277" s="155"/>
      <c r="L277" s="155"/>
      <c r="M277" s="110"/>
      <c r="N277" s="110"/>
      <c r="O277" s="110"/>
      <c r="P277" s="110"/>
      <c r="Q277" s="110"/>
      <c r="R277" s="110"/>
      <c r="S277" s="110"/>
      <c r="T277" s="110"/>
      <c r="U277" s="110"/>
      <c r="V277" s="110"/>
      <c r="W277" s="110"/>
      <c r="X277" s="110"/>
      <c r="Y277" s="110"/>
      <c r="Z277" s="177"/>
      <c r="AA277" s="177"/>
      <c r="AB277" s="177"/>
      <c r="AC277" s="177"/>
      <c r="AD277" s="177"/>
      <c r="AE277" s="177"/>
      <c r="AF277" s="177"/>
      <c r="AG277" s="110"/>
      <c r="AH277" s="157">
        <f>' B_Populations'!C282</f>
        <v>0</v>
      </c>
      <c r="AI277" s="157">
        <f>IF(AH277=0,0,($C$277/$AH$277)*100000)</f>
        <v>0</v>
      </c>
      <c r="AJ277" s="157">
        <f>' B_Populations'!E282</f>
        <v>0</v>
      </c>
      <c r="AK277" s="157">
        <f>IF(AJ277=0,0,($D$277/$AJ$277)*100000)</f>
        <v>0</v>
      </c>
      <c r="AL277" s="157">
        <f>' B_Populations'!G282</f>
        <v>0</v>
      </c>
      <c r="AM277" s="157">
        <f>IF(AL277=0,0,($E$277/$AL$277)*100000)</f>
        <v>0</v>
      </c>
      <c r="AN277" s="157">
        <f>' B_Populations'!I282</f>
        <v>0</v>
      </c>
      <c r="AO277" s="157">
        <f>IF(AN277=0,0,($F$277/$AN$277)*100000)</f>
        <v>0</v>
      </c>
      <c r="AP277" s="157">
        <f>' B_Populations'!K282</f>
        <v>0</v>
      </c>
      <c r="AQ277" s="157">
        <f>IF(AP277=0,0,($G$277/$AP$277)*100000)</f>
        <v>0</v>
      </c>
      <c r="AR277" s="157">
        <f>' B_Populations'!M282</f>
        <v>0</v>
      </c>
      <c r="AS277" s="157">
        <f>IF(AR277=0,0,($H$277/$AR$277)*100000)</f>
        <v>0</v>
      </c>
      <c r="AT277" s="157">
        <f>' B_Populations'!O282</f>
        <v>0</v>
      </c>
      <c r="AU277" s="157">
        <f>IF(AT277=0,0,($I$277/$AT$277)*100000)</f>
        <v>0</v>
      </c>
      <c r="AV277" s="157">
        <f>' B_Populations'!Q282</f>
        <v>0</v>
      </c>
      <c r="AW277" s="157">
        <f>IF(AV277=0,0,($J$277/$AV$277)*100000)</f>
        <v>0</v>
      </c>
      <c r="AX277" s="157">
        <f>' B_Populations'!S282</f>
        <v>0</v>
      </c>
      <c r="AY277" s="157">
        <f>IF(AX277=0,0,($K$277/$AX$277)*100000)</f>
        <v>0</v>
      </c>
      <c r="AZ277" s="157">
        <f>' B_Populations'!U282</f>
        <v>0</v>
      </c>
      <c r="BA277" s="157">
        <f>IF(AZ277=0,0,($L$277/$AZ$277)*100000)</f>
        <v>0</v>
      </c>
      <c r="CQ277" s="110"/>
      <c r="CR277" s="158"/>
      <c r="CS277" s="159">
        <v>0.135573</v>
      </c>
      <c r="CT277" s="110"/>
      <c r="CU277" s="108" t="str">
        <f>' B_Populations'!$B$12</f>
        <v>25-34</v>
      </c>
      <c r="CV277" s="160">
        <f t="shared" si="266"/>
        <v>0</v>
      </c>
      <c r="CW277" s="161">
        <f t="shared" si="267"/>
        <v>0</v>
      </c>
      <c r="CX277" s="161">
        <f t="shared" si="268"/>
        <v>0</v>
      </c>
      <c r="CY277" s="162">
        <f t="shared" si="269"/>
        <v>0</v>
      </c>
      <c r="CZ277" s="162">
        <f t="shared" si="270"/>
        <v>0</v>
      </c>
      <c r="DA277" s="162">
        <f t="shared" si="271"/>
        <v>0</v>
      </c>
      <c r="DB277" s="162">
        <f t="shared" si="272"/>
        <v>0</v>
      </c>
      <c r="DC277" s="162">
        <f t="shared" si="273"/>
        <v>0</v>
      </c>
      <c r="DD277" s="162">
        <f t="shared" si="274"/>
        <v>0</v>
      </c>
      <c r="DE277" s="178">
        <f t="shared" si="275"/>
        <v>0</v>
      </c>
    </row>
    <row r="278" spans="1:109">
      <c r="B278" s="108" t="str">
        <f>' B_Populations'!$B$13</f>
        <v>35-44</v>
      </c>
      <c r="C278" s="264"/>
      <c r="D278" s="265"/>
      <c r="E278" s="265"/>
      <c r="F278" s="155"/>
      <c r="G278" s="155"/>
      <c r="H278" s="155"/>
      <c r="I278" s="155"/>
      <c r="J278" s="155"/>
      <c r="K278" s="155"/>
      <c r="L278" s="155"/>
      <c r="M278" s="110"/>
      <c r="N278" s="110"/>
      <c r="O278" s="110"/>
      <c r="P278" s="110"/>
      <c r="Q278" s="110"/>
      <c r="R278" s="110"/>
      <c r="S278" s="110"/>
      <c r="T278" s="110"/>
      <c r="U278" s="110"/>
      <c r="V278" s="110"/>
      <c r="W278" s="110"/>
      <c r="X278" s="110"/>
      <c r="Y278" s="110"/>
      <c r="Z278" s="177"/>
      <c r="AA278" s="177"/>
      <c r="AB278" s="177"/>
      <c r="AC278" s="177"/>
      <c r="AD278" s="177"/>
      <c r="AE278" s="177"/>
      <c r="AF278" s="177"/>
      <c r="AG278" s="110"/>
      <c r="AH278" s="157">
        <f>' B_Populations'!C283</f>
        <v>0</v>
      </c>
      <c r="AI278" s="157">
        <f>IF(AH278=0,0,($C$278/$AH$278)*100000)</f>
        <v>0</v>
      </c>
      <c r="AJ278" s="157">
        <f>' B_Populations'!E283</f>
        <v>0</v>
      </c>
      <c r="AK278" s="157">
        <f>IF(AJ278=0,0,($D$278/$AJ$278)*100000)</f>
        <v>0</v>
      </c>
      <c r="AL278" s="157">
        <f>' B_Populations'!G283</f>
        <v>0</v>
      </c>
      <c r="AM278" s="157">
        <f>IF(AL278=0,0,($E$278/$AL$278)*100000)</f>
        <v>0</v>
      </c>
      <c r="AN278" s="157">
        <f>' B_Populations'!I283</f>
        <v>0</v>
      </c>
      <c r="AO278" s="157">
        <f>IF(AN278=0,0,($F$278/$AN$278)*100000)</f>
        <v>0</v>
      </c>
      <c r="AP278" s="157">
        <f>' B_Populations'!K283</f>
        <v>0</v>
      </c>
      <c r="AQ278" s="157">
        <f>IF(AP278=0,0,($G$278/$AP$278)*100000)</f>
        <v>0</v>
      </c>
      <c r="AR278" s="157">
        <f>' B_Populations'!M283</f>
        <v>0</v>
      </c>
      <c r="AS278" s="157">
        <f>IF(AR278=0,0,($H$278/$AR$278)*100000)</f>
        <v>0</v>
      </c>
      <c r="AT278" s="157">
        <f>' B_Populations'!O283</f>
        <v>0</v>
      </c>
      <c r="AU278" s="157">
        <f>IF(AT278=0,0,($I$278/$AT$278)*100000)</f>
        <v>0</v>
      </c>
      <c r="AV278" s="157">
        <f>' B_Populations'!Q283</f>
        <v>0</v>
      </c>
      <c r="AW278" s="157">
        <f>IF(AV278=0,0,($J$278/$AV$278)*100000)</f>
        <v>0</v>
      </c>
      <c r="AX278" s="157">
        <f>' B_Populations'!S283</f>
        <v>0</v>
      </c>
      <c r="AY278" s="157">
        <f>IF(AX278=0,0,($K$278/$AX$278)*100000)</f>
        <v>0</v>
      </c>
      <c r="AZ278" s="157">
        <f>' B_Populations'!U283</f>
        <v>0</v>
      </c>
      <c r="BA278" s="157">
        <f>IF(AZ278=0,0,($L$278/$AZ$278)*100000)</f>
        <v>0</v>
      </c>
      <c r="CQ278" s="110"/>
      <c r="CR278" s="158"/>
      <c r="CS278" s="159">
        <v>0.16261300000000001</v>
      </c>
      <c r="CT278" s="110"/>
      <c r="CU278" s="108" t="str">
        <f>' B_Populations'!$B$13</f>
        <v>35-44</v>
      </c>
      <c r="CV278" s="160">
        <f t="shared" si="266"/>
        <v>0</v>
      </c>
      <c r="CW278" s="161">
        <f t="shared" si="267"/>
        <v>0</v>
      </c>
      <c r="CX278" s="161">
        <f t="shared" si="268"/>
        <v>0</v>
      </c>
      <c r="CY278" s="162">
        <f t="shared" si="269"/>
        <v>0</v>
      </c>
      <c r="CZ278" s="162">
        <f t="shared" si="270"/>
        <v>0</v>
      </c>
      <c r="DA278" s="162">
        <f t="shared" si="271"/>
        <v>0</v>
      </c>
      <c r="DB278" s="162">
        <f t="shared" si="272"/>
        <v>0</v>
      </c>
      <c r="DC278" s="162">
        <f t="shared" si="273"/>
        <v>0</v>
      </c>
      <c r="DD278" s="162">
        <f t="shared" si="274"/>
        <v>0</v>
      </c>
      <c r="DE278" s="178">
        <f t="shared" si="275"/>
        <v>0</v>
      </c>
    </row>
    <row r="279" spans="1:109">
      <c r="B279" s="108" t="str">
        <f>' B_Populations'!$B$14</f>
        <v>45-54</v>
      </c>
      <c r="C279" s="264"/>
      <c r="D279" s="265"/>
      <c r="E279" s="265"/>
      <c r="F279" s="155"/>
      <c r="G279" s="155"/>
      <c r="H279" s="155"/>
      <c r="I279" s="155"/>
      <c r="J279" s="155"/>
      <c r="K279" s="155"/>
      <c r="L279" s="155"/>
      <c r="M279" s="110"/>
      <c r="N279" s="110"/>
      <c r="O279" s="110"/>
      <c r="P279" s="110"/>
      <c r="Q279" s="110"/>
      <c r="R279" s="110"/>
      <c r="S279" s="110"/>
      <c r="T279" s="110"/>
      <c r="U279" s="110"/>
      <c r="V279" s="110"/>
      <c r="W279" s="110"/>
      <c r="X279" s="110"/>
      <c r="Y279" s="110"/>
      <c r="Z279" s="177"/>
      <c r="AA279" s="177"/>
      <c r="AB279" s="177"/>
      <c r="AC279" s="177"/>
      <c r="AD279" s="177"/>
      <c r="AE279" s="177"/>
      <c r="AF279" s="177"/>
      <c r="AG279" s="110"/>
      <c r="AH279" s="157">
        <f>' B_Populations'!C284</f>
        <v>0</v>
      </c>
      <c r="AI279" s="157">
        <f>IF(AH279=0,0,($C$279/$AH$279)*100000)</f>
        <v>0</v>
      </c>
      <c r="AJ279" s="157">
        <f>' B_Populations'!E284</f>
        <v>0</v>
      </c>
      <c r="AK279" s="157">
        <f>IF(AJ279=0,0,($D$279/$AJ$279)*100000)</f>
        <v>0</v>
      </c>
      <c r="AL279" s="157">
        <f>' B_Populations'!G284</f>
        <v>0</v>
      </c>
      <c r="AM279" s="157">
        <f>IF(AL279=0,0,($E$279/$AL$279)*100000)</f>
        <v>0</v>
      </c>
      <c r="AN279" s="157">
        <f>' B_Populations'!I284</f>
        <v>0</v>
      </c>
      <c r="AO279" s="157">
        <f>IF(AN279=0,0,($F$279/$AN$279)*100000)</f>
        <v>0</v>
      </c>
      <c r="AP279" s="157">
        <f>' B_Populations'!K284</f>
        <v>0</v>
      </c>
      <c r="AQ279" s="157">
        <f>IF(AP279=0,0,($G$279/$AP$279)*100000)</f>
        <v>0</v>
      </c>
      <c r="AR279" s="157">
        <f>' B_Populations'!M284</f>
        <v>0</v>
      </c>
      <c r="AS279" s="157">
        <f>IF(AR279=0,0,($H$279/$AR$279)*100000)</f>
        <v>0</v>
      </c>
      <c r="AT279" s="157">
        <f>' B_Populations'!O284</f>
        <v>0</v>
      </c>
      <c r="AU279" s="157">
        <f>IF(AT279=0,0,($I$279/$AT$279)*100000)</f>
        <v>0</v>
      </c>
      <c r="AV279" s="157">
        <f>' B_Populations'!Q284</f>
        <v>0</v>
      </c>
      <c r="AW279" s="157">
        <f>IF(AV279=0,0,($J$279/$AV$279)*100000)</f>
        <v>0</v>
      </c>
      <c r="AX279" s="157">
        <f>' B_Populations'!S284</f>
        <v>0</v>
      </c>
      <c r="AY279" s="157">
        <f>IF(AX279=0,0,($K$279/$AX$279)*100000)</f>
        <v>0</v>
      </c>
      <c r="AZ279" s="157">
        <f>' B_Populations'!U284</f>
        <v>0</v>
      </c>
      <c r="BA279" s="157">
        <f>IF(AZ279=0,0,($L$279/$AZ$279)*100000)</f>
        <v>0</v>
      </c>
      <c r="CQ279" s="110"/>
      <c r="CR279" s="158"/>
      <c r="CS279" s="159">
        <v>0.13483400000000001</v>
      </c>
      <c r="CT279" s="110"/>
      <c r="CU279" s="108" t="str">
        <f>' B_Populations'!$B$14</f>
        <v>45-54</v>
      </c>
      <c r="CV279" s="160">
        <f t="shared" si="266"/>
        <v>0</v>
      </c>
      <c r="CW279" s="161">
        <f t="shared" si="267"/>
        <v>0</v>
      </c>
      <c r="CX279" s="161">
        <f t="shared" si="268"/>
        <v>0</v>
      </c>
      <c r="CY279" s="162">
        <f t="shared" si="269"/>
        <v>0</v>
      </c>
      <c r="CZ279" s="162">
        <f t="shared" si="270"/>
        <v>0</v>
      </c>
      <c r="DA279" s="162">
        <f t="shared" si="271"/>
        <v>0</v>
      </c>
      <c r="DB279" s="162">
        <f t="shared" si="272"/>
        <v>0</v>
      </c>
      <c r="DC279" s="162">
        <f t="shared" si="273"/>
        <v>0</v>
      </c>
      <c r="DD279" s="162">
        <f t="shared" si="274"/>
        <v>0</v>
      </c>
      <c r="DE279" s="178">
        <f t="shared" si="275"/>
        <v>0</v>
      </c>
    </row>
    <row r="280" spans="1:109">
      <c r="B280" s="108" t="str">
        <f>' B_Populations'!$B$15</f>
        <v>55-64</v>
      </c>
      <c r="C280" s="264"/>
      <c r="D280" s="265"/>
      <c r="E280" s="265"/>
      <c r="F280" s="155"/>
      <c r="G280" s="155"/>
      <c r="H280" s="155"/>
      <c r="I280" s="155"/>
      <c r="J280" s="155"/>
      <c r="K280" s="155"/>
      <c r="L280" s="155"/>
      <c r="M280" s="110"/>
      <c r="N280" s="110"/>
      <c r="O280" s="110"/>
      <c r="P280" s="110"/>
      <c r="Q280" s="110"/>
      <c r="R280" s="110"/>
      <c r="S280" s="110"/>
      <c r="T280" s="110"/>
      <c r="U280" s="110"/>
      <c r="V280" s="110"/>
      <c r="W280" s="110"/>
      <c r="X280" s="110"/>
      <c r="Y280" s="110"/>
      <c r="Z280" s="177"/>
      <c r="AA280" s="177"/>
      <c r="AB280" s="177"/>
      <c r="AC280" s="177"/>
      <c r="AD280" s="177"/>
      <c r="AE280" s="177"/>
      <c r="AF280" s="177"/>
      <c r="AG280" s="110"/>
      <c r="AH280" s="157">
        <f>' B_Populations'!C285</f>
        <v>0</v>
      </c>
      <c r="AI280" s="157">
        <f>IF(AH280=0,0,($C$280/$AH$280)*100000)</f>
        <v>0</v>
      </c>
      <c r="AJ280" s="157">
        <f>' B_Populations'!E285</f>
        <v>0</v>
      </c>
      <c r="AK280" s="157">
        <f>IF(AJ280=0,0,($D$280/$AJ$280)*100000)</f>
        <v>0</v>
      </c>
      <c r="AL280" s="157">
        <f>' B_Populations'!G285</f>
        <v>0</v>
      </c>
      <c r="AM280" s="157">
        <f>IF(AL280=0,0,($E$280/$AL$280)*100000)</f>
        <v>0</v>
      </c>
      <c r="AN280" s="157">
        <f>' B_Populations'!I285</f>
        <v>0</v>
      </c>
      <c r="AO280" s="157">
        <f>IF(AN280=0,0,($F$280/$AN$280)*100000)</f>
        <v>0</v>
      </c>
      <c r="AP280" s="157">
        <f>' B_Populations'!K285</f>
        <v>0</v>
      </c>
      <c r="AQ280" s="157">
        <f>IF(AP280=0,0,($G$280/$AP$280)*100000)</f>
        <v>0</v>
      </c>
      <c r="AR280" s="157">
        <f>' B_Populations'!M285</f>
        <v>0</v>
      </c>
      <c r="AS280" s="157">
        <f>IF(AR280=0,0,($H$280/$AR$280)*100000)</f>
        <v>0</v>
      </c>
      <c r="AT280" s="157">
        <f>' B_Populations'!O285</f>
        <v>0</v>
      </c>
      <c r="AU280" s="157">
        <f>IF(AT280=0,0,($I$280/$AT$280)*100000)</f>
        <v>0</v>
      </c>
      <c r="AV280" s="157">
        <f>' B_Populations'!Q285</f>
        <v>0</v>
      </c>
      <c r="AW280" s="157">
        <f>IF(AV280=0,0,($J$280/$AV$280)*100000)</f>
        <v>0</v>
      </c>
      <c r="AX280" s="157">
        <f>' B_Populations'!S285</f>
        <v>0</v>
      </c>
      <c r="AY280" s="157">
        <f>IF(AX280=0,0,($K$280/$AX$280)*100000)</f>
        <v>0</v>
      </c>
      <c r="AZ280" s="157">
        <f>' B_Populations'!U285</f>
        <v>0</v>
      </c>
      <c r="BA280" s="157">
        <f>IF(AZ280=0,0,($L$280/$AZ$280)*100000)</f>
        <v>0</v>
      </c>
      <c r="CQ280" s="110"/>
      <c r="CR280" s="158"/>
      <c r="CS280" s="159">
        <v>8.7247000000000005E-2</v>
      </c>
      <c r="CT280" s="110"/>
      <c r="CU280" s="108" t="str">
        <f>' B_Populations'!$B$15</f>
        <v>55-64</v>
      </c>
      <c r="CV280" s="160">
        <f t="shared" si="266"/>
        <v>0</v>
      </c>
      <c r="CW280" s="161">
        <f t="shared" si="267"/>
        <v>0</v>
      </c>
      <c r="CX280" s="161">
        <f t="shared" si="268"/>
        <v>0</v>
      </c>
      <c r="CY280" s="162">
        <f t="shared" si="269"/>
        <v>0</v>
      </c>
      <c r="CZ280" s="162">
        <f t="shared" si="270"/>
        <v>0</v>
      </c>
      <c r="DA280" s="162">
        <f t="shared" si="271"/>
        <v>0</v>
      </c>
      <c r="DB280" s="162">
        <f t="shared" si="272"/>
        <v>0</v>
      </c>
      <c r="DC280" s="162">
        <f t="shared" si="273"/>
        <v>0</v>
      </c>
      <c r="DD280" s="162">
        <f t="shared" si="274"/>
        <v>0</v>
      </c>
      <c r="DE280" s="178">
        <f t="shared" si="275"/>
        <v>0</v>
      </c>
    </row>
    <row r="281" spans="1:109">
      <c r="B281" s="108" t="str">
        <f>' B_Populations'!$B$16</f>
        <v>65-74</v>
      </c>
      <c r="C281" s="264"/>
      <c r="D281" s="265"/>
      <c r="E281" s="265"/>
      <c r="F281" s="155"/>
      <c r="G281" s="155"/>
      <c r="H281" s="155"/>
      <c r="I281" s="155"/>
      <c r="J281" s="155"/>
      <c r="K281" s="155"/>
      <c r="L281" s="155"/>
      <c r="M281" s="110"/>
      <c r="N281" s="110"/>
      <c r="O281" s="110"/>
      <c r="P281" s="110"/>
      <c r="Q281" s="110"/>
      <c r="R281" s="110"/>
      <c r="S281" s="110"/>
      <c r="T281" s="110"/>
      <c r="U281" s="110"/>
      <c r="V281" s="110"/>
      <c r="W281" s="110"/>
      <c r="X281" s="110"/>
      <c r="Y281" s="110"/>
      <c r="Z281" s="177"/>
      <c r="AA281" s="177"/>
      <c r="AB281" s="177"/>
      <c r="AC281" s="177"/>
      <c r="AD281" s="177"/>
      <c r="AE281" s="177"/>
      <c r="AF281" s="177"/>
      <c r="AG281" s="110"/>
      <c r="AH281" s="157">
        <f>' B_Populations'!C286</f>
        <v>0</v>
      </c>
      <c r="AI281" s="157">
        <f>IF(AH281=0,0,($C$281/$AH$281)*100000)</f>
        <v>0</v>
      </c>
      <c r="AJ281" s="157">
        <f>' B_Populations'!E286</f>
        <v>0</v>
      </c>
      <c r="AK281" s="157">
        <f>IF(AJ281=0,0,($D$281/$AJ$281)*100000)</f>
        <v>0</v>
      </c>
      <c r="AL281" s="157">
        <f>' B_Populations'!G286</f>
        <v>0</v>
      </c>
      <c r="AM281" s="157">
        <f>IF(AL281=0,0,($E$281/$AL$281)*100000)</f>
        <v>0</v>
      </c>
      <c r="AN281" s="157">
        <f>' B_Populations'!I286</f>
        <v>0</v>
      </c>
      <c r="AO281" s="157">
        <f>IF(AN281=0,0,($F$281/$AN$281)*100000)</f>
        <v>0</v>
      </c>
      <c r="AP281" s="157">
        <f>' B_Populations'!K286</f>
        <v>0</v>
      </c>
      <c r="AQ281" s="157">
        <f>IF(AP281=0,0,($G$281/$AP$281)*100000)</f>
        <v>0</v>
      </c>
      <c r="AR281" s="157">
        <f>' B_Populations'!M286</f>
        <v>0</v>
      </c>
      <c r="AS281" s="157">
        <f>IF(AR281=0,0,($H$281/$AR$281)*100000)</f>
        <v>0</v>
      </c>
      <c r="AT281" s="157">
        <f>' B_Populations'!O286</f>
        <v>0</v>
      </c>
      <c r="AU281" s="157">
        <f>IF(AT281=0,0,($I$281/$AT$281)*100000)</f>
        <v>0</v>
      </c>
      <c r="AV281" s="157">
        <f>' B_Populations'!Q286</f>
        <v>0</v>
      </c>
      <c r="AW281" s="157">
        <f>IF(AV281=0,0,($J$281/$AV$281)*100000)</f>
        <v>0</v>
      </c>
      <c r="AX281" s="157">
        <f>' B_Populations'!S286</f>
        <v>0</v>
      </c>
      <c r="AY281" s="157">
        <f>IF(AX281=0,0,($K$281/$AX$281)*100000)</f>
        <v>0</v>
      </c>
      <c r="AZ281" s="157">
        <f>' B_Populations'!U286</f>
        <v>0</v>
      </c>
      <c r="BA281" s="157">
        <f>IF(AZ281=0,0,($L$281/$AZ$281)*100000)</f>
        <v>0</v>
      </c>
      <c r="CQ281" s="110"/>
      <c r="CR281" s="158"/>
      <c r="CS281" s="159">
        <v>6.6036999999999998E-2</v>
      </c>
      <c r="CT281" s="110"/>
      <c r="CU281" s="108" t="str">
        <f>' B_Populations'!$B$16</f>
        <v>65-74</v>
      </c>
      <c r="CV281" s="160">
        <f t="shared" si="266"/>
        <v>0</v>
      </c>
      <c r="CW281" s="161">
        <f t="shared" si="267"/>
        <v>0</v>
      </c>
      <c r="CX281" s="161">
        <f t="shared" si="268"/>
        <v>0</v>
      </c>
      <c r="CY281" s="162">
        <f t="shared" si="269"/>
        <v>0</v>
      </c>
      <c r="CZ281" s="162">
        <f t="shared" si="270"/>
        <v>0</v>
      </c>
      <c r="DA281" s="162">
        <f t="shared" si="271"/>
        <v>0</v>
      </c>
      <c r="DB281" s="162">
        <f t="shared" si="272"/>
        <v>0</v>
      </c>
      <c r="DC281" s="162">
        <f t="shared" si="273"/>
        <v>0</v>
      </c>
      <c r="DD281" s="162">
        <f t="shared" si="274"/>
        <v>0</v>
      </c>
      <c r="DE281" s="178">
        <f t="shared" si="275"/>
        <v>0</v>
      </c>
    </row>
    <row r="282" spans="1:109">
      <c r="B282" s="108" t="str">
        <f>' B_Populations'!$B$17</f>
        <v>75-84</v>
      </c>
      <c r="C282" s="264"/>
      <c r="D282" s="265"/>
      <c r="E282" s="265"/>
      <c r="F282" s="155"/>
      <c r="G282" s="155"/>
      <c r="H282" s="155"/>
      <c r="I282" s="155"/>
      <c r="J282" s="155"/>
      <c r="K282" s="155"/>
      <c r="L282" s="155"/>
      <c r="M282" s="110"/>
      <c r="N282" s="110"/>
      <c r="O282" s="110"/>
      <c r="P282" s="110"/>
      <c r="Q282" s="110"/>
      <c r="R282" s="110"/>
      <c r="S282" s="110"/>
      <c r="T282" s="110"/>
      <c r="U282" s="110"/>
      <c r="V282" s="110"/>
      <c r="W282" s="110"/>
      <c r="X282" s="110"/>
      <c r="Y282" s="110"/>
      <c r="Z282" s="177"/>
      <c r="AA282" s="177"/>
      <c r="AB282" s="177"/>
      <c r="AC282" s="177"/>
      <c r="AD282" s="177"/>
      <c r="AE282" s="177"/>
      <c r="AF282" s="177"/>
      <c r="AG282" s="110"/>
      <c r="AH282" s="157">
        <f>' B_Populations'!C287</f>
        <v>0</v>
      </c>
      <c r="AI282" s="157">
        <f>IF(AH282=0,0,($C$282/$AH$282)*100000)</f>
        <v>0</v>
      </c>
      <c r="AJ282" s="157">
        <f>' B_Populations'!E287</f>
        <v>0</v>
      </c>
      <c r="AK282" s="157">
        <f>IF(AJ282=0,0,($D$282/$AJ$282)*100000)</f>
        <v>0</v>
      </c>
      <c r="AL282" s="157">
        <f>' B_Populations'!G287</f>
        <v>0</v>
      </c>
      <c r="AM282" s="157">
        <f>IF(AL282=0,0,($E$282/$AL$282)*100000)</f>
        <v>0</v>
      </c>
      <c r="AN282" s="157">
        <f>' B_Populations'!I287</f>
        <v>0</v>
      </c>
      <c r="AO282" s="157">
        <f>IF(AN282=0,0,($F$282/$AN$282)*100000)</f>
        <v>0</v>
      </c>
      <c r="AP282" s="157">
        <f>' B_Populations'!K287</f>
        <v>0</v>
      </c>
      <c r="AQ282" s="157">
        <f>IF(AP282=0,0,($G$282/$AP$282)*100000)</f>
        <v>0</v>
      </c>
      <c r="AR282" s="157">
        <f>' B_Populations'!M287</f>
        <v>0</v>
      </c>
      <c r="AS282" s="157">
        <f>IF(AR282=0,0,($H$282/$AR$282)*100000)</f>
        <v>0</v>
      </c>
      <c r="AT282" s="157">
        <f>' B_Populations'!O287</f>
        <v>0</v>
      </c>
      <c r="AU282" s="157">
        <f>IF(AT282=0,0,($I$282/$AT$282)*100000)</f>
        <v>0</v>
      </c>
      <c r="AV282" s="157">
        <f>' B_Populations'!Q287</f>
        <v>0</v>
      </c>
      <c r="AW282" s="157">
        <f>IF(AV282=0,0,($J$282/$AV$282)*100000)</f>
        <v>0</v>
      </c>
      <c r="AX282" s="157">
        <f>' B_Populations'!S287</f>
        <v>0</v>
      </c>
      <c r="AY282" s="157">
        <f>IF(AX282=0,0,($K$282/$AX$282)*100000)</f>
        <v>0</v>
      </c>
      <c r="AZ282" s="157">
        <f>' B_Populations'!U287</f>
        <v>0</v>
      </c>
      <c r="BA282" s="157">
        <f>IF(AZ282=0,0,($L$282/$AZ$282)*100000)</f>
        <v>0</v>
      </c>
      <c r="CQ282" s="110"/>
      <c r="CR282" s="158"/>
      <c r="CS282" s="159">
        <v>4.4840999999999999E-2</v>
      </c>
      <c r="CT282" s="110"/>
      <c r="CU282" s="108" t="str">
        <f>' B_Populations'!$B$17</f>
        <v>75-84</v>
      </c>
      <c r="CV282" s="160">
        <f t="shared" si="266"/>
        <v>0</v>
      </c>
      <c r="CW282" s="161">
        <f t="shared" si="267"/>
        <v>0</v>
      </c>
      <c r="CX282" s="161">
        <f t="shared" si="268"/>
        <v>0</v>
      </c>
      <c r="CY282" s="162">
        <f t="shared" si="269"/>
        <v>0</v>
      </c>
      <c r="CZ282" s="162">
        <f t="shared" si="270"/>
        <v>0</v>
      </c>
      <c r="DA282" s="162">
        <f t="shared" si="271"/>
        <v>0</v>
      </c>
      <c r="DB282" s="162">
        <f t="shared" si="272"/>
        <v>0</v>
      </c>
      <c r="DC282" s="162">
        <f t="shared" si="273"/>
        <v>0</v>
      </c>
      <c r="DD282" s="162">
        <f t="shared" si="274"/>
        <v>0</v>
      </c>
      <c r="DE282" s="178">
        <f t="shared" si="275"/>
        <v>0</v>
      </c>
    </row>
    <row r="283" spans="1:109">
      <c r="B283" s="108" t="str">
        <f>' B_Populations'!$B$18</f>
        <v>85+</v>
      </c>
      <c r="C283" s="264"/>
      <c r="D283" s="265"/>
      <c r="E283" s="265"/>
      <c r="F283" s="155"/>
      <c r="G283" s="155"/>
      <c r="H283" s="155"/>
      <c r="I283" s="155"/>
      <c r="J283" s="155"/>
      <c r="K283" s="155"/>
      <c r="L283" s="155"/>
      <c r="M283" s="110"/>
      <c r="N283" s="110"/>
      <c r="O283" s="110"/>
      <c r="P283" s="110"/>
      <c r="Q283" s="110"/>
      <c r="R283" s="110"/>
      <c r="S283" s="110"/>
      <c r="T283" s="110"/>
      <c r="U283" s="110"/>
      <c r="V283" s="110"/>
      <c r="W283" s="110"/>
      <c r="X283" s="110"/>
      <c r="Y283" s="110"/>
      <c r="Z283" s="177"/>
      <c r="AA283" s="177"/>
      <c r="AB283" s="177"/>
      <c r="AC283" s="177"/>
      <c r="AD283" s="177"/>
      <c r="AE283" s="177"/>
      <c r="AF283" s="177"/>
      <c r="AG283" s="110"/>
      <c r="AH283" s="157">
        <f>' B_Populations'!C288</f>
        <v>0</v>
      </c>
      <c r="AI283" s="157">
        <f>IF(AH283=0,0,($C$283/$AH$283)*100000)</f>
        <v>0</v>
      </c>
      <c r="AJ283" s="157">
        <f>' B_Populations'!E288</f>
        <v>0</v>
      </c>
      <c r="AK283" s="157">
        <f>IF(AJ283=0,0,($D$283/$AJ$283)*100000)</f>
        <v>0</v>
      </c>
      <c r="AL283" s="157">
        <f>' B_Populations'!G288</f>
        <v>0</v>
      </c>
      <c r="AM283" s="157">
        <f>IF(AL283=0,0,($E$283/$AL$283)*100000)</f>
        <v>0</v>
      </c>
      <c r="AN283" s="157">
        <f>' B_Populations'!I288</f>
        <v>0</v>
      </c>
      <c r="AO283" s="157">
        <f>IF(AN283=0,0,($F$283/$AN$283)*100000)</f>
        <v>0</v>
      </c>
      <c r="AP283" s="157">
        <f>' B_Populations'!K288</f>
        <v>0</v>
      </c>
      <c r="AQ283" s="157">
        <f>IF(AP283=0,0,($G$283/$AP$283)*100000)</f>
        <v>0</v>
      </c>
      <c r="AR283" s="157">
        <f>' B_Populations'!M288</f>
        <v>0</v>
      </c>
      <c r="AS283" s="157">
        <f>IF(AR283=0,0,($H$283/$AR$283)*100000)</f>
        <v>0</v>
      </c>
      <c r="AT283" s="157">
        <f>' B_Populations'!O288</f>
        <v>0</v>
      </c>
      <c r="AU283" s="157">
        <f>IF(AT283=0,0,($I$283/$AT$283)*100000)</f>
        <v>0</v>
      </c>
      <c r="AV283" s="157">
        <f>' B_Populations'!Q288</f>
        <v>0</v>
      </c>
      <c r="AW283" s="157">
        <f>IF(AV283=0,0,($J$283/$AV$283)*100000)</f>
        <v>0</v>
      </c>
      <c r="AX283" s="157">
        <f>' B_Populations'!S288</f>
        <v>0</v>
      </c>
      <c r="AY283" s="157">
        <f>IF(AX283=0,0,($K$283/$AX$283)*100000)</f>
        <v>0</v>
      </c>
      <c r="AZ283" s="157">
        <f>' B_Populations'!U288</f>
        <v>0</v>
      </c>
      <c r="BA283" s="157">
        <f>IF(AZ283=0,0,($L$283/$AZ$283)*100000)</f>
        <v>0</v>
      </c>
      <c r="CQ283" s="110"/>
      <c r="CR283" s="158"/>
      <c r="CS283" s="159">
        <v>1.5507999999999999E-2</v>
      </c>
      <c r="CT283" s="110"/>
      <c r="CU283" s="108" t="str">
        <f>' B_Populations'!$B$18</f>
        <v>85+</v>
      </c>
      <c r="CV283" s="160">
        <f t="shared" si="266"/>
        <v>0</v>
      </c>
      <c r="CW283" s="161">
        <f t="shared" si="267"/>
        <v>0</v>
      </c>
      <c r="CX283" s="161">
        <f t="shared" si="268"/>
        <v>0</v>
      </c>
      <c r="CY283" s="162">
        <f t="shared" si="269"/>
        <v>0</v>
      </c>
      <c r="CZ283" s="162">
        <f t="shared" si="270"/>
        <v>0</v>
      </c>
      <c r="DA283" s="162">
        <f t="shared" si="271"/>
        <v>0</v>
      </c>
      <c r="DB283" s="162">
        <f t="shared" si="272"/>
        <v>0</v>
      </c>
      <c r="DC283" s="162">
        <f t="shared" si="273"/>
        <v>0</v>
      </c>
      <c r="DD283" s="162">
        <f t="shared" si="274"/>
        <v>0</v>
      </c>
      <c r="DE283" s="178">
        <f t="shared" si="275"/>
        <v>0</v>
      </c>
    </row>
    <row r="284" spans="1:109">
      <c r="B284" s="163" t="s">
        <v>115</v>
      </c>
      <c r="C284" s="164">
        <f t="shared" ref="C284:L284" si="276">SUM(C274:C283)</f>
        <v>0</v>
      </c>
      <c r="D284" s="165">
        <f t="shared" si="276"/>
        <v>0</v>
      </c>
      <c r="E284" s="165">
        <f t="shared" si="276"/>
        <v>0</v>
      </c>
      <c r="F284" s="167">
        <f t="shared" si="276"/>
        <v>0</v>
      </c>
      <c r="G284" s="167">
        <f t="shared" si="276"/>
        <v>0</v>
      </c>
      <c r="H284" s="167">
        <f t="shared" si="276"/>
        <v>0</v>
      </c>
      <c r="I284" s="167">
        <f t="shared" si="276"/>
        <v>0</v>
      </c>
      <c r="J284" s="167">
        <f t="shared" si="276"/>
        <v>0</v>
      </c>
      <c r="K284" s="167">
        <f t="shared" si="276"/>
        <v>0</v>
      </c>
      <c r="L284" s="179">
        <f t="shared" si="276"/>
        <v>0</v>
      </c>
      <c r="M284" s="98"/>
      <c r="AH284" s="170">
        <f t="shared" ref="AH284:BA284" si="277">SUM(AH274:AH283)</f>
        <v>0</v>
      </c>
      <c r="AI284" s="157">
        <f>IF(AH284=0,0,($C$284/$AH$284)*100000)</f>
        <v>0</v>
      </c>
      <c r="AJ284" s="157">
        <f t="shared" si="277"/>
        <v>0</v>
      </c>
      <c r="AK284" s="157">
        <f>IF(AJ284=0,0,($D$284/$AJ$284)*100000)</f>
        <v>0</v>
      </c>
      <c r="AL284" s="157">
        <f t="shared" si="277"/>
        <v>0</v>
      </c>
      <c r="AM284" s="157">
        <f>IF(AL284=0,0,($E$284/$AL$284)*100000)</f>
        <v>0</v>
      </c>
      <c r="AN284" s="157">
        <f t="shared" si="277"/>
        <v>0</v>
      </c>
      <c r="AO284" s="157">
        <f>IF(AN284=0,0,($F$284/$AN$284)*100000)</f>
        <v>0</v>
      </c>
      <c r="AP284" s="157">
        <f t="shared" si="277"/>
        <v>0</v>
      </c>
      <c r="AQ284" s="157">
        <f>IF(AP284=0,0,($G$284/$AP$284)*100000)</f>
        <v>0</v>
      </c>
      <c r="AR284" s="157">
        <f t="shared" si="277"/>
        <v>0</v>
      </c>
      <c r="AS284" s="157">
        <f>IF(AR284=0,0,($H$284/$AR$284)*100000)</f>
        <v>0</v>
      </c>
      <c r="AT284" s="157">
        <f t="shared" si="277"/>
        <v>0</v>
      </c>
      <c r="AU284" s="157">
        <f>IF(AT284=0,0,($I$284/$AT$284)*100000)</f>
        <v>0</v>
      </c>
      <c r="AV284" s="157">
        <f t="shared" si="277"/>
        <v>0</v>
      </c>
      <c r="AW284" s="157">
        <f>IF(AV284=0,0,($J$284/$AV$284)*100000)</f>
        <v>0</v>
      </c>
      <c r="AX284" s="157">
        <f t="shared" si="277"/>
        <v>0</v>
      </c>
      <c r="AY284" s="157">
        <f>IF(AX284=0,0,($K$284/$AX$284)*100000)</f>
        <v>0</v>
      </c>
      <c r="AZ284" s="157">
        <f t="shared" si="277"/>
        <v>0</v>
      </c>
      <c r="BA284" s="157">
        <f>IF(AZ284=0,0,($L$284/$AZ$284)*100000)</f>
        <v>0</v>
      </c>
      <c r="CS284" s="171"/>
      <c r="CU284" s="157" t="s">
        <v>115</v>
      </c>
      <c r="CV284" s="160">
        <f t="shared" ref="CV284:DE284" si="278">SUM(CV274:CV283)</f>
        <v>0</v>
      </c>
      <c r="CW284" s="161">
        <f t="shared" si="278"/>
        <v>0</v>
      </c>
      <c r="CX284" s="161">
        <f t="shared" si="278"/>
        <v>0</v>
      </c>
      <c r="CY284" s="172">
        <f t="shared" si="278"/>
        <v>0</v>
      </c>
      <c r="CZ284" s="172">
        <f t="shared" si="278"/>
        <v>0</v>
      </c>
      <c r="DA284" s="172">
        <f t="shared" si="278"/>
        <v>0</v>
      </c>
      <c r="DB284" s="172">
        <f t="shared" si="278"/>
        <v>0</v>
      </c>
      <c r="DC284" s="172">
        <f t="shared" si="278"/>
        <v>0</v>
      </c>
      <c r="DD284" s="172">
        <f t="shared" si="278"/>
        <v>0</v>
      </c>
      <c r="DE284" s="180">
        <f t="shared" si="278"/>
        <v>0</v>
      </c>
    </row>
    <row r="286" spans="1:109" ht="12.95" thickBot="1"/>
    <row r="287" spans="1:109" ht="13.5" thickBot="1">
      <c r="A287" s="136" t="s">
        <v>116</v>
      </c>
      <c r="B287" s="173"/>
      <c r="C287" s="174">
        <f>' B_Populations'!A295</f>
        <v>0</v>
      </c>
      <c r="D287" s="139" t="s">
        <v>103</v>
      </c>
      <c r="E287" s="139"/>
      <c r="F287" s="140" t="s">
        <v>104</v>
      </c>
      <c r="G287" s="141"/>
      <c r="H287" s="141"/>
      <c r="I287" s="141"/>
      <c r="J287" s="141"/>
      <c r="K287" s="141"/>
      <c r="L287" s="141"/>
      <c r="M287" s="98"/>
      <c r="N287" s="98"/>
      <c r="O287" s="98"/>
      <c r="P287" s="98"/>
      <c r="Q287" s="98"/>
      <c r="R287" s="98"/>
      <c r="S287" s="98"/>
      <c r="T287" s="98"/>
      <c r="U287" s="98"/>
      <c r="V287" s="98"/>
      <c r="W287" s="98"/>
      <c r="X287" s="98"/>
      <c r="Y287" s="98"/>
      <c r="CV287" s="98" t="s">
        <v>106</v>
      </c>
      <c r="CW287" s="98"/>
      <c r="CX287" s="98"/>
      <c r="CY287" s="98"/>
    </row>
    <row r="288" spans="1:109" ht="39">
      <c r="B288" s="144" t="s">
        <v>32</v>
      </c>
      <c r="C288" s="145" t="s">
        <v>107</v>
      </c>
      <c r="D288" s="146" t="s">
        <v>108</v>
      </c>
      <c r="E288" s="146" t="s">
        <v>109</v>
      </c>
      <c r="F288" s="148" t="str">
        <f>' B_Populations'!$I$8</f>
        <v>White-Not Hispanic</v>
      </c>
      <c r="G288" s="148" t="str">
        <f>' B_Populations'!$K$8</f>
        <v>Hispanic</v>
      </c>
      <c r="H288" s="148" t="str">
        <f>' B_Populations'!$M$8</f>
        <v>Black-Not Hispanic</v>
      </c>
      <c r="I288" s="148" t="str">
        <f>' B_Populations'!$O$8</f>
        <v>Asian</v>
      </c>
      <c r="J288" s="148" t="str">
        <f>' B_Populations'!$Q$8</f>
        <v>American Indian/Alaska Native</v>
      </c>
      <c r="K288" s="148" t="str">
        <f>' B_Populations'!$S$8</f>
        <v>Other</v>
      </c>
      <c r="L288" s="175" t="str">
        <f>' B_Populations'!$U$8</f>
        <v>Other</v>
      </c>
      <c r="M288" s="102"/>
      <c r="N288" s="102"/>
      <c r="O288" s="102"/>
      <c r="P288" s="102"/>
      <c r="Q288" s="102"/>
      <c r="R288" s="102"/>
      <c r="S288" s="102"/>
      <c r="T288" s="102"/>
      <c r="U288" s="102"/>
      <c r="V288" s="102"/>
      <c r="W288" s="102"/>
      <c r="X288" s="102"/>
      <c r="Y288" s="102"/>
      <c r="Z288" s="102"/>
      <c r="AA288" s="102"/>
      <c r="AB288" s="102"/>
      <c r="AC288" s="102"/>
      <c r="AD288" s="102"/>
      <c r="AE288" s="102"/>
      <c r="AF288" s="102"/>
      <c r="AH288" s="150" t="s">
        <v>110</v>
      </c>
      <c r="AI288" s="150" t="s">
        <v>111</v>
      </c>
      <c r="AJ288" s="150" t="s">
        <v>112</v>
      </c>
      <c r="AK288" s="150" t="s">
        <v>111</v>
      </c>
      <c r="AL288" s="150" t="s">
        <v>113</v>
      </c>
      <c r="AM288" s="150" t="s">
        <v>111</v>
      </c>
      <c r="AN288" s="150" t="str">
        <f>' B_Populations'!$I$8</f>
        <v>White-Not Hispanic</v>
      </c>
      <c r="AO288" s="150" t="s">
        <v>111</v>
      </c>
      <c r="AP288" s="150" t="str">
        <f>' B_Populations'!$K$8</f>
        <v>Hispanic</v>
      </c>
      <c r="AQ288" s="150" t="s">
        <v>111</v>
      </c>
      <c r="AR288" s="150" t="str">
        <f>' B_Populations'!$M$8</f>
        <v>Black-Not Hispanic</v>
      </c>
      <c r="AS288" s="150" t="s">
        <v>111</v>
      </c>
      <c r="AT288" s="150" t="str">
        <f>' B_Populations'!$O$8</f>
        <v>Asian</v>
      </c>
      <c r="AU288" s="150" t="s">
        <v>111</v>
      </c>
      <c r="AV288" s="150" t="str">
        <f>' B_Populations'!$Q$8</f>
        <v>American Indian/Alaska Native</v>
      </c>
      <c r="AW288" s="150" t="s">
        <v>111</v>
      </c>
      <c r="AX288" s="150" t="str">
        <f>' B_Populations'!$S$8</f>
        <v>Other</v>
      </c>
      <c r="AY288" s="150" t="s">
        <v>111</v>
      </c>
      <c r="AZ288" s="150" t="str">
        <f>' B_Populations'!$U$8</f>
        <v>Other</v>
      </c>
      <c r="BA288" s="150" t="s">
        <v>111</v>
      </c>
      <c r="BB288" s="102"/>
      <c r="BC288" s="102"/>
      <c r="BD288" s="102"/>
      <c r="BE288" s="102"/>
      <c r="BF288" s="102"/>
      <c r="BG288" s="102"/>
      <c r="BH288" s="102"/>
      <c r="BI288" s="102"/>
      <c r="BJ288" s="102"/>
      <c r="BK288" s="102"/>
      <c r="BL288" s="102"/>
      <c r="BM288" s="102"/>
      <c r="BN288" s="102"/>
      <c r="BO288" s="102"/>
      <c r="BP288" s="102"/>
      <c r="BQ288" s="102"/>
      <c r="BR288" s="102"/>
      <c r="BS288" s="102"/>
      <c r="BT288" s="102"/>
      <c r="BU288" s="102"/>
      <c r="BV288" s="102"/>
      <c r="BW288" s="102"/>
      <c r="BX288" s="102"/>
      <c r="BY288" s="102"/>
      <c r="BZ288" s="102"/>
      <c r="CA288" s="102"/>
      <c r="CB288" s="102"/>
      <c r="CC288" s="102"/>
      <c r="CD288" s="102"/>
      <c r="CE288" s="102"/>
      <c r="CF288" s="102"/>
      <c r="CG288" s="102"/>
      <c r="CH288" s="102"/>
      <c r="CI288" s="102"/>
      <c r="CJ288" s="102"/>
      <c r="CK288" s="102"/>
      <c r="CL288" s="102"/>
      <c r="CM288" s="102"/>
      <c r="CN288" s="102"/>
      <c r="CO288" s="102"/>
      <c r="CP288" s="102"/>
      <c r="CQ288" s="102"/>
      <c r="CR288" s="102"/>
      <c r="CS288" s="151" t="s">
        <v>114</v>
      </c>
      <c r="CU288" s="150" t="s">
        <v>32</v>
      </c>
      <c r="CV288" s="152" t="s">
        <v>33</v>
      </c>
      <c r="CW288" s="153" t="s">
        <v>34</v>
      </c>
      <c r="CX288" s="153" t="s">
        <v>35</v>
      </c>
      <c r="CY288" s="148" t="str">
        <f>' B_Populations'!$I$8</f>
        <v>White-Not Hispanic</v>
      </c>
      <c r="CZ288" s="148" t="str">
        <f>' B_Populations'!$K$8</f>
        <v>Hispanic</v>
      </c>
      <c r="DA288" s="148" t="str">
        <f>' B_Populations'!$M$8</f>
        <v>Black-Not Hispanic</v>
      </c>
      <c r="DB288" s="148" t="str">
        <f>' B_Populations'!$O$8</f>
        <v>Asian</v>
      </c>
      <c r="DC288" s="148" t="str">
        <f>' B_Populations'!$Q$8</f>
        <v>American Indian/Alaska Native</v>
      </c>
      <c r="DD288" s="148" t="str">
        <f>' B_Populations'!$S$8</f>
        <v>Other</v>
      </c>
      <c r="DE288" s="175" t="str">
        <f>' B_Populations'!$U$8</f>
        <v>Other</v>
      </c>
    </row>
    <row r="289" spans="1:129">
      <c r="B289" s="108" t="str">
        <f>' B_Populations'!$B$9</f>
        <v>10-14</v>
      </c>
      <c r="C289" s="264"/>
      <c r="D289" s="265"/>
      <c r="E289" s="265"/>
      <c r="F289" s="155"/>
      <c r="G289" s="155"/>
      <c r="H289" s="155"/>
      <c r="I289" s="155"/>
      <c r="J289" s="155"/>
      <c r="K289" s="155"/>
      <c r="L289" s="155"/>
      <c r="M289" s="110"/>
      <c r="N289" s="110"/>
      <c r="O289" s="110"/>
      <c r="P289" s="110"/>
      <c r="Q289" s="110"/>
      <c r="R289" s="110"/>
      <c r="S289" s="110"/>
      <c r="T289" s="110"/>
      <c r="U289" s="110"/>
      <c r="V289" s="110"/>
      <c r="W289" s="110"/>
      <c r="X289" s="110"/>
      <c r="Y289" s="110"/>
      <c r="Z289" s="177"/>
      <c r="AA289" s="177"/>
      <c r="AB289" s="177"/>
      <c r="AC289" s="177"/>
      <c r="AD289" s="177"/>
      <c r="AE289" s="177"/>
      <c r="AF289" s="177"/>
      <c r="AG289" s="110"/>
      <c r="AH289" s="157">
        <f>' B_Populations'!C293</f>
        <v>0</v>
      </c>
      <c r="AI289" s="157">
        <f>IF(AH289=0,0,($C$289/$AH$289)*100000)</f>
        <v>0</v>
      </c>
      <c r="AJ289" s="157">
        <f>' B_Populations'!E293</f>
        <v>0</v>
      </c>
      <c r="AK289" s="157">
        <f>IF(AJ289=0,0,($D$289/$AJ$289)*100000)</f>
        <v>0</v>
      </c>
      <c r="AL289" s="157">
        <f>' B_Populations'!G293</f>
        <v>0</v>
      </c>
      <c r="AM289" s="157">
        <f>IF(AL289=0,0,($E$289/$AL$289)*100000)</f>
        <v>0</v>
      </c>
      <c r="AN289" s="157">
        <f>' B_Populations'!I293</f>
        <v>0</v>
      </c>
      <c r="AO289" s="157">
        <f>IF(AN289=0,0,($F$289/$AN$289)*100000)</f>
        <v>0</v>
      </c>
      <c r="AP289" s="157">
        <f>' B_Populations'!K293</f>
        <v>0</v>
      </c>
      <c r="AQ289" s="157">
        <f>IF(AP289=0,0,($G$289/$AP$289)*100000)</f>
        <v>0</v>
      </c>
      <c r="AR289" s="157">
        <f>' B_Populations'!M293</f>
        <v>0</v>
      </c>
      <c r="AS289" s="157">
        <f>IF(AR289=0,0,($H$289/$AR$289)*100000)</f>
        <v>0</v>
      </c>
      <c r="AT289" s="157">
        <f>' B_Populations'!O293</f>
        <v>0</v>
      </c>
      <c r="AU289" s="157">
        <f>IF(AT289=0,0,($I$289/$AT$289)*100000)</f>
        <v>0</v>
      </c>
      <c r="AV289" s="157">
        <f>' B_Populations'!Q293</f>
        <v>0</v>
      </c>
      <c r="AW289" s="157">
        <f>IF(AV289=0,0,($J$289/$AV$289)*100000)</f>
        <v>0</v>
      </c>
      <c r="AX289" s="157">
        <f>' B_Populations'!S293</f>
        <v>0</v>
      </c>
      <c r="AY289" s="157">
        <f>IF(AX289=0,0,($K$289/$AX$289)*100000)</f>
        <v>0</v>
      </c>
      <c r="AZ289" s="157">
        <f>' B_Populations'!U293</f>
        <v>0</v>
      </c>
      <c r="BA289" s="157">
        <f>IF(AZ289=0,0,($L$289/$AZ$289)*100000)</f>
        <v>0</v>
      </c>
      <c r="CQ289" s="110"/>
      <c r="CR289" s="158"/>
      <c r="CS289" s="159">
        <v>7.3032E-2</v>
      </c>
      <c r="CT289" s="110"/>
      <c r="CU289" s="108" t="str">
        <f>' B_Populations'!$B$9</f>
        <v>10-14</v>
      </c>
      <c r="CV289" s="160">
        <f t="shared" ref="CV289:CV298" si="279">AI289*CS289</f>
        <v>0</v>
      </c>
      <c r="CW289" s="161">
        <f t="shared" ref="CW289:CW298" si="280">AK289*CS289</f>
        <v>0</v>
      </c>
      <c r="CX289" s="161">
        <f t="shared" ref="CX289:CX298" si="281">AM289*CS289</f>
        <v>0</v>
      </c>
      <c r="CY289" s="162">
        <f t="shared" ref="CY289:CY298" si="282">AO289*CS289</f>
        <v>0</v>
      </c>
      <c r="CZ289" s="162">
        <f t="shared" ref="CZ289:CZ298" si="283">AQ289*CS289</f>
        <v>0</v>
      </c>
      <c r="DA289" s="162">
        <f t="shared" ref="DA289:DA298" si="284">AS289*CS289</f>
        <v>0</v>
      </c>
      <c r="DB289" s="162">
        <f t="shared" ref="DB289:DB298" si="285">AU289*CS289</f>
        <v>0</v>
      </c>
      <c r="DC289" s="162">
        <f t="shared" ref="DC289:DC298" si="286">AW289*CS289</f>
        <v>0</v>
      </c>
      <c r="DD289" s="162">
        <f t="shared" ref="DD289:DD298" si="287">AY289*CS289</f>
        <v>0</v>
      </c>
      <c r="DE289" s="178">
        <f t="shared" ref="DE289:DE298" si="288">BA289*CS289</f>
        <v>0</v>
      </c>
    </row>
    <row r="290" spans="1:129">
      <c r="B290" s="108" t="str">
        <f>' B_Populations'!$B$10</f>
        <v>15-19</v>
      </c>
      <c r="C290" s="264"/>
      <c r="D290" s="265"/>
      <c r="E290" s="265"/>
      <c r="F290" s="155"/>
      <c r="G290" s="155"/>
      <c r="H290" s="155"/>
      <c r="I290" s="155"/>
      <c r="J290" s="155"/>
      <c r="K290" s="155"/>
      <c r="L290" s="155"/>
      <c r="M290" s="110"/>
      <c r="N290" s="110"/>
      <c r="O290" s="110"/>
      <c r="P290" s="110"/>
      <c r="Q290" s="110"/>
      <c r="R290" s="110"/>
      <c r="S290" s="110"/>
      <c r="T290" s="110"/>
      <c r="U290" s="110"/>
      <c r="V290" s="110"/>
      <c r="W290" s="110"/>
      <c r="X290" s="110"/>
      <c r="Y290" s="110"/>
      <c r="Z290" s="177"/>
      <c r="AA290" s="177"/>
      <c r="AB290" s="177"/>
      <c r="AC290" s="177"/>
      <c r="AD290" s="177"/>
      <c r="AE290" s="177"/>
      <c r="AF290" s="177"/>
      <c r="AG290" s="110"/>
      <c r="AH290" s="157">
        <f>' B_Populations'!C294</f>
        <v>0</v>
      </c>
      <c r="AI290" s="157">
        <f>IF(AH290=0,0,($C$290/$AH$290)*100000)</f>
        <v>0</v>
      </c>
      <c r="AJ290" s="157">
        <f>' B_Populations'!E294</f>
        <v>0</v>
      </c>
      <c r="AK290" s="157">
        <f>IF(AJ290=0,0,($D$290/$AJ$290)*100000)</f>
        <v>0</v>
      </c>
      <c r="AL290" s="157">
        <f>' B_Populations'!G294</f>
        <v>0</v>
      </c>
      <c r="AM290" s="157">
        <f>IF(AL290=0,0,($E$290/$AL$290)*100000)</f>
        <v>0</v>
      </c>
      <c r="AN290" s="157">
        <f>' B_Populations'!I294</f>
        <v>0</v>
      </c>
      <c r="AO290" s="157">
        <f>IF(AN290=0,0,($F$290/$AN$290)*100000)</f>
        <v>0</v>
      </c>
      <c r="AP290" s="157">
        <f>' B_Populations'!K294</f>
        <v>0</v>
      </c>
      <c r="AQ290" s="157">
        <f>IF(AP290=0,0,($G$290/$AP$290)*100000)</f>
        <v>0</v>
      </c>
      <c r="AR290" s="157">
        <f>' B_Populations'!M294</f>
        <v>0</v>
      </c>
      <c r="AS290" s="157">
        <f>IF(AR290=0,0,($H$290/$AR$290)*100000)</f>
        <v>0</v>
      </c>
      <c r="AT290" s="157">
        <f>' B_Populations'!O294</f>
        <v>0</v>
      </c>
      <c r="AU290" s="157">
        <f>IF(AT290=0,0,($I$290/$AT$290)*100000)</f>
        <v>0</v>
      </c>
      <c r="AV290" s="157">
        <f>' B_Populations'!Q294</f>
        <v>0</v>
      </c>
      <c r="AW290" s="157">
        <f>IF(AV290=0,0,($J$290/$AV$290)*100000)</f>
        <v>0</v>
      </c>
      <c r="AX290" s="157">
        <f>' B_Populations'!S294</f>
        <v>0</v>
      </c>
      <c r="AY290" s="157">
        <f>IF(AX290=0,0,($K$290/$AX$290)*100000)</f>
        <v>0</v>
      </c>
      <c r="AZ290" s="157">
        <f>' B_Populations'!U294</f>
        <v>0</v>
      </c>
      <c r="BA290" s="157">
        <f>IF(AZ290=0,0,($L$290/$AZ$290)*100000)</f>
        <v>0</v>
      </c>
      <c r="CQ290" s="110"/>
      <c r="CR290" s="158"/>
      <c r="CS290" s="159">
        <v>7.2168999999999997E-2</v>
      </c>
      <c r="CT290" s="110"/>
      <c r="CU290" s="108" t="str">
        <f>' B_Populations'!$B$10</f>
        <v>15-19</v>
      </c>
      <c r="CV290" s="160">
        <f t="shared" si="279"/>
        <v>0</v>
      </c>
      <c r="CW290" s="161">
        <f t="shared" si="280"/>
        <v>0</v>
      </c>
      <c r="CX290" s="161">
        <f t="shared" si="281"/>
        <v>0</v>
      </c>
      <c r="CY290" s="162">
        <f t="shared" si="282"/>
        <v>0</v>
      </c>
      <c r="CZ290" s="162">
        <f t="shared" si="283"/>
        <v>0</v>
      </c>
      <c r="DA290" s="162">
        <f t="shared" si="284"/>
        <v>0</v>
      </c>
      <c r="DB290" s="162">
        <f t="shared" si="285"/>
        <v>0</v>
      </c>
      <c r="DC290" s="162">
        <f t="shared" si="286"/>
        <v>0</v>
      </c>
      <c r="DD290" s="162">
        <f t="shared" si="287"/>
        <v>0</v>
      </c>
      <c r="DE290" s="178">
        <f t="shared" si="288"/>
        <v>0</v>
      </c>
    </row>
    <row r="291" spans="1:129">
      <c r="B291" s="108" t="str">
        <f>' B_Populations'!$B$11</f>
        <v>20-24</v>
      </c>
      <c r="C291" s="264"/>
      <c r="D291" s="265"/>
      <c r="E291" s="265"/>
      <c r="F291" s="155"/>
      <c r="G291" s="155"/>
      <c r="H291" s="155"/>
      <c r="I291" s="155"/>
      <c r="J291" s="155"/>
      <c r="K291" s="155"/>
      <c r="L291" s="155"/>
      <c r="M291" s="110"/>
      <c r="N291" s="110"/>
      <c r="O291" s="110"/>
      <c r="P291" s="110"/>
      <c r="Q291" s="110"/>
      <c r="R291" s="110"/>
      <c r="S291" s="110"/>
      <c r="T291" s="110"/>
      <c r="U291" s="110"/>
      <c r="V291" s="110"/>
      <c r="W291" s="110"/>
      <c r="X291" s="110"/>
      <c r="Y291" s="110"/>
      <c r="Z291" s="177"/>
      <c r="AA291" s="177"/>
      <c r="AB291" s="177"/>
      <c r="AC291" s="177"/>
      <c r="AD291" s="177"/>
      <c r="AE291" s="177"/>
      <c r="AF291" s="177"/>
      <c r="AG291" s="110"/>
      <c r="AH291" s="157">
        <f>' B_Populations'!C295</f>
        <v>0</v>
      </c>
      <c r="AI291" s="157">
        <f>IF(AH291=0,0,($C$291/$AH$291)*100000)</f>
        <v>0</v>
      </c>
      <c r="AJ291" s="157">
        <f>' B_Populations'!E295</f>
        <v>0</v>
      </c>
      <c r="AK291" s="157">
        <f>IF(AJ291=0,0,($D$291/$AJ$291)*100000)</f>
        <v>0</v>
      </c>
      <c r="AL291" s="157">
        <f>' B_Populations'!G295</f>
        <v>0</v>
      </c>
      <c r="AM291" s="157">
        <f>IF(AL291=0,0,($E$291/$AL$291)*100000)</f>
        <v>0</v>
      </c>
      <c r="AN291" s="157">
        <f>' B_Populations'!I295</f>
        <v>0</v>
      </c>
      <c r="AO291" s="157">
        <f>IF(AN291=0,0,($F$291/$AN$291)*100000)</f>
        <v>0</v>
      </c>
      <c r="AP291" s="157">
        <f>' B_Populations'!K295</f>
        <v>0</v>
      </c>
      <c r="AQ291" s="157">
        <f>IF(AP291=0,0,($G$291/$AP$291)*100000)</f>
        <v>0</v>
      </c>
      <c r="AR291" s="157">
        <f>' B_Populations'!M295</f>
        <v>0</v>
      </c>
      <c r="AS291" s="157">
        <f>IF(AR291=0,0,($H$291/$AR$291)*100000)</f>
        <v>0</v>
      </c>
      <c r="AT291" s="157">
        <f>' B_Populations'!O295</f>
        <v>0</v>
      </c>
      <c r="AU291" s="157">
        <f>IF(AT291=0,0,($I$291/$AT$291)*100000)</f>
        <v>0</v>
      </c>
      <c r="AV291" s="157">
        <f>' B_Populations'!Q295</f>
        <v>0</v>
      </c>
      <c r="AW291" s="157">
        <f>IF(AV291=0,0,($J$291/$AV$291)*100000)</f>
        <v>0</v>
      </c>
      <c r="AX291" s="157">
        <f>' B_Populations'!S295</f>
        <v>0</v>
      </c>
      <c r="AY291" s="157">
        <f>IF(AX291=0,0,($K$291/$AX$291)*100000)</f>
        <v>0</v>
      </c>
      <c r="AZ291" s="157">
        <f>' B_Populations'!U295</f>
        <v>0</v>
      </c>
      <c r="BA291" s="157">
        <f>IF(AZ291=0,0,($L$291/$AZ$291)*100000)</f>
        <v>0</v>
      </c>
      <c r="CQ291" s="110"/>
      <c r="CR291" s="158"/>
      <c r="CS291" s="159">
        <v>6.6477999999999995E-2</v>
      </c>
      <c r="CT291" s="110"/>
      <c r="CU291" s="108" t="str">
        <f>' B_Populations'!$B$11</f>
        <v>20-24</v>
      </c>
      <c r="CV291" s="160">
        <f t="shared" si="279"/>
        <v>0</v>
      </c>
      <c r="CW291" s="161">
        <f t="shared" si="280"/>
        <v>0</v>
      </c>
      <c r="CX291" s="161">
        <f t="shared" si="281"/>
        <v>0</v>
      </c>
      <c r="CY291" s="162">
        <f t="shared" si="282"/>
        <v>0</v>
      </c>
      <c r="CZ291" s="162">
        <f t="shared" si="283"/>
        <v>0</v>
      </c>
      <c r="DA291" s="162">
        <f t="shared" si="284"/>
        <v>0</v>
      </c>
      <c r="DB291" s="162">
        <f t="shared" si="285"/>
        <v>0</v>
      </c>
      <c r="DC291" s="162">
        <f t="shared" si="286"/>
        <v>0</v>
      </c>
      <c r="DD291" s="162">
        <f t="shared" si="287"/>
        <v>0</v>
      </c>
      <c r="DE291" s="178">
        <f t="shared" si="288"/>
        <v>0</v>
      </c>
    </row>
    <row r="292" spans="1:129">
      <c r="B292" s="108" t="str">
        <f>' B_Populations'!$B$12</f>
        <v>25-34</v>
      </c>
      <c r="C292" s="264"/>
      <c r="D292" s="265"/>
      <c r="E292" s="265"/>
      <c r="F292" s="155"/>
      <c r="G292" s="155"/>
      <c r="H292" s="155"/>
      <c r="I292" s="155"/>
      <c r="J292" s="155"/>
      <c r="K292" s="155"/>
      <c r="L292" s="155"/>
      <c r="M292" s="110"/>
      <c r="N292" s="110"/>
      <c r="O292" s="110"/>
      <c r="P292" s="110"/>
      <c r="Q292" s="110"/>
      <c r="R292" s="110"/>
      <c r="S292" s="110"/>
      <c r="T292" s="110"/>
      <c r="U292" s="110"/>
      <c r="V292" s="110"/>
      <c r="W292" s="110"/>
      <c r="X292" s="110"/>
      <c r="Y292" s="110"/>
      <c r="Z292" s="177"/>
      <c r="AA292" s="177"/>
      <c r="AB292" s="177"/>
      <c r="AC292" s="177"/>
      <c r="AD292" s="177"/>
      <c r="AE292" s="177"/>
      <c r="AF292" s="177"/>
      <c r="AG292" s="110"/>
      <c r="AH292" s="157">
        <f>' B_Populations'!C296</f>
        <v>0</v>
      </c>
      <c r="AI292" s="157">
        <f>IF(AH292=0,0,($C$292/$AH$292)*100000)</f>
        <v>0</v>
      </c>
      <c r="AJ292" s="157">
        <f>' B_Populations'!E296</f>
        <v>0</v>
      </c>
      <c r="AK292" s="157">
        <f>IF(AJ292=0,0,($D$292/$AJ$292)*100000)</f>
        <v>0</v>
      </c>
      <c r="AL292" s="157">
        <f>' B_Populations'!G296</f>
        <v>0</v>
      </c>
      <c r="AM292" s="157">
        <f>IF(AL292=0,0,($E$292/$AL$292)*100000)</f>
        <v>0</v>
      </c>
      <c r="AN292" s="157">
        <f>' B_Populations'!I296</f>
        <v>0</v>
      </c>
      <c r="AO292" s="157">
        <f>IF(AN292=0,0,($F$292/$AN$292)*100000)</f>
        <v>0</v>
      </c>
      <c r="AP292" s="157">
        <f>' B_Populations'!K296</f>
        <v>0</v>
      </c>
      <c r="AQ292" s="157">
        <f>IF(AP292=0,0,($G$292/$AP$292)*100000)</f>
        <v>0</v>
      </c>
      <c r="AR292" s="157">
        <f>' B_Populations'!M296</f>
        <v>0</v>
      </c>
      <c r="AS292" s="157">
        <f>IF(AR292=0,0,($H$292/$AR$292)*100000)</f>
        <v>0</v>
      </c>
      <c r="AT292" s="157">
        <f>' B_Populations'!O296</f>
        <v>0</v>
      </c>
      <c r="AU292" s="157">
        <f>IF(AT292=0,0,($I$292/$AT$292)*100000)</f>
        <v>0</v>
      </c>
      <c r="AV292" s="157">
        <f>' B_Populations'!Q296</f>
        <v>0</v>
      </c>
      <c r="AW292" s="157">
        <f>IF(AV292=0,0,($J$292/$AV$292)*100000)</f>
        <v>0</v>
      </c>
      <c r="AX292" s="157">
        <f>' B_Populations'!S296</f>
        <v>0</v>
      </c>
      <c r="AY292" s="157">
        <f>IF(AX292=0,0,($K$292/$AX$292)*100000)</f>
        <v>0</v>
      </c>
      <c r="AZ292" s="157">
        <f>' B_Populations'!U296</f>
        <v>0</v>
      </c>
      <c r="BA292" s="157">
        <f>IF(AZ292=0,0,($L$292/$AZ$292)*100000)</f>
        <v>0</v>
      </c>
      <c r="CQ292" s="110"/>
      <c r="CR292" s="158"/>
      <c r="CS292" s="159">
        <v>0.135573</v>
      </c>
      <c r="CT292" s="110"/>
      <c r="CU292" s="108" t="str">
        <f>' B_Populations'!$B$12</f>
        <v>25-34</v>
      </c>
      <c r="CV292" s="160">
        <f t="shared" si="279"/>
        <v>0</v>
      </c>
      <c r="CW292" s="161">
        <f t="shared" si="280"/>
        <v>0</v>
      </c>
      <c r="CX292" s="161">
        <f t="shared" si="281"/>
        <v>0</v>
      </c>
      <c r="CY292" s="162">
        <f t="shared" si="282"/>
        <v>0</v>
      </c>
      <c r="CZ292" s="162">
        <f t="shared" si="283"/>
        <v>0</v>
      </c>
      <c r="DA292" s="162">
        <f t="shared" si="284"/>
        <v>0</v>
      </c>
      <c r="DB292" s="162">
        <f t="shared" si="285"/>
        <v>0</v>
      </c>
      <c r="DC292" s="162">
        <f t="shared" si="286"/>
        <v>0</v>
      </c>
      <c r="DD292" s="162">
        <f t="shared" si="287"/>
        <v>0</v>
      </c>
      <c r="DE292" s="178">
        <f t="shared" si="288"/>
        <v>0</v>
      </c>
    </row>
    <row r="293" spans="1:129">
      <c r="B293" s="108" t="str">
        <f>' B_Populations'!$B$13</f>
        <v>35-44</v>
      </c>
      <c r="C293" s="264"/>
      <c r="D293" s="265"/>
      <c r="E293" s="265"/>
      <c r="F293" s="155"/>
      <c r="G293" s="155"/>
      <c r="H293" s="155"/>
      <c r="I293" s="155"/>
      <c r="J293" s="155"/>
      <c r="K293" s="155"/>
      <c r="L293" s="155"/>
      <c r="M293" s="110"/>
      <c r="N293" s="110"/>
      <c r="O293" s="110"/>
      <c r="P293" s="110"/>
      <c r="Q293" s="110"/>
      <c r="R293" s="110"/>
      <c r="S293" s="110"/>
      <c r="T293" s="110"/>
      <c r="U293" s="110"/>
      <c r="V293" s="110"/>
      <c r="W293" s="110"/>
      <c r="X293" s="110"/>
      <c r="Y293" s="110"/>
      <c r="Z293" s="177"/>
      <c r="AA293" s="177"/>
      <c r="AB293" s="177"/>
      <c r="AC293" s="177"/>
      <c r="AD293" s="177"/>
      <c r="AE293" s="177"/>
      <c r="AF293" s="177"/>
      <c r="AG293" s="110"/>
      <c r="AH293" s="157">
        <f>' B_Populations'!C297</f>
        <v>0</v>
      </c>
      <c r="AI293" s="157">
        <f>IF(AH293=0,0,($C$293/$AH$293)*100000)</f>
        <v>0</v>
      </c>
      <c r="AJ293" s="157">
        <f>' B_Populations'!E297</f>
        <v>0</v>
      </c>
      <c r="AK293" s="157">
        <f>IF(AJ293=0,0,($D$293/$AJ$293)*100000)</f>
        <v>0</v>
      </c>
      <c r="AL293" s="157">
        <f>' B_Populations'!G297</f>
        <v>0</v>
      </c>
      <c r="AM293" s="157">
        <f>IF(AL293=0,0,($E$293/$AL$293)*100000)</f>
        <v>0</v>
      </c>
      <c r="AN293" s="157">
        <f>' B_Populations'!I297</f>
        <v>0</v>
      </c>
      <c r="AO293" s="157">
        <f>IF(AN293=0,0,($F$293/$AN$293)*100000)</f>
        <v>0</v>
      </c>
      <c r="AP293" s="157">
        <f>' B_Populations'!K297</f>
        <v>0</v>
      </c>
      <c r="AQ293" s="157">
        <f>IF(AP293=0,0,($G$293/$AP$293)*100000)</f>
        <v>0</v>
      </c>
      <c r="AR293" s="157">
        <f>' B_Populations'!M297</f>
        <v>0</v>
      </c>
      <c r="AS293" s="157">
        <f>IF(AR293=0,0,($H$293/$AR$293)*100000)</f>
        <v>0</v>
      </c>
      <c r="AT293" s="157">
        <f>' B_Populations'!O297</f>
        <v>0</v>
      </c>
      <c r="AU293" s="157">
        <f>IF(AT293=0,0,($I$293/$AT$293)*100000)</f>
        <v>0</v>
      </c>
      <c r="AV293" s="157">
        <f>' B_Populations'!Q297</f>
        <v>0</v>
      </c>
      <c r="AW293" s="157">
        <f>IF(AV293=0,0,($J$293/$AV$293)*100000)</f>
        <v>0</v>
      </c>
      <c r="AX293" s="157">
        <f>' B_Populations'!S297</f>
        <v>0</v>
      </c>
      <c r="AY293" s="157">
        <f>IF(AX293=0,0,($K$293/$AX$293)*100000)</f>
        <v>0</v>
      </c>
      <c r="AZ293" s="157">
        <f>' B_Populations'!U297</f>
        <v>0</v>
      </c>
      <c r="BA293" s="157">
        <f>IF(AZ293=0,0,($L$293/$AZ$293)*100000)</f>
        <v>0</v>
      </c>
      <c r="CQ293" s="110"/>
      <c r="CR293" s="158"/>
      <c r="CS293" s="159">
        <v>0.16261300000000001</v>
      </c>
      <c r="CT293" s="110"/>
      <c r="CU293" s="108" t="str">
        <f>' B_Populations'!$B$13</f>
        <v>35-44</v>
      </c>
      <c r="CV293" s="160">
        <f t="shared" si="279"/>
        <v>0</v>
      </c>
      <c r="CW293" s="161">
        <f t="shared" si="280"/>
        <v>0</v>
      </c>
      <c r="CX293" s="161">
        <f t="shared" si="281"/>
        <v>0</v>
      </c>
      <c r="CY293" s="162">
        <f t="shared" si="282"/>
        <v>0</v>
      </c>
      <c r="CZ293" s="162">
        <f t="shared" si="283"/>
        <v>0</v>
      </c>
      <c r="DA293" s="162">
        <f t="shared" si="284"/>
        <v>0</v>
      </c>
      <c r="DB293" s="162">
        <f t="shared" si="285"/>
        <v>0</v>
      </c>
      <c r="DC293" s="162">
        <f t="shared" si="286"/>
        <v>0</v>
      </c>
      <c r="DD293" s="162">
        <f t="shared" si="287"/>
        <v>0</v>
      </c>
      <c r="DE293" s="178">
        <f t="shared" si="288"/>
        <v>0</v>
      </c>
    </row>
    <row r="294" spans="1:129">
      <c r="B294" s="108" t="str">
        <f>' B_Populations'!$B$14</f>
        <v>45-54</v>
      </c>
      <c r="C294" s="264"/>
      <c r="D294" s="265"/>
      <c r="E294" s="265"/>
      <c r="F294" s="155"/>
      <c r="G294" s="155"/>
      <c r="H294" s="155"/>
      <c r="I294" s="155"/>
      <c r="J294" s="155"/>
      <c r="K294" s="155"/>
      <c r="L294" s="155"/>
      <c r="M294" s="110"/>
      <c r="N294" s="110"/>
      <c r="O294" s="110"/>
      <c r="P294" s="110"/>
      <c r="Q294" s="110"/>
      <c r="R294" s="110"/>
      <c r="S294" s="110"/>
      <c r="T294" s="110"/>
      <c r="U294" s="110"/>
      <c r="V294" s="110"/>
      <c r="W294" s="110"/>
      <c r="X294" s="110"/>
      <c r="Y294" s="110"/>
      <c r="Z294" s="177"/>
      <c r="AA294" s="177"/>
      <c r="AB294" s="177"/>
      <c r="AC294" s="177"/>
      <c r="AD294" s="177"/>
      <c r="AE294" s="177"/>
      <c r="AF294" s="177"/>
      <c r="AG294" s="110"/>
      <c r="AH294" s="157">
        <f>' B_Populations'!C298</f>
        <v>0</v>
      </c>
      <c r="AI294" s="157">
        <f>IF(AH294=0,0,($C$294/$AH$294)*100000)</f>
        <v>0</v>
      </c>
      <c r="AJ294" s="157">
        <f>' B_Populations'!E298</f>
        <v>0</v>
      </c>
      <c r="AK294" s="157">
        <f>IF(AJ294=0,0,($D$294/$AJ$294)*100000)</f>
        <v>0</v>
      </c>
      <c r="AL294" s="157">
        <f>' B_Populations'!G298</f>
        <v>0</v>
      </c>
      <c r="AM294" s="157">
        <f>IF(AL294=0,0,($E$294/$AL$294)*100000)</f>
        <v>0</v>
      </c>
      <c r="AN294" s="157">
        <f>' B_Populations'!I298</f>
        <v>0</v>
      </c>
      <c r="AO294" s="157">
        <f>IF(AN294=0,0,($F$294/$AN$294)*100000)</f>
        <v>0</v>
      </c>
      <c r="AP294" s="157">
        <f>' B_Populations'!K298</f>
        <v>0</v>
      </c>
      <c r="AQ294" s="157">
        <f>IF(AP294=0,0,($G$294/$AP$294)*100000)</f>
        <v>0</v>
      </c>
      <c r="AR294" s="157">
        <f>' B_Populations'!M298</f>
        <v>0</v>
      </c>
      <c r="AS294" s="157">
        <f>IF(AR294=0,0,($H$294/$AR$294)*100000)</f>
        <v>0</v>
      </c>
      <c r="AT294" s="157">
        <f>' B_Populations'!O298</f>
        <v>0</v>
      </c>
      <c r="AU294" s="157">
        <f>IF(AT294=0,0,($I$294/$AT$294)*100000)</f>
        <v>0</v>
      </c>
      <c r="AV294" s="157">
        <f>' B_Populations'!Q298</f>
        <v>0</v>
      </c>
      <c r="AW294" s="157">
        <f>IF(AV294=0,0,($J$294/$AV$294)*100000)</f>
        <v>0</v>
      </c>
      <c r="AX294" s="157">
        <f>' B_Populations'!S298</f>
        <v>0</v>
      </c>
      <c r="AY294" s="157">
        <f>IF(AX294=0,0,($K$294/$AX$294)*100000)</f>
        <v>0</v>
      </c>
      <c r="AZ294" s="157">
        <f>' B_Populations'!U298</f>
        <v>0</v>
      </c>
      <c r="BA294" s="157">
        <f>IF(AZ294=0,0,($L$294/$AZ$294)*100000)</f>
        <v>0</v>
      </c>
      <c r="CQ294" s="110"/>
      <c r="CR294" s="158"/>
      <c r="CS294" s="159">
        <v>0.13483400000000001</v>
      </c>
      <c r="CT294" s="110"/>
      <c r="CU294" s="108" t="str">
        <f>' B_Populations'!$B$14</f>
        <v>45-54</v>
      </c>
      <c r="CV294" s="160">
        <f t="shared" si="279"/>
        <v>0</v>
      </c>
      <c r="CW294" s="161">
        <f t="shared" si="280"/>
        <v>0</v>
      </c>
      <c r="CX294" s="161">
        <f t="shared" si="281"/>
        <v>0</v>
      </c>
      <c r="CY294" s="162">
        <f t="shared" si="282"/>
        <v>0</v>
      </c>
      <c r="CZ294" s="162">
        <f t="shared" si="283"/>
        <v>0</v>
      </c>
      <c r="DA294" s="162">
        <f t="shared" si="284"/>
        <v>0</v>
      </c>
      <c r="DB294" s="162">
        <f t="shared" si="285"/>
        <v>0</v>
      </c>
      <c r="DC294" s="162">
        <f t="shared" si="286"/>
        <v>0</v>
      </c>
      <c r="DD294" s="162">
        <f t="shared" si="287"/>
        <v>0</v>
      </c>
      <c r="DE294" s="178">
        <f t="shared" si="288"/>
        <v>0</v>
      </c>
    </row>
    <row r="295" spans="1:129">
      <c r="B295" s="108" t="str">
        <f>' B_Populations'!$B$15</f>
        <v>55-64</v>
      </c>
      <c r="C295" s="264"/>
      <c r="D295" s="265"/>
      <c r="E295" s="265"/>
      <c r="F295" s="155"/>
      <c r="G295" s="155"/>
      <c r="H295" s="155"/>
      <c r="I295" s="155"/>
      <c r="J295" s="155"/>
      <c r="K295" s="155"/>
      <c r="L295" s="155"/>
      <c r="M295" s="110"/>
      <c r="N295" s="110"/>
      <c r="O295" s="110"/>
      <c r="P295" s="110"/>
      <c r="Q295" s="110"/>
      <c r="R295" s="110"/>
      <c r="S295" s="110"/>
      <c r="T295" s="110"/>
      <c r="U295" s="110"/>
      <c r="V295" s="110"/>
      <c r="W295" s="110"/>
      <c r="X295" s="110"/>
      <c r="Y295" s="110"/>
      <c r="Z295" s="177"/>
      <c r="AA295" s="177"/>
      <c r="AB295" s="177"/>
      <c r="AC295" s="177"/>
      <c r="AD295" s="177"/>
      <c r="AE295" s="177"/>
      <c r="AF295" s="177"/>
      <c r="AG295" s="110"/>
      <c r="AH295" s="157">
        <f>' B_Populations'!C299</f>
        <v>0</v>
      </c>
      <c r="AI295" s="157">
        <f>IF(AH295=0,0,($C$295/$AH$295)*100000)</f>
        <v>0</v>
      </c>
      <c r="AJ295" s="157">
        <f>' B_Populations'!E299</f>
        <v>0</v>
      </c>
      <c r="AK295" s="157">
        <f>IF(AJ295=0,0,($D$295/$AJ$295)*100000)</f>
        <v>0</v>
      </c>
      <c r="AL295" s="157">
        <f>' B_Populations'!G299</f>
        <v>0</v>
      </c>
      <c r="AM295" s="157">
        <f>IF(AL295=0,0,($E$295/$AL$295)*100000)</f>
        <v>0</v>
      </c>
      <c r="AN295" s="157">
        <f>' B_Populations'!I299</f>
        <v>0</v>
      </c>
      <c r="AO295" s="157">
        <f>IF(AN295=0,0,($F$295/$AN$295)*100000)</f>
        <v>0</v>
      </c>
      <c r="AP295" s="157">
        <f>' B_Populations'!K299</f>
        <v>0</v>
      </c>
      <c r="AQ295" s="157">
        <f>IF(AP295=0,0,($G$295/$AP$295)*100000)</f>
        <v>0</v>
      </c>
      <c r="AR295" s="157">
        <f>' B_Populations'!M299</f>
        <v>0</v>
      </c>
      <c r="AS295" s="157">
        <f>IF(AR295=0,0,($H$295/$AR$295)*100000)</f>
        <v>0</v>
      </c>
      <c r="AT295" s="157">
        <f>' B_Populations'!O299</f>
        <v>0</v>
      </c>
      <c r="AU295" s="157">
        <f>IF(AT295=0,0,($I$295/$AT$295)*100000)</f>
        <v>0</v>
      </c>
      <c r="AV295" s="157">
        <f>' B_Populations'!Q299</f>
        <v>0</v>
      </c>
      <c r="AW295" s="157">
        <f>IF(AV295=0,0,($J$295/$AV$295)*100000)</f>
        <v>0</v>
      </c>
      <c r="AX295" s="157">
        <f>' B_Populations'!S299</f>
        <v>0</v>
      </c>
      <c r="AY295" s="157">
        <f>IF(AX295=0,0,($K$295/$AX$295)*100000)</f>
        <v>0</v>
      </c>
      <c r="AZ295" s="157">
        <f>' B_Populations'!U299</f>
        <v>0</v>
      </c>
      <c r="BA295" s="157">
        <f>IF(AZ295=0,0,($L$295/$AZ$295)*100000)</f>
        <v>0</v>
      </c>
      <c r="CQ295" s="110"/>
      <c r="CR295" s="158"/>
      <c r="CS295" s="159">
        <v>8.7247000000000005E-2</v>
      </c>
      <c r="CT295" s="110"/>
      <c r="CU295" s="108" t="str">
        <f>' B_Populations'!$B$15</f>
        <v>55-64</v>
      </c>
      <c r="CV295" s="160">
        <f t="shared" si="279"/>
        <v>0</v>
      </c>
      <c r="CW295" s="161">
        <f t="shared" si="280"/>
        <v>0</v>
      </c>
      <c r="CX295" s="161">
        <f t="shared" si="281"/>
        <v>0</v>
      </c>
      <c r="CY295" s="162">
        <f t="shared" si="282"/>
        <v>0</v>
      </c>
      <c r="CZ295" s="162">
        <f t="shared" si="283"/>
        <v>0</v>
      </c>
      <c r="DA295" s="162">
        <f t="shared" si="284"/>
        <v>0</v>
      </c>
      <c r="DB295" s="162">
        <f t="shared" si="285"/>
        <v>0</v>
      </c>
      <c r="DC295" s="162">
        <f t="shared" si="286"/>
        <v>0</v>
      </c>
      <c r="DD295" s="162">
        <f t="shared" si="287"/>
        <v>0</v>
      </c>
      <c r="DE295" s="178">
        <f t="shared" si="288"/>
        <v>0</v>
      </c>
    </row>
    <row r="296" spans="1:129">
      <c r="B296" s="108" t="str">
        <f>' B_Populations'!$B$16</f>
        <v>65-74</v>
      </c>
      <c r="C296" s="264"/>
      <c r="D296" s="265"/>
      <c r="E296" s="265"/>
      <c r="F296" s="155"/>
      <c r="G296" s="155"/>
      <c r="H296" s="155"/>
      <c r="I296" s="155"/>
      <c r="J296" s="155"/>
      <c r="K296" s="155"/>
      <c r="L296" s="155"/>
      <c r="M296" s="110"/>
      <c r="N296" s="110"/>
      <c r="O296" s="110"/>
      <c r="P296" s="110"/>
      <c r="Q296" s="110"/>
      <c r="R296" s="110"/>
      <c r="S296" s="110"/>
      <c r="T296" s="110"/>
      <c r="U296" s="110"/>
      <c r="V296" s="110"/>
      <c r="W296" s="110"/>
      <c r="X296" s="110"/>
      <c r="Y296" s="110"/>
      <c r="Z296" s="177"/>
      <c r="AA296" s="177"/>
      <c r="AB296" s="177"/>
      <c r="AC296" s="177"/>
      <c r="AD296" s="177"/>
      <c r="AE296" s="177"/>
      <c r="AF296" s="177"/>
      <c r="AG296" s="110"/>
      <c r="AH296" s="157">
        <f>' B_Populations'!C300</f>
        <v>0</v>
      </c>
      <c r="AI296" s="157">
        <f>IF(AH296=0,0,($C$296/$AH$296)*100000)</f>
        <v>0</v>
      </c>
      <c r="AJ296" s="157">
        <f>' B_Populations'!E300</f>
        <v>0</v>
      </c>
      <c r="AK296" s="157">
        <f>IF(AJ296=0,0,($D$296/$AJ$296)*100000)</f>
        <v>0</v>
      </c>
      <c r="AL296" s="157">
        <f>' B_Populations'!G300</f>
        <v>0</v>
      </c>
      <c r="AM296" s="157">
        <f>IF(AL296=0,0,($E$296/$AL$296)*100000)</f>
        <v>0</v>
      </c>
      <c r="AN296" s="157">
        <f>' B_Populations'!I300</f>
        <v>0</v>
      </c>
      <c r="AO296" s="157">
        <f>IF(AN296=0,0,($F$296/$AN$296)*100000)</f>
        <v>0</v>
      </c>
      <c r="AP296" s="157">
        <f>' B_Populations'!K300</f>
        <v>0</v>
      </c>
      <c r="AQ296" s="157">
        <f>IF(AP296=0,0,($G$296/$AP$296)*100000)</f>
        <v>0</v>
      </c>
      <c r="AR296" s="157">
        <f>' B_Populations'!M300</f>
        <v>0</v>
      </c>
      <c r="AS296" s="157">
        <f>IF(AR296=0,0,($H$296/$AR$296)*100000)</f>
        <v>0</v>
      </c>
      <c r="AT296" s="157">
        <f>' B_Populations'!O300</f>
        <v>0</v>
      </c>
      <c r="AU296" s="157">
        <f>IF(AT296=0,0,($I$296/$AT$296)*100000)</f>
        <v>0</v>
      </c>
      <c r="AV296" s="157">
        <f>' B_Populations'!Q300</f>
        <v>0</v>
      </c>
      <c r="AW296" s="157">
        <f>IF(AV296=0,0,($J$296/$AV$296)*100000)</f>
        <v>0</v>
      </c>
      <c r="AX296" s="157">
        <f>' B_Populations'!S300</f>
        <v>0</v>
      </c>
      <c r="AY296" s="157">
        <f>IF(AX296=0,0,($K$296/$AX$296)*100000)</f>
        <v>0</v>
      </c>
      <c r="AZ296" s="157">
        <f>' B_Populations'!U300</f>
        <v>0</v>
      </c>
      <c r="BA296" s="157">
        <f>IF(AZ296=0,0,($L$296/$AZ$296)*100000)</f>
        <v>0</v>
      </c>
      <c r="CQ296" s="110"/>
      <c r="CR296" s="158"/>
      <c r="CS296" s="159">
        <v>6.6036999999999998E-2</v>
      </c>
      <c r="CT296" s="110"/>
      <c r="CU296" s="108" t="str">
        <f>' B_Populations'!$B$16</f>
        <v>65-74</v>
      </c>
      <c r="CV296" s="160">
        <f t="shared" si="279"/>
        <v>0</v>
      </c>
      <c r="CW296" s="161">
        <f t="shared" si="280"/>
        <v>0</v>
      </c>
      <c r="CX296" s="161">
        <f t="shared" si="281"/>
        <v>0</v>
      </c>
      <c r="CY296" s="162">
        <f t="shared" si="282"/>
        <v>0</v>
      </c>
      <c r="CZ296" s="162">
        <f t="shared" si="283"/>
        <v>0</v>
      </c>
      <c r="DA296" s="162">
        <f t="shared" si="284"/>
        <v>0</v>
      </c>
      <c r="DB296" s="162">
        <f t="shared" si="285"/>
        <v>0</v>
      </c>
      <c r="DC296" s="162">
        <f t="shared" si="286"/>
        <v>0</v>
      </c>
      <c r="DD296" s="162">
        <f t="shared" si="287"/>
        <v>0</v>
      </c>
      <c r="DE296" s="178">
        <f t="shared" si="288"/>
        <v>0</v>
      </c>
    </row>
    <row r="297" spans="1:129">
      <c r="B297" s="108" t="str">
        <f>' B_Populations'!$B$17</f>
        <v>75-84</v>
      </c>
      <c r="C297" s="264"/>
      <c r="D297" s="265"/>
      <c r="E297" s="265"/>
      <c r="F297" s="155"/>
      <c r="G297" s="155"/>
      <c r="H297" s="155"/>
      <c r="I297" s="155"/>
      <c r="J297" s="155"/>
      <c r="K297" s="155"/>
      <c r="L297" s="155"/>
      <c r="M297" s="110"/>
      <c r="N297" s="110"/>
      <c r="O297" s="110"/>
      <c r="P297" s="110"/>
      <c r="Q297" s="110"/>
      <c r="R297" s="110"/>
      <c r="S297" s="110"/>
      <c r="T297" s="110"/>
      <c r="U297" s="110"/>
      <c r="V297" s="110"/>
      <c r="W297" s="110"/>
      <c r="X297" s="110"/>
      <c r="Y297" s="110"/>
      <c r="Z297" s="177"/>
      <c r="AA297" s="177"/>
      <c r="AB297" s="177"/>
      <c r="AC297" s="177"/>
      <c r="AD297" s="177"/>
      <c r="AE297" s="177"/>
      <c r="AF297" s="177"/>
      <c r="AG297" s="110"/>
      <c r="AH297" s="157">
        <f>' B_Populations'!C301</f>
        <v>0</v>
      </c>
      <c r="AI297" s="157">
        <f>IF(AH297=0,0,($C$297/$AH$297)*100000)</f>
        <v>0</v>
      </c>
      <c r="AJ297" s="157">
        <f>' B_Populations'!E301</f>
        <v>0</v>
      </c>
      <c r="AK297" s="157">
        <f>IF(AJ297=0,0,($D$297/$AJ$297)*100000)</f>
        <v>0</v>
      </c>
      <c r="AL297" s="157">
        <f>' B_Populations'!G301</f>
        <v>0</v>
      </c>
      <c r="AM297" s="157">
        <f>IF(AL297=0,0,($E$297/$AL$297)*100000)</f>
        <v>0</v>
      </c>
      <c r="AN297" s="157">
        <f>' B_Populations'!I301</f>
        <v>0</v>
      </c>
      <c r="AO297" s="157">
        <f>IF(AN297=0,0,($F$297/$AN$297)*100000)</f>
        <v>0</v>
      </c>
      <c r="AP297" s="157">
        <f>' B_Populations'!K301</f>
        <v>0</v>
      </c>
      <c r="AQ297" s="157">
        <f>IF(AP297=0,0,($G$297/$AP$297)*100000)</f>
        <v>0</v>
      </c>
      <c r="AR297" s="157">
        <f>' B_Populations'!M301</f>
        <v>0</v>
      </c>
      <c r="AS297" s="157">
        <f>IF(AR297=0,0,($H$297/$AR$297)*100000)</f>
        <v>0</v>
      </c>
      <c r="AT297" s="157">
        <f>' B_Populations'!O301</f>
        <v>0</v>
      </c>
      <c r="AU297" s="157">
        <f>IF(AT297=0,0,($I$297/$AT$297)*100000)</f>
        <v>0</v>
      </c>
      <c r="AV297" s="157">
        <f>' B_Populations'!Q301</f>
        <v>0</v>
      </c>
      <c r="AW297" s="157">
        <f>IF(AV297=0,0,($J$297/$AV$297)*100000)</f>
        <v>0</v>
      </c>
      <c r="AX297" s="157">
        <f>' B_Populations'!S301</f>
        <v>0</v>
      </c>
      <c r="AY297" s="157">
        <f>IF(AX297=0,0,($K$297/$AX$297)*100000)</f>
        <v>0</v>
      </c>
      <c r="AZ297" s="157">
        <f>' B_Populations'!U301</f>
        <v>0</v>
      </c>
      <c r="BA297" s="157">
        <f>IF(AZ297=0,0,($L$297/$AZ$297)*100000)</f>
        <v>0</v>
      </c>
      <c r="CQ297" s="110"/>
      <c r="CR297" s="158"/>
      <c r="CS297" s="159">
        <v>4.4840999999999999E-2</v>
      </c>
      <c r="CT297" s="110"/>
      <c r="CU297" s="108" t="str">
        <f>' B_Populations'!$B$17</f>
        <v>75-84</v>
      </c>
      <c r="CV297" s="160">
        <f t="shared" si="279"/>
        <v>0</v>
      </c>
      <c r="CW297" s="161">
        <f t="shared" si="280"/>
        <v>0</v>
      </c>
      <c r="CX297" s="161">
        <f t="shared" si="281"/>
        <v>0</v>
      </c>
      <c r="CY297" s="162">
        <f t="shared" si="282"/>
        <v>0</v>
      </c>
      <c r="CZ297" s="162">
        <f t="shared" si="283"/>
        <v>0</v>
      </c>
      <c r="DA297" s="162">
        <f t="shared" si="284"/>
        <v>0</v>
      </c>
      <c r="DB297" s="162">
        <f t="shared" si="285"/>
        <v>0</v>
      </c>
      <c r="DC297" s="162">
        <f t="shared" si="286"/>
        <v>0</v>
      </c>
      <c r="DD297" s="162">
        <f t="shared" si="287"/>
        <v>0</v>
      </c>
      <c r="DE297" s="178">
        <f t="shared" si="288"/>
        <v>0</v>
      </c>
    </row>
    <row r="298" spans="1:129">
      <c r="B298" s="108" t="str">
        <f>' B_Populations'!$B$18</f>
        <v>85+</v>
      </c>
      <c r="C298" s="264"/>
      <c r="D298" s="265"/>
      <c r="E298" s="265"/>
      <c r="F298" s="155"/>
      <c r="G298" s="155"/>
      <c r="H298" s="155"/>
      <c r="I298" s="155"/>
      <c r="J298" s="155"/>
      <c r="K298" s="155"/>
      <c r="L298" s="155"/>
      <c r="M298" s="110"/>
      <c r="N298" s="110"/>
      <c r="O298" s="110"/>
      <c r="P298" s="110"/>
      <c r="Q298" s="110"/>
      <c r="R298" s="110"/>
      <c r="S298" s="110"/>
      <c r="T298" s="110"/>
      <c r="U298" s="110"/>
      <c r="V298" s="110"/>
      <c r="W298" s="110"/>
      <c r="X298" s="110"/>
      <c r="Y298" s="110"/>
      <c r="Z298" s="177"/>
      <c r="AA298" s="177"/>
      <c r="AB298" s="177"/>
      <c r="AC298" s="177"/>
      <c r="AD298" s="177"/>
      <c r="AE298" s="177"/>
      <c r="AF298" s="177"/>
      <c r="AG298" s="110"/>
      <c r="AH298" s="157">
        <f>' B_Populations'!C302</f>
        <v>0</v>
      </c>
      <c r="AI298" s="157">
        <f>IF(AH298=0,0,($C$298/$AH$298)*100000)</f>
        <v>0</v>
      </c>
      <c r="AJ298" s="157">
        <f>' B_Populations'!E302</f>
        <v>0</v>
      </c>
      <c r="AK298" s="157">
        <f>IF(AJ298=0,0,($D$298/$AJ$298)*100000)</f>
        <v>0</v>
      </c>
      <c r="AL298" s="157">
        <f>' B_Populations'!G302</f>
        <v>0</v>
      </c>
      <c r="AM298" s="157">
        <f>IF(AL298=0,0,($E$298/$AL$298)*100000)</f>
        <v>0</v>
      </c>
      <c r="AN298" s="157">
        <f>' B_Populations'!I302</f>
        <v>0</v>
      </c>
      <c r="AO298" s="157">
        <f>IF(AN298=0,0,($F$298/$AN$298)*100000)</f>
        <v>0</v>
      </c>
      <c r="AP298" s="157">
        <f>' B_Populations'!K302</f>
        <v>0</v>
      </c>
      <c r="AQ298" s="157">
        <f>IF(AP298=0,0,($G$298/$AP$298)*100000)</f>
        <v>0</v>
      </c>
      <c r="AR298" s="157">
        <f>' B_Populations'!M302</f>
        <v>0</v>
      </c>
      <c r="AS298" s="157">
        <f>IF(AR298=0,0,($H$298/$AR$298)*100000)</f>
        <v>0</v>
      </c>
      <c r="AT298" s="157">
        <f>' B_Populations'!O302</f>
        <v>0</v>
      </c>
      <c r="AU298" s="157">
        <f>IF(AT298=0,0,($I$298/$AT$298)*100000)</f>
        <v>0</v>
      </c>
      <c r="AV298" s="157">
        <f>' B_Populations'!Q302</f>
        <v>0</v>
      </c>
      <c r="AW298" s="157">
        <f>IF(AV298=0,0,($J$298/$AV$298)*100000)</f>
        <v>0</v>
      </c>
      <c r="AX298" s="157">
        <f>' B_Populations'!S302</f>
        <v>0</v>
      </c>
      <c r="AY298" s="157">
        <f>IF(AX298=0,0,($K$298/$AX$298)*100000)</f>
        <v>0</v>
      </c>
      <c r="AZ298" s="157">
        <f>' B_Populations'!U302</f>
        <v>0</v>
      </c>
      <c r="BA298" s="157">
        <f>IF(AZ298=0,0,($L$298/$AZ$298)*100000)</f>
        <v>0</v>
      </c>
      <c r="CQ298" s="110"/>
      <c r="CR298" s="158"/>
      <c r="CS298" s="159">
        <v>1.5507999999999999E-2</v>
      </c>
      <c r="CT298" s="110"/>
      <c r="CU298" s="108" t="str">
        <f>' B_Populations'!$B$18</f>
        <v>85+</v>
      </c>
      <c r="CV298" s="160">
        <f t="shared" si="279"/>
        <v>0</v>
      </c>
      <c r="CW298" s="161">
        <f t="shared" si="280"/>
        <v>0</v>
      </c>
      <c r="CX298" s="161">
        <f t="shared" si="281"/>
        <v>0</v>
      </c>
      <c r="CY298" s="162">
        <f t="shared" si="282"/>
        <v>0</v>
      </c>
      <c r="CZ298" s="162">
        <f t="shared" si="283"/>
        <v>0</v>
      </c>
      <c r="DA298" s="162">
        <f t="shared" si="284"/>
        <v>0</v>
      </c>
      <c r="DB298" s="162">
        <f t="shared" si="285"/>
        <v>0</v>
      </c>
      <c r="DC298" s="162">
        <f t="shared" si="286"/>
        <v>0</v>
      </c>
      <c r="DD298" s="162">
        <f t="shared" si="287"/>
        <v>0</v>
      </c>
      <c r="DE298" s="178">
        <f t="shared" si="288"/>
        <v>0</v>
      </c>
    </row>
    <row r="299" spans="1:129">
      <c r="B299" s="163" t="s">
        <v>115</v>
      </c>
      <c r="C299" s="164">
        <f t="shared" ref="C299:L299" si="289">SUM(C289:C298)</f>
        <v>0</v>
      </c>
      <c r="D299" s="165">
        <f t="shared" si="289"/>
        <v>0</v>
      </c>
      <c r="E299" s="165">
        <f t="shared" si="289"/>
        <v>0</v>
      </c>
      <c r="F299" s="167">
        <f t="shared" si="289"/>
        <v>0</v>
      </c>
      <c r="G299" s="167">
        <f t="shared" si="289"/>
        <v>0</v>
      </c>
      <c r="H299" s="167">
        <f t="shared" si="289"/>
        <v>0</v>
      </c>
      <c r="I299" s="167">
        <f t="shared" si="289"/>
        <v>0</v>
      </c>
      <c r="J299" s="167">
        <f t="shared" si="289"/>
        <v>0</v>
      </c>
      <c r="K299" s="167">
        <f t="shared" si="289"/>
        <v>0</v>
      </c>
      <c r="L299" s="179">
        <f t="shared" si="289"/>
        <v>0</v>
      </c>
      <c r="M299" s="98"/>
      <c r="AH299" s="170">
        <f t="shared" ref="AH299:BA299" si="290">SUM(AH289:AH298)</f>
        <v>0</v>
      </c>
      <c r="AI299" s="157">
        <f>IF(AH299=0,0,($C$299/$AH$299)*100000)</f>
        <v>0</v>
      </c>
      <c r="AJ299" s="157">
        <f t="shared" si="290"/>
        <v>0</v>
      </c>
      <c r="AK299" s="157">
        <f>IF(AJ299=0,0,($D$299/$AJ$299)*100000)</f>
        <v>0</v>
      </c>
      <c r="AL299" s="157">
        <f t="shared" si="290"/>
        <v>0</v>
      </c>
      <c r="AM299" s="157">
        <f>IF(AL299=0,0,($E$299/$AL$299)*100000)</f>
        <v>0</v>
      </c>
      <c r="AN299" s="157">
        <f t="shared" si="290"/>
        <v>0</v>
      </c>
      <c r="AO299" s="157">
        <f>IF(AN299=0,0,($F$299/$AN$299)*100000)</f>
        <v>0</v>
      </c>
      <c r="AP299" s="157">
        <f t="shared" si="290"/>
        <v>0</v>
      </c>
      <c r="AQ299" s="157">
        <f>IF(AP299=0,0,($G$299/$AP$299)*100000)</f>
        <v>0</v>
      </c>
      <c r="AR299" s="157">
        <f t="shared" si="290"/>
        <v>0</v>
      </c>
      <c r="AS299" s="157">
        <f>IF(AR299=0,0,($H$299/$AR$299)*100000)</f>
        <v>0</v>
      </c>
      <c r="AT299" s="157">
        <f t="shared" si="290"/>
        <v>0</v>
      </c>
      <c r="AU299" s="157">
        <f>IF(AT299=0,0,($I$299/$AT$299)*100000)</f>
        <v>0</v>
      </c>
      <c r="AV299" s="157">
        <f t="shared" si="290"/>
        <v>0</v>
      </c>
      <c r="AW299" s="157">
        <f>IF(AV299=0,0,($J$299/$AV$299)*100000)</f>
        <v>0</v>
      </c>
      <c r="AX299" s="157">
        <f t="shared" si="290"/>
        <v>0</v>
      </c>
      <c r="AY299" s="157">
        <f>IF(AX299=0,0,($K$299/$AX$299)*100000)</f>
        <v>0</v>
      </c>
      <c r="AZ299" s="157">
        <f t="shared" si="290"/>
        <v>0</v>
      </c>
      <c r="BA299" s="157">
        <f>IF(AZ299=0,0,($L$299/$AZ$299)*100000)</f>
        <v>0</v>
      </c>
      <c r="CS299" s="171"/>
      <c r="CU299" s="157" t="s">
        <v>115</v>
      </c>
      <c r="CV299" s="160">
        <f t="shared" ref="CV299:DE299" si="291">SUM(CV289:CV298)</f>
        <v>0</v>
      </c>
      <c r="CW299" s="161">
        <f t="shared" si="291"/>
        <v>0</v>
      </c>
      <c r="CX299" s="161">
        <f t="shared" si="291"/>
        <v>0</v>
      </c>
      <c r="CY299" s="172">
        <f t="shared" si="291"/>
        <v>0</v>
      </c>
      <c r="CZ299" s="172">
        <f t="shared" si="291"/>
        <v>0</v>
      </c>
      <c r="DA299" s="172">
        <f t="shared" si="291"/>
        <v>0</v>
      </c>
      <c r="DB299" s="172">
        <f t="shared" si="291"/>
        <v>0</v>
      </c>
      <c r="DC299" s="172">
        <f t="shared" si="291"/>
        <v>0</v>
      </c>
      <c r="DD299" s="172">
        <f t="shared" si="291"/>
        <v>0</v>
      </c>
      <c r="DE299" s="180">
        <f t="shared" si="291"/>
        <v>0</v>
      </c>
    </row>
    <row r="301" spans="1:129" ht="12.95" thickBot="1"/>
    <row r="302" spans="1:129" ht="13.5" thickBot="1">
      <c r="A302" s="136" t="s">
        <v>117</v>
      </c>
      <c r="B302" s="137"/>
      <c r="C302" s="181" t="str">
        <f>' B_Populations'!A70&amp;"-"&amp;' B_Populations'!A10</f>
        <v>2017-2021</v>
      </c>
      <c r="D302" s="182"/>
      <c r="E302" s="183"/>
      <c r="F302" s="140" t="s">
        <v>104</v>
      </c>
      <c r="G302" s="141"/>
      <c r="H302" s="141"/>
      <c r="I302" s="141"/>
      <c r="J302" s="141"/>
      <c r="K302" s="141"/>
      <c r="L302" s="141"/>
      <c r="M302" s="98"/>
      <c r="N302" s="98"/>
      <c r="O302" s="98"/>
      <c r="P302" s="98"/>
      <c r="Q302" s="98"/>
      <c r="R302" s="98"/>
      <c r="S302" s="98"/>
      <c r="T302" s="98"/>
      <c r="U302" s="98"/>
      <c r="V302" s="98"/>
      <c r="W302" s="98"/>
      <c r="X302" s="98"/>
      <c r="Y302" s="98"/>
      <c r="CV302" s="98" t="s">
        <v>106</v>
      </c>
      <c r="CW302" s="98"/>
      <c r="CX302" s="98"/>
      <c r="CY302" s="98"/>
    </row>
    <row r="303" spans="1:129" ht="39">
      <c r="B303" s="144" t="s">
        <v>32</v>
      </c>
      <c r="C303" s="216"/>
      <c r="D303" s="217"/>
      <c r="E303" s="218"/>
      <c r="F303" s="184" t="str">
        <f>' B_Populations'!$I$8</f>
        <v>White-Not Hispanic</v>
      </c>
      <c r="G303" s="147" t="str">
        <f>' B_Populations'!$K$8</f>
        <v>Hispanic</v>
      </c>
      <c r="H303" s="148" t="str">
        <f>' B_Populations'!$M$8</f>
        <v>Black-Not Hispanic</v>
      </c>
      <c r="I303" s="148" t="str">
        <f>' B_Populations'!$O$8</f>
        <v>Asian</v>
      </c>
      <c r="J303" s="148" t="str">
        <f>' B_Populations'!$Q$8</f>
        <v>American Indian/Alaska Native</v>
      </c>
      <c r="K303" s="148" t="str">
        <f>' B_Populations'!$S$8</f>
        <v>Other</v>
      </c>
      <c r="L303" s="175" t="str">
        <f>' B_Populations'!$U$8</f>
        <v>Other</v>
      </c>
      <c r="M303" s="102"/>
      <c r="N303" s="102"/>
      <c r="O303" s="102"/>
      <c r="P303" s="102"/>
      <c r="Q303" s="102"/>
      <c r="R303" s="102"/>
      <c r="S303" s="102"/>
      <c r="T303" s="102"/>
      <c r="U303" s="102"/>
      <c r="V303" s="102"/>
      <c r="W303" s="102"/>
      <c r="X303" s="102"/>
      <c r="Y303" s="102"/>
      <c r="Z303" s="102"/>
      <c r="AA303" s="102"/>
      <c r="AB303" s="102"/>
      <c r="AC303" s="102"/>
      <c r="AD303" s="102"/>
      <c r="AE303" s="102"/>
      <c r="AF303" s="102"/>
      <c r="AH303" s="102"/>
      <c r="AI303" s="102"/>
      <c r="AJ303" s="102"/>
      <c r="AK303" s="102"/>
      <c r="AL303" s="102"/>
      <c r="AM303" s="102"/>
      <c r="AN303" s="185" t="str">
        <f>' B_Populations'!$I$8</f>
        <v>White-Not Hispanic</v>
      </c>
      <c r="AO303" s="186" t="s">
        <v>111</v>
      </c>
      <c r="AP303" s="150" t="str">
        <f>' B_Populations'!$K$8</f>
        <v>Hispanic</v>
      </c>
      <c r="AQ303" s="150" t="s">
        <v>111</v>
      </c>
      <c r="AR303" s="150" t="str">
        <f>' B_Populations'!$M$8</f>
        <v>Black-Not Hispanic</v>
      </c>
      <c r="AS303" s="150" t="s">
        <v>111</v>
      </c>
      <c r="AT303" s="150" t="str">
        <f>' B_Populations'!$O$8</f>
        <v>Asian</v>
      </c>
      <c r="AU303" s="150" t="s">
        <v>111</v>
      </c>
      <c r="AV303" s="150" t="str">
        <f>' B_Populations'!$Q$8</f>
        <v>American Indian/Alaska Native</v>
      </c>
      <c r="AW303" s="150" t="s">
        <v>111</v>
      </c>
      <c r="AX303" s="150" t="str">
        <f>' B_Populations'!$S$8</f>
        <v>Other</v>
      </c>
      <c r="AY303" s="150" t="s">
        <v>111</v>
      </c>
      <c r="AZ303" s="150" t="str">
        <f>' B_Populations'!$U$8</f>
        <v>Other</v>
      </c>
      <c r="BA303" s="150" t="s">
        <v>111</v>
      </c>
      <c r="BB303" s="102"/>
      <c r="BC303" s="102"/>
      <c r="BD303" s="102"/>
      <c r="BE303" s="102"/>
      <c r="BF303" s="102"/>
      <c r="BG303" s="102"/>
      <c r="BH303" s="102"/>
      <c r="BI303" s="102"/>
      <c r="BJ303" s="102"/>
      <c r="BK303" s="102"/>
      <c r="BL303" s="102"/>
      <c r="BM303" s="102"/>
      <c r="BN303" s="102"/>
      <c r="BO303" s="102"/>
      <c r="BP303" s="102"/>
      <c r="BQ303" s="102"/>
      <c r="BR303" s="102"/>
      <c r="BS303" s="102"/>
      <c r="BT303" s="102"/>
      <c r="BU303" s="102"/>
      <c r="BV303" s="102"/>
      <c r="BW303" s="102"/>
      <c r="BX303" s="102"/>
      <c r="BY303" s="102"/>
      <c r="BZ303" s="102"/>
      <c r="CA303" s="102"/>
      <c r="CB303" s="102"/>
      <c r="CC303" s="102"/>
      <c r="CD303" s="102"/>
      <c r="CE303" s="102"/>
      <c r="CF303" s="102"/>
      <c r="CG303" s="102"/>
      <c r="CH303" s="102"/>
      <c r="CI303" s="102"/>
      <c r="CJ303" s="102"/>
      <c r="CK303" s="102"/>
      <c r="CL303" s="102"/>
      <c r="CM303" s="102"/>
      <c r="CN303" s="102"/>
      <c r="CO303" s="102"/>
      <c r="CP303" s="102"/>
      <c r="CQ303" s="102"/>
      <c r="CR303" s="102"/>
      <c r="CS303" s="151" t="s">
        <v>114</v>
      </c>
      <c r="CU303" s="150" t="s">
        <v>32</v>
      </c>
      <c r="CV303" s="150"/>
      <c r="CW303" s="150"/>
      <c r="CX303" s="150"/>
      <c r="CY303" s="148" t="str">
        <f>' B_Populations'!$I$8</f>
        <v>White-Not Hispanic</v>
      </c>
      <c r="CZ303" s="148" t="str">
        <f>' B_Populations'!$K$8</f>
        <v>Hispanic</v>
      </c>
      <c r="DA303" s="148" t="str">
        <f>' B_Populations'!$M$8</f>
        <v>Black-Not Hispanic</v>
      </c>
      <c r="DB303" s="148" t="str">
        <f>' B_Populations'!$O$8</f>
        <v>Asian</v>
      </c>
      <c r="DC303" s="148" t="str">
        <f>' B_Populations'!$Q$8</f>
        <v>American Indian/Alaska Native</v>
      </c>
      <c r="DD303" s="148" t="str">
        <f>' B_Populations'!$S$8</f>
        <v>Other</v>
      </c>
      <c r="DE303" s="175" t="str">
        <f>' B_Populations'!$U$8</f>
        <v>Other</v>
      </c>
      <c r="DF303" s="102"/>
      <c r="DG303" s="102"/>
      <c r="DH303" s="102"/>
      <c r="DI303" s="102"/>
      <c r="DJ303" s="102"/>
      <c r="DK303" s="102"/>
      <c r="DL303" s="102"/>
      <c r="DM303" s="102"/>
      <c r="DN303" s="102"/>
      <c r="DO303" s="102"/>
      <c r="DP303" s="102"/>
      <c r="DQ303" s="102"/>
      <c r="DR303" s="102"/>
      <c r="DS303" s="102"/>
      <c r="DT303" s="102"/>
      <c r="DU303" s="102"/>
      <c r="DV303" s="102"/>
      <c r="DW303" s="102"/>
      <c r="DX303" s="102"/>
      <c r="DY303" s="102"/>
    </row>
    <row r="304" spans="1:129" ht="12.75">
      <c r="B304" s="108" t="str">
        <f>' B_Populations'!$B$9</f>
        <v>10-14</v>
      </c>
      <c r="C304" s="266">
        <f>C4+C19+C34+C49+C64</f>
        <v>0</v>
      </c>
      <c r="D304" s="267"/>
      <c r="E304" s="268"/>
      <c r="F304" s="187"/>
      <c r="G304" s="155"/>
      <c r="H304" s="155"/>
      <c r="I304" s="155"/>
      <c r="J304" s="155"/>
      <c r="K304" s="155"/>
      <c r="L304" s="197"/>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N304" s="188">
        <f>SUM(' B_Populations'!I9+' B_Populations'!I24+' B_Populations'!I39+' B_Populations'!I54+' B_Populations'!I69)</f>
        <v>0</v>
      </c>
      <c r="AO304" s="189">
        <f>IF(AN304=0,0,($F$304/$AN$304)*100000)</f>
        <v>0</v>
      </c>
      <c r="AP304" s="157">
        <f>SUM(' B_Populations'!K9+' B_Populations'!K24+' B_Populations'!K39+' B_Populations'!K54+' B_Populations'!K69)</f>
        <v>0</v>
      </c>
      <c r="AQ304" s="157">
        <f>IF(AP304=0,0,($G$304/$AP$304)*100000)</f>
        <v>0</v>
      </c>
      <c r="AR304" s="157">
        <f>SUM(' B_Populations'!M9+' B_Populations'!M24+' B_Populations'!M39+' B_Populations'!M54+' B_Populations'!M69)</f>
        <v>0</v>
      </c>
      <c r="AS304" s="157">
        <f>IF(AR304=0,0,($H$304/$AR$304)*100000)</f>
        <v>0</v>
      </c>
      <c r="AT304" s="157">
        <f>SUM(' B_Populations'!O9+' B_Populations'!O24+' B_Populations'!O39+' B_Populations'!O54+' B_Populations'!O69)</f>
        <v>0</v>
      </c>
      <c r="AU304" s="157">
        <f>IF(AT304=0,0,($I$304/$AT$304)*100000)</f>
        <v>0</v>
      </c>
      <c r="AV304" s="157">
        <f>SUM(' B_Populations'!Q9+' B_Populations'!Q24+' B_Populations'!Q39+' B_Populations'!Q54+' B_Populations'!Q69)</f>
        <v>0</v>
      </c>
      <c r="AW304" s="157">
        <f>IF(AV304=0,0,($J$304/$AV$304)*100000)</f>
        <v>0</v>
      </c>
      <c r="AX304" s="157">
        <f>SUM(' B_Populations'!S9+' B_Populations'!S24+' B_Populations'!S39+' B_Populations'!S54+' B_Populations'!S69)</f>
        <v>0</v>
      </c>
      <c r="AY304" s="157">
        <f>IF(AX304=0,0,($K$304/$AX$304)*100000)</f>
        <v>0</v>
      </c>
      <c r="AZ304" s="157">
        <f>SUM(' B_Populations'!U9+' B_Populations'!U24+' B_Populations'!U39+' B_Populations'!U54+' B_Populations'!U69)</f>
        <v>0</v>
      </c>
      <c r="BA304" s="157">
        <f>IF(AZ304=0,0,($L$304/$AZ$304)*100000)</f>
        <v>0</v>
      </c>
      <c r="CQ304" s="110"/>
      <c r="CR304" s="158"/>
      <c r="CS304" s="159">
        <v>7.3032E-2</v>
      </c>
      <c r="CT304" s="110"/>
      <c r="CU304" s="108" t="str">
        <f>' B_Populations'!$B$9</f>
        <v>10-14</v>
      </c>
      <c r="CV304" s="157">
        <f>(CV4+CV19+CV34+CV49+CV64)/5</f>
        <v>0</v>
      </c>
      <c r="CW304" s="157">
        <f t="shared" ref="CW304:CX304" si="292">(CW4+CW19+CW34+CW49+CW64)/5</f>
        <v>0</v>
      </c>
      <c r="CX304" s="157">
        <f t="shared" si="292"/>
        <v>0</v>
      </c>
      <c r="CY304" s="162">
        <f t="shared" ref="CY304:CY313" si="293">AO304*CS304</f>
        <v>0</v>
      </c>
      <c r="CZ304" s="162">
        <f t="shared" ref="CZ304:CZ313" si="294">AQ304*CS304</f>
        <v>0</v>
      </c>
      <c r="DA304" s="162">
        <f t="shared" ref="DA304:DA313" si="295">AS304*CS304</f>
        <v>0</v>
      </c>
      <c r="DB304" s="162">
        <f t="shared" ref="DB304:DB313" si="296">AU304*CS304</f>
        <v>0</v>
      </c>
      <c r="DC304" s="162">
        <f t="shared" ref="DC304:DC313" si="297">AW304*CS304</f>
        <v>0</v>
      </c>
      <c r="DD304" s="162">
        <f t="shared" ref="DD304:DD313" si="298">AY304*CS304</f>
        <v>0</v>
      </c>
      <c r="DE304" s="178">
        <f t="shared" ref="DE304:DE313" si="299">BA304*CS304</f>
        <v>0</v>
      </c>
      <c r="DF304" s="110"/>
      <c r="DG304" s="110"/>
      <c r="DH304" s="110"/>
      <c r="DI304" s="110"/>
      <c r="DJ304" s="110"/>
      <c r="DK304" s="110"/>
      <c r="DL304" s="110"/>
      <c r="DM304" s="110"/>
      <c r="DN304" s="110"/>
      <c r="DO304" s="110"/>
      <c r="DP304" s="110"/>
      <c r="DQ304" s="110"/>
      <c r="DR304" s="110"/>
      <c r="DS304" s="110"/>
      <c r="DT304" s="110"/>
      <c r="DU304" s="110"/>
      <c r="DV304" s="110"/>
      <c r="DW304" s="110"/>
      <c r="DX304" s="110"/>
      <c r="DY304" s="110"/>
    </row>
    <row r="305" spans="2:129" ht="12.6" customHeight="1">
      <c r="B305" s="108" t="str">
        <f>' B_Populations'!$B$10</f>
        <v>15-19</v>
      </c>
      <c r="C305" s="266">
        <f t="shared" ref="C305:C314" si="300">C5+C20+C35+C50+C65</f>
        <v>6</v>
      </c>
      <c r="D305" s="267"/>
      <c r="E305" s="268"/>
      <c r="F305" s="187"/>
      <c r="G305" s="155"/>
      <c r="H305" s="155"/>
      <c r="I305" s="155"/>
      <c r="J305" s="155"/>
      <c r="K305" s="155"/>
      <c r="L305" s="197"/>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N305" s="188">
        <f>SUM(' B_Populations'!I10+' B_Populations'!I25+' B_Populations'!I40+' B_Populations'!I55+' B_Populations'!I70)</f>
        <v>0</v>
      </c>
      <c r="AO305" s="189">
        <f>IF(AN305=0,0,($F$305/$AN$305)*100000)</f>
        <v>0</v>
      </c>
      <c r="AP305" s="157">
        <f>SUM(' B_Populations'!K10+' B_Populations'!K25+' B_Populations'!K40+' B_Populations'!K55+' B_Populations'!K70)</f>
        <v>0</v>
      </c>
      <c r="AQ305" s="157">
        <f>IF(AP305=0,0,($G$305/$AP$305)*100000)</f>
        <v>0</v>
      </c>
      <c r="AR305" s="157">
        <f>SUM(' B_Populations'!M10+' B_Populations'!M25+' B_Populations'!M40+' B_Populations'!M55+' B_Populations'!M70)</f>
        <v>0</v>
      </c>
      <c r="AS305" s="157">
        <f>IF(AR305=0,0,($H$305/$AR$305)*100000)</f>
        <v>0</v>
      </c>
      <c r="AT305" s="157">
        <f>SUM(' B_Populations'!O10+' B_Populations'!O25+' B_Populations'!O40+' B_Populations'!O55+' B_Populations'!O70)</f>
        <v>0</v>
      </c>
      <c r="AU305" s="157">
        <f>IF(AT305=0,0,($I$305/$AT$305)*100000)</f>
        <v>0</v>
      </c>
      <c r="AV305" s="157">
        <f>SUM(' B_Populations'!Q10+' B_Populations'!Q25+' B_Populations'!Q40+' B_Populations'!Q55+' B_Populations'!Q70)</f>
        <v>0</v>
      </c>
      <c r="AW305" s="157">
        <f>IF(AV305=0,0,($J$305/$AV$305)*100000)</f>
        <v>0</v>
      </c>
      <c r="AX305" s="157">
        <f>SUM(' B_Populations'!S10+' B_Populations'!S25+' B_Populations'!S40+' B_Populations'!S55+' B_Populations'!S70)</f>
        <v>0</v>
      </c>
      <c r="AY305" s="157">
        <f>IF(AX305=0,0,($K$305/$AX$305)*100000)</f>
        <v>0</v>
      </c>
      <c r="AZ305" s="157">
        <f>SUM(' B_Populations'!U10+' B_Populations'!U25+' B_Populations'!U40+' B_Populations'!U55+' B_Populations'!U70)</f>
        <v>0</v>
      </c>
      <c r="BA305" s="157">
        <f>IF(AZ305=0,0,($L$305/$AZ$305)*100000)</f>
        <v>0</v>
      </c>
      <c r="CQ305" s="110"/>
      <c r="CR305" s="158"/>
      <c r="CS305" s="159">
        <v>7.2168999999999997E-2</v>
      </c>
      <c r="CT305" s="110"/>
      <c r="CU305" s="108" t="str">
        <f>' B_Populations'!$B$10</f>
        <v>15-19</v>
      </c>
      <c r="CV305" s="157">
        <f t="shared" ref="CV305:CX314" si="301">(CV5+CV20+CV35+CV50+CV65)/5</f>
        <v>0.22052931363060563</v>
      </c>
      <c r="CW305" s="157">
        <f t="shared" si="301"/>
        <v>0.3536374447694407</v>
      </c>
      <c r="CX305" s="157">
        <f t="shared" si="301"/>
        <v>7.6718401190602734E-2</v>
      </c>
      <c r="CY305" s="162">
        <f t="shared" si="293"/>
        <v>0</v>
      </c>
      <c r="CZ305" s="162">
        <f t="shared" si="294"/>
        <v>0</v>
      </c>
      <c r="DA305" s="162">
        <f t="shared" si="295"/>
        <v>0</v>
      </c>
      <c r="DB305" s="162">
        <f t="shared" si="296"/>
        <v>0</v>
      </c>
      <c r="DC305" s="162">
        <f t="shared" si="297"/>
        <v>0</v>
      </c>
      <c r="DD305" s="162">
        <f t="shared" si="298"/>
        <v>0</v>
      </c>
      <c r="DE305" s="178">
        <f t="shared" si="299"/>
        <v>0</v>
      </c>
      <c r="DF305" s="110"/>
      <c r="DG305" s="110"/>
      <c r="DH305" s="110"/>
      <c r="DI305" s="110"/>
      <c r="DJ305" s="110"/>
      <c r="DK305" s="110"/>
      <c r="DL305" s="110"/>
      <c r="DM305" s="110"/>
      <c r="DN305" s="110"/>
      <c r="DO305" s="110"/>
      <c r="DP305" s="110"/>
      <c r="DQ305" s="110"/>
      <c r="DR305" s="110"/>
      <c r="DS305" s="110"/>
      <c r="DT305" s="110"/>
      <c r="DU305" s="110"/>
      <c r="DV305" s="110"/>
      <c r="DW305" s="110"/>
      <c r="DX305" s="110"/>
      <c r="DY305" s="110"/>
    </row>
    <row r="306" spans="2:129" ht="12.6" customHeight="1">
      <c r="B306" s="108" t="str">
        <f>' B_Populations'!$B$11</f>
        <v>20-24</v>
      </c>
      <c r="C306" s="266">
        <f t="shared" si="300"/>
        <v>13</v>
      </c>
      <c r="D306" s="267"/>
      <c r="E306" s="268"/>
      <c r="F306" s="187"/>
      <c r="G306" s="155"/>
      <c r="H306" s="155"/>
      <c r="I306" s="155"/>
      <c r="J306" s="155"/>
      <c r="K306" s="155"/>
      <c r="L306" s="197"/>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N306" s="188">
        <f>SUM(' B_Populations'!I11+' B_Populations'!I26+' B_Populations'!I41+' B_Populations'!I56+' B_Populations'!I71)</f>
        <v>0</v>
      </c>
      <c r="AO306" s="189">
        <f>IF(AN306=0,0,($F$306/$AN$306)*100000)</f>
        <v>0</v>
      </c>
      <c r="AP306" s="157">
        <f>SUM(' B_Populations'!K11+' B_Populations'!K26+' B_Populations'!K41+' B_Populations'!K56+' B_Populations'!K71)</f>
        <v>0</v>
      </c>
      <c r="AQ306" s="157">
        <f>IF(AP306=0,0,($G$306/$AP$306)*100000)</f>
        <v>0</v>
      </c>
      <c r="AR306" s="157">
        <f>SUM(' B_Populations'!M11+' B_Populations'!M26+' B_Populations'!M41+' B_Populations'!M56+' B_Populations'!M71)</f>
        <v>0</v>
      </c>
      <c r="AS306" s="157">
        <f>IF(AR306=0,0,($H$306/$AR$306)*100000)</f>
        <v>0</v>
      </c>
      <c r="AT306" s="157">
        <f>SUM(' B_Populations'!O11+' B_Populations'!O26+' B_Populations'!O41+' B_Populations'!O56+' B_Populations'!O71)</f>
        <v>0</v>
      </c>
      <c r="AU306" s="157">
        <f>IF(AT306=0,0,($I$306/$AT$306)*100000)</f>
        <v>0</v>
      </c>
      <c r="AV306" s="157">
        <f>SUM(' B_Populations'!Q11+' B_Populations'!Q26+' B_Populations'!Q41+' B_Populations'!Q56+' B_Populations'!Q71)</f>
        <v>0</v>
      </c>
      <c r="AW306" s="157">
        <f>IF(AV306=0,0,($J$306/$AV$306)*100000)</f>
        <v>0</v>
      </c>
      <c r="AX306" s="157">
        <f>SUM(' B_Populations'!S11+' B_Populations'!S26+' B_Populations'!S41+' B_Populations'!S56+' B_Populations'!S71)</f>
        <v>0</v>
      </c>
      <c r="AY306" s="157">
        <f>IF(AX306=0,0,($K$306/$AX$306)*100000)</f>
        <v>0</v>
      </c>
      <c r="AZ306" s="157">
        <f>SUM(' B_Populations'!U11+' B_Populations'!U26+' B_Populations'!U41+' B_Populations'!U56+' B_Populations'!U71)</f>
        <v>0</v>
      </c>
      <c r="BA306" s="157">
        <f>IF(AZ306=0,0,($L$306/$AZ$306)*100000)</f>
        <v>0</v>
      </c>
      <c r="CQ306" s="110"/>
      <c r="CR306" s="158"/>
      <c r="CS306" s="159">
        <v>6.6477999999999995E-2</v>
      </c>
      <c r="CT306" s="110"/>
      <c r="CU306" s="108" t="str">
        <f>' B_Populations'!$B$11</f>
        <v>20-24</v>
      </c>
      <c r="CV306" s="157">
        <f t="shared" si="301"/>
        <v>0.51315466576288871</v>
      </c>
      <c r="CW306" s="157">
        <f t="shared" si="301"/>
        <v>0.93078404261608516</v>
      </c>
      <c r="CX306" s="157">
        <f t="shared" si="301"/>
        <v>8.0282591630940148E-2</v>
      </c>
      <c r="CY306" s="162">
        <f t="shared" si="293"/>
        <v>0</v>
      </c>
      <c r="CZ306" s="162">
        <f t="shared" si="294"/>
        <v>0</v>
      </c>
      <c r="DA306" s="162">
        <f t="shared" si="295"/>
        <v>0</v>
      </c>
      <c r="DB306" s="162">
        <f t="shared" si="296"/>
        <v>0</v>
      </c>
      <c r="DC306" s="162">
        <f t="shared" si="297"/>
        <v>0</v>
      </c>
      <c r="DD306" s="162">
        <f t="shared" si="298"/>
        <v>0</v>
      </c>
      <c r="DE306" s="178">
        <f t="shared" si="299"/>
        <v>0</v>
      </c>
      <c r="DF306" s="110"/>
      <c r="DG306" s="110"/>
      <c r="DH306" s="110"/>
      <c r="DI306" s="110"/>
      <c r="DJ306" s="110"/>
      <c r="DK306" s="110"/>
      <c r="DL306" s="110"/>
      <c r="DM306" s="110"/>
      <c r="DN306" s="110"/>
      <c r="DO306" s="110"/>
      <c r="DP306" s="110"/>
      <c r="DQ306" s="110"/>
      <c r="DR306" s="110"/>
      <c r="DS306" s="110"/>
      <c r="DT306" s="110"/>
      <c r="DU306" s="110"/>
      <c r="DV306" s="110"/>
      <c r="DW306" s="110"/>
      <c r="DX306" s="110"/>
      <c r="DY306" s="110"/>
    </row>
    <row r="307" spans="2:129" ht="12.6" customHeight="1">
      <c r="B307" s="108" t="str">
        <f>' B_Populations'!$B$12</f>
        <v>25-34</v>
      </c>
      <c r="C307" s="266">
        <f t="shared" si="300"/>
        <v>16</v>
      </c>
      <c r="D307" s="267"/>
      <c r="E307" s="268"/>
      <c r="F307" s="187"/>
      <c r="G307" s="155"/>
      <c r="H307" s="155"/>
      <c r="I307" s="155"/>
      <c r="J307" s="155"/>
      <c r="K307" s="155"/>
      <c r="L307" s="197"/>
      <c r="M307" s="110"/>
      <c r="N307" s="110"/>
      <c r="O307" s="110"/>
      <c r="P307" s="110"/>
      <c r="Q307" s="110"/>
      <c r="R307" s="110"/>
      <c r="S307" s="110"/>
      <c r="T307" s="110"/>
      <c r="U307" s="110"/>
      <c r="V307" s="110"/>
      <c r="W307" s="110"/>
      <c r="X307" s="110"/>
      <c r="Y307" s="110"/>
      <c r="Z307" s="110"/>
      <c r="AA307" s="110"/>
      <c r="AB307" s="110"/>
      <c r="AC307" s="110"/>
      <c r="AD307" s="110"/>
      <c r="AE307" s="110"/>
      <c r="AF307" s="110"/>
      <c r="AG307" s="110"/>
      <c r="AN307" s="188">
        <f>SUM(' B_Populations'!I12+' B_Populations'!I27+' B_Populations'!I42+' B_Populations'!I57+' B_Populations'!I72)</f>
        <v>0</v>
      </c>
      <c r="AO307" s="189">
        <f>IF(AN307=0,0,($F$307/$AN$307)*100000)</f>
        <v>0</v>
      </c>
      <c r="AP307" s="157">
        <f>SUM(' B_Populations'!K12+' B_Populations'!K27+' B_Populations'!K42+' B_Populations'!K57+' B_Populations'!K72)</f>
        <v>0</v>
      </c>
      <c r="AQ307" s="157">
        <f>IF(AP307=0,0,($G$307/$AP$307)*100000)</f>
        <v>0</v>
      </c>
      <c r="AR307" s="157">
        <f>SUM(' B_Populations'!M12+' B_Populations'!M27+' B_Populations'!M42+' B_Populations'!M57+' B_Populations'!M72)</f>
        <v>0</v>
      </c>
      <c r="AS307" s="157">
        <f>IF(AR307=0,0,($H$307/$AR$307)*100000)</f>
        <v>0</v>
      </c>
      <c r="AT307" s="157">
        <f>SUM(' B_Populations'!O12+' B_Populations'!O27+' B_Populations'!O42+' B_Populations'!O57+' B_Populations'!O72)</f>
        <v>0</v>
      </c>
      <c r="AU307" s="157">
        <f>IF(AT307=0,0,($I$307/$AT$307)*100000)</f>
        <v>0</v>
      </c>
      <c r="AV307" s="157">
        <f>SUM(' B_Populations'!Q12+' B_Populations'!Q27+' B_Populations'!Q42+' B_Populations'!Q57+' B_Populations'!Q72)</f>
        <v>0</v>
      </c>
      <c r="AW307" s="157">
        <f>IF(AV307=0,0,($J$307/$AV$307)*100000)</f>
        <v>0</v>
      </c>
      <c r="AX307" s="157">
        <f>SUM(' B_Populations'!S12+' B_Populations'!S27+' B_Populations'!S42+' B_Populations'!S57+' B_Populations'!S72)</f>
        <v>0</v>
      </c>
      <c r="AY307" s="157">
        <f>IF(AX307=0,0,($K$307/$AX$307)*100000)</f>
        <v>0</v>
      </c>
      <c r="AZ307" s="157">
        <f>SUM(' B_Populations'!U12+' B_Populations'!U27+' B_Populations'!U42+' B_Populations'!U57+' B_Populations'!U72)</f>
        <v>0</v>
      </c>
      <c r="BA307" s="157">
        <f>IF(AZ307=0,0,($L$307/$AZ$307)*100000)</f>
        <v>0</v>
      </c>
      <c r="CQ307" s="110"/>
      <c r="CR307" s="158"/>
      <c r="CS307" s="159">
        <v>0.135573</v>
      </c>
      <c r="CT307" s="110"/>
      <c r="CU307" s="108" t="str">
        <f>' B_Populations'!$B$12</f>
        <v>25-34</v>
      </c>
      <c r="CV307" s="157">
        <f t="shared" si="301"/>
        <v>0.6975571503927489</v>
      </c>
      <c r="CW307" s="157">
        <f t="shared" si="301"/>
        <v>1.2885158436532724</v>
      </c>
      <c r="CX307" s="157">
        <f t="shared" si="301"/>
        <v>8.6127310844291968E-2</v>
      </c>
      <c r="CY307" s="162">
        <f t="shared" si="293"/>
        <v>0</v>
      </c>
      <c r="CZ307" s="162">
        <f t="shared" si="294"/>
        <v>0</v>
      </c>
      <c r="DA307" s="162">
        <f t="shared" si="295"/>
        <v>0</v>
      </c>
      <c r="DB307" s="162">
        <f t="shared" si="296"/>
        <v>0</v>
      </c>
      <c r="DC307" s="162">
        <f t="shared" si="297"/>
        <v>0</v>
      </c>
      <c r="DD307" s="162">
        <f t="shared" si="298"/>
        <v>0</v>
      </c>
      <c r="DE307" s="178">
        <f t="shared" si="299"/>
        <v>0</v>
      </c>
      <c r="DF307" s="110"/>
      <c r="DG307" s="110"/>
      <c r="DH307" s="110"/>
      <c r="DI307" s="110"/>
      <c r="DJ307" s="110"/>
      <c r="DK307" s="110"/>
      <c r="DL307" s="110"/>
      <c r="DM307" s="110"/>
      <c r="DN307" s="110"/>
      <c r="DO307" s="110"/>
      <c r="DP307" s="110"/>
      <c r="DQ307" s="110"/>
      <c r="DR307" s="110"/>
      <c r="DS307" s="110"/>
      <c r="DT307" s="110"/>
      <c r="DU307" s="110"/>
      <c r="DV307" s="110"/>
      <c r="DW307" s="110"/>
      <c r="DX307" s="110"/>
      <c r="DY307" s="110"/>
    </row>
    <row r="308" spans="2:129" ht="12.6" customHeight="1">
      <c r="B308" s="108" t="str">
        <f>' B_Populations'!$B$13</f>
        <v>35-44</v>
      </c>
      <c r="C308" s="266">
        <f t="shared" si="300"/>
        <v>8</v>
      </c>
      <c r="D308" s="267"/>
      <c r="E308" s="268"/>
      <c r="F308" s="187"/>
      <c r="G308" s="155"/>
      <c r="H308" s="155"/>
      <c r="I308" s="155"/>
      <c r="J308" s="155"/>
      <c r="K308" s="155"/>
      <c r="L308" s="197"/>
      <c r="M308" s="110"/>
      <c r="N308" s="110"/>
      <c r="O308" s="110"/>
      <c r="P308" s="110"/>
      <c r="Q308" s="110"/>
      <c r="R308" s="110"/>
      <c r="S308" s="110"/>
      <c r="T308" s="110"/>
      <c r="U308" s="110"/>
      <c r="V308" s="110"/>
      <c r="W308" s="110"/>
      <c r="X308" s="110"/>
      <c r="Y308" s="110"/>
      <c r="Z308" s="110"/>
      <c r="AA308" s="110"/>
      <c r="AB308" s="110"/>
      <c r="AC308" s="110"/>
      <c r="AD308" s="110"/>
      <c r="AE308" s="110"/>
      <c r="AF308" s="110"/>
      <c r="AG308" s="110"/>
      <c r="AN308" s="188">
        <f>SUM(' B_Populations'!I13+' B_Populations'!I28+' B_Populations'!I43+' B_Populations'!I58+' B_Populations'!I73)</f>
        <v>0</v>
      </c>
      <c r="AO308" s="189">
        <f>IF(AN308=0,0,($F$308/$AN$308)*100000)</f>
        <v>0</v>
      </c>
      <c r="AP308" s="157">
        <f>SUM(' B_Populations'!K13+' B_Populations'!K28+' B_Populations'!K43+' B_Populations'!K58+' B_Populations'!K73)</f>
        <v>0</v>
      </c>
      <c r="AQ308" s="157">
        <f>IF(AP308=0,0,($G$308/$AP$308)*100000)</f>
        <v>0</v>
      </c>
      <c r="AR308" s="157">
        <f>SUM(' B_Populations'!M13+' B_Populations'!M28+' B_Populations'!M43+' B_Populations'!M58+' B_Populations'!M73)</f>
        <v>0</v>
      </c>
      <c r="AS308" s="157">
        <f>IF(AR308=0,0,($H$308/$AR$308)*100000)</f>
        <v>0</v>
      </c>
      <c r="AT308" s="157">
        <f>SUM(' B_Populations'!O13+' B_Populations'!O28+' B_Populations'!O43+' B_Populations'!O58+' B_Populations'!O73)</f>
        <v>0</v>
      </c>
      <c r="AU308" s="157">
        <f>IF(AT308=0,0,($I$308/$AT$308)*100000)</f>
        <v>0</v>
      </c>
      <c r="AV308" s="157">
        <f>SUM(' B_Populations'!Q13+' B_Populations'!Q28+' B_Populations'!Q43+' B_Populations'!Q58+' B_Populations'!Q73)</f>
        <v>0</v>
      </c>
      <c r="AW308" s="157">
        <f>IF(AV308=0,0,($J$308/$AV$308)*100000)</f>
        <v>0</v>
      </c>
      <c r="AX308" s="157">
        <f>SUM(' B_Populations'!S13+' B_Populations'!S28+' B_Populations'!S43+' B_Populations'!S58+' B_Populations'!S73)</f>
        <v>0</v>
      </c>
      <c r="AY308" s="157">
        <f>IF(AX308=0,0,($K$308/$AX$308)*100000)</f>
        <v>0</v>
      </c>
      <c r="AZ308" s="157">
        <f>SUM(' B_Populations'!U13+' B_Populations'!U28+' B_Populations'!U43+' B_Populations'!U58+' B_Populations'!U73)</f>
        <v>0</v>
      </c>
      <c r="BA308" s="157">
        <f>IF(AZ308=0,0,($L$308/$AZ$308)*100000)</f>
        <v>0</v>
      </c>
      <c r="CQ308" s="110"/>
      <c r="CR308" s="158"/>
      <c r="CS308" s="159">
        <v>0.16261300000000001</v>
      </c>
      <c r="CT308" s="110"/>
      <c r="CU308" s="108" t="str">
        <f>' B_Populations'!$B$13</f>
        <v>35-44</v>
      </c>
      <c r="CV308" s="157">
        <f t="shared" si="301"/>
        <v>0.3642547638457011</v>
      </c>
      <c r="CW308" s="157">
        <f t="shared" si="301"/>
        <v>0.71931656515128672</v>
      </c>
      <c r="CX308" s="157">
        <f t="shared" si="301"/>
        <v>0</v>
      </c>
      <c r="CY308" s="162">
        <f t="shared" si="293"/>
        <v>0</v>
      </c>
      <c r="CZ308" s="162">
        <f t="shared" si="294"/>
        <v>0</v>
      </c>
      <c r="DA308" s="162">
        <f t="shared" si="295"/>
        <v>0</v>
      </c>
      <c r="DB308" s="162">
        <f t="shared" si="296"/>
        <v>0</v>
      </c>
      <c r="DC308" s="162">
        <f t="shared" si="297"/>
        <v>0</v>
      </c>
      <c r="DD308" s="162">
        <f t="shared" si="298"/>
        <v>0</v>
      </c>
      <c r="DE308" s="178">
        <f t="shared" si="299"/>
        <v>0</v>
      </c>
      <c r="DF308" s="110"/>
      <c r="DG308" s="110"/>
      <c r="DH308" s="110"/>
      <c r="DI308" s="110"/>
      <c r="DJ308" s="110"/>
      <c r="DK308" s="110"/>
      <c r="DL308" s="110"/>
      <c r="DM308" s="110"/>
      <c r="DN308" s="110"/>
      <c r="DO308" s="110"/>
      <c r="DP308" s="110"/>
      <c r="DQ308" s="110"/>
      <c r="DR308" s="110"/>
      <c r="DS308" s="110"/>
      <c r="DT308" s="110"/>
      <c r="DU308" s="110"/>
      <c r="DV308" s="110"/>
      <c r="DW308" s="110"/>
      <c r="DX308" s="110"/>
      <c r="DY308" s="110"/>
    </row>
    <row r="309" spans="2:129" ht="12.6" customHeight="1">
      <c r="B309" s="108" t="str">
        <f>' B_Populations'!$B$14</f>
        <v>45-54</v>
      </c>
      <c r="C309" s="266">
        <f t="shared" si="300"/>
        <v>15</v>
      </c>
      <c r="D309" s="267"/>
      <c r="E309" s="268"/>
      <c r="F309" s="187"/>
      <c r="G309" s="155"/>
      <c r="H309" s="155"/>
      <c r="I309" s="155"/>
      <c r="J309" s="155"/>
      <c r="K309" s="155"/>
      <c r="L309" s="197"/>
      <c r="M309" s="110"/>
      <c r="N309" s="110"/>
      <c r="O309" s="110"/>
      <c r="P309" s="110"/>
      <c r="Q309" s="110"/>
      <c r="R309" s="110"/>
      <c r="S309" s="110"/>
      <c r="T309" s="110"/>
      <c r="U309" s="110"/>
      <c r="V309" s="110"/>
      <c r="W309" s="110"/>
      <c r="X309" s="110"/>
      <c r="Y309" s="110"/>
      <c r="Z309" s="110"/>
      <c r="AA309" s="110"/>
      <c r="AB309" s="110"/>
      <c r="AC309" s="110"/>
      <c r="AD309" s="110"/>
      <c r="AE309" s="110"/>
      <c r="AF309" s="110"/>
      <c r="AG309" s="110"/>
      <c r="AN309" s="188">
        <f>SUM(' B_Populations'!I14+' B_Populations'!I29+' B_Populations'!I44+' B_Populations'!I59+' B_Populations'!I74)</f>
        <v>0</v>
      </c>
      <c r="AO309" s="189">
        <f>IF(AN309=0,0,($F$309/$AN$309)*100000)</f>
        <v>0</v>
      </c>
      <c r="AP309" s="157">
        <f>SUM(' B_Populations'!K14+' B_Populations'!K29+' B_Populations'!K44+' B_Populations'!K59+' B_Populations'!K74)</f>
        <v>0</v>
      </c>
      <c r="AQ309" s="157">
        <f>IF(AP309=0,0,($G$309/$AP$309)*100000)</f>
        <v>0</v>
      </c>
      <c r="AR309" s="157">
        <f>SUM(' B_Populations'!M14+' B_Populations'!M29+' B_Populations'!M44+' B_Populations'!M59+' B_Populations'!M74)</f>
        <v>0</v>
      </c>
      <c r="AS309" s="157">
        <f>IF(AR309=0,0,($H$309/$AR$309)*100000)</f>
        <v>0</v>
      </c>
      <c r="AT309" s="157">
        <f>SUM(' B_Populations'!O14+' B_Populations'!O29+' B_Populations'!O44+' B_Populations'!O59+' B_Populations'!O74)</f>
        <v>0</v>
      </c>
      <c r="AU309" s="157">
        <f>IF(AT309=0,0,($I$309/$AT$309)*100000)</f>
        <v>0</v>
      </c>
      <c r="AV309" s="157">
        <f>SUM(' B_Populations'!Q14+' B_Populations'!Q29+' B_Populations'!Q44+' B_Populations'!Q59+' B_Populations'!Q74)</f>
        <v>0</v>
      </c>
      <c r="AW309" s="157">
        <f>IF(AV309=0,0,($J$309/$AV$309)*100000)</f>
        <v>0</v>
      </c>
      <c r="AX309" s="157">
        <f>SUM(' B_Populations'!S14+' B_Populations'!S29+' B_Populations'!S44+' B_Populations'!S59+' B_Populations'!S74)</f>
        <v>0</v>
      </c>
      <c r="AY309" s="157">
        <f>IF(AX309=0,0,($K$309/$AX$309)*100000)</f>
        <v>0</v>
      </c>
      <c r="AZ309" s="157">
        <f>SUM(' B_Populations'!U14+' B_Populations'!U29+' B_Populations'!U44+' B_Populations'!U59+' B_Populations'!U74)</f>
        <v>0</v>
      </c>
      <c r="BA309" s="157">
        <f>IF(AZ309=0,0,($L$309/$AZ$309)*100000)</f>
        <v>0</v>
      </c>
      <c r="CQ309" s="110"/>
      <c r="CR309" s="158"/>
      <c r="CS309" s="159">
        <v>0.13483400000000001</v>
      </c>
      <c r="CT309" s="110"/>
      <c r="CU309" s="108" t="str">
        <f>' B_Populations'!$B$14</f>
        <v>45-54</v>
      </c>
      <c r="CV309" s="157">
        <f t="shared" si="301"/>
        <v>0.55031905859962049</v>
      </c>
      <c r="CW309" s="157">
        <f t="shared" si="301"/>
        <v>1.0253005410616509</v>
      </c>
      <c r="CX309" s="157">
        <f t="shared" si="301"/>
        <v>7.3118407852281672E-2</v>
      </c>
      <c r="CY309" s="162">
        <f t="shared" si="293"/>
        <v>0</v>
      </c>
      <c r="CZ309" s="162">
        <f t="shared" si="294"/>
        <v>0</v>
      </c>
      <c r="DA309" s="162">
        <f t="shared" si="295"/>
        <v>0</v>
      </c>
      <c r="DB309" s="162">
        <f t="shared" si="296"/>
        <v>0</v>
      </c>
      <c r="DC309" s="162">
        <f t="shared" si="297"/>
        <v>0</v>
      </c>
      <c r="DD309" s="162">
        <f t="shared" si="298"/>
        <v>0</v>
      </c>
      <c r="DE309" s="178">
        <f t="shared" si="299"/>
        <v>0</v>
      </c>
      <c r="DF309" s="110"/>
      <c r="DG309" s="110"/>
      <c r="DH309" s="110"/>
      <c r="DI309" s="110"/>
      <c r="DJ309" s="110"/>
      <c r="DK309" s="110"/>
      <c r="DL309" s="110"/>
      <c r="DM309" s="110"/>
      <c r="DN309" s="110"/>
      <c r="DO309" s="110"/>
      <c r="DP309" s="110"/>
      <c r="DQ309" s="110"/>
      <c r="DR309" s="110"/>
      <c r="DS309" s="110"/>
      <c r="DT309" s="110"/>
      <c r="DU309" s="110"/>
      <c r="DV309" s="110"/>
      <c r="DW309" s="110"/>
      <c r="DX309" s="110"/>
      <c r="DY309" s="110"/>
    </row>
    <row r="310" spans="2:129" ht="12.6" customHeight="1">
      <c r="B310" s="108" t="str">
        <f>' B_Populations'!$B$15</f>
        <v>55-64</v>
      </c>
      <c r="C310" s="266">
        <f t="shared" si="300"/>
        <v>14</v>
      </c>
      <c r="D310" s="267"/>
      <c r="E310" s="268"/>
      <c r="F310" s="187"/>
      <c r="G310" s="155"/>
      <c r="H310" s="155"/>
      <c r="I310" s="155"/>
      <c r="J310" s="155"/>
      <c r="K310" s="155"/>
      <c r="L310" s="197"/>
      <c r="M310" s="110"/>
      <c r="N310" s="110"/>
      <c r="O310" s="110"/>
      <c r="P310" s="110"/>
      <c r="Q310" s="110"/>
      <c r="R310" s="110"/>
      <c r="S310" s="110"/>
      <c r="T310" s="110"/>
      <c r="U310" s="110"/>
      <c r="V310" s="110"/>
      <c r="W310" s="110"/>
      <c r="X310" s="110"/>
      <c r="Y310" s="110"/>
      <c r="Z310" s="110"/>
      <c r="AA310" s="110"/>
      <c r="AB310" s="110"/>
      <c r="AC310" s="110"/>
      <c r="AD310" s="110"/>
      <c r="AE310" s="110"/>
      <c r="AF310" s="110"/>
      <c r="AG310" s="110"/>
      <c r="AN310" s="188">
        <f>SUM(' B_Populations'!I15+' B_Populations'!I30+' B_Populations'!I45+' B_Populations'!I60+' B_Populations'!I75)</f>
        <v>0</v>
      </c>
      <c r="AO310" s="189">
        <f>IF(AN310=0,0,($F$310/$AN$310)*100000)</f>
        <v>0</v>
      </c>
      <c r="AP310" s="157">
        <f>SUM(' B_Populations'!K15+' B_Populations'!K30+' B_Populations'!K45+' B_Populations'!K60+' B_Populations'!K75)</f>
        <v>0</v>
      </c>
      <c r="AQ310" s="157">
        <f>IF(AP310=0,0,($G$310/$AP$310)*100000)</f>
        <v>0</v>
      </c>
      <c r="AR310" s="157">
        <f>SUM(' B_Populations'!M15+' B_Populations'!M30+' B_Populations'!M45+' B_Populations'!M60+' B_Populations'!M75)</f>
        <v>0</v>
      </c>
      <c r="AS310" s="157">
        <f>IF(AR310=0,0,($H$310/$AR$310)*100000)</f>
        <v>0</v>
      </c>
      <c r="AT310" s="157">
        <f>SUM(' B_Populations'!O15+' B_Populations'!O30+' B_Populations'!O45+' B_Populations'!O60+' B_Populations'!O75)</f>
        <v>0</v>
      </c>
      <c r="AU310" s="157">
        <f>IF(AT310=0,0,($I$310/$AT$310)*100000)</f>
        <v>0</v>
      </c>
      <c r="AV310" s="157">
        <f>SUM(' B_Populations'!Q15+' B_Populations'!Q30+' B_Populations'!Q45+' B_Populations'!Q60+' B_Populations'!Q75)</f>
        <v>0</v>
      </c>
      <c r="AW310" s="157">
        <f>IF(AV310=0,0,($J$310/$AV$310)*100000)</f>
        <v>0</v>
      </c>
      <c r="AX310" s="157">
        <f>SUM(' B_Populations'!S15+' B_Populations'!S30+' B_Populations'!S45+' B_Populations'!S60+' B_Populations'!S75)</f>
        <v>0</v>
      </c>
      <c r="AY310" s="157">
        <f>IF(AX310=0,0,($K$310/$AX$310)*100000)</f>
        <v>0</v>
      </c>
      <c r="AZ310" s="157">
        <f>SUM(' B_Populations'!U15+' B_Populations'!U30+' B_Populations'!U45+' B_Populations'!U60+' B_Populations'!U75)</f>
        <v>0</v>
      </c>
      <c r="BA310" s="157">
        <f>IF(AZ310=0,0,($L$310/$AZ$310)*100000)</f>
        <v>0</v>
      </c>
      <c r="CQ310" s="110"/>
      <c r="CR310" s="158"/>
      <c r="CS310" s="159">
        <v>8.7247000000000005E-2</v>
      </c>
      <c r="CT310" s="110"/>
      <c r="CU310" s="108" t="str">
        <f>' B_Populations'!$B$15</f>
        <v>55-64</v>
      </c>
      <c r="CV310" s="157">
        <f t="shared" si="301"/>
        <v>0.36440784416914979</v>
      </c>
      <c r="CW310" s="157">
        <f t="shared" si="301"/>
        <v>0.63038283177114363</v>
      </c>
      <c r="CX310" s="157">
        <f t="shared" si="301"/>
        <v>0.10309967087857035</v>
      </c>
      <c r="CY310" s="162">
        <f t="shared" si="293"/>
        <v>0</v>
      </c>
      <c r="CZ310" s="162">
        <f t="shared" si="294"/>
        <v>0</v>
      </c>
      <c r="DA310" s="162">
        <f t="shared" si="295"/>
        <v>0</v>
      </c>
      <c r="DB310" s="162">
        <f t="shared" si="296"/>
        <v>0</v>
      </c>
      <c r="DC310" s="162">
        <f t="shared" si="297"/>
        <v>0</v>
      </c>
      <c r="DD310" s="162">
        <f t="shared" si="298"/>
        <v>0</v>
      </c>
      <c r="DE310" s="178">
        <f t="shared" si="299"/>
        <v>0</v>
      </c>
      <c r="DF310" s="110"/>
      <c r="DG310" s="110"/>
      <c r="DH310" s="110"/>
      <c r="DI310" s="110"/>
      <c r="DJ310" s="110"/>
      <c r="DK310" s="110"/>
      <c r="DL310" s="110"/>
      <c r="DM310" s="110"/>
      <c r="DN310" s="110"/>
      <c r="DO310" s="110"/>
      <c r="DP310" s="110"/>
      <c r="DQ310" s="110"/>
      <c r="DR310" s="110"/>
      <c r="DS310" s="110"/>
      <c r="DT310" s="110"/>
      <c r="DU310" s="110"/>
      <c r="DV310" s="110"/>
      <c r="DW310" s="110"/>
      <c r="DX310" s="110"/>
      <c r="DY310" s="110"/>
    </row>
    <row r="311" spans="2:129" ht="12.6" customHeight="1">
      <c r="B311" s="108" t="str">
        <f>' B_Populations'!$B$16</f>
        <v>65-74</v>
      </c>
      <c r="C311" s="266">
        <f t="shared" si="300"/>
        <v>17</v>
      </c>
      <c r="D311" s="267"/>
      <c r="E311" s="268"/>
      <c r="F311" s="187"/>
      <c r="G311" s="155"/>
      <c r="H311" s="155"/>
      <c r="I311" s="155"/>
      <c r="J311" s="155"/>
      <c r="K311" s="155"/>
      <c r="L311" s="197"/>
      <c r="M311" s="110"/>
      <c r="N311" s="110"/>
      <c r="O311" s="110"/>
      <c r="P311" s="110"/>
      <c r="Q311" s="110"/>
      <c r="R311" s="110"/>
      <c r="S311" s="110"/>
      <c r="T311" s="110"/>
      <c r="U311" s="110"/>
      <c r="V311" s="110"/>
      <c r="W311" s="110"/>
      <c r="X311" s="110"/>
      <c r="Y311" s="110"/>
      <c r="Z311" s="110"/>
      <c r="AA311" s="110"/>
      <c r="AB311" s="110"/>
      <c r="AC311" s="110"/>
      <c r="AD311" s="110"/>
      <c r="AE311" s="110"/>
      <c r="AF311" s="110"/>
      <c r="AG311" s="110"/>
      <c r="AN311" s="188">
        <f>SUM(' B_Populations'!I16+' B_Populations'!I31+' B_Populations'!I46+' B_Populations'!I61+' B_Populations'!I76)</f>
        <v>0</v>
      </c>
      <c r="AO311" s="189">
        <f>IF(AN311=0,0,($F$311/$AN$311)*100000)</f>
        <v>0</v>
      </c>
      <c r="AP311" s="157">
        <f>SUM(' B_Populations'!K16+' B_Populations'!K31+' B_Populations'!K46+' B_Populations'!K61+' B_Populations'!K76)</f>
        <v>0</v>
      </c>
      <c r="AQ311" s="157">
        <f>IF(AP311=0,0,($G$311/$AP$311)*100000)</f>
        <v>0</v>
      </c>
      <c r="AR311" s="157">
        <f>SUM(' B_Populations'!M16+' B_Populations'!M31+' B_Populations'!M46+' B_Populations'!M61+' B_Populations'!M76)</f>
        <v>0</v>
      </c>
      <c r="AS311" s="157">
        <f>IF(AR311=0,0,($H$311/$AR$311)*100000)</f>
        <v>0</v>
      </c>
      <c r="AT311" s="157">
        <f>SUM(' B_Populations'!O16+' B_Populations'!O31+' B_Populations'!O46+' B_Populations'!O61+' B_Populations'!O76)</f>
        <v>0</v>
      </c>
      <c r="AU311" s="157">
        <f>IF(AT311=0,0,($I$311/$AT$311)*100000)</f>
        <v>0</v>
      </c>
      <c r="AV311" s="157">
        <f>SUM(' B_Populations'!Q16+' B_Populations'!Q31+' B_Populations'!Q46+' B_Populations'!Q61+' B_Populations'!Q76)</f>
        <v>0</v>
      </c>
      <c r="AW311" s="157">
        <f>IF(AV311=0,0,($J$311/$AV$311)*100000)</f>
        <v>0</v>
      </c>
      <c r="AX311" s="157">
        <f>SUM(' B_Populations'!S16+' B_Populations'!S31+' B_Populations'!S46+' B_Populations'!S61+' B_Populations'!S76)</f>
        <v>0</v>
      </c>
      <c r="AY311" s="157">
        <f>IF(AX311=0,0,($K$311/$AX$311)*100000)</f>
        <v>0</v>
      </c>
      <c r="AZ311" s="157">
        <f>SUM(' B_Populations'!U16+' B_Populations'!U31+' B_Populations'!U46+' B_Populations'!U61+' B_Populations'!U76)</f>
        <v>0</v>
      </c>
      <c r="BA311" s="157">
        <f>IF(AZ311=0,0,($L$311/$AZ$311)*100000)</f>
        <v>0</v>
      </c>
      <c r="CQ311" s="110"/>
      <c r="CR311" s="158"/>
      <c r="CS311" s="159">
        <v>6.6036999999999998E-2</v>
      </c>
      <c r="CT311" s="110"/>
      <c r="CU311" s="108" t="str">
        <f>' B_Populations'!$B$16</f>
        <v>65-74</v>
      </c>
      <c r="CV311" s="157">
        <f t="shared" si="301"/>
        <v>0.49808727122997931</v>
      </c>
      <c r="CW311" s="157">
        <f t="shared" si="301"/>
        <v>0.99740604691849144</v>
      </c>
      <c r="CX311" s="157">
        <f t="shared" si="301"/>
        <v>5.2001732419875581E-2</v>
      </c>
      <c r="CY311" s="162">
        <f t="shared" si="293"/>
        <v>0</v>
      </c>
      <c r="CZ311" s="162">
        <f t="shared" si="294"/>
        <v>0</v>
      </c>
      <c r="DA311" s="162">
        <f t="shared" si="295"/>
        <v>0</v>
      </c>
      <c r="DB311" s="162">
        <f t="shared" si="296"/>
        <v>0</v>
      </c>
      <c r="DC311" s="162">
        <f t="shared" si="297"/>
        <v>0</v>
      </c>
      <c r="DD311" s="162">
        <f t="shared" si="298"/>
        <v>0</v>
      </c>
      <c r="DE311" s="178">
        <f t="shared" si="299"/>
        <v>0</v>
      </c>
      <c r="DF311" s="110"/>
      <c r="DG311" s="110"/>
      <c r="DH311" s="110"/>
      <c r="DI311" s="110"/>
      <c r="DJ311" s="110"/>
      <c r="DK311" s="110"/>
      <c r="DL311" s="110"/>
      <c r="DM311" s="110"/>
      <c r="DN311" s="110"/>
      <c r="DO311" s="110"/>
      <c r="DP311" s="110"/>
      <c r="DQ311" s="110"/>
      <c r="DR311" s="110"/>
      <c r="DS311" s="110"/>
      <c r="DT311" s="110"/>
      <c r="DU311" s="110"/>
      <c r="DV311" s="110"/>
      <c r="DW311" s="110"/>
      <c r="DX311" s="110"/>
      <c r="DY311" s="110"/>
    </row>
    <row r="312" spans="2:129" ht="12.6" customHeight="1">
      <c r="B312" s="108" t="str">
        <f>' B_Populations'!$B$17</f>
        <v>75-84</v>
      </c>
      <c r="C312" s="266">
        <f t="shared" si="300"/>
        <v>4</v>
      </c>
      <c r="D312" s="267"/>
      <c r="E312" s="268"/>
      <c r="F312" s="187"/>
      <c r="G312" s="155"/>
      <c r="H312" s="155"/>
      <c r="I312" s="155"/>
      <c r="J312" s="155"/>
      <c r="K312" s="155"/>
      <c r="L312" s="197"/>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N312" s="188">
        <f>SUM(' B_Populations'!I17+' B_Populations'!I32+' B_Populations'!I47+' B_Populations'!I62+' B_Populations'!I77)</f>
        <v>0</v>
      </c>
      <c r="AO312" s="189">
        <f>IF(AN312=0,0,($F$312/$AN$312)*100000)</f>
        <v>0</v>
      </c>
      <c r="AP312" s="157">
        <f>SUM(' B_Populations'!K17+' B_Populations'!K32+' B_Populations'!K47+' B_Populations'!K62+' B_Populations'!K77)</f>
        <v>0</v>
      </c>
      <c r="AQ312" s="157">
        <f>IF(AP312=0,0,($G$312/$AP$312)*100000)</f>
        <v>0</v>
      </c>
      <c r="AR312" s="157">
        <f>SUM(' B_Populations'!M17+' B_Populations'!M32+' B_Populations'!M47+' B_Populations'!M62+' B_Populations'!M77)</f>
        <v>0</v>
      </c>
      <c r="AS312" s="157">
        <f>IF(AR312=0,0,($H$312/$AR$312)*100000)</f>
        <v>0</v>
      </c>
      <c r="AT312" s="157">
        <f>SUM(' B_Populations'!O17+' B_Populations'!O32+' B_Populations'!O47+' B_Populations'!O62+' B_Populations'!O77)</f>
        <v>0</v>
      </c>
      <c r="AU312" s="157">
        <f>IF(AT312=0,0,($I$312/$AT$312)*100000)</f>
        <v>0</v>
      </c>
      <c r="AV312" s="157">
        <f>SUM(' B_Populations'!Q17+' B_Populations'!Q32+' B_Populations'!Q47+' B_Populations'!Q62+' B_Populations'!Q77)</f>
        <v>0</v>
      </c>
      <c r="AW312" s="157">
        <f>IF(AV312=0,0,($J$312/$AV$312)*100000)</f>
        <v>0</v>
      </c>
      <c r="AX312" s="157">
        <f>SUM(' B_Populations'!S17+' B_Populations'!S32+' B_Populations'!S47+' B_Populations'!S62+' B_Populations'!S77)</f>
        <v>0</v>
      </c>
      <c r="AY312" s="157">
        <f>IF(AX312=0,0,($K$312/$AX$312)*100000)</f>
        <v>0</v>
      </c>
      <c r="AZ312" s="157">
        <f>SUM(' B_Populations'!U17+' B_Populations'!U32+' B_Populations'!U47+' B_Populations'!U62+' B_Populations'!U77)</f>
        <v>0</v>
      </c>
      <c r="BA312" s="157">
        <f>IF(AZ312=0,0,($L$312/$AZ$312)*100000)</f>
        <v>0</v>
      </c>
      <c r="CQ312" s="110"/>
      <c r="CR312" s="158"/>
      <c r="CS312" s="159">
        <v>4.4840999999999999E-2</v>
      </c>
      <c r="CT312" s="110"/>
      <c r="CU312" s="108" t="str">
        <f>' B_Populations'!$B$17</f>
        <v>75-84</v>
      </c>
      <c r="CV312" s="157">
        <f t="shared" si="301"/>
        <v>0.16743710398034709</v>
      </c>
      <c r="CW312" s="157">
        <f t="shared" si="301"/>
        <v>0.38190555519318226</v>
      </c>
      <c r="CX312" s="157">
        <f t="shared" si="301"/>
        <v>0</v>
      </c>
      <c r="CY312" s="162">
        <f t="shared" si="293"/>
        <v>0</v>
      </c>
      <c r="CZ312" s="162">
        <f t="shared" si="294"/>
        <v>0</v>
      </c>
      <c r="DA312" s="162">
        <f t="shared" si="295"/>
        <v>0</v>
      </c>
      <c r="DB312" s="162">
        <f t="shared" si="296"/>
        <v>0</v>
      </c>
      <c r="DC312" s="162">
        <f t="shared" si="297"/>
        <v>0</v>
      </c>
      <c r="DD312" s="162">
        <f t="shared" si="298"/>
        <v>0</v>
      </c>
      <c r="DE312" s="178">
        <f t="shared" si="299"/>
        <v>0</v>
      </c>
      <c r="DF312" s="110"/>
      <c r="DG312" s="110"/>
      <c r="DH312" s="110"/>
      <c r="DI312" s="110"/>
      <c r="DJ312" s="110"/>
      <c r="DK312" s="110"/>
      <c r="DL312" s="110"/>
      <c r="DM312" s="110"/>
      <c r="DN312" s="110"/>
      <c r="DO312" s="110"/>
      <c r="DP312" s="110"/>
      <c r="DQ312" s="110"/>
      <c r="DR312" s="110"/>
      <c r="DS312" s="110"/>
      <c r="DT312" s="110"/>
      <c r="DU312" s="110"/>
      <c r="DV312" s="110"/>
      <c r="DW312" s="110"/>
      <c r="DX312" s="110"/>
      <c r="DY312" s="110"/>
    </row>
    <row r="313" spans="2:129" ht="12.6" customHeight="1">
      <c r="B313" s="108" t="str">
        <f>' B_Populations'!$B$18</f>
        <v>85+</v>
      </c>
      <c r="C313" s="266">
        <f t="shared" si="300"/>
        <v>3</v>
      </c>
      <c r="D313" s="267"/>
      <c r="E313" s="268"/>
      <c r="F313" s="187"/>
      <c r="G313" s="155"/>
      <c r="H313" s="155"/>
      <c r="I313" s="155"/>
      <c r="J313" s="155"/>
      <c r="K313" s="155"/>
      <c r="L313" s="197"/>
      <c r="M313" s="110"/>
      <c r="N313" s="110"/>
      <c r="O313" s="110"/>
      <c r="P313" s="110"/>
      <c r="Q313" s="110"/>
      <c r="R313" s="110"/>
      <c r="S313" s="110"/>
      <c r="T313" s="110"/>
      <c r="U313" s="110"/>
      <c r="V313" s="110"/>
      <c r="W313" s="110"/>
      <c r="X313" s="110"/>
      <c r="Y313" s="110"/>
      <c r="Z313" s="110"/>
      <c r="AA313" s="110"/>
      <c r="AB313" s="110"/>
      <c r="AC313" s="110"/>
      <c r="AD313" s="110"/>
      <c r="AE313" s="110"/>
      <c r="AF313" s="110"/>
      <c r="AG313" s="110"/>
      <c r="AN313" s="188">
        <f>SUM(' B_Populations'!I18+' B_Populations'!I33+' B_Populations'!I48+' B_Populations'!I63+' B_Populations'!I78)</f>
        <v>0</v>
      </c>
      <c r="AO313" s="189">
        <f>IF(AN313=0,0,($F$313/$AN$313)*100000)</f>
        <v>0</v>
      </c>
      <c r="AP313" s="157">
        <f>SUM(' B_Populations'!K18+' B_Populations'!K33+' B_Populations'!K48+' B_Populations'!K63+' B_Populations'!K78)</f>
        <v>0</v>
      </c>
      <c r="AQ313" s="157">
        <f>IF(AP313=0,0,($G$313/$AP$313)*100000)</f>
        <v>0</v>
      </c>
      <c r="AR313" s="157">
        <f>SUM(' B_Populations'!M18+' B_Populations'!M33+' B_Populations'!M48+' B_Populations'!M63+' B_Populations'!M78)</f>
        <v>0</v>
      </c>
      <c r="AS313" s="157">
        <f>IF(AR313=0,0,($H$313/$AR$313)*100000)</f>
        <v>0</v>
      </c>
      <c r="AT313" s="157">
        <f>SUM(' B_Populations'!O18+' B_Populations'!O33+' B_Populations'!O48+' B_Populations'!O63+' B_Populations'!O78)</f>
        <v>0</v>
      </c>
      <c r="AU313" s="157">
        <f>IF(AT313=0,0,($I$313/$AT$313)*100000)</f>
        <v>0</v>
      </c>
      <c r="AV313" s="157">
        <f>SUM(' B_Populations'!Q18+' B_Populations'!Q33+' B_Populations'!Q48+' B_Populations'!Q63+' B_Populations'!Q78)</f>
        <v>0</v>
      </c>
      <c r="AW313" s="157">
        <f>IF(AV313=0,0,($J$313/$AV$313)*100000)</f>
        <v>0</v>
      </c>
      <c r="AX313" s="157">
        <f>SUM(' B_Populations'!S18+' B_Populations'!S33+' B_Populations'!S48+' B_Populations'!S63+' B_Populations'!S78)</f>
        <v>0</v>
      </c>
      <c r="AY313" s="157">
        <f>IF(AX313=0,0,($K$313/$AX$313)*100000)</f>
        <v>0</v>
      </c>
      <c r="AZ313" s="157">
        <f>SUM(' B_Populations'!U18+' B_Populations'!U33+' B_Populations'!U48+' B_Populations'!U63+' B_Populations'!U78)</f>
        <v>0</v>
      </c>
      <c r="BA313" s="157">
        <f>IF(AZ313=0,0,($L$313/$AZ$313)*100000)</f>
        <v>0</v>
      </c>
      <c r="CQ313" s="110"/>
      <c r="CR313" s="158"/>
      <c r="CS313" s="159">
        <v>1.5507999999999999E-2</v>
      </c>
      <c r="CT313" s="110"/>
      <c r="CU313" s="108" t="str">
        <f>' B_Populations'!$B$18</f>
        <v>85+</v>
      </c>
      <c r="CV313" s="157">
        <f t="shared" si="301"/>
        <v>0.12998549377159654</v>
      </c>
      <c r="CW313" s="157">
        <f t="shared" si="301"/>
        <v>0.39229665731227509</v>
      </c>
      <c r="CX313" s="157">
        <f t="shared" si="301"/>
        <v>0</v>
      </c>
      <c r="CY313" s="162">
        <f t="shared" si="293"/>
        <v>0</v>
      </c>
      <c r="CZ313" s="162">
        <f t="shared" si="294"/>
        <v>0</v>
      </c>
      <c r="DA313" s="162">
        <f t="shared" si="295"/>
        <v>0</v>
      </c>
      <c r="DB313" s="162">
        <f t="shared" si="296"/>
        <v>0</v>
      </c>
      <c r="DC313" s="162">
        <f t="shared" si="297"/>
        <v>0</v>
      </c>
      <c r="DD313" s="162">
        <f t="shared" si="298"/>
        <v>0</v>
      </c>
      <c r="DE313" s="178">
        <f t="shared" si="299"/>
        <v>0</v>
      </c>
      <c r="DF313" s="110"/>
      <c r="DG313" s="110"/>
      <c r="DH313" s="110"/>
      <c r="DI313" s="110"/>
      <c r="DJ313" s="110"/>
      <c r="DK313" s="110"/>
      <c r="DL313" s="110"/>
      <c r="DM313" s="110"/>
      <c r="DN313" s="110"/>
      <c r="DO313" s="110"/>
      <c r="DP313" s="110"/>
      <c r="DQ313" s="110"/>
      <c r="DR313" s="110"/>
      <c r="DS313" s="110"/>
      <c r="DT313" s="110"/>
      <c r="DU313" s="110"/>
      <c r="DV313" s="110"/>
      <c r="DW313" s="110"/>
      <c r="DX313" s="110"/>
      <c r="DY313" s="110"/>
    </row>
    <row r="314" spans="2:129" ht="12.75">
      <c r="B314" s="163" t="s">
        <v>115</v>
      </c>
      <c r="C314" s="266">
        <f t="shared" si="300"/>
        <v>96</v>
      </c>
      <c r="D314" s="267"/>
      <c r="E314" s="268"/>
      <c r="F314" s="190">
        <f t="shared" ref="F314:L314" si="302">SUM(F304:F313)</f>
        <v>0</v>
      </c>
      <c r="G314" s="166">
        <f t="shared" si="302"/>
        <v>0</v>
      </c>
      <c r="H314" s="167">
        <f t="shared" si="302"/>
        <v>0</v>
      </c>
      <c r="I314" s="167">
        <f t="shared" si="302"/>
        <v>0</v>
      </c>
      <c r="J314" s="167">
        <f t="shared" si="302"/>
        <v>0</v>
      </c>
      <c r="K314" s="167">
        <f t="shared" si="302"/>
        <v>0</v>
      </c>
      <c r="L314" s="179">
        <f t="shared" si="302"/>
        <v>0</v>
      </c>
      <c r="M314" s="98"/>
      <c r="AN314" s="188">
        <f t="shared" ref="AN314:BA314" si="303">SUM(AN304:AN313)</f>
        <v>0</v>
      </c>
      <c r="AO314" s="189">
        <f>IF(AN314=0,0,($F$314/$AN$314)*100000)</f>
        <v>0</v>
      </c>
      <c r="AP314" s="157">
        <f t="shared" si="303"/>
        <v>0</v>
      </c>
      <c r="AQ314" s="157">
        <f>IF(AP314=0,0,($G$314/$AP$314)*100000)</f>
        <v>0</v>
      </c>
      <c r="AR314" s="157">
        <f t="shared" si="303"/>
        <v>0</v>
      </c>
      <c r="AS314" s="157">
        <f>IF(AR314=0,0,($H$314/$AR$314)*100000)</f>
        <v>0</v>
      </c>
      <c r="AT314" s="157">
        <f t="shared" si="303"/>
        <v>0</v>
      </c>
      <c r="AU314" s="157">
        <f>IF(AT314=0,0,($I$314/$AT$314)*100000)</f>
        <v>0</v>
      </c>
      <c r="AV314" s="157">
        <f t="shared" si="303"/>
        <v>0</v>
      </c>
      <c r="AW314" s="157">
        <f>IF(AV314=0,0,($J$314/$AV$314)*100000)</f>
        <v>0</v>
      </c>
      <c r="AX314" s="157">
        <f t="shared" si="303"/>
        <v>0</v>
      </c>
      <c r="AY314" s="157">
        <f>IF(AX314=0,0,($K$314/$AX$314)*100000)</f>
        <v>0</v>
      </c>
      <c r="AZ314" s="157">
        <f t="shared" si="303"/>
        <v>0</v>
      </c>
      <c r="BA314" s="157">
        <f>IF(AZ314=0,0,($L$314/$AZ$314)*100000)</f>
        <v>0</v>
      </c>
      <c r="CS314" s="171"/>
      <c r="CU314" s="157" t="s">
        <v>115</v>
      </c>
      <c r="CV314" s="157">
        <f t="shared" si="301"/>
        <v>3.5057326653826371</v>
      </c>
      <c r="CW314" s="157">
        <f t="shared" si="301"/>
        <v>6.7195455284468295</v>
      </c>
      <c r="CX314" s="157">
        <f t="shared" si="301"/>
        <v>0.47134811481656252</v>
      </c>
      <c r="CY314" s="172">
        <f t="shared" ref="CY314:DE314" si="304">SUM(CY304:CY313)</f>
        <v>0</v>
      </c>
      <c r="CZ314" s="172">
        <f t="shared" si="304"/>
        <v>0</v>
      </c>
      <c r="DA314" s="172">
        <f t="shared" si="304"/>
        <v>0</v>
      </c>
      <c r="DB314" s="172">
        <f t="shared" si="304"/>
        <v>0</v>
      </c>
      <c r="DC314" s="172">
        <f t="shared" si="304"/>
        <v>0</v>
      </c>
      <c r="DD314" s="172">
        <f t="shared" si="304"/>
        <v>0</v>
      </c>
      <c r="DE314" s="180">
        <f t="shared" si="304"/>
        <v>0</v>
      </c>
      <c r="DU314" s="110"/>
    </row>
    <row r="315" spans="2:129" ht="12.75"/>
  </sheetData>
  <mergeCells count="15">
    <mergeCell ref="C310:E310"/>
    <mergeCell ref="C311:E311"/>
    <mergeCell ref="C312:E312"/>
    <mergeCell ref="C313:E313"/>
    <mergeCell ref="C314:E314"/>
    <mergeCell ref="C305:E305"/>
    <mergeCell ref="C306:E306"/>
    <mergeCell ref="C307:E307"/>
    <mergeCell ref="C308:E308"/>
    <mergeCell ref="C309:E309"/>
    <mergeCell ref="B1:E1"/>
    <mergeCell ref="CU1:CW1"/>
    <mergeCell ref="N18:O18"/>
    <mergeCell ref="C303:E303"/>
    <mergeCell ref="C304:E30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ACE9-5555-4704-96F7-F02CE536AC5A}">
  <dimension ref="A1:DS113"/>
  <sheetViews>
    <sheetView zoomScale="70" zoomScaleNormal="70" workbookViewId="0">
      <selection activeCell="H46" sqref="H46"/>
    </sheetView>
  </sheetViews>
  <sheetFormatPr defaultRowHeight="12.6"/>
  <cols>
    <col min="1" max="1" width="8.7109375" customWidth="1"/>
    <col min="2" max="2" width="20.5703125" customWidth="1"/>
    <col min="8" max="8" width="13.5703125" customWidth="1"/>
    <col min="17" max="17" width="8.7109375" customWidth="1"/>
    <col min="21" max="156" width="8.7109375"/>
  </cols>
  <sheetData>
    <row r="1" spans="1:123" ht="13.5" thickBot="1">
      <c r="A1" s="7" t="s">
        <v>120</v>
      </c>
      <c r="G1" s="7"/>
    </row>
    <row r="2" spans="1:123" ht="12.95">
      <c r="A2" s="76"/>
      <c r="B2" s="219" t="s">
        <v>103</v>
      </c>
      <c r="C2" s="221"/>
      <c r="D2" s="219" t="s">
        <v>104</v>
      </c>
      <c r="E2" s="220"/>
      <c r="F2" s="220"/>
      <c r="G2" s="220"/>
      <c r="H2" s="220"/>
      <c r="I2" s="220"/>
      <c r="J2" s="221"/>
      <c r="K2" s="222" t="s">
        <v>32</v>
      </c>
      <c r="L2" s="222"/>
      <c r="M2" s="222"/>
      <c r="N2" s="222"/>
      <c r="O2" s="222"/>
      <c r="P2" s="222"/>
      <c r="Q2" s="222"/>
      <c r="R2" s="222"/>
      <c r="S2" s="222"/>
      <c r="T2" s="223"/>
    </row>
    <row r="3" spans="1:123" ht="39.6" thickBot="1">
      <c r="A3" s="89" t="s">
        <v>115</v>
      </c>
      <c r="B3" s="90" t="s">
        <v>121</v>
      </c>
      <c r="C3" s="90" t="s">
        <v>122</v>
      </c>
      <c r="D3" s="91" t="str">
        <f>' B_Populations'!$I$8</f>
        <v>White-Not Hispanic</v>
      </c>
      <c r="E3" s="91" t="str">
        <f>' B_Populations'!$K$8</f>
        <v>Hispanic</v>
      </c>
      <c r="F3" s="91" t="str">
        <f>' B_Populations'!$M$8</f>
        <v>Black-Not Hispanic</v>
      </c>
      <c r="G3" s="91" t="str">
        <f>' B_Populations'!$O$8</f>
        <v>Asian</v>
      </c>
      <c r="H3" s="91" t="str">
        <f>' B_Populations'!$Q$8</f>
        <v>American Indian/Alaska Native</v>
      </c>
      <c r="I3" s="91" t="str">
        <f>' B_Populations'!$S$8</f>
        <v>Other</v>
      </c>
      <c r="J3" s="91" t="str">
        <f>' B_Populations'!U8</f>
        <v>Other</v>
      </c>
      <c r="K3" s="92" t="str">
        <f>' B_Populations'!B24</f>
        <v>10-14</v>
      </c>
      <c r="L3" s="92" t="str">
        <f>' B_Populations'!B25</f>
        <v>15-19</v>
      </c>
      <c r="M3" s="92" t="str">
        <f>' B_Populations'!B26</f>
        <v>20-24</v>
      </c>
      <c r="N3" s="93" t="str">
        <f>' B_Populations'!B27</f>
        <v>25-34</v>
      </c>
      <c r="O3" s="93" t="str">
        <f>' B_Populations'!B28</f>
        <v>35-44</v>
      </c>
      <c r="P3" s="93" t="str">
        <f>' B_Populations'!B29</f>
        <v>45-54</v>
      </c>
      <c r="Q3" s="93" t="str">
        <f>' B_Populations'!B30</f>
        <v>55-64</v>
      </c>
      <c r="R3" s="93" t="str">
        <f>' B_Populations'!B31</f>
        <v>65-74</v>
      </c>
      <c r="S3" s="93" t="str">
        <f>' B_Populations'!B32</f>
        <v>75-84</v>
      </c>
      <c r="T3" s="94" t="str">
        <f>' B_Populations'!B33</f>
        <v>85+</v>
      </c>
      <c r="U3" s="71"/>
    </row>
    <row r="4" spans="1:123" s="72" customFormat="1" ht="12.95">
      <c r="A4" s="73" t="s">
        <v>123</v>
      </c>
      <c r="B4" s="74"/>
      <c r="C4" s="74"/>
      <c r="D4" s="74"/>
      <c r="E4" s="74"/>
      <c r="F4" s="74"/>
      <c r="G4" s="74"/>
      <c r="H4" s="74"/>
      <c r="I4" s="74"/>
      <c r="J4" s="74"/>
      <c r="K4" s="74"/>
      <c r="L4" s="74"/>
      <c r="M4" s="74"/>
      <c r="N4" s="74"/>
      <c r="O4" s="74"/>
      <c r="P4" s="74"/>
      <c r="Q4" s="74"/>
      <c r="R4" s="74"/>
      <c r="S4" s="74"/>
      <c r="T4" s="75"/>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269"/>
    </row>
    <row r="5" spans="1:123">
      <c r="A5" s="82">
        <f>SUM('1. Poisoning'!CV74+'2. Firearm'!CV74+'3. Suffocation'!CV74+'4. All Other Mechanisms'!CV74)-SUM('1. Poisoning'!CV14+'2. Firearm'!CV14+'3. Suffocation'!CV14+'4. All Other Mechanisms'!CV14)</f>
        <v>0.12864476280220138</v>
      </c>
      <c r="B5" s="84">
        <f>SUM('1. Poisoning'!CW74+'2. Firearm'!CW74+'3. Suffocation'!CW74+'4. All Other Mechanisms'!CW74)-SUM('1. Poisoning'!CW14+'2. Firearm'!CW14+'3. Suffocation'!CW14+'4. All Other Mechanisms'!CW14)</f>
        <v>0.82567832079737613</v>
      </c>
      <c r="C5" s="84">
        <f>SUM('1. Poisoning'!CX74+'2. Firearm'!CX74+'3. Suffocation'!CX74+'4. All Other Mechanisms'!CX74)-SUM('1. Poisoning'!CX14+'2. Firearm'!CX14+'3. Suffocation'!CX14+'4. All Other Mechanisms'!CX14)</f>
        <v>-1.2321691662868841</v>
      </c>
      <c r="D5" s="77">
        <f>SUM('1. Poisoning'!CY74+'2. Firearm'!CY74+'3. Suffocation'!CY74+'4. All Other Mechanisms'!CY74)-SUM('1. Poisoning'!CY14+'2. Firearm'!CY14+'3. Suffocation'!CY14+'4. All Other Mechanisms'!CY14)</f>
        <v>0</v>
      </c>
      <c r="E5" s="77">
        <f>SUM('1. Poisoning'!CZ74+'2. Firearm'!CZ74+'3. Suffocation'!CZ74+'4. All Other Mechanisms'!CZ74)-SUM('1. Poisoning'!CZ14+'2. Firearm'!CZ14+'3. Suffocation'!CZ14+'4. All Other Mechanisms'!CZ14)</f>
        <v>0</v>
      </c>
      <c r="F5" s="77">
        <f>SUM('1. Poisoning'!DA74+'2. Firearm'!DA74+'3. Suffocation'!DA74+'4. All Other Mechanisms'!DA74)-SUM('1. Poisoning'!DA14+'2. Firearm'!DA14+'3. Suffocation'!DA14+'4. All Other Mechanisms'!DA14)</f>
        <v>0</v>
      </c>
      <c r="G5" s="77">
        <f>SUM('1. Poisoning'!DB74+'2. Firearm'!DB74+'3. Suffocation'!DB74+'4. All Other Mechanisms'!DB74)-SUM('1. Poisoning'!DB14+'2. Firearm'!DB14+'3. Suffocation'!DB14+'4. All Other Mechanisms'!DB14)</f>
        <v>0</v>
      </c>
      <c r="H5" s="77">
        <f>SUM('1. Poisoning'!DC74+'2. Firearm'!DC74+'3. Suffocation'!DC74+'4. All Other Mechanisms'!DC74)-SUM('1. Poisoning'!DC14+'2. Firearm'!DC14+'3. Suffocation'!DC14+'4. All Other Mechanisms'!DC14)</f>
        <v>0</v>
      </c>
      <c r="I5" s="77">
        <f>SUM('1. Poisoning'!DD74+'2. Firearm'!DD74+'3. Suffocation'!DD74+'4. All Other Mechanisms'!DD74)-SUM('1. Poisoning'!DD14+'2. Firearm'!DD14+'3. Suffocation'!DD14+'4. All Other Mechanisms'!DD14)</f>
        <v>0</v>
      </c>
      <c r="J5" s="77">
        <f>SUM('1. Poisoning'!DE74+'2. Firearm'!DE74+'3. Suffocation'!DE74+'4. All Other Mechanisms'!DE74)-SUM('1. Poisoning'!DE14+'2. Firearm'!DE14+'3. Suffocation'!DE14+'4. All Other Mechanisms'!DE14)</f>
        <v>0</v>
      </c>
      <c r="K5" s="45">
        <f>SUM('1. Poisoning'!CV64+'2. Firearm'!CV64+'3. Suffocation'!CV64+'4. All Other Mechanisms'!CV64)-SUM('1. Poisoning'!CV4+'2. Firearm'!CV4+'3. Suffocation'!CV4+'4. All Other Mechanisms'!CV4)</f>
        <v>0.17219248815221749</v>
      </c>
      <c r="L5" s="45">
        <f>SUM('1. Poisoning'!CV65+'2. Firearm'!CV65+'3. Suffocation'!CV65+'4. All Other Mechanisms'!CV65)-SUM('1. Poisoning'!CV5+'2. Firearm'!CV5+'3. Suffocation'!CV5+'4. All Other Mechanisms'!CV5)</f>
        <v>0.33673562541676882</v>
      </c>
      <c r="M5" s="45">
        <f>SUM('1. Poisoning'!CV66+'2. Firearm'!CV66+'3. Suffocation'!CV66+'4. All Other Mechanisms'!CV66)-SUM('1. Poisoning'!CV6+'2. Firearm'!CV6+'3. Suffocation'!CV6+'4. All Other Mechanisms'!CV6)</f>
        <v>0.28930958349063185</v>
      </c>
      <c r="N5" s="45">
        <f>SUM('1. Poisoning'!CV67+'2. Firearm'!CV67+'3. Suffocation'!CV67+'4. All Other Mechanisms'!CV67)-SUM('1. Poisoning'!CV7+'2. Firearm'!CV7+'3. Suffocation'!CV7+'4. All Other Mechanisms'!CV7)</f>
        <v>0.64182173033939671</v>
      </c>
      <c r="O5" s="45">
        <f>SUM('1. Poisoning'!CV68+'2. Firearm'!CV68+'3. Suffocation'!CV68+'4. All Other Mechanisms'!CV68)-SUM('1. Poisoning'!CV8+'2. Firearm'!CV8+'3. Suffocation'!CV8+'4. All Other Mechanisms'!CV8)</f>
        <v>-0.10309713368839968</v>
      </c>
      <c r="P5" s="45">
        <f>SUM('1. Poisoning'!CV69+'2. Firearm'!CV69+'3. Suffocation'!CV69+'4. All Other Mechanisms'!CV69)-SUM('1. Poisoning'!CV9+'2. Firearm'!CV9+'3. Suffocation'!CV9+'4. All Other Mechanisms'!CV9)</f>
        <v>-0.11741516684337716</v>
      </c>
      <c r="Q5" s="45">
        <f>SUM('1. Poisoning'!CV70+'2. Firearm'!CV70+'3. Suffocation'!CV70+'4. All Other Mechanisms'!CV70)-SUM('1. Poisoning'!CV10+'2. Firearm'!CV10+'3. Suffocation'!CV10+'4. All Other Mechanisms'!CV10)</f>
        <v>-0.12016003671510611</v>
      </c>
      <c r="R5" s="45">
        <f>SUM('1. Poisoning'!CV71+'2. Firearm'!CV71+'3. Suffocation'!CV71+'4. All Other Mechanisms'!CV71)-SUM('1. Poisoning'!CV11+'2. Firearm'!CV11+'3. Suffocation'!CV11+'4. All Other Mechanisms'!CV11)</f>
        <v>-0.57998697747762251</v>
      </c>
      <c r="S5" s="45">
        <f>SUM('1. Poisoning'!CV72+'2. Firearm'!CV72+'3. Suffocation'!CV72+'4. All Other Mechanisms'!CV72)-SUM('1. Poisoning'!CV12+'2. Firearm'!CV12+'3. Suffocation'!CV12+'4. All Other Mechanisms'!CV12)</f>
        <v>7.1917889524266143E-3</v>
      </c>
      <c r="T5" s="79">
        <f>SUM('1. Poisoning'!CV73+'2. Firearm'!CV73+'3. Suffocation'!CV73+'4. All Other Mechanisms'!CV73)-SUM('1. Poisoning'!CV13+'2. Firearm'!CV13+'3. Suffocation'!CV13+'4. All Other Mechanisms'!CV13)</f>
        <v>-0.39794713882473698</v>
      </c>
      <c r="U5" s="71"/>
    </row>
    <row r="6" spans="1:123">
      <c r="A6" s="83" t="str">
        <f t="shared" ref="A6:T6" si="0">IF(A5=0,"remained the same",IF(A5&gt;0,"decreased",IF(A5&lt;0,"increased")))</f>
        <v>decreased</v>
      </c>
      <c r="B6" s="85" t="str">
        <f t="shared" si="0"/>
        <v>decreased</v>
      </c>
      <c r="C6" s="85" t="str">
        <f t="shared" si="0"/>
        <v>increased</v>
      </c>
      <c r="D6" s="78" t="str">
        <f t="shared" si="0"/>
        <v>remained the same</v>
      </c>
      <c r="E6" s="78" t="str">
        <f t="shared" si="0"/>
        <v>remained the same</v>
      </c>
      <c r="F6" s="78" t="str">
        <f t="shared" si="0"/>
        <v>remained the same</v>
      </c>
      <c r="G6" s="78" t="str">
        <f t="shared" si="0"/>
        <v>remained the same</v>
      </c>
      <c r="H6" s="78" t="str">
        <f t="shared" si="0"/>
        <v>remained the same</v>
      </c>
      <c r="I6" s="78" t="str">
        <f t="shared" si="0"/>
        <v>remained the same</v>
      </c>
      <c r="J6" s="78" t="str">
        <f t="shared" si="0"/>
        <v>remained the same</v>
      </c>
      <c r="K6" s="80" t="str">
        <f t="shared" si="0"/>
        <v>decreased</v>
      </c>
      <c r="L6" s="80" t="str">
        <f t="shared" si="0"/>
        <v>decreased</v>
      </c>
      <c r="M6" s="80" t="str">
        <f t="shared" si="0"/>
        <v>decreased</v>
      </c>
      <c r="N6" s="80" t="str">
        <f t="shared" si="0"/>
        <v>decreased</v>
      </c>
      <c r="O6" s="80" t="str">
        <f t="shared" si="0"/>
        <v>increased</v>
      </c>
      <c r="P6" s="80" t="str">
        <f t="shared" si="0"/>
        <v>increased</v>
      </c>
      <c r="Q6" s="80" t="str">
        <f t="shared" si="0"/>
        <v>increased</v>
      </c>
      <c r="R6" s="80" t="str">
        <f t="shared" si="0"/>
        <v>increased</v>
      </c>
      <c r="S6" s="80" t="str">
        <f t="shared" si="0"/>
        <v>decreased</v>
      </c>
      <c r="T6" s="81" t="str">
        <f t="shared" si="0"/>
        <v>increased</v>
      </c>
      <c r="U6" s="71"/>
    </row>
    <row r="7" spans="1:123">
      <c r="A7" s="82">
        <f>ABS(A5)</f>
        <v>0.12864476280220138</v>
      </c>
      <c r="B7" s="270">
        <f>ABS(B5)</f>
        <v>0.82567832079737613</v>
      </c>
      <c r="C7" s="270">
        <f>ABS(C5)</f>
        <v>1.2321691662868841</v>
      </c>
      <c r="D7" s="271">
        <f t="shared" ref="D7:T7" si="1">ABS(D5)</f>
        <v>0</v>
      </c>
      <c r="E7" s="271">
        <f t="shared" si="1"/>
        <v>0</v>
      </c>
      <c r="F7" s="271">
        <f t="shared" si="1"/>
        <v>0</v>
      </c>
      <c r="G7" s="271">
        <f t="shared" si="1"/>
        <v>0</v>
      </c>
      <c r="H7" s="271">
        <f t="shared" si="1"/>
        <v>0</v>
      </c>
      <c r="I7" s="271">
        <f t="shared" si="1"/>
        <v>0</v>
      </c>
      <c r="J7" s="271">
        <f t="shared" si="1"/>
        <v>0</v>
      </c>
      <c r="K7" s="272">
        <f t="shared" si="1"/>
        <v>0.17219248815221749</v>
      </c>
      <c r="L7" s="272">
        <f t="shared" si="1"/>
        <v>0.33673562541676882</v>
      </c>
      <c r="M7" s="272">
        <f t="shared" si="1"/>
        <v>0.28930958349063185</v>
      </c>
      <c r="N7" s="272">
        <f t="shared" si="1"/>
        <v>0.64182173033939671</v>
      </c>
      <c r="O7" s="272">
        <f t="shared" si="1"/>
        <v>0.10309713368839968</v>
      </c>
      <c r="P7" s="272">
        <f t="shared" si="1"/>
        <v>0.11741516684337716</v>
      </c>
      <c r="Q7" s="272">
        <f t="shared" si="1"/>
        <v>0.12016003671510611</v>
      </c>
      <c r="R7" s="272">
        <f t="shared" si="1"/>
        <v>0.57998697747762251</v>
      </c>
      <c r="S7" s="272">
        <f t="shared" si="1"/>
        <v>7.1917889524266143E-3</v>
      </c>
      <c r="T7" s="273">
        <f t="shared" si="1"/>
        <v>0.39794713882473698</v>
      </c>
      <c r="U7" s="71"/>
    </row>
    <row r="8" spans="1:123" ht="13.5" thickBot="1">
      <c r="A8" s="86"/>
      <c r="B8" s="274" t="str">
        <f>IF(MAX(B7:C7)=B7, "males", IF(MAX(B7:C7)=C7, "females"))</f>
        <v>females</v>
      </c>
      <c r="C8" s="275"/>
      <c r="D8" s="276" t="str" cm="1">
        <f t="array" ref="D8">_xlfn.IFS(MAX(D7:J7)=D7,D3,MAX(D7:J7)=E7,E3,MAX(D7:J7)=F7,F3,MAX(D7:J7)=G7,G3,MAX(D7:J7)=H7,H3,MAX(D7:J7)=I7,I3,MAX(D7:J7)=J7,J3)</f>
        <v>White-Not Hispanic</v>
      </c>
      <c r="E8" s="277"/>
      <c r="F8" s="277"/>
      <c r="G8" s="277"/>
      <c r="H8" s="277"/>
      <c r="I8" s="277"/>
      <c r="J8" s="277"/>
      <c r="K8" s="278" t="str" cm="1">
        <f t="array" ref="K8">_xlfn.IFS(MAX(K7:T7)=K7,K3,MAX(K7:T7)=L7,L3,MAX(K7:T7)=M7,M3,MAX(K7:T7)=N7,N3,MAX(K7:T7)=O7,O3,MAX(K7:T7)=P7,P3,MAX(K7:T7)=Q7,Q3,MAX(K7:T7)=R7,R3,MAX(K7:T7)=S7,S3,MAX(K7:T7)=T7,T3)</f>
        <v>25-34</v>
      </c>
      <c r="L8" s="279"/>
      <c r="M8" s="279"/>
      <c r="N8" s="279"/>
      <c r="O8" s="279"/>
      <c r="P8" s="279"/>
      <c r="Q8" s="279"/>
      <c r="R8" s="279"/>
      <c r="S8" s="279"/>
      <c r="T8" s="280"/>
      <c r="U8" s="71"/>
    </row>
    <row r="9" spans="1:123" s="72" customFormat="1" ht="12.95">
      <c r="A9" s="73" t="s">
        <v>124</v>
      </c>
      <c r="B9" s="87"/>
      <c r="C9" s="87"/>
      <c r="D9" s="87"/>
      <c r="E9" s="87"/>
      <c r="F9" s="87"/>
      <c r="G9" s="87"/>
      <c r="H9" s="87"/>
      <c r="I9" s="87"/>
      <c r="J9" s="87"/>
      <c r="K9" s="87"/>
      <c r="L9" s="87"/>
      <c r="M9" s="87"/>
      <c r="N9" s="87"/>
      <c r="O9" s="87"/>
      <c r="P9" s="87"/>
      <c r="Q9" s="87"/>
      <c r="R9" s="87"/>
      <c r="S9" s="87"/>
      <c r="T9" s="88"/>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269"/>
    </row>
    <row r="10" spans="1:123">
      <c r="A10" s="82">
        <f>SUM('1. Poisoning'!CV149+'2. Firearm'!CV149+'3. Suffocation'!CV149+'4. All Other Mechanisms'!CV149)-SUM('1. Poisoning'!CV14+'2. Firearm'!CV14+'3. Suffocation'!CV14+'4. All Other Mechanisms'!CV14)</f>
        <v>-11.851096416540749</v>
      </c>
      <c r="B10" s="84">
        <f>SUM('1. Poisoning'!CW149+'2. Firearm'!CW149+'3. Suffocation'!CW149+'4. All Other Mechanisms'!CW149)-SUM('1. Poisoning'!CW14+'2. Firearm'!CW14+'3. Suffocation'!CW14+'4. All Other Mechanisms'!CW14)</f>
        <v>-20.55747175543549</v>
      </c>
      <c r="C10" s="84">
        <f>SUM('1. Poisoning'!CX149+'2. Firearm'!CX149+'3. Suffocation'!CX149+'4. All Other Mechanisms'!CX149)-SUM('1. Poisoning'!CX14+'2. Firearm'!CX14+'3. Suffocation'!CX14+'4. All Other Mechanisms'!CX14)</f>
        <v>-3.7959505760762342</v>
      </c>
      <c r="D10" s="77">
        <f>SUM('1. Poisoning'!CY149+'2. Firearm'!CY149+'3. Suffocation'!CY149+'4. All Other Mechanisms'!CY149)-SUM('1. Poisoning'!CY14+'2. Firearm'!CY14+'3. Suffocation'!CY14+'4. All Other Mechanisms'!CY14)</f>
        <v>0</v>
      </c>
      <c r="E10" s="77">
        <f>SUM('1. Poisoning'!CZ149+'2. Firearm'!CZ149+'3. Suffocation'!CZ149+'4. All Other Mechanisms'!CZ149)-SUM('1. Poisoning'!CZ14+'2. Firearm'!CZ14+'3. Suffocation'!CZ14+'4. All Other Mechanisms'!CZ14)</f>
        <v>0</v>
      </c>
      <c r="F10" s="77">
        <f>SUM('1. Poisoning'!DA149+'2. Firearm'!DA149+'3. Suffocation'!DA149+'4. All Other Mechanisms'!DA149)-SUM('1. Poisoning'!DA14+'2. Firearm'!DA14+'3. Suffocation'!DA14+'4. All Other Mechanisms'!DA14)</f>
        <v>0</v>
      </c>
      <c r="G10" s="77">
        <f>SUM('1. Poisoning'!DB149+'2. Firearm'!DB149+'3. Suffocation'!DB149+'4. All Other Mechanisms'!DB149)-SUM('1. Poisoning'!DB14+'2. Firearm'!DB14+'3. Suffocation'!DB14+'4. All Other Mechanisms'!DB14)</f>
        <v>0</v>
      </c>
      <c r="H10" s="77">
        <f>SUM('1. Poisoning'!DC149+'2. Firearm'!DC149+'3. Suffocation'!DC149+'4. All Other Mechanisms'!DC149)-SUM('1. Poisoning'!DC14+'2. Firearm'!DC14+'3. Suffocation'!DC14+'4. All Other Mechanisms'!DC14)</f>
        <v>0</v>
      </c>
      <c r="I10" s="77">
        <f>SUM('1. Poisoning'!DD149+'2. Firearm'!DD149+'3. Suffocation'!DD149+'4. All Other Mechanisms'!DD149)-SUM('1. Poisoning'!DD14+'2. Firearm'!DD14+'3. Suffocation'!DD14+'4. All Other Mechanisms'!DD14)</f>
        <v>0</v>
      </c>
      <c r="J10" s="77">
        <f>SUM('1. Poisoning'!DE149+'2. Firearm'!DE149+'3. Suffocation'!DE149+'4. All Other Mechanisms'!DE149)-SUM('1. Poisoning'!DE14+'2. Firearm'!DE14+'3. Suffocation'!DE14+'4. All Other Mechanisms'!DE14)</f>
        <v>0</v>
      </c>
      <c r="K10" s="45">
        <f>SUM('1. Poisoning'!CV139+'2. Firearm'!CV139+'3. Suffocation'!CV139+'4. All Other Mechanisms'!CV139)-SUM('1. Poisoning'!CV4+'2. Firearm'!CV4+'3. Suffocation'!CV4+'4. All Other Mechanisms'!CV4)</f>
        <v>0</v>
      </c>
      <c r="L10" s="45">
        <f>SUM('1. Poisoning'!CV140+'2. Firearm'!CV140+'3. Suffocation'!CV140+'4. All Other Mechanisms'!CV140)-SUM('1. Poisoning'!CV5+'2. Firearm'!CV5+'3. Suffocation'!CV5+'4. All Other Mechanisms'!CV5)</f>
        <v>-0.93253650342421501</v>
      </c>
      <c r="M10" s="45">
        <f>SUM('1. Poisoning'!CV141+'2. Firearm'!CV141+'3. Suffocation'!CV141+'4. All Other Mechanisms'!CV141)-SUM('1. Poisoning'!CV6+'2. Firearm'!CV6+'3. Suffocation'!CV6+'4. All Other Mechanisms'!CV6)</f>
        <v>-1.2281931272324178</v>
      </c>
      <c r="N10" s="45">
        <f>SUM('1. Poisoning'!CV142+'2. Firearm'!CV142+'3. Suffocation'!CV142+'4. All Other Mechanisms'!CV142)-SUM('1. Poisoning'!CV7+'2. Firearm'!CV7+'3. Suffocation'!CV7+'4. All Other Mechanisms'!CV7)</f>
        <v>-2.8850513185679914</v>
      </c>
      <c r="O10" s="45">
        <f>SUM('1. Poisoning'!CV143+'2. Firearm'!CV143+'3. Suffocation'!CV143+'4. All Other Mechanisms'!CV143)-SUM('1. Poisoning'!CV8+'2. Firearm'!CV8+'3. Suffocation'!CV8+'4. All Other Mechanisms'!CV8)</f>
        <v>-1.428476472138444</v>
      </c>
      <c r="P10" s="45">
        <f>SUM('1. Poisoning'!CV144+'2. Firearm'!CV144+'3. Suffocation'!CV144+'4. All Other Mechanisms'!CV144)-SUM('1. Poisoning'!CV9+'2. Firearm'!CV9+'3. Suffocation'!CV9+'4. All Other Mechanisms'!CV9)</f>
        <v>-1.7285917780120224</v>
      </c>
      <c r="Q10" s="45">
        <f>SUM('1. Poisoning'!CV145+'2. Firearm'!CV145+'3. Suffocation'!CV145+'4. All Other Mechanisms'!CV145)-SUM('1. Poisoning'!CV10+'2. Firearm'!CV10+'3. Suffocation'!CV10+'4. All Other Mechanisms'!CV10)</f>
        <v>-1.3021551595474761</v>
      </c>
      <c r="R10" s="45">
        <f>SUM('1. Poisoning'!CV146+'2. Firearm'!CV146+'3. Suffocation'!CV146+'4. All Other Mechanisms'!CV146)-SUM('1. Poisoning'!CV11+'2. Firearm'!CV11+'3. Suffocation'!CV11+'4. All Other Mechanisms'!CV11)</f>
        <v>-1.517457697931899</v>
      </c>
      <c r="S10" s="45">
        <f>SUM('1. Poisoning'!CV147+'2. Firearm'!CV147+'3. Suffocation'!CV147+'4. All Other Mechanisms'!CV147)-SUM('1. Poisoning'!CV12+'2. Firearm'!CV12+'3. Suffocation'!CV12+'4. All Other Mechanisms'!CV12)</f>
        <v>-0.43068722086154732</v>
      </c>
      <c r="T10" s="79">
        <f>SUM('1. Poisoning'!CV148+'2. Firearm'!CV148+'3. Suffocation'!CV148+'4. All Other Mechanisms'!CV148)-SUM('1. Poisoning'!CV13+'2. Firearm'!CV13+'3. Suffocation'!CV13+'4. All Other Mechanisms'!CV13)</f>
        <v>-0.39794713882473698</v>
      </c>
    </row>
    <row r="11" spans="1:123">
      <c r="A11" s="83" t="str">
        <f t="shared" ref="A11:T11" si="2">IF(A10=0,"remained the same",IF(A10&gt;0,"decreased",IF(A10&lt;0,"increased")))</f>
        <v>increased</v>
      </c>
      <c r="B11" s="85" t="str">
        <f t="shared" si="2"/>
        <v>increased</v>
      </c>
      <c r="C11" s="85" t="str">
        <f t="shared" si="2"/>
        <v>increased</v>
      </c>
      <c r="D11" s="78" t="str">
        <f t="shared" si="2"/>
        <v>remained the same</v>
      </c>
      <c r="E11" s="78" t="str">
        <f t="shared" si="2"/>
        <v>remained the same</v>
      </c>
      <c r="F11" s="78" t="str">
        <f t="shared" si="2"/>
        <v>remained the same</v>
      </c>
      <c r="G11" s="78" t="str">
        <f t="shared" si="2"/>
        <v>remained the same</v>
      </c>
      <c r="H11" s="78" t="str">
        <f t="shared" si="2"/>
        <v>remained the same</v>
      </c>
      <c r="I11" s="78" t="str">
        <f t="shared" si="2"/>
        <v>remained the same</v>
      </c>
      <c r="J11" s="78" t="str">
        <f t="shared" si="2"/>
        <v>remained the same</v>
      </c>
      <c r="K11" s="80" t="str">
        <f t="shared" si="2"/>
        <v>remained the same</v>
      </c>
      <c r="L11" s="80" t="str">
        <f t="shared" si="2"/>
        <v>increased</v>
      </c>
      <c r="M11" s="80" t="str">
        <f t="shared" si="2"/>
        <v>increased</v>
      </c>
      <c r="N11" s="80" t="str">
        <f t="shared" si="2"/>
        <v>increased</v>
      </c>
      <c r="O11" s="80" t="str">
        <f t="shared" si="2"/>
        <v>increased</v>
      </c>
      <c r="P11" s="80" t="str">
        <f t="shared" si="2"/>
        <v>increased</v>
      </c>
      <c r="Q11" s="80" t="str">
        <f t="shared" si="2"/>
        <v>increased</v>
      </c>
      <c r="R11" s="80" t="str">
        <f t="shared" si="2"/>
        <v>increased</v>
      </c>
      <c r="S11" s="80" t="str">
        <f t="shared" si="2"/>
        <v>increased</v>
      </c>
      <c r="T11" s="81" t="str">
        <f t="shared" si="2"/>
        <v>increased</v>
      </c>
    </row>
    <row r="12" spans="1:123">
      <c r="A12" s="82">
        <f>ABS(A10)</f>
        <v>11.851096416540749</v>
      </c>
      <c r="B12" s="270">
        <f>ABS(B10)</f>
        <v>20.55747175543549</v>
      </c>
      <c r="C12" s="270">
        <f>ABS(C10)</f>
        <v>3.7959505760762342</v>
      </c>
      <c r="D12" s="271">
        <f t="shared" ref="D12:T12" si="3">ABS(D10)</f>
        <v>0</v>
      </c>
      <c r="E12" s="271">
        <f t="shared" si="3"/>
        <v>0</v>
      </c>
      <c r="F12" s="271">
        <f t="shared" si="3"/>
        <v>0</v>
      </c>
      <c r="G12" s="271">
        <f t="shared" si="3"/>
        <v>0</v>
      </c>
      <c r="H12" s="271">
        <f t="shared" si="3"/>
        <v>0</v>
      </c>
      <c r="I12" s="271">
        <f t="shared" si="3"/>
        <v>0</v>
      </c>
      <c r="J12" s="271">
        <f t="shared" si="3"/>
        <v>0</v>
      </c>
      <c r="K12" s="272">
        <f t="shared" si="3"/>
        <v>0</v>
      </c>
      <c r="L12" s="272">
        <f t="shared" si="3"/>
        <v>0.93253650342421501</v>
      </c>
      <c r="M12" s="272">
        <f t="shared" si="3"/>
        <v>1.2281931272324178</v>
      </c>
      <c r="N12" s="272">
        <f t="shared" si="3"/>
        <v>2.8850513185679914</v>
      </c>
      <c r="O12" s="272">
        <f t="shared" si="3"/>
        <v>1.428476472138444</v>
      </c>
      <c r="P12" s="272">
        <f t="shared" si="3"/>
        <v>1.7285917780120224</v>
      </c>
      <c r="Q12" s="272">
        <f t="shared" si="3"/>
        <v>1.3021551595474761</v>
      </c>
      <c r="R12" s="272">
        <f t="shared" si="3"/>
        <v>1.517457697931899</v>
      </c>
      <c r="S12" s="272">
        <f t="shared" si="3"/>
        <v>0.43068722086154732</v>
      </c>
      <c r="T12" s="273">
        <f t="shared" si="3"/>
        <v>0.39794713882473698</v>
      </c>
    </row>
    <row r="13" spans="1:123" ht="13.5" thickBot="1">
      <c r="A13" s="86"/>
      <c r="B13" s="274" t="str">
        <f>IF(MAX(B12:C12)=B12, "males", IF(MAX(B12:C12)=C12, "females"))</f>
        <v>males</v>
      </c>
      <c r="C13" s="275"/>
      <c r="D13" s="276" t="str" cm="1">
        <f t="array" ref="D13">_xlfn.IFS(MAX(D12:J12)=D12,D3,MAX(D12:J12)=E12,E3,MAX(D12:J12)=F12,F3,MAX(D12:J12)=G12,G3,MAX(D12:J12)=H12,H3,MAX(D12:J12)=I12,I3,MAX(D12:J12)=J12,J3)</f>
        <v>White-Not Hispanic</v>
      </c>
      <c r="E13" s="277"/>
      <c r="F13" s="277"/>
      <c r="G13" s="277"/>
      <c r="H13" s="277"/>
      <c r="I13" s="277"/>
      <c r="J13" s="277"/>
      <c r="K13" s="278" t="str" cm="1">
        <f t="array" ref="K13">_xlfn.IFS(MAX(K12:T12)=K12,K3,MAX(K12:T12)=L12,L3,MAX(K12:T12)=M12,M3,MAX(K12:T12)=N12,N3,MAX(K12:T12)=O12,O3,MAX(K12:T12)=P12,P3,MAX(K12:T12)=Q12,Q3,MAX(K12:T12)=R12,R3,MAX(K12:T12)=S12,S3,MAX(K12:T12)=T12,T3)</f>
        <v>25-34</v>
      </c>
      <c r="L13" s="279"/>
      <c r="M13" s="279"/>
      <c r="N13" s="279"/>
      <c r="O13" s="279"/>
      <c r="P13" s="279"/>
      <c r="Q13" s="279"/>
      <c r="R13" s="279"/>
      <c r="S13" s="279"/>
      <c r="T13" s="280"/>
    </row>
    <row r="14" spans="1:123" s="72" customFormat="1" ht="12.95">
      <c r="A14" s="73" t="s">
        <v>125</v>
      </c>
      <c r="B14" s="87"/>
      <c r="C14" s="87"/>
      <c r="D14" s="87"/>
      <c r="E14" s="87"/>
      <c r="F14" s="87"/>
      <c r="G14" s="87"/>
      <c r="H14" s="87"/>
      <c r="I14" s="87"/>
      <c r="J14" s="87"/>
      <c r="K14" s="87"/>
      <c r="L14" s="87"/>
      <c r="M14" s="87"/>
      <c r="N14" s="87"/>
      <c r="O14" s="87"/>
      <c r="P14" s="87"/>
      <c r="Q14" s="87"/>
      <c r="R14" s="87"/>
      <c r="S14" s="87"/>
      <c r="T14" s="88"/>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269"/>
    </row>
    <row r="15" spans="1:123">
      <c r="A15" s="82">
        <f>SUM('1. Poisoning'!CV224+'2. Firearm'!CV224+'3. Suffocation'!CV224+'4. All Other Mechanisms'!CV224)-SUM('1. Poisoning'!CV14+'2. Firearm'!CV14+'3. Suffocation'!CV14+'4. All Other Mechanisms'!CV14)</f>
        <v>-11.851096416540749</v>
      </c>
      <c r="B15" s="84">
        <f>SUM('1. Poisoning'!CW224+'2. Firearm'!CW224+'3. Suffocation'!CW224+'4. All Other Mechanisms'!CW224)-SUM('1. Poisoning'!CW14+'2. Firearm'!CW14+'3. Suffocation'!CW14+'4. All Other Mechanisms'!CW14)</f>
        <v>-20.55747175543549</v>
      </c>
      <c r="C15" s="84">
        <f>SUM('1. Poisoning'!CX224+'2. Firearm'!CX224+'3. Suffocation'!CX224+'4. All Other Mechanisms'!CX224)-SUM('1. Poisoning'!CX14+'2. Firearm'!CX14+'3. Suffocation'!CX14+'4. All Other Mechanisms'!CX14)</f>
        <v>-3.7959505760762342</v>
      </c>
      <c r="D15" s="77">
        <f>SUM('1. Poisoning'!CY224+'2. Firearm'!CY224+'3. Suffocation'!CY224+'4. All Other Mechanisms'!CY224)-SUM('1. Poisoning'!CY14+'2. Firearm'!CY14+'3. Suffocation'!CY14+'4. All Other Mechanisms'!CY14)</f>
        <v>0</v>
      </c>
      <c r="E15" s="77">
        <f>SUM('1. Poisoning'!CZ224+'2. Firearm'!CZ224+'3. Suffocation'!CZ224+'4. All Other Mechanisms'!CZ224)-SUM('1. Poisoning'!CZ14+'2. Firearm'!CZ14+'3. Suffocation'!CZ14+'4. All Other Mechanisms'!CZ14)</f>
        <v>0</v>
      </c>
      <c r="F15" s="77">
        <f>SUM('1. Poisoning'!DA224+'2. Firearm'!DA224+'3. Suffocation'!DA224+'4. All Other Mechanisms'!DA224)-SUM('1. Poisoning'!DA14+'2. Firearm'!DA14+'3. Suffocation'!DA14+'4. All Other Mechanisms'!DA14)</f>
        <v>0</v>
      </c>
      <c r="G15" s="77">
        <f>SUM('1. Poisoning'!DB224+'2. Firearm'!DB224+'3. Suffocation'!DB224+'4. All Other Mechanisms'!DB224)-SUM('1. Poisoning'!DB14+'2. Firearm'!DB14+'3. Suffocation'!DB14+'4. All Other Mechanisms'!DB14)</f>
        <v>0</v>
      </c>
      <c r="H15" s="77">
        <f>SUM('1. Poisoning'!DC224+'2. Firearm'!DC224+'3. Suffocation'!DC224+'4. All Other Mechanisms'!DC224)-SUM('1. Poisoning'!DC14+'2. Firearm'!DC14+'3. Suffocation'!DC14+'4. All Other Mechanisms'!DC14)</f>
        <v>0</v>
      </c>
      <c r="I15" s="77">
        <f>SUM('1. Poisoning'!DD224+'2. Firearm'!DD224+'3. Suffocation'!DD224+'4. All Other Mechanisms'!DD224)-SUM('1. Poisoning'!DD14+'2. Firearm'!DD14+'3. Suffocation'!DD14+'4. All Other Mechanisms'!DD14)</f>
        <v>0</v>
      </c>
      <c r="J15" s="77">
        <f>SUM('1. Poisoning'!DE224+'2. Firearm'!DE224+'3. Suffocation'!DE224+'4. All Other Mechanisms'!DE224)-SUM('1. Poisoning'!DE14+'2. Firearm'!DE14+'3. Suffocation'!DE14+'4. All Other Mechanisms'!DE14)</f>
        <v>0</v>
      </c>
      <c r="K15" s="45">
        <f>SUM('1. Poisoning'!CV214+'2. Firearm'!CV214+'3. Suffocation'!CV214+'4. All Other Mechanisms'!CV214)-SUM('1. Poisoning'!CV4+'2. Firearm'!CV4+'3. Suffocation'!CV4+'4. All Other Mechanisms'!CV4)</f>
        <v>0</v>
      </c>
      <c r="L15" s="45">
        <f>SUM('1. Poisoning'!CV215+'2. Firearm'!CV215+'3. Suffocation'!CV215+'4. All Other Mechanisms'!CV215)-SUM('1. Poisoning'!CV5+'2. Firearm'!CV5+'3. Suffocation'!CV5+'4. All Other Mechanisms'!CV5)</f>
        <v>-0.93253650342421501</v>
      </c>
      <c r="M15" s="45">
        <f>SUM('1. Poisoning'!CV216+'2. Firearm'!CV216+'3. Suffocation'!CV216+'4. All Other Mechanisms'!CV216)-SUM('1. Poisoning'!CV6+'2. Firearm'!CV6+'3. Suffocation'!CV6+'4. All Other Mechanisms'!CV6)</f>
        <v>-1.2281931272324178</v>
      </c>
      <c r="N15" s="45">
        <f>SUM('1. Poisoning'!CV217+'2. Firearm'!CV217+'3. Suffocation'!CV217+'4. All Other Mechanisms'!CV217)-SUM('1. Poisoning'!CV7+'2. Firearm'!CV7+'3. Suffocation'!CV7+'4. All Other Mechanisms'!CV7)</f>
        <v>-2.8850513185679914</v>
      </c>
      <c r="O15" s="45">
        <f>SUM('1. Poisoning'!CV218+'2. Firearm'!CV218+'3. Suffocation'!CV218+'4. All Other Mechanisms'!CV218)-SUM('1. Poisoning'!CV8+'2. Firearm'!CV8+'3. Suffocation'!CV8+'4. All Other Mechanisms'!CV8)</f>
        <v>-1.428476472138444</v>
      </c>
      <c r="P15" s="45">
        <f>SUM('1. Poisoning'!CV219+'2. Firearm'!CV219+'3. Suffocation'!CV219+'4. All Other Mechanisms'!CV219)-SUM('1. Poisoning'!CV9+'2. Firearm'!CV9+'3. Suffocation'!CV9+'4. All Other Mechanisms'!CV9)</f>
        <v>-1.7285917780120224</v>
      </c>
      <c r="Q15" s="45">
        <f>SUM('1. Poisoning'!CV220+'2. Firearm'!CV220+'3. Suffocation'!CV220+'4. All Other Mechanisms'!CV220)-SUM('1. Poisoning'!CV10+'2. Firearm'!CV10+'3. Suffocation'!CV10+'4. All Other Mechanisms'!CV10)</f>
        <v>-1.3021551595474761</v>
      </c>
      <c r="R15" s="45">
        <f>SUM('1. Poisoning'!CV221+'2. Firearm'!CV221+'3. Suffocation'!CV221+'4. All Other Mechanisms'!CV221)-SUM('1. Poisoning'!CV11+'2. Firearm'!CV11+'3. Suffocation'!CV11+'4. All Other Mechanisms'!CV11)</f>
        <v>-1.517457697931899</v>
      </c>
      <c r="S15" s="45">
        <f>SUM('1. Poisoning'!CV222+'2. Firearm'!CV222+'3. Suffocation'!CV222+'4. All Other Mechanisms'!CV222)-SUM('1. Poisoning'!CV12+'2. Firearm'!CV12+'3. Suffocation'!CV12+'4. All Other Mechanisms'!CV12)</f>
        <v>-0.43068722086154732</v>
      </c>
      <c r="T15" s="79">
        <f>SUM('1. Poisoning'!CV223+'2. Firearm'!CV223+'3. Suffocation'!CV223+'4. All Other Mechanisms'!CV223)-SUM('1. Poisoning'!CV13+'2. Firearm'!CV13+'3. Suffocation'!CV13+'4. All Other Mechanisms'!CV13)</f>
        <v>-0.39794713882473698</v>
      </c>
    </row>
    <row r="16" spans="1:123">
      <c r="A16" s="83" t="str">
        <f t="shared" ref="A16:T16" si="4">IF(A15=0,"remained the same",IF(A15&gt;0,"decreased",IF(A15&lt;0,"increased")))</f>
        <v>increased</v>
      </c>
      <c r="B16" s="85" t="str">
        <f t="shared" si="4"/>
        <v>increased</v>
      </c>
      <c r="C16" s="85" t="str">
        <f t="shared" si="4"/>
        <v>increased</v>
      </c>
      <c r="D16" s="78" t="str">
        <f t="shared" si="4"/>
        <v>remained the same</v>
      </c>
      <c r="E16" s="78" t="str">
        <f t="shared" si="4"/>
        <v>remained the same</v>
      </c>
      <c r="F16" s="78" t="str">
        <f t="shared" si="4"/>
        <v>remained the same</v>
      </c>
      <c r="G16" s="78" t="str">
        <f t="shared" si="4"/>
        <v>remained the same</v>
      </c>
      <c r="H16" s="78" t="str">
        <f t="shared" si="4"/>
        <v>remained the same</v>
      </c>
      <c r="I16" s="78" t="str">
        <f t="shared" si="4"/>
        <v>remained the same</v>
      </c>
      <c r="J16" s="78" t="str">
        <f t="shared" si="4"/>
        <v>remained the same</v>
      </c>
      <c r="K16" s="80" t="str">
        <f t="shared" si="4"/>
        <v>remained the same</v>
      </c>
      <c r="L16" s="80" t="str">
        <f t="shared" si="4"/>
        <v>increased</v>
      </c>
      <c r="M16" s="80" t="str">
        <f t="shared" si="4"/>
        <v>increased</v>
      </c>
      <c r="N16" s="80" t="str">
        <f t="shared" si="4"/>
        <v>increased</v>
      </c>
      <c r="O16" s="80" t="str">
        <f t="shared" si="4"/>
        <v>increased</v>
      </c>
      <c r="P16" s="80" t="str">
        <f t="shared" si="4"/>
        <v>increased</v>
      </c>
      <c r="Q16" s="80" t="str">
        <f t="shared" si="4"/>
        <v>increased</v>
      </c>
      <c r="R16" s="80" t="str">
        <f t="shared" si="4"/>
        <v>increased</v>
      </c>
      <c r="S16" s="80" t="str">
        <f t="shared" si="4"/>
        <v>increased</v>
      </c>
      <c r="T16" s="81" t="str">
        <f t="shared" si="4"/>
        <v>increased</v>
      </c>
    </row>
    <row r="17" spans="1:123">
      <c r="A17" s="82">
        <f>ABS(A15)</f>
        <v>11.851096416540749</v>
      </c>
      <c r="B17" s="270">
        <f>ABS(B15)</f>
        <v>20.55747175543549</v>
      </c>
      <c r="C17" s="270">
        <f>ABS(C15)</f>
        <v>3.7959505760762342</v>
      </c>
      <c r="D17" s="271">
        <f t="shared" ref="D17:T17" si="5">ABS(D15)</f>
        <v>0</v>
      </c>
      <c r="E17" s="271">
        <f t="shared" si="5"/>
        <v>0</v>
      </c>
      <c r="F17" s="271">
        <f t="shared" si="5"/>
        <v>0</v>
      </c>
      <c r="G17" s="271">
        <f t="shared" si="5"/>
        <v>0</v>
      </c>
      <c r="H17" s="271">
        <f t="shared" si="5"/>
        <v>0</v>
      </c>
      <c r="I17" s="271">
        <f t="shared" si="5"/>
        <v>0</v>
      </c>
      <c r="J17" s="271">
        <f t="shared" si="5"/>
        <v>0</v>
      </c>
      <c r="K17" s="272">
        <f t="shared" si="5"/>
        <v>0</v>
      </c>
      <c r="L17" s="272">
        <f t="shared" si="5"/>
        <v>0.93253650342421501</v>
      </c>
      <c r="M17" s="272">
        <f t="shared" si="5"/>
        <v>1.2281931272324178</v>
      </c>
      <c r="N17" s="272">
        <f t="shared" si="5"/>
        <v>2.8850513185679914</v>
      </c>
      <c r="O17" s="272">
        <f t="shared" si="5"/>
        <v>1.428476472138444</v>
      </c>
      <c r="P17" s="272">
        <f t="shared" si="5"/>
        <v>1.7285917780120224</v>
      </c>
      <c r="Q17" s="272">
        <f t="shared" si="5"/>
        <v>1.3021551595474761</v>
      </c>
      <c r="R17" s="272">
        <f t="shared" si="5"/>
        <v>1.517457697931899</v>
      </c>
      <c r="S17" s="272">
        <f t="shared" si="5"/>
        <v>0.43068722086154732</v>
      </c>
      <c r="T17" s="273">
        <f t="shared" si="5"/>
        <v>0.39794713882473698</v>
      </c>
    </row>
    <row r="18" spans="1:123" ht="13.5" thickBot="1">
      <c r="A18" s="86"/>
      <c r="B18" s="274" t="str">
        <f>IF(MAX(B17:C17)=B17, "males", IF(MAX(B17:C17)=C17, "females"))</f>
        <v>males</v>
      </c>
      <c r="C18" s="275"/>
      <c r="D18" s="276" t="str" cm="1">
        <f t="array" ref="D18">_xlfn.IFS(MAX(D17:J17)=D17,D3,MAX(D17:J17)=E17,E3,MAX(D17:J17)=F17,F3,MAX(D17:J17)=G17,G3,MAX(D17:J17)=H17,H3,MAX(D17:J17)=I17,I3,MAX(D17:J17)=J17,J3)</f>
        <v>White-Not Hispanic</v>
      </c>
      <c r="E18" s="277"/>
      <c r="F18" s="277"/>
      <c r="G18" s="277"/>
      <c r="H18" s="277"/>
      <c r="I18" s="277"/>
      <c r="J18" s="277"/>
      <c r="K18" s="278" t="str" cm="1">
        <f t="array" ref="K18">_xlfn.IFS(MAX(K17:T17)=K17,K3,MAX(K17:T17)=L17,L3,MAX(K17:T17)=M17,M3,MAX(K17:T17)=N17,N3,MAX(K17:T17)=O17,O3,MAX(K17:T17)=P17,P3,MAX(K17:T17)=Q17,Q3,MAX(K17:T17)=R17,R3,MAX(K17:T17)=S17,S3,MAX(K17:T17)=T17,T3)</f>
        <v>25-34</v>
      </c>
      <c r="L18" s="279"/>
      <c r="M18" s="279"/>
      <c r="N18" s="279"/>
      <c r="O18" s="279"/>
      <c r="P18" s="279"/>
      <c r="Q18" s="279"/>
      <c r="R18" s="279"/>
      <c r="S18" s="279"/>
      <c r="T18" s="280"/>
    </row>
    <row r="19" spans="1:123" s="72" customFormat="1" ht="12.95">
      <c r="A19" s="73" t="s">
        <v>126</v>
      </c>
      <c r="B19" s="87"/>
      <c r="C19" s="87"/>
      <c r="D19" s="87"/>
      <c r="E19" s="87"/>
      <c r="F19" s="87"/>
      <c r="G19" s="87"/>
      <c r="H19" s="87"/>
      <c r="I19" s="87"/>
      <c r="J19" s="87"/>
      <c r="K19" s="87"/>
      <c r="L19" s="87"/>
      <c r="M19" s="87"/>
      <c r="N19" s="87"/>
      <c r="O19" s="87"/>
      <c r="P19" s="87"/>
      <c r="Q19" s="87"/>
      <c r="R19" s="87"/>
      <c r="S19" s="87"/>
      <c r="T19" s="88"/>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269"/>
    </row>
    <row r="20" spans="1:123">
      <c r="A20" s="82">
        <f>SUM('1. Poisoning'!CV299+'2. Firearm'!CV299+'3. Suffocation'!CV299+'4. All Other Mechanisms'!CV299)-SUM('1. Poisoning'!CV14+'2. Firearm'!CV14+'3. Suffocation'!CV14+'4. All Other Mechanisms'!CV14)</f>
        <v>-11.851096416540749</v>
      </c>
      <c r="B20" s="84">
        <f>SUM('1. Poisoning'!CW299+'2. Firearm'!CW299+'3. Suffocation'!CW299+'4. All Other Mechanisms'!CW299)-SUM('1. Poisoning'!CW14+'2. Firearm'!CW14+'3. Suffocation'!CW14+'4. All Other Mechanisms'!CW14)</f>
        <v>-20.55747175543549</v>
      </c>
      <c r="C20" s="84">
        <f>SUM('1. Poisoning'!CX299+'2. Firearm'!CX299+'3. Suffocation'!CX299+'4. All Other Mechanisms'!CX299)-SUM('1. Poisoning'!CX14+'2. Firearm'!CX14+'3. Suffocation'!CX14+'4. All Other Mechanisms'!CX14)</f>
        <v>-3.7959505760762342</v>
      </c>
      <c r="D20" s="77">
        <f>SUM('1. Poisoning'!CY299+'2. Firearm'!CY299+'3. Suffocation'!CY299+'4. All Other Mechanisms'!CY299)-SUM('1. Poisoning'!CY14+'2. Firearm'!CY14+'3. Suffocation'!CY14+'4. All Other Mechanisms'!CY14)</f>
        <v>0</v>
      </c>
      <c r="E20" s="77">
        <f>SUM('1. Poisoning'!CZ299+'2. Firearm'!CZ299+'3. Suffocation'!CZ299+'4. All Other Mechanisms'!CZ299)-SUM('1. Poisoning'!CZ14+'2. Firearm'!CZ14+'3. Suffocation'!CZ14+'4. All Other Mechanisms'!CZ14)</f>
        <v>0</v>
      </c>
      <c r="F20" s="77">
        <f>SUM('1. Poisoning'!DA299+'2. Firearm'!DA299+'3. Suffocation'!DA299+'4. All Other Mechanisms'!DA299)-SUM('1. Poisoning'!DA14+'2. Firearm'!DA14+'3. Suffocation'!DA14+'4. All Other Mechanisms'!DA14)</f>
        <v>0</v>
      </c>
      <c r="G20" s="77">
        <f>SUM('1. Poisoning'!DB299+'2. Firearm'!DB299+'3. Suffocation'!DB299+'4. All Other Mechanisms'!DB299)-SUM('1. Poisoning'!DB14+'2. Firearm'!DB14+'3. Suffocation'!DB14+'4. All Other Mechanisms'!DB14)</f>
        <v>0</v>
      </c>
      <c r="H20" s="77">
        <f>SUM('1. Poisoning'!DC299+'2. Firearm'!DC299+'3. Suffocation'!DC299+'4. All Other Mechanisms'!DC299)-SUM('1. Poisoning'!DC14+'2. Firearm'!DC14+'3. Suffocation'!DC14+'4. All Other Mechanisms'!DC14)</f>
        <v>0</v>
      </c>
      <c r="I20" s="77">
        <f>SUM('1. Poisoning'!DD299+'2. Firearm'!DD299+'3. Suffocation'!DD299+'4. All Other Mechanisms'!DD299)-SUM('1. Poisoning'!DD14+'2. Firearm'!DD14+'3. Suffocation'!DD14+'4. All Other Mechanisms'!DD14)</f>
        <v>0</v>
      </c>
      <c r="J20" s="77">
        <f>SUM('1. Poisoning'!DE299+'2. Firearm'!DE299+'3. Suffocation'!DE299+'4. All Other Mechanisms'!DE299)-SUM('1. Poisoning'!DE14+'2. Firearm'!DE14+'3. Suffocation'!DE14+'4. All Other Mechanisms'!DE14)</f>
        <v>0</v>
      </c>
      <c r="K20" s="45">
        <f>SUM('1. Poisoning'!CV289+'2. Firearm'!CV289+'3. Suffocation'!CV289+'4. All Other Mechanisms'!CV289)-SUM('1. Poisoning'!CV4+'2. Firearm'!CV4+'3. Suffocation'!CV4+'4. All Other Mechanisms'!CV4)</f>
        <v>0</v>
      </c>
      <c r="L20" s="45">
        <f>SUM('1. Poisoning'!CV290+'2. Firearm'!CV290+'3. Suffocation'!CV290+'4. All Other Mechanisms'!CV290)-SUM('1. Poisoning'!CV5+'2. Firearm'!CV5+'3. Suffocation'!CV5+'4. All Other Mechanisms'!CV5)</f>
        <v>-0.93253650342421501</v>
      </c>
      <c r="M20" s="45">
        <f>SUM('1. Poisoning'!CV291+'2. Firearm'!CV291+'3. Suffocation'!CV291+'4. All Other Mechanisms'!CV291)-SUM('1. Poisoning'!CV6+'2. Firearm'!CV6+'3. Suffocation'!CV6+'4. All Other Mechanisms'!CV6)</f>
        <v>-1.2281931272324178</v>
      </c>
      <c r="N20" s="45">
        <f>SUM('1. Poisoning'!CV292+'2. Firearm'!CV292+'3. Suffocation'!CV292+'4. All Other Mechanisms'!CV292)-SUM('1. Poisoning'!CV7+'2. Firearm'!CV7+'3. Suffocation'!CV7+'4. All Other Mechanisms'!CV7)</f>
        <v>-2.8850513185679914</v>
      </c>
      <c r="O20" s="45">
        <f>SUM('1. Poisoning'!CV293+'2. Firearm'!CV293+'3. Suffocation'!CV293+'4. All Other Mechanisms'!CV293)-SUM('1. Poisoning'!CV8+'2. Firearm'!CV8+'3. Suffocation'!CV8+'4. All Other Mechanisms'!CV8)</f>
        <v>-1.428476472138444</v>
      </c>
      <c r="P20" s="45">
        <f>SUM('1. Poisoning'!CV294+'2. Firearm'!CV294+'3. Suffocation'!CV294+'4. All Other Mechanisms'!CV294)-SUM('1. Poisoning'!CV9+'2. Firearm'!CV9+'3. Suffocation'!CV9+'4. All Other Mechanisms'!CV9)</f>
        <v>-1.7285917780120224</v>
      </c>
      <c r="Q20" s="45">
        <f>SUM('1. Poisoning'!CV295+'2. Firearm'!CV295+'3. Suffocation'!CV295+'4. All Other Mechanisms'!CV295)-SUM('1. Poisoning'!CV10+'2. Firearm'!CV10+'3. Suffocation'!CV10+'4. All Other Mechanisms'!CV10)</f>
        <v>-1.3021551595474761</v>
      </c>
      <c r="R20" s="45">
        <f>SUM('1. Poisoning'!CV296+'2. Firearm'!CV296+'3. Suffocation'!CV296+'4. All Other Mechanisms'!CV296)-SUM('1. Poisoning'!CV11+'2. Firearm'!CV11+'3. Suffocation'!CV11+'4. All Other Mechanisms'!CV11)</f>
        <v>-1.517457697931899</v>
      </c>
      <c r="S20" s="45">
        <f>SUM('1. Poisoning'!CV297+'2. Firearm'!CV297+'3. Suffocation'!CV297+'4. All Other Mechanisms'!CV297)-SUM('1. Poisoning'!CV12+'2. Firearm'!CV12+'3. Suffocation'!CV12+'4. All Other Mechanisms'!CV12)</f>
        <v>-0.43068722086154732</v>
      </c>
      <c r="T20" s="79">
        <f>SUM('1. Poisoning'!CV298+'2. Firearm'!CV298+'3. Suffocation'!CV298+'4. All Other Mechanisms'!CV298)-SUM('1. Poisoning'!CV13+'2. Firearm'!CV13+'3. Suffocation'!CV13+'4. All Other Mechanisms'!CV13)</f>
        <v>-0.39794713882473698</v>
      </c>
    </row>
    <row r="21" spans="1:123">
      <c r="A21" s="83" t="str">
        <f>IF(A20=0,"remained the same",IF(A20&gt;0,"decreased",IF(A20&lt;0,"increased")))</f>
        <v>increased</v>
      </c>
      <c r="B21" s="85" t="str">
        <f>IF(B20=0,"remained the same",IF(B20&gt;0,"decreased",IF(B20&lt;0,"increased")))</f>
        <v>increased</v>
      </c>
      <c r="C21" s="85" t="str">
        <f>IF(C20=0,"remained the same",IF(C20&gt;0,"decreased",IF(C20&lt;0,"increased")))</f>
        <v>increased</v>
      </c>
      <c r="D21" s="78" t="str">
        <f>IF(D20=0,"remained the same",IF(D20&gt;0,"decreased",IF(D20&lt;0,"dincreased")))</f>
        <v>remained the same</v>
      </c>
      <c r="E21" s="78" t="str">
        <f t="shared" ref="E21:T21" si="6">IF(E20=0,"remained the same",IF(E20&gt;0,"decreased",IF(E20&lt;0,"increased")))</f>
        <v>remained the same</v>
      </c>
      <c r="F21" s="78" t="str">
        <f t="shared" si="6"/>
        <v>remained the same</v>
      </c>
      <c r="G21" s="78" t="str">
        <f t="shared" si="6"/>
        <v>remained the same</v>
      </c>
      <c r="H21" s="78" t="str">
        <f t="shared" si="6"/>
        <v>remained the same</v>
      </c>
      <c r="I21" s="78" t="str">
        <f t="shared" si="6"/>
        <v>remained the same</v>
      </c>
      <c r="J21" s="78" t="str">
        <f t="shared" si="6"/>
        <v>remained the same</v>
      </c>
      <c r="K21" s="80" t="str">
        <f t="shared" si="6"/>
        <v>remained the same</v>
      </c>
      <c r="L21" s="80" t="str">
        <f t="shared" si="6"/>
        <v>increased</v>
      </c>
      <c r="M21" s="80" t="str">
        <f t="shared" si="6"/>
        <v>increased</v>
      </c>
      <c r="N21" s="80" t="str">
        <f t="shared" si="6"/>
        <v>increased</v>
      </c>
      <c r="O21" s="80" t="str">
        <f t="shared" si="6"/>
        <v>increased</v>
      </c>
      <c r="P21" s="80" t="str">
        <f t="shared" si="6"/>
        <v>increased</v>
      </c>
      <c r="Q21" s="80" t="str">
        <f t="shared" si="6"/>
        <v>increased</v>
      </c>
      <c r="R21" s="80" t="str">
        <f t="shared" si="6"/>
        <v>increased</v>
      </c>
      <c r="S21" s="80" t="str">
        <f t="shared" si="6"/>
        <v>increased</v>
      </c>
      <c r="T21" s="81" t="str">
        <f t="shared" si="6"/>
        <v>increased</v>
      </c>
    </row>
    <row r="22" spans="1:123">
      <c r="A22" s="82">
        <f>ABS(A20)</f>
        <v>11.851096416540749</v>
      </c>
      <c r="B22" s="270">
        <f>ABS(B20)</f>
        <v>20.55747175543549</v>
      </c>
      <c r="C22" s="270">
        <f>ABS(C20)</f>
        <v>3.7959505760762342</v>
      </c>
      <c r="D22" s="271">
        <f t="shared" ref="D22:T22" si="7">ABS(D20)</f>
        <v>0</v>
      </c>
      <c r="E22" s="271">
        <f t="shared" si="7"/>
        <v>0</v>
      </c>
      <c r="F22" s="271">
        <f t="shared" si="7"/>
        <v>0</v>
      </c>
      <c r="G22" s="271">
        <f t="shared" si="7"/>
        <v>0</v>
      </c>
      <c r="H22" s="271">
        <f t="shared" si="7"/>
        <v>0</v>
      </c>
      <c r="I22" s="271">
        <f t="shared" si="7"/>
        <v>0</v>
      </c>
      <c r="J22" s="271">
        <f t="shared" si="7"/>
        <v>0</v>
      </c>
      <c r="K22" s="272">
        <f t="shared" si="7"/>
        <v>0</v>
      </c>
      <c r="L22" s="272">
        <f t="shared" si="7"/>
        <v>0.93253650342421501</v>
      </c>
      <c r="M22" s="272">
        <f t="shared" si="7"/>
        <v>1.2281931272324178</v>
      </c>
      <c r="N22" s="272">
        <f t="shared" si="7"/>
        <v>2.8850513185679914</v>
      </c>
      <c r="O22" s="272">
        <f t="shared" si="7"/>
        <v>1.428476472138444</v>
      </c>
      <c r="P22" s="272">
        <f t="shared" si="7"/>
        <v>1.7285917780120224</v>
      </c>
      <c r="Q22" s="272">
        <f t="shared" si="7"/>
        <v>1.3021551595474761</v>
      </c>
      <c r="R22" s="272">
        <f t="shared" si="7"/>
        <v>1.517457697931899</v>
      </c>
      <c r="S22" s="272">
        <f t="shared" si="7"/>
        <v>0.43068722086154732</v>
      </c>
      <c r="T22" s="273">
        <f t="shared" si="7"/>
        <v>0.39794713882473698</v>
      </c>
    </row>
    <row r="23" spans="1:123" ht="13.5" thickBot="1">
      <c r="A23" s="86"/>
      <c r="B23" s="274" t="str">
        <f>IF(MAX(B22:C22)=B22, "males", IF(MAX(B22:C22)=C22, "females"))</f>
        <v>males</v>
      </c>
      <c r="C23" s="275"/>
      <c r="D23" s="277" t="str" cm="1">
        <f t="array" ref="D23">_xlfn.IFS(MAX(D22:J22)=D22,D3,MAX(D22:J22)=E22,E3,MAX(D22:J22)=F22,F3,MAX(D22:J22)=G22,G3,MAX(D22:J22)=H22,H3,MAX(D22:J22)=I22,I3,MAX(D22:J22)=J22,J3)</f>
        <v>White-Not Hispanic</v>
      </c>
      <c r="E23" s="277"/>
      <c r="F23" s="277"/>
      <c r="G23" s="277"/>
      <c r="H23" s="277"/>
      <c r="I23" s="277"/>
      <c r="J23" s="277"/>
      <c r="K23" s="278" t="str" cm="1">
        <f t="array" ref="K23">_xlfn.IFS(MAX(K22:T22)=K22,K3,MAX(K22:T22)=L22,L3,MAX(K22:T22)=M22,M3,MAX(K22:T22)=N22,N3,MAX(K22:T22)=O22,O3,MAX(K22:T22)=P22,P3,MAX(K22:T22)=Q22,Q3,MAX(K22:T22)=R22,R3,MAX(K22:T22)=S22,S3,MAX(K22:T22)=T22,T3)</f>
        <v>25-34</v>
      </c>
      <c r="L23" s="279"/>
      <c r="M23" s="279"/>
      <c r="N23" s="279"/>
      <c r="O23" s="279"/>
      <c r="P23" s="279"/>
      <c r="Q23" s="279"/>
      <c r="R23" s="279"/>
      <c r="S23" s="279"/>
      <c r="T23" s="280"/>
    </row>
    <row r="24" spans="1:123" ht="12.95">
      <c r="A24" s="7"/>
      <c r="B24" s="49"/>
      <c r="C24" s="49"/>
      <c r="D24" s="49"/>
      <c r="E24" s="49"/>
      <c r="F24" s="49"/>
      <c r="G24" s="49"/>
      <c r="H24" s="49"/>
      <c r="I24" s="49"/>
      <c r="J24" s="49"/>
      <c r="K24" s="49"/>
      <c r="L24" s="49"/>
      <c r="M24" s="49"/>
      <c r="N24" s="49"/>
      <c r="O24" s="49"/>
      <c r="P24" s="49"/>
      <c r="Q24" s="49"/>
      <c r="R24" s="49"/>
      <c r="S24" s="49"/>
      <c r="T24" s="49"/>
    </row>
    <row r="25" spans="1:123" ht="12.95">
      <c r="A25" s="7"/>
      <c r="B25" s="49"/>
      <c r="C25" s="49"/>
      <c r="D25" s="49"/>
      <c r="E25" s="49"/>
      <c r="F25" s="49"/>
      <c r="G25" s="49"/>
      <c r="H25" s="49"/>
      <c r="I25" s="49"/>
      <c r="J25" s="49"/>
      <c r="K25" s="49"/>
      <c r="L25" s="49"/>
      <c r="M25" s="49"/>
      <c r="N25" s="49"/>
      <c r="O25" s="49"/>
      <c r="P25" s="49"/>
      <c r="Q25" s="49"/>
      <c r="R25" s="49"/>
      <c r="S25" s="49"/>
      <c r="T25" s="49"/>
    </row>
    <row r="26" spans="1:123" ht="12.95">
      <c r="A26" s="7" t="s">
        <v>127</v>
      </c>
      <c r="G26" s="7"/>
    </row>
    <row r="27" spans="1:123" ht="12.95">
      <c r="A27" s="281" t="s">
        <v>128</v>
      </c>
      <c r="B27" s="24">
        <f>' B_Populations'!A294</f>
        <v>0</v>
      </c>
      <c r="C27" s="282">
        <f>' B_Populations'!A280</f>
        <v>0</v>
      </c>
      <c r="D27" s="24">
        <f>' B_Populations'!A265</f>
        <v>0</v>
      </c>
      <c r="E27" s="24">
        <f>' B_Populations'!A250</f>
        <v>0</v>
      </c>
      <c r="F27" s="24">
        <f>' B_Populations'!A235</f>
        <v>0</v>
      </c>
      <c r="G27" s="24">
        <f>' B_Populations'!A220</f>
        <v>0</v>
      </c>
      <c r="H27" s="24">
        <f>' B_Populations'!A205</f>
        <v>0</v>
      </c>
      <c r="I27" s="24">
        <f>' B_Populations'!A190</f>
        <v>0</v>
      </c>
      <c r="J27" s="24">
        <f>' B_Populations'!A175</f>
        <v>0</v>
      </c>
      <c r="K27" s="24">
        <f>' B_Populations'!A160</f>
        <v>0</v>
      </c>
      <c r="L27" s="24">
        <f>' B_Populations'!A145</f>
        <v>0</v>
      </c>
      <c r="M27" s="18">
        <f>' B_Populations'!A130</f>
        <v>0</v>
      </c>
      <c r="N27" s="283">
        <f>' B_Populations'!A115</f>
        <v>0</v>
      </c>
      <c r="O27" s="281">
        <f>' B_Populations'!A100</f>
        <v>0</v>
      </c>
      <c r="P27" s="283">
        <f>' B_Populations'!A85</f>
        <v>0</v>
      </c>
      <c r="Q27" s="283">
        <f>' B_Populations'!A70</f>
        <v>2017</v>
      </c>
      <c r="R27" s="283">
        <f>' B_Populations'!A55</f>
        <v>2018</v>
      </c>
      <c r="S27" s="283">
        <f>' B_Populations'!A40</f>
        <v>2019</v>
      </c>
      <c r="T27" s="283">
        <f>' B_Populations'!A25</f>
        <v>2020</v>
      </c>
      <c r="U27" s="283">
        <f>' B_Populations'!A10</f>
        <v>2021</v>
      </c>
    </row>
    <row r="28" spans="1:123">
      <c r="A28" s="21" t="s">
        <v>129</v>
      </c>
      <c r="B28" s="22">
        <f>'1. Poisoning'!CV299</f>
        <v>0</v>
      </c>
      <c r="C28" s="284">
        <f>'1. Poisoning'!CV284</f>
        <v>0</v>
      </c>
      <c r="D28" s="22">
        <f>'1. Poisoning'!CV269</f>
        <v>0</v>
      </c>
      <c r="E28" s="22">
        <f>'1. Poisoning'!CV254</f>
        <v>0</v>
      </c>
      <c r="F28" s="22">
        <f>'1. Poisoning'!CV239</f>
        <v>0</v>
      </c>
      <c r="G28" s="22">
        <f>'1. Poisoning'!CV224</f>
        <v>0</v>
      </c>
      <c r="H28" s="22">
        <f>'1. Poisoning'!CV209</f>
        <v>0</v>
      </c>
      <c r="I28" s="22">
        <f>'1. Poisoning'!CV194</f>
        <v>0</v>
      </c>
      <c r="J28" s="22">
        <f>'1. Poisoning'!CV179</f>
        <v>0</v>
      </c>
      <c r="K28" s="22">
        <f>'1. Poisoning'!CV164</f>
        <v>0</v>
      </c>
      <c r="L28" s="22">
        <f>'1. Poisoning'!CV149</f>
        <v>0</v>
      </c>
      <c r="M28" s="23">
        <f>'1. Poisoning'!CV134</f>
        <v>0</v>
      </c>
      <c r="N28" s="23">
        <f>'1. Poisoning'!CV119</f>
        <v>0</v>
      </c>
      <c r="O28" s="23">
        <f>'1. Poisoning'!CV104</f>
        <v>0</v>
      </c>
      <c r="P28" s="22">
        <f>'1. Poisoning'!CV89</f>
        <v>0</v>
      </c>
      <c r="Q28" s="22">
        <f>'1. Poisoning'!CV74</f>
        <v>0.75167853685405417</v>
      </c>
      <c r="R28" s="22">
        <f>'1. Poisoning'!CV59</f>
        <v>1.6588426388565045</v>
      </c>
      <c r="S28" s="22">
        <f>'1. Poisoning'!CV44</f>
        <v>1.0979316944078397</v>
      </c>
      <c r="T28" s="22">
        <f>'1. Poisoning'!CV29</f>
        <v>1.0178296875129229</v>
      </c>
      <c r="U28" s="22">
        <f>'1. Poisoning'!CV14</f>
        <v>0.86189449409941477</v>
      </c>
    </row>
    <row r="29" spans="1:123">
      <c r="A29" s="21" t="s">
        <v>130</v>
      </c>
      <c r="B29" s="22">
        <f>'3. Suffocation'!CV299</f>
        <v>0</v>
      </c>
      <c r="C29" s="284">
        <f>'3. Suffocation'!CV284</f>
        <v>0</v>
      </c>
      <c r="D29" s="22">
        <f>'3. Suffocation'!CV269</f>
        <v>0</v>
      </c>
      <c r="E29" s="22">
        <f>'3. Suffocation'!CV254</f>
        <v>0</v>
      </c>
      <c r="F29" s="22">
        <f>'3. Suffocation'!CV239</f>
        <v>0</v>
      </c>
      <c r="G29" s="22">
        <f>'3. Suffocation'!CV224</f>
        <v>0</v>
      </c>
      <c r="H29" s="22">
        <f>'3. Suffocation'!CV209</f>
        <v>0</v>
      </c>
      <c r="I29" s="22">
        <f>'3. Suffocation'!CV194</f>
        <v>0</v>
      </c>
      <c r="J29" s="22">
        <f>'3. Suffocation'!CV179</f>
        <v>0</v>
      </c>
      <c r="K29" s="22">
        <f>'3. Suffocation'!CV164</f>
        <v>0</v>
      </c>
      <c r="L29" s="22">
        <f>'3. Suffocation'!CV149</f>
        <v>0</v>
      </c>
      <c r="M29" s="23">
        <f>'3. Suffocation'!CV134</f>
        <v>0</v>
      </c>
      <c r="N29" s="23">
        <f>'3. Suffocation'!CV119</f>
        <v>0</v>
      </c>
      <c r="O29" s="23">
        <f>'3. Suffocation'!CV104</f>
        <v>0</v>
      </c>
      <c r="P29" s="23">
        <f>'3. Suffocation'!CV89</f>
        <v>0</v>
      </c>
      <c r="Q29" s="22">
        <f>'3. Suffocation'!CV74</f>
        <v>4.7380009543668109</v>
      </c>
      <c r="R29" s="22">
        <f>'3. Suffocation'!CV59</f>
        <v>2.4237019347500874</v>
      </c>
      <c r="S29" s="22">
        <f>'3. Suffocation'!CV44</f>
        <v>3.6053072218904698</v>
      </c>
      <c r="T29" s="22">
        <f>'3. Suffocation'!CV29</f>
        <v>3.2762782311723075</v>
      </c>
      <c r="U29" s="22">
        <f>'3. Suffocation'!CV14</f>
        <v>4.5232291530443867</v>
      </c>
    </row>
    <row r="30" spans="1:123">
      <c r="A30" s="21" t="s">
        <v>131</v>
      </c>
      <c r="B30" s="22">
        <f>'2. Firearm'!CV299</f>
        <v>0</v>
      </c>
      <c r="C30" s="284">
        <f>'2. Firearm'!CV284</f>
        <v>0</v>
      </c>
      <c r="D30" s="22">
        <f>'2. Firearm'!CV269</f>
        <v>0</v>
      </c>
      <c r="E30" s="22">
        <f>'2. Firearm'!CV254</f>
        <v>0</v>
      </c>
      <c r="F30" s="22">
        <f>'2. Firearm'!CV239</f>
        <v>0</v>
      </c>
      <c r="G30" s="22">
        <f>'2. Firearm'!CV224</f>
        <v>0</v>
      </c>
      <c r="H30" s="22">
        <f>'2. Firearm'!CV209</f>
        <v>0</v>
      </c>
      <c r="I30" s="22">
        <f>'2. Firearm'!CV194</f>
        <v>0</v>
      </c>
      <c r="J30" s="22">
        <f>'2. Firearm'!CV179</f>
        <v>0</v>
      </c>
      <c r="K30" s="22">
        <f>'2. Firearm'!CV164</f>
        <v>0</v>
      </c>
      <c r="L30" s="22">
        <f>'2. Firearm'!CV149</f>
        <v>0</v>
      </c>
      <c r="M30" s="23">
        <f>'2. Firearm'!CV134</f>
        <v>0</v>
      </c>
      <c r="N30" s="23">
        <f>'2. Firearm'!CV119</f>
        <v>0</v>
      </c>
      <c r="O30" s="23">
        <f>'2. Firearm'!CV104</f>
        <v>0</v>
      </c>
      <c r="P30" s="23">
        <f>'2. Firearm'!CV89</f>
        <v>0</v>
      </c>
      <c r="Q30" s="22">
        <f>'2. Firearm'!CV74</f>
        <v>2.8961831861117302</v>
      </c>
      <c r="R30" s="22">
        <f>'2. Firearm'!CV59</f>
        <v>3.1688781958521615</v>
      </c>
      <c r="S30" s="22">
        <f>'2. Firearm'!CV44</f>
        <v>2.9391251587811826</v>
      </c>
      <c r="T30" s="22">
        <f>'2. Firearm'!CV29</f>
        <v>2.8824736278247833</v>
      </c>
      <c r="U30" s="22">
        <f>'2. Firearm'!CV14</f>
        <v>3.0436998577998291</v>
      </c>
    </row>
    <row r="31" spans="1:123">
      <c r="A31" s="21" t="s">
        <v>132</v>
      </c>
      <c r="B31" s="22">
        <f>'4. All Other Mechanisms'!CV299</f>
        <v>0</v>
      </c>
      <c r="C31" s="284">
        <f>'4. All Other Mechanisms'!CV284</f>
        <v>0</v>
      </c>
      <c r="D31" s="22">
        <f>'4. All Other Mechanisms'!CV269</f>
        <v>0</v>
      </c>
      <c r="E31" s="22">
        <f>'4. All Other Mechanisms'!CV254</f>
        <v>0</v>
      </c>
      <c r="F31" s="22">
        <f>'4. All Other Mechanisms'!CV239</f>
        <v>0</v>
      </c>
      <c r="G31" s="22">
        <f>'4. All Other Mechanisms'!CV224</f>
        <v>0</v>
      </c>
      <c r="H31" s="22">
        <f>'4. All Other Mechanisms'!CV209</f>
        <v>0</v>
      </c>
      <c r="I31" s="22">
        <f>'4. All Other Mechanisms'!CV194</f>
        <v>0</v>
      </c>
      <c r="J31" s="22">
        <f>'4. All Other Mechanisms'!CV179</f>
        <v>0</v>
      </c>
      <c r="K31" s="22">
        <f>'4. All Other Mechanisms'!CV164</f>
        <v>0</v>
      </c>
      <c r="L31" s="22">
        <f>'4. All Other Mechanisms'!CV149</f>
        <v>0</v>
      </c>
      <c r="M31" s="23">
        <f>'4. All Other Mechanisms'!CV134</f>
        <v>0</v>
      </c>
      <c r="N31" s="23">
        <f>'4. All Other Mechanisms'!CV119</f>
        <v>0</v>
      </c>
      <c r="O31" s="23">
        <f>'4. All Other Mechanisms'!CV104</f>
        <v>0</v>
      </c>
      <c r="P31" s="23">
        <f>'4. All Other Mechanisms'!CV89</f>
        <v>0</v>
      </c>
      <c r="Q31" s="22">
        <f>'4. All Other Mechanisms'!CV74</f>
        <v>3.5938785020103547</v>
      </c>
      <c r="R31" s="22">
        <f>'4. All Other Mechanisms'!CV59</f>
        <v>3.756382361163547</v>
      </c>
      <c r="S31" s="22">
        <f>'4. All Other Mechanisms'!CV44</f>
        <v>3.3093094819465336</v>
      </c>
      <c r="T31" s="22">
        <f>'4. All Other Mechanisms'!CV29</f>
        <v>3.4468200701956335</v>
      </c>
      <c r="U31" s="22">
        <f>'4. All Other Mechanisms'!CV14</f>
        <v>3.4222729115971187</v>
      </c>
    </row>
    <row r="32" spans="1:123">
      <c r="A32" s="1"/>
      <c r="B32" s="12"/>
      <c r="C32" s="2"/>
      <c r="D32" s="2"/>
      <c r="G32" s="3"/>
      <c r="H32" s="3"/>
      <c r="I32" s="3"/>
      <c r="J32" s="3"/>
    </row>
    <row r="33" spans="1:19" ht="12.95">
      <c r="A33" s="7" t="s">
        <v>133</v>
      </c>
      <c r="K33" s="36" t="s">
        <v>134</v>
      </c>
      <c r="L33" s="37"/>
      <c r="M33" s="37"/>
      <c r="N33" s="37"/>
      <c r="O33" s="37"/>
      <c r="P33" s="37"/>
      <c r="Q33" s="37"/>
      <c r="R33" s="37"/>
      <c r="S33" s="37"/>
    </row>
    <row r="34" spans="1:19" ht="12.95">
      <c r="A34" s="24" t="s">
        <v>135</v>
      </c>
      <c r="B34" s="24" t="s">
        <v>136</v>
      </c>
      <c r="C34" s="24" t="s">
        <v>137</v>
      </c>
      <c r="D34" s="1" t="s">
        <v>138</v>
      </c>
      <c r="F34" s="1" t="s">
        <v>139</v>
      </c>
      <c r="G34" s="24" t="s">
        <v>135</v>
      </c>
      <c r="H34" s="24" t="s">
        <v>136</v>
      </c>
      <c r="I34" s="24" t="s">
        <v>137</v>
      </c>
      <c r="J34" s="7"/>
      <c r="K34" s="38" t="s">
        <v>135</v>
      </c>
      <c r="L34" s="38" t="s">
        <v>136</v>
      </c>
      <c r="M34" s="38" t="s">
        <v>137</v>
      </c>
      <c r="N34" s="39" t="s">
        <v>138</v>
      </c>
      <c r="O34" s="37"/>
      <c r="P34" s="39" t="s">
        <v>139</v>
      </c>
      <c r="Q34" s="38" t="s">
        <v>135</v>
      </c>
      <c r="R34" s="38" t="s">
        <v>136</v>
      </c>
      <c r="S34" s="38" t="s">
        <v>137</v>
      </c>
    </row>
    <row r="35" spans="1:19">
      <c r="A35" s="25" t="str">
        <f>' B_Populations'!I8</f>
        <v>White-Not Hispanic</v>
      </c>
      <c r="B35" s="22">
        <f>SUM('1. Poisoning'!F14+'2. Firearm'!F14+'3. Suffocation'!F14+'4. All Other Mechanisms'!F14)</f>
        <v>0</v>
      </c>
      <c r="C35" s="23">
        <f>SUM('1. Poisoning'!CY14+'2. Firearm'!CY14+'3. Suffocation'!CY14+'4. All Other Mechanisms'!CY14)</f>
        <v>0</v>
      </c>
      <c r="D35" s="3">
        <f>RANK(C35,C$35:C$41)+COUNTIF($C$35:C35,C35)-1</f>
        <v>1</v>
      </c>
      <c r="F35">
        <v>1</v>
      </c>
      <c r="G35" s="23" t="str">
        <f>INDEX($A$35:$A$41,MATCH(ROWS($C$35:C35),$D$35:$D$41,0))</f>
        <v>White-Not Hispanic</v>
      </c>
      <c r="H35" s="23">
        <f>INDEX($B$35:$B$41,MATCH(ROWS(B$35:$B35),$D$35:$D$41,0))</f>
        <v>0</v>
      </c>
      <c r="I35" s="23">
        <f>INDEX($C$35:$C$41,MATCH(ROWS($D$35:D35),$D$35:$D$41,0))</f>
        <v>0</v>
      </c>
      <c r="J35" s="3"/>
      <c r="K35" s="40" t="str">
        <f>A35</f>
        <v>White-Not Hispanic</v>
      </c>
      <c r="L35" s="41">
        <f>SUM('1. Poisoning'!F314+'2. Firearm'!F314+'3. Suffocation'!F314+'4. All Other Mechanisms'!F314)</f>
        <v>0</v>
      </c>
      <c r="M35" s="42">
        <f>SUM('1. Poisoning'!CY314+'2. Firearm'!CY314+'3. Suffocation'!CY314+'4. All Other Mechanisms'!CY314)</f>
        <v>0</v>
      </c>
      <c r="N35" s="43">
        <f>RANK(M35,M$35:M$41)+COUNTIF($M$35:M35,M35)-1</f>
        <v>1</v>
      </c>
      <c r="O35" s="37"/>
      <c r="P35" s="37">
        <v>1</v>
      </c>
      <c r="Q35" s="42" t="str">
        <f>INDEX($K$35:$K$41,MATCH(ROWS($M$35:M35),$N$35:$N$41,0))</f>
        <v>White-Not Hispanic</v>
      </c>
      <c r="R35" s="42">
        <f>INDEX($L$35:$L$41,MATCH(ROWS($L$35:L35),$N$35:$N$41,0))</f>
        <v>0</v>
      </c>
      <c r="S35" s="42">
        <f>INDEX($M$35:$M$41,MATCH(ROWS($N$35:N35),$N$35:$N$41,0))</f>
        <v>0</v>
      </c>
    </row>
    <row r="36" spans="1:19">
      <c r="A36" s="25" t="str">
        <f>' B_Populations'!K8</f>
        <v>Hispanic</v>
      </c>
      <c r="B36" s="22">
        <f>SUM('1. Poisoning'!G14+'2. Firearm'!G14+'3. Suffocation'!G14+'4. All Other Mechanisms'!G14)</f>
        <v>0</v>
      </c>
      <c r="C36" s="23">
        <f>SUM('1. Poisoning'!CZ14+'2. Firearm'!CZ14+'3. Suffocation'!CZ14+'4. All Other Mechanisms'!CZ14)</f>
        <v>0</v>
      </c>
      <c r="D36" s="3">
        <f>RANK(C36,C$35:C$41)+COUNTIF($C$35:C36,C36)-1</f>
        <v>2</v>
      </c>
      <c r="F36">
        <v>2</v>
      </c>
      <c r="G36" s="23" t="str">
        <f>INDEX($A$35:$A$41,MATCH(ROWS($C$35:C36),$D$35:$D$41,0))</f>
        <v>Hispanic</v>
      </c>
      <c r="H36" s="23">
        <f>INDEX($B$35:$B$41,MATCH(ROWS(B$35:$B36),$D$35:$D$41,0))</f>
        <v>0</v>
      </c>
      <c r="I36" s="23">
        <f>INDEX($C$35:$C$41,MATCH(ROWS($D$35:D36),$D$35:$D$41,0))</f>
        <v>0</v>
      </c>
      <c r="J36" s="3"/>
      <c r="K36" s="40" t="str">
        <f t="shared" ref="K36:K41" si="8">A36</f>
        <v>Hispanic</v>
      </c>
      <c r="L36" s="41">
        <f>SUM('1. Poisoning'!G314+'2. Firearm'!G314+'3. Suffocation'!G314+'4. All Other Mechanisms'!G314)</f>
        <v>0</v>
      </c>
      <c r="M36" s="42">
        <f>SUM('1. Poisoning'!CZ314+'2. Firearm'!CZ314+'3. Suffocation'!CZ314+'4. All Other Mechanisms'!CZ314)</f>
        <v>0</v>
      </c>
      <c r="N36" s="43">
        <f>RANK(M36,M$35:M$41)+COUNTIF($M$35:M36,M36)-1</f>
        <v>2</v>
      </c>
      <c r="O36" s="37"/>
      <c r="P36" s="37">
        <v>2</v>
      </c>
      <c r="Q36" s="42" t="str">
        <f>INDEX($K$35:$K$41,MATCH(ROWS($M$35:M36),$N$35:$N$41,0))</f>
        <v>Hispanic</v>
      </c>
      <c r="R36" s="42">
        <f>INDEX($L$35:$L$41,MATCH(ROWS($L$35:L36),$N$35:$N$41,0))</f>
        <v>0</v>
      </c>
      <c r="S36" s="42">
        <f>INDEX($M$35:$M$41,MATCH(ROWS($N$35:N36),$N$35:$N$41,0))</f>
        <v>0</v>
      </c>
    </row>
    <row r="37" spans="1:19">
      <c r="A37" s="25" t="str">
        <f>' B_Populations'!M8</f>
        <v>Black-Not Hispanic</v>
      </c>
      <c r="B37" s="22">
        <f>SUM('1. Poisoning'!H14+'2. Firearm'!H14+'3. Suffocation'!H14+'4. All Other Mechanisms'!H14)</f>
        <v>0</v>
      </c>
      <c r="C37" s="23">
        <f>SUM('1. Poisoning'!DA14+'2. Firearm'!DA14+'3. Suffocation'!DA14+'4. All Other Mechanisms'!DA14)</f>
        <v>0</v>
      </c>
      <c r="D37" s="3">
        <f>RANK(C37,C$35:C$41)+COUNTIF($C$35:C37,C37)-1</f>
        <v>3</v>
      </c>
      <c r="F37">
        <v>3</v>
      </c>
      <c r="G37" s="23" t="str">
        <f>INDEX($A$35:$A$41,MATCH(ROWS($C$35:C37),$D$35:$D$41,0))</f>
        <v>Black-Not Hispanic</v>
      </c>
      <c r="H37" s="23">
        <f>INDEX($B$35:$B$41,MATCH(ROWS(B$35:$B37),$D$35:$D$41,0))</f>
        <v>0</v>
      </c>
      <c r="I37" s="23">
        <f>INDEX($C$35:$C$41,MATCH(ROWS($D$35:D37),$D$35:$D$41,0))</f>
        <v>0</v>
      </c>
      <c r="J37" s="3"/>
      <c r="K37" s="40" t="str">
        <f t="shared" si="8"/>
        <v>Black-Not Hispanic</v>
      </c>
      <c r="L37" s="41">
        <f>SUM('1. Poisoning'!H314+'2. Firearm'!H314+'3. Suffocation'!H314+'4. All Other Mechanisms'!H314)</f>
        <v>0</v>
      </c>
      <c r="M37" s="42">
        <f>SUM('1. Poisoning'!DA314+'2. Firearm'!DA314+'3. Suffocation'!DA314+'4. All Other Mechanisms'!DA314)</f>
        <v>0</v>
      </c>
      <c r="N37" s="43">
        <f>RANK(M37,M$35:M$41)+COUNTIF($M$35:M37,M37)-1</f>
        <v>3</v>
      </c>
      <c r="O37" s="37"/>
      <c r="P37" s="37">
        <v>3</v>
      </c>
      <c r="Q37" s="42" t="str">
        <f>INDEX($K$35:$K$41,MATCH(ROWS($M$35:M37),$N$35:$N$41,0))</f>
        <v>Black-Not Hispanic</v>
      </c>
      <c r="R37" s="42">
        <f>INDEX($L$35:$L$41,MATCH(ROWS($L$35:L37),$N$35:$N$41,0))</f>
        <v>0</v>
      </c>
      <c r="S37" s="42">
        <f>INDEX($M$35:$M$41,MATCH(ROWS($N$35:N37),$N$35:$N$41,0))</f>
        <v>0</v>
      </c>
    </row>
    <row r="38" spans="1:19">
      <c r="A38" s="25" t="str">
        <f>' B_Populations'!O8</f>
        <v>Asian</v>
      </c>
      <c r="B38" s="22">
        <f>SUM('1. Poisoning'!I14+'2. Firearm'!I14+'3. Suffocation'!I14+'4. All Other Mechanisms'!I14)</f>
        <v>0</v>
      </c>
      <c r="C38" s="23">
        <f>SUM('1. Poisoning'!DB14+'2. Firearm'!DB14+'3. Suffocation'!DB14+'4. All Other Mechanisms'!DB14)</f>
        <v>0</v>
      </c>
      <c r="D38" s="3">
        <f>RANK(C38,C$35:C$41)+COUNTIF($C$35:C38,C38)-1</f>
        <v>4</v>
      </c>
      <c r="F38">
        <v>4</v>
      </c>
      <c r="G38" s="23" t="str">
        <f>INDEX($A$35:$A$41,MATCH(ROWS($C$35:C38),$D$35:$D$41,0))</f>
        <v>Asian</v>
      </c>
      <c r="H38" s="23">
        <f>INDEX($B$35:$B$41,MATCH(ROWS(B$35:$B38),$D$35:$D$41,0))</f>
        <v>0</v>
      </c>
      <c r="I38" s="23">
        <f>INDEX($C$35:$C$41,MATCH(ROWS($D$35:D38),$D$35:$D$41,0))</f>
        <v>0</v>
      </c>
      <c r="J38" s="3"/>
      <c r="K38" s="40" t="str">
        <f t="shared" si="8"/>
        <v>Asian</v>
      </c>
      <c r="L38" s="41">
        <f>SUM('1. Poisoning'!I314+'2. Firearm'!I314+'3. Suffocation'!I314+'4. All Other Mechanisms'!I314)</f>
        <v>0</v>
      </c>
      <c r="M38" s="42">
        <f>SUM('1. Poisoning'!DB314+'2. Firearm'!DB314+'3. Suffocation'!DB314+'4. All Other Mechanisms'!DB314)</f>
        <v>0</v>
      </c>
      <c r="N38" s="43">
        <f>RANK(M38,M$35:M$41)+COUNTIF($M$35:M38,M38)-1</f>
        <v>4</v>
      </c>
      <c r="O38" s="37"/>
      <c r="P38" s="37">
        <v>4</v>
      </c>
      <c r="Q38" s="42" t="str">
        <f>INDEX($K$35:$K$41,MATCH(ROWS($M$35:M38),$N$35:$N$41,0))</f>
        <v>Asian</v>
      </c>
      <c r="R38" s="42">
        <f>INDEX($L$35:$L$41,MATCH(ROWS($L$35:L38),$N$35:$N$41,0))</f>
        <v>0</v>
      </c>
      <c r="S38" s="42">
        <f>INDEX($M$35:$M$41,MATCH(ROWS($N$35:N38),$N$35:$N$41,0))</f>
        <v>0</v>
      </c>
    </row>
    <row r="39" spans="1:19">
      <c r="A39" s="25" t="str">
        <f>' B_Populations'!Q8</f>
        <v>American Indian/Alaska Native</v>
      </c>
      <c r="B39" s="22">
        <f>SUM('1. Poisoning'!J14+'2. Firearm'!J14+'3. Suffocation'!J14+'4. All Other Mechanisms'!J14)</f>
        <v>0</v>
      </c>
      <c r="C39" s="23">
        <f>SUM('1. Poisoning'!DC14+'2. Firearm'!DC14+'3. Suffocation'!DC14+'4. All Other Mechanisms'!DC14)</f>
        <v>0</v>
      </c>
      <c r="D39" s="3">
        <f>RANK(C39,C$35:C$41)+COUNTIF($C$35:C39,C39)-1</f>
        <v>5</v>
      </c>
      <c r="F39">
        <v>5</v>
      </c>
      <c r="G39" s="23" t="str">
        <f>INDEX($A$35:$A$41,MATCH(ROWS($C$35:C39),$D$35:$D$41,0))</f>
        <v>American Indian/Alaska Native</v>
      </c>
      <c r="H39" s="23">
        <f>INDEX($B$35:$B$41,MATCH(ROWS(B$35:$B39),$D$35:$D$41,0))</f>
        <v>0</v>
      </c>
      <c r="I39" s="23">
        <f>INDEX($C$35:$C$41,MATCH(ROWS($D$35:D39),$D$35:$D$41,0))</f>
        <v>0</v>
      </c>
      <c r="J39" s="3"/>
      <c r="K39" s="40" t="str">
        <f t="shared" si="8"/>
        <v>American Indian/Alaska Native</v>
      </c>
      <c r="L39" s="41">
        <f>SUM('1. Poisoning'!J314+'2. Firearm'!J314+'3. Suffocation'!J314+'4. All Other Mechanisms'!J314)</f>
        <v>0</v>
      </c>
      <c r="M39" s="42">
        <f>SUM('1. Poisoning'!DC314+'2. Firearm'!DC314+'3. Suffocation'!DC314+'4. All Other Mechanisms'!DC314)</f>
        <v>0</v>
      </c>
      <c r="N39" s="43">
        <f>RANK(M39,M$35:M$41)+COUNTIF($M$35:M39,M39)-1</f>
        <v>5</v>
      </c>
      <c r="O39" s="37"/>
      <c r="P39" s="37">
        <v>5</v>
      </c>
      <c r="Q39" s="42" t="str">
        <f>INDEX($K$35:$K$41,MATCH(ROWS($M$35:M39),$N$35:$N$41,0))</f>
        <v>American Indian/Alaska Native</v>
      </c>
      <c r="R39" s="42">
        <f>INDEX($L$35:$L$41,MATCH(ROWS($L$35:L39),$N$35:$N$41,0))</f>
        <v>0</v>
      </c>
      <c r="S39" s="42">
        <f>INDEX($M$35:$M$41,MATCH(ROWS($N$35:N39),$N$35:$N$41,0))</f>
        <v>0</v>
      </c>
    </row>
    <row r="40" spans="1:19">
      <c r="A40" s="25" t="str">
        <f>' B_Populations'!S8</f>
        <v>Other</v>
      </c>
      <c r="B40" s="22">
        <f>SUM('1. Poisoning'!K14+'2. Firearm'!K14+'3. Suffocation'!K14+'4. All Other Mechanisms'!K14)</f>
        <v>0</v>
      </c>
      <c r="C40" s="23">
        <f>SUM('1. Poisoning'!DD14+'2. Firearm'!DD14+'3. Suffocation'!DD14+'4. All Other Mechanisms'!DD14)</f>
        <v>0</v>
      </c>
      <c r="D40" s="3">
        <f>RANK(C40,C$35:C$41)+COUNTIF($C$35:C40,C40)-1</f>
        <v>6</v>
      </c>
      <c r="F40">
        <v>6</v>
      </c>
      <c r="G40" s="23" t="str">
        <f>INDEX($A$35:$A$41,MATCH(ROWS($C$35:C40),$D$35:$D$41,0))</f>
        <v>Other</v>
      </c>
      <c r="H40" s="23">
        <f>INDEX($B$35:$B$41,MATCH(ROWS(B$35:$B40),$D$35:$D$41,0))</f>
        <v>0</v>
      </c>
      <c r="I40" s="23">
        <f>INDEX($C$35:$C$41,MATCH(ROWS($D$35:D40),$D$35:$D$41,0))</f>
        <v>0</v>
      </c>
      <c r="J40" s="3"/>
      <c r="K40" s="40" t="str">
        <f t="shared" si="8"/>
        <v>Other</v>
      </c>
      <c r="L40" s="41">
        <f>SUM('1. Poisoning'!K314+'2. Firearm'!K314+'3. Suffocation'!K314+'4. All Other Mechanisms'!K314)</f>
        <v>0</v>
      </c>
      <c r="M40" s="42">
        <f>SUM('1. Poisoning'!DD314+'2. Firearm'!DD314+'3. Suffocation'!DD314+'4. All Other Mechanisms'!DD314)</f>
        <v>0</v>
      </c>
      <c r="N40" s="43">
        <f>RANK(M40,M$35:M$41)+COUNTIF($M$35:M40,M40)-1</f>
        <v>6</v>
      </c>
      <c r="O40" s="37"/>
      <c r="P40" s="37">
        <v>6</v>
      </c>
      <c r="Q40" s="42" t="str">
        <f>INDEX($K$35:$K$41,MATCH(ROWS($M$35:M40),$N$35:$N$41,0))</f>
        <v>Other</v>
      </c>
      <c r="R40" s="42">
        <f>INDEX($L$35:$L$41,MATCH(ROWS($L$35:L40),$N$35:$N$41,0))</f>
        <v>0</v>
      </c>
      <c r="S40" s="42">
        <f>INDEX($M$35:$M$41,MATCH(ROWS($N$35:N40),$N$35:$N$41,0))</f>
        <v>0</v>
      </c>
    </row>
    <row r="41" spans="1:19">
      <c r="A41" s="25" t="str">
        <f>' B_Populations'!U8</f>
        <v>Other</v>
      </c>
      <c r="B41" s="22">
        <f>SUM('1. Poisoning'!L14+'2. Firearm'!L14+'3. Suffocation'!L14+'4. All Other Mechanisms'!L14)</f>
        <v>0</v>
      </c>
      <c r="C41" s="23">
        <f>SUM('1. Poisoning'!DE14+'2. Firearm'!DE14+'3. Suffocation'!DE14+'4. All Other Mechanisms'!DE14)</f>
        <v>0</v>
      </c>
      <c r="D41" s="3">
        <f>RANK(C41,C$35:C$41)+COUNTIF($C$35:C41,C41)-1</f>
        <v>7</v>
      </c>
      <c r="F41">
        <v>7</v>
      </c>
      <c r="G41" s="23" t="str">
        <f>INDEX($A$35:$A$41,MATCH(ROWS($C$35:C41),$D$35:$D$41,0))</f>
        <v>Other</v>
      </c>
      <c r="H41" s="23">
        <f>INDEX($B$35:$B$41,MATCH(ROWS(B$35:$B41),$D$35:$D$41,0))</f>
        <v>0</v>
      </c>
      <c r="I41" s="23">
        <f>INDEX($C$35:$C$41,MATCH(ROWS($D$35:D41),$D$35:$D$41,0))</f>
        <v>0</v>
      </c>
      <c r="J41" s="3"/>
      <c r="K41" s="40" t="str">
        <f t="shared" si="8"/>
        <v>Other</v>
      </c>
      <c r="L41" s="41">
        <f>SUM('1. Poisoning'!L314+'2. Firearm'!L314+'3. Suffocation'!L314+'4. All Other Mechanisms'!L314)</f>
        <v>0</v>
      </c>
      <c r="M41" s="42">
        <f>SUM('1. Poisoning'!DE314+'2. Firearm'!DE314+'3. Suffocation'!DE314+'4. All Other Mechanisms'!DE314)</f>
        <v>0</v>
      </c>
      <c r="N41" s="43">
        <f>RANK(M41,M$35:M$41)+COUNTIF($M$35:M41,M41)-1</f>
        <v>7</v>
      </c>
      <c r="O41" s="37"/>
      <c r="P41" s="37">
        <v>7</v>
      </c>
      <c r="Q41" s="42" t="str">
        <f>INDEX($K$35:$K$41,MATCH(ROWS($M$35:M41),$N$35:$N$41,0))</f>
        <v>Other</v>
      </c>
      <c r="R41" s="42">
        <f>INDEX($L$35:$L$41,MATCH(ROWS($L$35:L41),$N$35:$N$41,0))</f>
        <v>0</v>
      </c>
      <c r="S41" s="42">
        <f>INDEX($M$35:$M$41,MATCH(ROWS($N$35:N41),$N$35:$N$41,0))</f>
        <v>0</v>
      </c>
    </row>
    <row r="42" spans="1:19">
      <c r="K42" s="37"/>
      <c r="L42" s="37"/>
      <c r="M42" s="37"/>
      <c r="N42" s="37"/>
      <c r="O42" s="37"/>
      <c r="P42" s="37"/>
      <c r="Q42" s="37"/>
      <c r="R42" s="37"/>
      <c r="S42" s="37"/>
    </row>
    <row r="43" spans="1:19" ht="12.95">
      <c r="A43" s="7" t="s">
        <v>140</v>
      </c>
      <c r="K43" s="7"/>
    </row>
    <row r="44" spans="1:19" ht="12.95">
      <c r="A44" s="7" t="s">
        <v>141</v>
      </c>
      <c r="K44" s="7"/>
    </row>
    <row r="45" spans="1:19" ht="12.95">
      <c r="A45" s="24" t="s">
        <v>32</v>
      </c>
      <c r="B45" s="24" t="s">
        <v>34</v>
      </c>
      <c r="C45" s="24" t="s">
        <v>35</v>
      </c>
      <c r="K45" s="7"/>
      <c r="L45" s="7"/>
      <c r="M45" s="7"/>
    </row>
    <row r="46" spans="1:19">
      <c r="A46" s="28" t="str">
        <f>' B_Populations'!$B$9</f>
        <v>10-14</v>
      </c>
      <c r="B46" s="22">
        <f>SUM('1. Poisoning'!CW4+'2. Firearm'!CW4+'3. Suffocation'!CW4+'4. All Other Mechanisms'!CW4)</f>
        <v>0</v>
      </c>
      <c r="C46" s="22">
        <f>SUM('1. Poisoning'!CX4+'2. Firearm'!CX4+'3. Suffocation'!CX4+'4. All Other Mechanisms'!CX4)</f>
        <v>0</v>
      </c>
      <c r="K46" s="13"/>
      <c r="L46" s="2"/>
      <c r="M46" s="2"/>
    </row>
    <row r="47" spans="1:19">
      <c r="A47" s="28" t="str">
        <f>' B_Populations'!$B$10</f>
        <v>15-19</v>
      </c>
      <c r="B47" s="22">
        <f>SUM('1. Poisoning'!CW5+'2. Firearm'!CW5+'3. Suffocation'!CW5+'4. All Other Mechanisms'!CW5)</f>
        <v>1.0890146370906895</v>
      </c>
      <c r="C47" s="22">
        <f>SUM('1. Poisoning'!CX5+'2. Firearm'!CX5+'3. Suffocation'!CX5+'4. All Other Mechanisms'!CX5)</f>
        <v>0.76718401190602736</v>
      </c>
      <c r="K47" s="13"/>
      <c r="L47" s="2"/>
      <c r="M47" s="2"/>
    </row>
    <row r="48" spans="1:19">
      <c r="A48" s="28" t="str">
        <f>' B_Populations'!$B$11</f>
        <v>20-24</v>
      </c>
      <c r="B48" s="22">
        <f>SUM('1. Poisoning'!CW6+'2. Firearm'!CW6+'3. Suffocation'!CW6+'4. All Other Mechanisms'!CW6)</f>
        <v>1.9578841962655356</v>
      </c>
      <c r="C48" s="22">
        <f>SUM('1. Poisoning'!CX6+'2. Firearm'!CX6+'3. Suffocation'!CX6+'4. All Other Mechanisms'!CX6)</f>
        <v>0.42891799470933606</v>
      </c>
      <c r="K48" s="13"/>
      <c r="L48" s="2"/>
      <c r="M48" s="2"/>
    </row>
    <row r="49" spans="1:19">
      <c r="A49" s="28" t="str">
        <f>' B_Populations'!$B$12</f>
        <v>25-34</v>
      </c>
      <c r="B49" s="22">
        <f>SUM('1. Poisoning'!CW7+'2. Firearm'!CW7+'3. Suffocation'!CW7+'4. All Other Mechanisms'!CW7)</f>
        <v>5.2646301210277651</v>
      </c>
      <c r="C49" s="22">
        <f>SUM('1. Poisoning'!CX7+'2. Firearm'!CX7+'3. Suffocation'!CX7+'4. All Other Mechanisms'!CX7)</f>
        <v>0.44911054427402519</v>
      </c>
      <c r="K49" s="13"/>
      <c r="L49" s="2"/>
      <c r="M49" s="2"/>
    </row>
    <row r="50" spans="1:19">
      <c r="A50" s="28" t="str">
        <f>' B_Populations'!$B$13</f>
        <v>35-44</v>
      </c>
      <c r="B50" s="22">
        <f>SUM('1. Poisoning'!CW8+'2. Firearm'!CW8+'3. Suffocation'!CW8+'4. All Other Mechanisms'!CW8)</f>
        <v>1.85155707372616</v>
      </c>
      <c r="C50" s="22">
        <f>SUM('1. Poisoning'!CX8+'2. Firearm'!CX8+'3. Suffocation'!CX8+'4. All Other Mechanisms'!CX8)</f>
        <v>0.98042324852285057</v>
      </c>
      <c r="K50" s="13"/>
      <c r="L50" s="2"/>
      <c r="M50" s="2"/>
    </row>
    <row r="51" spans="1:19">
      <c r="A51" s="28" t="str">
        <f>' B_Populations'!$B$14</f>
        <v>45-54</v>
      </c>
      <c r="B51" s="22">
        <f>SUM('1. Poisoning'!CW9+'2. Firearm'!CW9+'3. Suffocation'!CW9+'4. All Other Mechanisms'!CW9)</f>
        <v>3.0430558298304513</v>
      </c>
      <c r="C51" s="22">
        <f>SUM('1. Poisoning'!CX9+'2. Firearm'!CX9+'3. Suffocation'!CX9+'4. All Other Mechanisms'!CX9)</f>
        <v>0.38795568982880169</v>
      </c>
      <c r="K51" s="13"/>
      <c r="L51" s="2"/>
      <c r="M51" s="2"/>
    </row>
    <row r="52" spans="1:19">
      <c r="A52" s="28" t="str">
        <f>' B_Populations'!$B$15</f>
        <v>55-64</v>
      </c>
      <c r="B52" s="22">
        <f>SUM('1. Poisoning'!CW10+'2. Firearm'!CW10+'3. Suffocation'!CW10+'4. All Other Mechanisms'!CW10)</f>
        <v>2.3269313972440364</v>
      </c>
      <c r="C52" s="22">
        <f>SUM('1. Poisoning'!CX10+'2. Firearm'!CX10+'3. Suffocation'!CX10+'4. All Other Mechanisms'!CX10)</f>
        <v>0.26234176263643744</v>
      </c>
      <c r="K52" s="13"/>
      <c r="L52" s="2"/>
      <c r="M52" s="2"/>
    </row>
    <row r="53" spans="1:19">
      <c r="A53" s="28" t="str">
        <f>' B_Populations'!$B$16</f>
        <v>65-74</v>
      </c>
      <c r="B53" s="22">
        <f>SUM('1. Poisoning'!CW11+'2. Firearm'!CW11+'3. Suffocation'!CW11+'4. All Other Mechanisms'!CW11)</f>
        <v>2.6447712709149167</v>
      </c>
      <c r="C53" s="22">
        <f>SUM('1. Poisoning'!CX11+'2. Firearm'!CX11+'3. Suffocation'!CX11+'4. All Other Mechanisms'!CX11)</f>
        <v>0.52001732419875579</v>
      </c>
      <c r="K53" s="13"/>
      <c r="L53" s="2"/>
      <c r="M53" s="2"/>
    </row>
    <row r="54" spans="1:19">
      <c r="A54" s="28" t="str">
        <f>' B_Populations'!$B$17</f>
        <v>75-84</v>
      </c>
      <c r="B54" s="22">
        <f>SUM('1. Poisoning'!CW12+'2. Firearm'!CW12+'3. Suffocation'!CW12+'4. All Other Mechanisms'!CW12)</f>
        <v>0.876914051041361</v>
      </c>
      <c r="C54" s="22">
        <f>SUM('1. Poisoning'!CX12+'2. Firearm'!CX12+'3. Suffocation'!CX12+'4. All Other Mechanisms'!CX12)</f>
        <v>0</v>
      </c>
      <c r="K54" s="13"/>
      <c r="L54" s="2"/>
      <c r="M54" s="2"/>
    </row>
    <row r="55" spans="1:19">
      <c r="A55" s="28" t="str">
        <f>' B_Populations'!$B$18</f>
        <v>85+</v>
      </c>
      <c r="B55" s="22">
        <f>SUM('1. Poisoning'!CW13+'2. Firearm'!CW13+'3. Suffocation'!CW13+'4. All Other Mechanisms'!CW13)</f>
        <v>1.5027131782945735</v>
      </c>
      <c r="C55" s="22">
        <f>SUM('1. Poisoning'!CX13+'2. Firearm'!CX13+'3. Suffocation'!CX13+'4. All Other Mechanisms'!CX13)</f>
        <v>0</v>
      </c>
      <c r="K55" s="13"/>
      <c r="L55" s="2"/>
      <c r="M55" s="2"/>
    </row>
    <row r="57" spans="1:19" ht="12.95">
      <c r="A57" s="7" t="s">
        <v>142</v>
      </c>
      <c r="K57" s="7"/>
    </row>
    <row r="58" spans="1:19" ht="12.95">
      <c r="A58" s="281" t="s">
        <v>143</v>
      </c>
      <c r="B58" s="281" t="s">
        <v>136</v>
      </c>
      <c r="C58" s="283" t="s">
        <v>137</v>
      </c>
      <c r="D58" s="1" t="s">
        <v>138</v>
      </c>
      <c r="F58" s="1" t="s">
        <v>139</v>
      </c>
      <c r="G58" s="281" t="s">
        <v>143</v>
      </c>
      <c r="H58" s="281" t="s">
        <v>136</v>
      </c>
      <c r="I58" s="18" t="s">
        <v>137</v>
      </c>
      <c r="J58" s="35"/>
      <c r="K58" s="9"/>
      <c r="L58" s="9"/>
      <c r="M58" s="9"/>
      <c r="N58" s="1"/>
      <c r="P58" s="1"/>
      <c r="Q58" s="9"/>
      <c r="R58" s="9"/>
      <c r="S58" s="9"/>
    </row>
    <row r="59" spans="1:19">
      <c r="A59" s="285" t="str">
        <f>' B_Populations'!W8</f>
        <v>Region 1</v>
      </c>
      <c r="B59" s="26">
        <f>SUM('1. Poisoning'!M14+'2. Firearm'!M14+'3. Suffocation'!M14+'4. All Other Mechanisms'!M14)</f>
        <v>0</v>
      </c>
      <c r="C59" s="26">
        <f>SUM('1. Poisoning'!DF14+'2. Firearm'!DF14+'3. Suffocation'!DF14+'4. All Other Mechanisms'!DF14)</f>
        <v>0</v>
      </c>
      <c r="D59" s="3">
        <f>RANK(C59,C$59:C$78)+COUNTIF($C$59:C59,C59)-1</f>
        <v>1</v>
      </c>
      <c r="F59">
        <v>1</v>
      </c>
      <c r="G59" s="23" t="str">
        <f>INDEX($A$59:$A$78,MATCH(ROWS($C$59:C59),$D$59:$D$78,0))</f>
        <v>Region 1</v>
      </c>
      <c r="H59" s="26">
        <f>INDEX($B$59:$B$78,MATCH(ROWS(B$59:B59),$D$59:$D$78,0))</f>
        <v>0</v>
      </c>
      <c r="I59" s="26">
        <f>INDEX($C$59:$C$78,MATCH(ROWS(D$59:D59),$D$59:$D$78,0))</f>
        <v>0</v>
      </c>
      <c r="J59" s="12"/>
      <c r="K59" s="10"/>
      <c r="L59" s="12"/>
      <c r="M59" s="12"/>
      <c r="N59" s="3"/>
      <c r="Q59" s="3"/>
      <c r="R59" s="12"/>
      <c r="S59" s="12"/>
    </row>
    <row r="60" spans="1:19">
      <c r="A60" s="285" t="str">
        <f>' B_Populations'!Y8</f>
        <v>Region 2</v>
      </c>
      <c r="B60" s="26">
        <f>SUM('1. Poisoning'!N14+'2. Firearm'!N14+'3. Suffocation'!N14+'4. All Other Mechanisms'!N14)</f>
        <v>0</v>
      </c>
      <c r="C60" s="26">
        <f>SUM('1. Poisoning'!DG14+'2. Firearm'!DG14+'3. Suffocation'!DG14+'4. All Other Mechanisms'!DG14)</f>
        <v>0</v>
      </c>
      <c r="D60" s="3">
        <f>RANK(C60,C$59:C$78)+COUNTIF($C$59:C60,C60)-1</f>
        <v>2</v>
      </c>
      <c r="F60">
        <v>2</v>
      </c>
      <c r="G60" s="23" t="str">
        <f>INDEX($A$59:$A$78,MATCH(ROWS($C$59:C60),$D$59:$D$78,0))</f>
        <v>Region 2</v>
      </c>
      <c r="H60" s="26">
        <f>INDEX($B$59:$B$78,MATCH(ROWS(B$59:B60),$D$59:$D$78,0))</f>
        <v>0</v>
      </c>
      <c r="I60" s="26">
        <f>INDEX($C$59:$C$78,MATCH(ROWS(D$59:D60),$D$59:$D$78,0))</f>
        <v>0</v>
      </c>
      <c r="J60" s="12"/>
      <c r="K60" s="10"/>
      <c r="L60" s="12"/>
      <c r="M60" s="12"/>
      <c r="N60" s="3"/>
      <c r="Q60" s="3"/>
      <c r="R60" s="12"/>
      <c r="S60" s="12"/>
    </row>
    <row r="61" spans="1:19">
      <c r="A61" s="285" t="str">
        <f>' B_Populations'!AA8</f>
        <v>Region 3</v>
      </c>
      <c r="B61" s="26">
        <f>SUM('1. Poisoning'!O14+'2. Firearm'!O14+'3. Suffocation'!O14+'4. All Other Mechanisms'!O14)</f>
        <v>0</v>
      </c>
      <c r="C61" s="26">
        <f>SUM('1. Poisoning'!DH14+'2. Firearm'!DH14+'3. Suffocation'!DH14+'4. All Other Mechanisms'!DH14)</f>
        <v>0</v>
      </c>
      <c r="D61" s="3">
        <f>RANK(C61,C$59:C$78)+COUNTIF($C$59:C61,C61)-1</f>
        <v>3</v>
      </c>
      <c r="F61">
        <v>3</v>
      </c>
      <c r="G61" s="23" t="str">
        <f>INDEX($A$59:$A$78,MATCH(ROWS($C$59:C61),$D$59:$D$78,0))</f>
        <v>Region 3</v>
      </c>
      <c r="H61" s="26">
        <f>INDEX($B$59:$B$78,MATCH(ROWS(B$59:B61),$D$59:$D$78,0))</f>
        <v>0</v>
      </c>
      <c r="I61" s="26">
        <f>INDEX($C$59:$C$78,MATCH(ROWS(D$59:D61),$D$59:$D$78,0))</f>
        <v>0</v>
      </c>
      <c r="J61" s="12"/>
      <c r="K61" s="10"/>
      <c r="L61" s="12"/>
      <c r="M61" s="12"/>
      <c r="N61" s="3"/>
      <c r="Q61" s="3"/>
      <c r="R61" s="12"/>
      <c r="S61" s="12"/>
    </row>
    <row r="62" spans="1:19">
      <c r="A62" s="285" t="str">
        <f>' B_Populations'!AC8</f>
        <v>Region 4</v>
      </c>
      <c r="B62" s="26">
        <f>SUM('1. Poisoning'!P14+'2. Firearm'!P14+'3. Suffocation'!P14+'4. All Other Mechanisms'!P14)</f>
        <v>0</v>
      </c>
      <c r="C62" s="26">
        <f>SUM('1. Poisoning'!DI14+'2. Firearm'!DI14+'3. Suffocation'!DI14+'4. All Other Mechanisms'!DI14)</f>
        <v>0</v>
      </c>
      <c r="D62" s="3">
        <f>RANK(C62,C$59:C$78)+COUNTIF($C$59:C62,C62)-1</f>
        <v>4</v>
      </c>
      <c r="F62">
        <v>4</v>
      </c>
      <c r="G62" s="23" t="str">
        <f>INDEX($A$59:$A$78,MATCH(ROWS($C$59:C62),$D$59:$D$78,0))</f>
        <v>Region 4</v>
      </c>
      <c r="H62" s="26">
        <f>INDEX($B$59:$B$78,MATCH(ROWS(B$59:B62),$D$59:$D$78,0))</f>
        <v>0</v>
      </c>
      <c r="I62" s="26">
        <f>INDEX($C$59:$C$78,MATCH(ROWS(D$59:D62),$D$59:$D$78,0))</f>
        <v>0</v>
      </c>
      <c r="J62" s="12"/>
      <c r="K62" s="10"/>
      <c r="L62" s="12"/>
      <c r="M62" s="12"/>
      <c r="N62" s="3"/>
      <c r="Q62" s="3"/>
      <c r="R62" s="12"/>
      <c r="S62" s="12"/>
    </row>
    <row r="63" spans="1:19">
      <c r="A63" s="285" t="str">
        <f>' B_Populations'!AE8</f>
        <v>Region 5</v>
      </c>
      <c r="B63" s="26">
        <f>SUM('1. Poisoning'!Q14+'2. Firearm'!Q14+'3. Suffocation'!Q14+'4. All Other Mechanisms'!Q14)</f>
        <v>0</v>
      </c>
      <c r="C63" s="26">
        <f>SUM('1. Poisoning'!DJ14+'2. Firearm'!DJ14+'3. Suffocation'!DJ14+'4. All Other Mechanisms'!DJ14)</f>
        <v>0</v>
      </c>
      <c r="D63" s="3">
        <f>RANK(C63,C$59:C$78)+COUNTIF($C$59:C63,C63)-1</f>
        <v>5</v>
      </c>
      <c r="F63">
        <v>5</v>
      </c>
      <c r="G63" s="23" t="str">
        <f>INDEX($A$59:$A$78,MATCH(ROWS($C$59:C63),$D$59:$D$78,0))</f>
        <v>Region 5</v>
      </c>
      <c r="H63" s="26">
        <f>INDEX($B$59:$B$78,MATCH(ROWS(B$59:B63),$D$59:$D$78,0))</f>
        <v>0</v>
      </c>
      <c r="I63" s="26">
        <f>INDEX($C$59:$C$78,MATCH(ROWS(D$59:D63),$D$59:$D$78,0))</f>
        <v>0</v>
      </c>
      <c r="J63" s="12"/>
      <c r="K63" s="10"/>
      <c r="L63" s="12"/>
      <c r="M63" s="12"/>
      <c r="N63" s="3"/>
      <c r="Q63" s="3"/>
      <c r="R63" s="12"/>
      <c r="S63" s="12"/>
    </row>
    <row r="64" spans="1:19">
      <c r="A64" s="285" t="str">
        <f>' B_Populations'!AG8</f>
        <v>Region 6</v>
      </c>
      <c r="B64" s="26">
        <f>SUM('1. Poisoning'!R14+'2. Firearm'!R14+'3. Suffocation'!R14+'4. All Other Mechanisms'!R14)</f>
        <v>0</v>
      </c>
      <c r="C64" s="26">
        <f>SUM('1. Poisoning'!DK14+'2. Firearm'!DK14+'3. Suffocation'!DK14+'4. All Other Mechanisms'!DK14)</f>
        <v>0</v>
      </c>
      <c r="D64" s="3">
        <f>RANK(C64,C$59:C$78)+COUNTIF($C$59:C64,C64)-1</f>
        <v>6</v>
      </c>
      <c r="F64">
        <v>6</v>
      </c>
      <c r="G64" s="23" t="str">
        <f>INDEX($A$59:$A$78,MATCH(ROWS($C$59:C64),$D$59:$D$78,0))</f>
        <v>Region 6</v>
      </c>
      <c r="H64" s="26">
        <f>INDEX($B$59:$B$78,MATCH(ROWS(B$59:B64),$D$59:$D$78,0))</f>
        <v>0</v>
      </c>
      <c r="I64" s="26">
        <f>INDEX($C$59:$C$78,MATCH(ROWS(D$59:D64),$D$59:$D$78,0))</f>
        <v>0</v>
      </c>
      <c r="J64" s="12"/>
      <c r="K64" s="10"/>
      <c r="L64" s="12"/>
      <c r="M64" s="12"/>
      <c r="N64" s="3"/>
      <c r="Q64" s="3"/>
      <c r="R64" s="12"/>
      <c r="S64" s="12"/>
    </row>
    <row r="65" spans="1:19">
      <c r="A65" s="285" t="str">
        <f>' B_Populations'!AI8</f>
        <v>Region 7</v>
      </c>
      <c r="B65" s="26">
        <f>SUM('1. Poisoning'!S14+'2. Firearm'!S14+'3. Suffocation'!S14+'4. All Other Mechanisms'!S14)</f>
        <v>0</v>
      </c>
      <c r="C65" s="26">
        <f>SUM('1. Poisoning'!DL14+'2. Firearm'!DL14+'3. Suffocation'!DL14+'4. All Other Mechanisms'!DL14)</f>
        <v>0</v>
      </c>
      <c r="D65" s="3">
        <f>RANK(C65,C$59:C$78)+COUNTIF($C$59:C65,C65)-1</f>
        <v>7</v>
      </c>
      <c r="F65">
        <v>7</v>
      </c>
      <c r="G65" s="23" t="str">
        <f>INDEX($A$59:$A$78,MATCH(ROWS($C$59:C65),$D$59:$D$78,0))</f>
        <v>Region 7</v>
      </c>
      <c r="H65" s="26">
        <f>INDEX($B$59:$B$78,MATCH(ROWS(B$59:B65),$D$59:$D$78,0))</f>
        <v>0</v>
      </c>
      <c r="I65" s="26">
        <f>INDEX($C$59:$C$78,MATCH(ROWS(D$59:D65),$D$59:$D$78,0))</f>
        <v>0</v>
      </c>
      <c r="J65" s="12"/>
      <c r="K65" s="10"/>
      <c r="L65" s="12"/>
      <c r="M65" s="12"/>
      <c r="N65" s="3"/>
      <c r="Q65" s="3"/>
      <c r="R65" s="12"/>
      <c r="S65" s="12"/>
    </row>
    <row r="66" spans="1:19">
      <c r="A66" s="285" t="str">
        <f>' B_Populations'!AK8</f>
        <v>Region 8</v>
      </c>
      <c r="B66" s="26">
        <f>SUM('1. Poisoning'!T14+'2. Firearm'!T14+'3. Suffocation'!T14+'4. All Other Mechanisms'!T14)</f>
        <v>0</v>
      </c>
      <c r="C66" s="26">
        <f>SUM('1. Poisoning'!DM14+'2. Firearm'!DM14+'3. Suffocation'!DM14+'4. All Other Mechanisms'!DM14)</f>
        <v>0</v>
      </c>
      <c r="D66" s="3">
        <f>RANK(C66,C$59:C$78)+COUNTIF($C$59:C66,C66)-1</f>
        <v>8</v>
      </c>
      <c r="F66">
        <v>8</v>
      </c>
      <c r="G66" s="23" t="str">
        <f>INDEX($A$59:$A$78,MATCH(ROWS($C$59:C66),$D$59:$D$78,0))</f>
        <v>Region 8</v>
      </c>
      <c r="H66" s="26">
        <f>INDEX($B$59:$B$78,MATCH(ROWS(B$59:B66),$D$59:$D$78,0))</f>
        <v>0</v>
      </c>
      <c r="I66" s="26">
        <f>INDEX($C$59:$C$78,MATCH(ROWS(D$59:D66),$D$59:$D$78,0))</f>
        <v>0</v>
      </c>
      <c r="J66" s="12"/>
      <c r="K66" s="10"/>
      <c r="L66" s="12"/>
      <c r="M66" s="12"/>
      <c r="N66" s="3"/>
      <c r="Q66" s="3"/>
      <c r="R66" s="12"/>
      <c r="S66" s="12"/>
    </row>
    <row r="67" spans="1:19">
      <c r="A67" s="285" t="str">
        <f>' B_Populations'!AM8</f>
        <v>Region 9</v>
      </c>
      <c r="B67" s="26">
        <f>SUM('1. Poisoning'!U14+'2. Firearm'!U14+'3. Suffocation'!U14+'4. All Other Mechanisms'!U14)</f>
        <v>0</v>
      </c>
      <c r="C67" s="26">
        <f>SUM('1. Poisoning'!DN14+'2. Firearm'!DN14+'3. Suffocation'!DN14+'4. All Other Mechanisms'!DN14)</f>
        <v>0</v>
      </c>
      <c r="D67" s="3">
        <f>RANK(C67,C$59:C$78)+COUNTIF($C$59:C67,C67)-1</f>
        <v>9</v>
      </c>
      <c r="F67">
        <v>9</v>
      </c>
      <c r="G67" s="23" t="str">
        <f>INDEX($A$59:$A$78,MATCH(ROWS($C$59:C67),$D$59:$D$78,0))</f>
        <v>Region 9</v>
      </c>
      <c r="H67" s="26">
        <f>INDEX($B$59:$B$78,MATCH(ROWS(B$59:B67),$D$59:$D$78,0))</f>
        <v>0</v>
      </c>
      <c r="I67" s="26">
        <f>INDEX($C$59:$C$78,MATCH(ROWS(D$59:D67),$D$59:$D$78,0))</f>
        <v>0</v>
      </c>
      <c r="J67" s="12"/>
      <c r="K67" s="10"/>
      <c r="L67" s="12"/>
      <c r="M67" s="12"/>
      <c r="N67" s="3"/>
      <c r="Q67" s="3"/>
      <c r="R67" s="12"/>
      <c r="S67" s="12"/>
    </row>
    <row r="68" spans="1:19">
      <c r="A68" s="285" t="str">
        <f>' B_Populations'!AO8</f>
        <v>Region 10</v>
      </c>
      <c r="B68" s="26">
        <f>SUM('1. Poisoning'!V14+'2. Firearm'!V14+'3. Suffocation'!V14+'4. All Other Mechanisms'!V14)</f>
        <v>0</v>
      </c>
      <c r="C68" s="26">
        <f>SUM('1. Poisoning'!DO14+'2. Firearm'!DO14+'3. Suffocation'!DO14+'4. All Other Mechanisms'!DO14)</f>
        <v>0</v>
      </c>
      <c r="D68" s="3">
        <f>RANK(C68,C$59:C$78)+COUNTIF($C$59:C68,C68)-1</f>
        <v>10</v>
      </c>
      <c r="F68">
        <v>10</v>
      </c>
      <c r="G68" s="23" t="str">
        <f>INDEX($A$59:$A$78,MATCH(ROWS($C$59:C68),$D$59:$D$78,0))</f>
        <v>Region 10</v>
      </c>
      <c r="H68" s="26">
        <f>INDEX($B$59:$B$78,MATCH(ROWS(B$59:B68),$D$59:$D$78,0))</f>
        <v>0</v>
      </c>
      <c r="I68" s="26">
        <f>INDEX($C$59:$C$78,MATCH(ROWS(D$59:D68),$D$59:$D$78,0))</f>
        <v>0</v>
      </c>
      <c r="J68" s="12"/>
      <c r="K68" s="10"/>
      <c r="L68" s="12"/>
      <c r="M68" s="12"/>
      <c r="N68" s="3"/>
      <c r="Q68" s="3"/>
      <c r="R68" s="12"/>
      <c r="S68" s="12"/>
    </row>
    <row r="69" spans="1:19">
      <c r="A69" s="285" t="str">
        <f>' B_Populations'!AQ8</f>
        <v>Region 11</v>
      </c>
      <c r="B69" s="26">
        <f>SUM('1. Poisoning'!W14+'2. Firearm'!W14+'3. Suffocation'!W14+'4. All Other Mechanisms'!W14)</f>
        <v>0</v>
      </c>
      <c r="C69" s="26">
        <f>SUM('1. Poisoning'!DP14+'2. Firearm'!DP14+'3. Suffocation'!DP14+'4. All Other Mechanisms'!DP14)</f>
        <v>0</v>
      </c>
      <c r="D69" s="3">
        <f>RANK(C69,C$59:C$78)+COUNTIF($C$59:C69,C69)-1</f>
        <v>11</v>
      </c>
      <c r="F69">
        <v>11</v>
      </c>
      <c r="G69" s="23" t="str">
        <f>INDEX($A$59:$A$78,MATCH(ROWS($C$59:C69),$D$59:$D$78,0))</f>
        <v>Region 11</v>
      </c>
      <c r="H69" s="26">
        <f>INDEX($B$59:$B$78,MATCH(ROWS(B$59:B69),$D$59:$D$78,0))</f>
        <v>0</v>
      </c>
      <c r="I69" s="26">
        <f>INDEX($C$59:$C$78,MATCH(ROWS(D$59:D69),$D$59:$D$78,0))</f>
        <v>0</v>
      </c>
      <c r="J69" s="12"/>
      <c r="K69" s="10"/>
      <c r="L69" s="12"/>
      <c r="M69" s="12"/>
      <c r="N69" s="3"/>
      <c r="Q69" s="3"/>
      <c r="R69" s="12"/>
      <c r="S69" s="12"/>
    </row>
    <row r="70" spans="1:19">
      <c r="A70" s="285" t="str">
        <f>' B_Populations'!AS8</f>
        <v>Region 12</v>
      </c>
      <c r="B70" s="26">
        <f>SUM('1. Poisoning'!X14+'2. Firearm'!X14+'3. Suffocation'!X14+'4. All Other Mechanisms'!X14)</f>
        <v>0</v>
      </c>
      <c r="C70" s="26">
        <f>SUM('1. Poisoning'!DQ14+'2. Firearm'!DQ14+'3. Suffocation'!DQ14+'4. All Other Mechanisms'!DQ14)</f>
        <v>0</v>
      </c>
      <c r="D70" s="3">
        <f>RANK(C70,C$59:C$78)+COUNTIF($C$59:C70,C70)-1</f>
        <v>12</v>
      </c>
      <c r="F70">
        <v>12</v>
      </c>
      <c r="G70" s="23" t="str">
        <f>INDEX($A$59:$A$78,MATCH(ROWS($C$59:C70),$D$59:$D$78,0))</f>
        <v>Region 12</v>
      </c>
      <c r="H70" s="26">
        <f>INDEX($B$59:$B$78,MATCH(ROWS(B$59:B70),$D$59:$D$78,0))</f>
        <v>0</v>
      </c>
      <c r="I70" s="26">
        <f>INDEX($C$59:$C$78,MATCH(ROWS(D$59:D70),$D$59:$D$78,0))</f>
        <v>0</v>
      </c>
      <c r="J70" s="12"/>
      <c r="K70" s="10"/>
      <c r="L70" s="12"/>
      <c r="M70" s="12"/>
      <c r="N70" s="3"/>
      <c r="Q70" s="3"/>
      <c r="R70" s="12"/>
      <c r="S70" s="12"/>
    </row>
    <row r="71" spans="1:19">
      <c r="A71" s="285" t="str">
        <f>' B_Populations'!AU8</f>
        <v>Region 13</v>
      </c>
      <c r="B71" s="26">
        <f>SUM('1. Poisoning'!Y14+'2. Firearm'!Y14+'3. Suffocation'!Y14+'4. All Other Mechanisms'!Y14)</f>
        <v>0</v>
      </c>
      <c r="C71" s="26">
        <f>SUM('1. Poisoning'!DR14+'2. Firearm'!DR14+'3. Suffocation'!DR14+'4. All Other Mechanisms'!DR14)</f>
        <v>0</v>
      </c>
      <c r="D71" s="3">
        <f>RANK(C71,C$59:C$78)+COUNTIF($C$59:C71,C71)-1</f>
        <v>13</v>
      </c>
      <c r="F71">
        <v>13</v>
      </c>
      <c r="G71" s="23" t="str">
        <f>INDEX($A$59:$A$78,MATCH(ROWS($C$59:C71),$D$59:$D$78,0))</f>
        <v>Region 13</v>
      </c>
      <c r="H71" s="26">
        <f>INDEX($B$59:$B$78,MATCH(ROWS(B$59:B71),$D$59:$D$78,0))</f>
        <v>0</v>
      </c>
      <c r="I71" s="26">
        <f>INDEX($C$59:$C$78,MATCH(ROWS(D$59:D71),$D$59:$D$78,0))</f>
        <v>0</v>
      </c>
      <c r="J71" s="12"/>
      <c r="K71" s="10"/>
      <c r="L71" s="12"/>
      <c r="M71" s="12"/>
      <c r="N71" s="3"/>
      <c r="Q71" s="3"/>
      <c r="R71" s="12"/>
      <c r="S71" s="12"/>
    </row>
    <row r="72" spans="1:19">
      <c r="A72" s="27" t="str">
        <f>' B_Populations'!AW8</f>
        <v>Region 14</v>
      </c>
      <c r="B72" s="26">
        <f>SUM('1. Poisoning'!Z14+'2. Firearm'!Z14+'3. Suffocation'!Z14+'4. All Other Mechanisms'!Z14)</f>
        <v>0</v>
      </c>
      <c r="C72" s="26">
        <f>SUM('1. Poisoning'!DS14+'2. Firearm'!DS14+'3. Suffocation'!DS14+'4. All Other Mechanisms'!DS14)</f>
        <v>0</v>
      </c>
      <c r="D72" s="3">
        <f>RANK(C72,C$59:C$78)+COUNTIF($C$59:C72,C72)-1</f>
        <v>14</v>
      </c>
      <c r="F72">
        <v>14</v>
      </c>
      <c r="G72" s="23" t="str">
        <f>INDEX($A$59:$A$78,MATCH(ROWS($C$59:C72),$D$59:$D$78,0))</f>
        <v>Region 14</v>
      </c>
      <c r="H72" s="26">
        <f>INDEX($B$59:$B$78,MATCH(ROWS(B$59:B72),$D$59:$D$78,0))</f>
        <v>0</v>
      </c>
      <c r="I72" s="26">
        <f>INDEX($C$59:$C$78,MATCH(ROWS(D$59:D72),$D$59:$D$78,0))</f>
        <v>0</v>
      </c>
      <c r="J72" s="12"/>
      <c r="K72" s="10"/>
      <c r="L72" s="12"/>
      <c r="M72" s="12"/>
      <c r="N72" s="3"/>
      <c r="Q72" s="3"/>
      <c r="R72" s="12"/>
      <c r="S72" s="12"/>
    </row>
    <row r="73" spans="1:19">
      <c r="A73" s="27" t="str">
        <f>' B_Populations'!AY8</f>
        <v>Region 15</v>
      </c>
      <c r="B73" s="26">
        <f>SUM('1. Poisoning'!AA14+'2. Firearm'!AA14+'3. Suffocation'!AA14+'4. All Other Mechanisms'!AA14)</f>
        <v>0</v>
      </c>
      <c r="C73" s="26">
        <f>SUM('1. Poisoning'!DT14+'2. Firearm'!DT14+'3. Suffocation'!DT14+'4. All Other Mechanisms'!DT14)</f>
        <v>0</v>
      </c>
      <c r="D73" s="3">
        <f>RANK(C73,C$59:C$78)+COUNTIF($C$59:C73,C73)-1</f>
        <v>15</v>
      </c>
      <c r="F73">
        <v>15</v>
      </c>
      <c r="G73" s="23" t="str">
        <f>INDEX($A$59:$A$78,MATCH(ROWS($C$59:C73),$D$59:$D$78,0))</f>
        <v>Region 15</v>
      </c>
      <c r="H73" s="26">
        <f>INDEX($B$59:$B$78,MATCH(ROWS(B$59:B73),$D$59:$D$78,0))</f>
        <v>0</v>
      </c>
      <c r="I73" s="26">
        <f>INDEX($C$59:$C$78,MATCH(ROWS(D$59:D73),$D$59:$D$78,0))</f>
        <v>0</v>
      </c>
      <c r="J73" s="12"/>
      <c r="K73" s="10"/>
      <c r="L73" s="12"/>
      <c r="M73" s="12"/>
      <c r="N73" s="3"/>
      <c r="Q73" s="3"/>
      <c r="R73" s="12"/>
      <c r="S73" s="12"/>
    </row>
    <row r="74" spans="1:19">
      <c r="A74" s="27" t="str">
        <f>' B_Populations'!BA8</f>
        <v>Region 16</v>
      </c>
      <c r="B74" s="26">
        <f>SUM('1. Poisoning'!AB14+'2. Firearm'!AB14+'3. Suffocation'!AB14+'4. All Other Mechanisms'!AB14)</f>
        <v>0</v>
      </c>
      <c r="C74" s="26">
        <f>SUM('1. Poisoning'!DU14+'2. Firearm'!DU14+'3. Suffocation'!DU14+'4. All Other Mechanisms'!DU14)</f>
        <v>0</v>
      </c>
      <c r="D74" s="3">
        <f>RANK(C74,C$59:C$78)+COUNTIF($C$59:C74,C74)-1</f>
        <v>16</v>
      </c>
      <c r="F74">
        <v>16</v>
      </c>
      <c r="G74" s="23" t="str">
        <f>INDEX($A$59:$A$78,MATCH(ROWS($C$59:C74),$D$59:$D$78,0))</f>
        <v>Region 16</v>
      </c>
      <c r="H74" s="26">
        <f>INDEX($B$59:$B$78,MATCH(ROWS(B$59:B74),$D$59:$D$78,0))</f>
        <v>0</v>
      </c>
      <c r="I74" s="26">
        <f>INDEX($C$59:$C$78,MATCH(ROWS(D$59:D74),$D$59:$D$78,0))</f>
        <v>0</v>
      </c>
      <c r="J74" s="12"/>
      <c r="K74" s="10"/>
      <c r="L74" s="12"/>
      <c r="M74" s="12"/>
      <c r="N74" s="3"/>
      <c r="Q74" s="3"/>
      <c r="R74" s="12"/>
      <c r="S74" s="12"/>
    </row>
    <row r="75" spans="1:19">
      <c r="A75" s="27" t="str">
        <f>' B_Populations'!BC8</f>
        <v>Region 17</v>
      </c>
      <c r="B75" s="26">
        <f>SUM('1. Poisoning'!AC14+'2. Firearm'!AC14+'3. Suffocation'!AC14+'4. All Other Mechanisms'!AC14)</f>
        <v>0</v>
      </c>
      <c r="C75" s="26">
        <f>SUM('1. Poisoning'!DV14+'2. Firearm'!DV14+'3. Suffocation'!DV14+'4. All Other Mechanisms'!DV14)</f>
        <v>0</v>
      </c>
      <c r="D75" s="3">
        <f>RANK(C75,C$59:C$78)+COUNTIF($C$59:C75,C75)-1</f>
        <v>17</v>
      </c>
      <c r="F75">
        <v>17</v>
      </c>
      <c r="G75" s="23" t="str">
        <f>INDEX($A$59:$A$78,MATCH(ROWS($C$59:C75),$D$59:$D$78,0))</f>
        <v>Region 17</v>
      </c>
      <c r="H75" s="26">
        <f>INDEX($B$59:$B$78,MATCH(ROWS(B$59:B75),$D$59:$D$78,0))</f>
        <v>0</v>
      </c>
      <c r="I75" s="26">
        <f>INDEX($C$59:$C$78,MATCH(ROWS(D$59:D75),$D$59:$D$78,0))</f>
        <v>0</v>
      </c>
      <c r="J75" s="12"/>
      <c r="K75" s="10"/>
      <c r="L75" s="12"/>
      <c r="M75" s="12"/>
      <c r="N75" s="3"/>
      <c r="Q75" s="3"/>
      <c r="R75" s="12"/>
      <c r="S75" s="12"/>
    </row>
    <row r="76" spans="1:19">
      <c r="A76" s="27" t="str">
        <f>' B_Populations'!BE8</f>
        <v>Region 18</v>
      </c>
      <c r="B76" s="26">
        <f>SUM('1. Poisoning'!AD14+'2. Firearm'!AD14+'3. Suffocation'!AD14+'4. All Other Mechanisms'!AD14)</f>
        <v>0</v>
      </c>
      <c r="C76" s="26">
        <f>SUM('1. Poisoning'!DV14+'2. Firearm'!DV14+'3. Suffocation'!DV14+'4. All Other Mechanisms'!DV14)</f>
        <v>0</v>
      </c>
      <c r="D76" s="3">
        <f>RANK(C76,C$59:C$78)+COUNTIF($C$59:C76,C76)-1</f>
        <v>18</v>
      </c>
      <c r="F76">
        <v>18</v>
      </c>
      <c r="G76" s="23" t="str">
        <f>INDEX($A$59:$A$78,MATCH(ROWS($C$59:C76),$D$59:$D$78,0))</f>
        <v>Region 18</v>
      </c>
      <c r="H76" s="26">
        <f>INDEX($B$59:$B$78,MATCH(ROWS(B$59:B76),$D$59:$D$78,0))</f>
        <v>0</v>
      </c>
      <c r="I76" s="26">
        <f>INDEX($C$59:$C$78,MATCH(ROWS(D$59:D76),$D$59:$D$78,0))</f>
        <v>0</v>
      </c>
      <c r="J76" s="12"/>
      <c r="K76" s="10"/>
      <c r="L76" s="12"/>
      <c r="M76" s="12"/>
      <c r="N76" s="3"/>
      <c r="Q76" s="3"/>
      <c r="R76" s="12"/>
      <c r="S76" s="12"/>
    </row>
    <row r="77" spans="1:19">
      <c r="A77" s="27" t="str">
        <f>' B_Populations'!BG8</f>
        <v>Region 19</v>
      </c>
      <c r="B77" s="26">
        <f>SUM('1. Poisoning'!AE14+'2. Firearm'!AE14+'3. Suffocation'!AE14+'4. All Other Mechanisms'!AE14)</f>
        <v>0</v>
      </c>
      <c r="C77" s="26">
        <f>SUM('1. Poisoning'!DX14+'2. Firearm'!DX14+'3. Suffocation'!DX14+'4. All Other Mechanisms'!DX14)</f>
        <v>0</v>
      </c>
      <c r="D77" s="3">
        <f>RANK(C77,C$59:C$78)+COUNTIF($C$59:C77,C77)-1</f>
        <v>19</v>
      </c>
      <c r="F77">
        <v>19</v>
      </c>
      <c r="G77" s="23" t="str">
        <f>INDEX($A$59:$A$78,MATCH(ROWS($C$59:C77),$D$59:$D$78,0))</f>
        <v>Region 19</v>
      </c>
      <c r="H77" s="26">
        <f>INDEX($B$59:$B$78,MATCH(ROWS(B$59:B77),$D$59:$D$78,0))</f>
        <v>0</v>
      </c>
      <c r="I77" s="26">
        <f>INDEX($C$59:$C$78,MATCH(ROWS(D$59:D77),$D$59:$D$78,0))</f>
        <v>0</v>
      </c>
      <c r="J77" s="12"/>
      <c r="K77" s="10"/>
      <c r="L77" s="12"/>
      <c r="M77" s="12"/>
      <c r="N77" s="3"/>
      <c r="Q77" s="3"/>
      <c r="R77" s="12"/>
      <c r="S77" s="12"/>
    </row>
    <row r="78" spans="1:19">
      <c r="A78" s="27" t="str">
        <f>' B_Populations'!BI8</f>
        <v>Region 20</v>
      </c>
      <c r="B78" s="26">
        <f>SUM('1. Poisoning'!AF14+'2. Firearm'!AF14+'3. Suffocation'!AF14+'4. All Other Mechanisms'!AF14)</f>
        <v>0</v>
      </c>
      <c r="C78" s="26">
        <f>SUM('1. Poisoning'!DX14+'2. Firearm'!DX14+'3. Suffocation'!DX14+'4. All Other Mechanisms'!DX14)</f>
        <v>0</v>
      </c>
      <c r="D78" s="3">
        <f>RANK(C78,C$59:C$78)+COUNTIF($C$59:C78,C78)-1</f>
        <v>20</v>
      </c>
      <c r="F78">
        <v>20</v>
      </c>
      <c r="G78" s="23" t="str">
        <f>INDEX($A$59:$A$78,MATCH(ROWS($C$59:C78),$D$59:$D$78,0))</f>
        <v>Region 20</v>
      </c>
      <c r="H78" s="26">
        <f>INDEX($B$59:$B$78,MATCH(ROWS(B$59:B78),$D$59:$D$78,0))</f>
        <v>0</v>
      </c>
      <c r="I78" s="26">
        <f>INDEX($C$59:$C$78,MATCH(ROWS(D$59:D78),$D$59:$D$78,0))</f>
        <v>0</v>
      </c>
      <c r="J78" s="12"/>
      <c r="K78" s="10"/>
      <c r="L78" s="12"/>
      <c r="M78" s="12"/>
      <c r="N78" s="3"/>
      <c r="Q78" s="3"/>
      <c r="R78" s="12"/>
      <c r="S78" s="12"/>
    </row>
    <row r="82" spans="1:8" ht="12.95">
      <c r="A82" s="7"/>
      <c r="B82" s="7"/>
      <c r="G82" s="7"/>
      <c r="H82" s="7"/>
    </row>
    <row r="83" spans="1:8">
      <c r="A83" s="13"/>
      <c r="B83" s="2"/>
      <c r="D83" s="2"/>
      <c r="G83" s="1"/>
      <c r="H83" s="1"/>
    </row>
    <row r="84" spans="1:8">
      <c r="A84" s="29"/>
      <c r="B84" s="2"/>
      <c r="D84" s="2"/>
      <c r="G84" s="1"/>
      <c r="H84" s="1"/>
    </row>
    <row r="85" spans="1:8">
      <c r="A85" s="29"/>
      <c r="B85" s="2"/>
      <c r="D85" s="2"/>
      <c r="G85" s="1"/>
      <c r="H85" s="1"/>
    </row>
    <row r="86" spans="1:8">
      <c r="A86" s="29"/>
      <c r="B86" s="2"/>
      <c r="D86" s="2"/>
      <c r="G86" s="1"/>
      <c r="H86" s="1"/>
    </row>
    <row r="87" spans="1:8">
      <c r="A87" s="29"/>
      <c r="B87" s="2"/>
      <c r="D87" s="2"/>
      <c r="G87" s="1"/>
      <c r="H87" s="1"/>
    </row>
    <row r="88" spans="1:8">
      <c r="A88" s="29"/>
      <c r="B88" s="2"/>
      <c r="D88" s="2"/>
      <c r="G88" s="1"/>
      <c r="H88" s="1"/>
    </row>
    <row r="89" spans="1:8">
      <c r="A89" s="29"/>
      <c r="B89" s="2"/>
      <c r="D89" s="2"/>
      <c r="G89" s="1"/>
      <c r="H89" s="1"/>
    </row>
    <row r="90" spans="1:8">
      <c r="A90" s="29"/>
      <c r="B90" s="2"/>
      <c r="D90" s="2"/>
      <c r="G90" s="1"/>
      <c r="H90" s="1"/>
    </row>
    <row r="91" spans="1:8">
      <c r="A91" s="29"/>
      <c r="B91" s="2"/>
      <c r="D91" s="2"/>
      <c r="G91" s="1"/>
      <c r="H91" s="1"/>
    </row>
    <row r="92" spans="1:8">
      <c r="A92" s="29"/>
      <c r="B92" s="2"/>
      <c r="D92" s="2"/>
      <c r="G92" s="1"/>
      <c r="H92" s="1"/>
    </row>
    <row r="93" spans="1:8">
      <c r="A93" s="29"/>
      <c r="B93" s="2"/>
      <c r="D93" s="2"/>
      <c r="G93" s="1"/>
      <c r="H93" s="1"/>
    </row>
    <row r="94" spans="1:8">
      <c r="A94" s="29"/>
      <c r="B94" s="2"/>
      <c r="D94" s="2"/>
      <c r="G94" s="1"/>
      <c r="H94" s="1"/>
    </row>
    <row r="95" spans="1:8">
      <c r="A95" s="13"/>
      <c r="B95" s="2"/>
      <c r="D95" s="2"/>
      <c r="G95" s="1"/>
      <c r="H95" s="1"/>
    </row>
    <row r="100" spans="7:8" ht="12.95">
      <c r="G100" s="7"/>
      <c r="H100" s="7"/>
    </row>
    <row r="101" spans="7:8">
      <c r="G101" s="1"/>
      <c r="H101" s="1"/>
    </row>
    <row r="102" spans="7:8">
      <c r="G102" s="1"/>
      <c r="H102" s="1"/>
    </row>
    <row r="103" spans="7:8">
      <c r="G103" s="1"/>
    </row>
    <row r="104" spans="7:8">
      <c r="G104" s="1"/>
    </row>
    <row r="105" spans="7:8">
      <c r="G105" s="1"/>
    </row>
    <row r="106" spans="7:8">
      <c r="G106" s="1"/>
    </row>
    <row r="107" spans="7:8">
      <c r="G107" s="1"/>
    </row>
    <row r="108" spans="7:8">
      <c r="G108" s="1"/>
    </row>
    <row r="109" spans="7:8">
      <c r="G109" s="1"/>
    </row>
    <row r="110" spans="7:8">
      <c r="G110" s="1"/>
    </row>
    <row r="111" spans="7:8">
      <c r="G111" s="1"/>
    </row>
    <row r="112" spans="7:8">
      <c r="G112" s="1"/>
    </row>
    <row r="113" spans="7:7">
      <c r="G113" s="1"/>
    </row>
  </sheetData>
  <mergeCells count="3">
    <mergeCell ref="D2:J2"/>
    <mergeCell ref="B2:C2"/>
    <mergeCell ref="K2:T2"/>
  </mergeCells>
  <phoneticPr fontId="7"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E521F-1B5F-40F5-9971-AC2B760780A1}">
  <sheetPr codeName="Sheet7"/>
  <dimension ref="A1:AB71"/>
  <sheetViews>
    <sheetView zoomScale="80" zoomScaleNormal="80" workbookViewId="0">
      <selection activeCell="G27" sqref="G27"/>
    </sheetView>
  </sheetViews>
  <sheetFormatPr defaultRowHeight="12.6"/>
  <cols>
    <col min="1" max="1" width="39.85546875" customWidth="1"/>
    <col min="2" max="2" width="14.7109375" customWidth="1"/>
    <col min="3" max="3" width="12" customWidth="1"/>
    <col min="4" max="4" width="12.140625" customWidth="1"/>
    <col min="6" max="6" width="9.85546875" customWidth="1"/>
    <col min="7" max="7" width="4.42578125" customWidth="1"/>
    <col min="21" max="21" width="25.5703125" customWidth="1"/>
    <col min="22" max="22" width="12.140625" customWidth="1"/>
    <col min="23" max="23" width="21.5703125" customWidth="1"/>
    <col min="24" max="24" width="26.7109375" customWidth="1"/>
    <col min="26" max="26" width="7.42578125" customWidth="1"/>
    <col min="27" max="27" width="13.42578125" customWidth="1"/>
    <col min="28" max="28" width="10.5703125" bestFit="1" customWidth="1"/>
  </cols>
  <sheetData>
    <row r="1" spans="1:28" ht="13.5" thickBot="1">
      <c r="A1" s="61" t="s">
        <v>144</v>
      </c>
      <c r="B1" s="62" t="s">
        <v>145</v>
      </c>
      <c r="C1" s="63"/>
      <c r="D1" s="63"/>
      <c r="E1" s="63"/>
      <c r="F1" s="64"/>
    </row>
    <row r="2" spans="1:28" ht="12.95" customHeight="1">
      <c r="A2" s="56" t="s">
        <v>146</v>
      </c>
      <c r="B2" s="224" t="s">
        <v>147</v>
      </c>
      <c r="C2" s="225"/>
      <c r="D2" s="225"/>
      <c r="E2" s="225"/>
      <c r="F2" s="226"/>
      <c r="G2" s="17"/>
    </row>
    <row r="3" spans="1:28" ht="13.5" customHeight="1">
      <c r="A3" s="286" t="s">
        <v>148</v>
      </c>
      <c r="B3" s="287"/>
      <c r="C3" s="287"/>
      <c r="D3" s="287"/>
      <c r="E3" s="287"/>
      <c r="F3" s="288"/>
      <c r="G3" s="17"/>
    </row>
    <row r="4" spans="1:28" ht="12.95" thickBot="1">
      <c r="A4" s="237"/>
      <c r="B4" s="238"/>
      <c r="C4" s="238"/>
      <c r="D4" s="238"/>
      <c r="E4" s="238"/>
      <c r="F4" s="239"/>
    </row>
    <row r="5" spans="1:28" ht="13.5" thickBot="1">
      <c r="A5" s="60" t="s">
        <v>149</v>
      </c>
      <c r="B5" s="231">
        <f>' B_Populations'!E4</f>
        <v>2023</v>
      </c>
      <c r="C5" s="232"/>
      <c r="D5" s="232"/>
      <c r="E5" s="232"/>
      <c r="F5" s="233"/>
    </row>
    <row r="6" spans="1:28" ht="13.5" thickBot="1">
      <c r="A6" s="59" t="s">
        <v>150</v>
      </c>
      <c r="B6" s="57" t="str">
        <f>' B_Populations'!B4</f>
        <v>santa clara , Ca</v>
      </c>
      <c r="C6" s="58"/>
      <c r="D6" s="58"/>
      <c r="E6" s="58"/>
      <c r="F6" s="58"/>
    </row>
    <row r="7" spans="1:28" ht="13.5" customHeight="1">
      <c r="A7" s="34" t="s">
        <v>151</v>
      </c>
      <c r="B7" s="51">
        <f>' B_Populations'!I4</f>
        <v>2021</v>
      </c>
      <c r="C7" s="52"/>
      <c r="D7" s="52"/>
      <c r="E7" s="52"/>
      <c r="F7" s="53"/>
    </row>
    <row r="8" spans="1:28" ht="12.95" customHeight="1">
      <c r="A8" s="289" t="s">
        <v>152</v>
      </c>
      <c r="B8" s="290"/>
      <c r="C8" s="290"/>
      <c r="D8" s="290"/>
      <c r="E8" s="290"/>
      <c r="F8" s="291"/>
    </row>
    <row r="9" spans="1:28" ht="12.95" thickBot="1">
      <c r="A9" s="234"/>
      <c r="B9" s="235"/>
      <c r="C9" s="235"/>
      <c r="D9" s="235"/>
      <c r="E9" s="235"/>
      <c r="F9" s="236"/>
    </row>
    <row r="10" spans="1:28" ht="12.95">
      <c r="A10" s="7"/>
      <c r="B10" s="2"/>
    </row>
    <row r="11" spans="1:28" ht="13.5" thickBot="1">
      <c r="A11" s="195" t="s">
        <v>153</v>
      </c>
      <c r="B11" s="195"/>
      <c r="C11" s="195"/>
      <c r="D11" s="195"/>
      <c r="E11" s="195"/>
      <c r="F11" s="195"/>
    </row>
    <row r="12" spans="1:28" ht="12.95">
      <c r="A12" s="65" t="s">
        <v>154</v>
      </c>
      <c r="B12" s="66" t="s">
        <v>155</v>
      </c>
      <c r="C12" s="66" t="s">
        <v>156</v>
      </c>
      <c r="D12" s="66" t="s">
        <v>157</v>
      </c>
      <c r="E12" s="240" t="s">
        <v>158</v>
      </c>
      <c r="F12" s="223"/>
    </row>
    <row r="13" spans="1:28" ht="12.95">
      <c r="A13" s="67" t="s">
        <v>159</v>
      </c>
      <c r="B13" s="54" t="str">
        <f>Formulas!A6</f>
        <v>decreased</v>
      </c>
      <c r="C13" s="54" t="str">
        <f>Formulas!A11</f>
        <v>increased</v>
      </c>
      <c r="D13" s="54" t="str">
        <f>Formulas!A16</f>
        <v>increased</v>
      </c>
      <c r="E13" s="292" t="str">
        <f>Formulas!A21</f>
        <v>increased</v>
      </c>
      <c r="F13" s="293"/>
      <c r="T13" s="7"/>
      <c r="U13" s="7"/>
      <c r="V13" s="7"/>
    </row>
    <row r="14" spans="1:28" ht="12.95">
      <c r="A14" s="227" t="s">
        <v>160</v>
      </c>
      <c r="B14" s="228"/>
      <c r="C14" s="228"/>
      <c r="D14" s="228"/>
      <c r="E14" s="228"/>
      <c r="F14" s="229"/>
      <c r="T14" s="13"/>
      <c r="U14" s="2"/>
      <c r="V14" s="2"/>
    </row>
    <row r="15" spans="1:28" ht="12.95">
      <c r="A15" s="68" t="s">
        <v>161</v>
      </c>
      <c r="B15" s="55" t="str">
        <f>Formulas!K8</f>
        <v>25-34</v>
      </c>
      <c r="C15" s="55" t="str">
        <f>Formulas!K13</f>
        <v>25-34</v>
      </c>
      <c r="D15" s="55" t="str">
        <f>Formulas!K18</f>
        <v>25-34</v>
      </c>
      <c r="E15" s="292" t="str">
        <f>Formulas!K23</f>
        <v>25-34</v>
      </c>
      <c r="F15" s="293"/>
      <c r="T15" s="14"/>
      <c r="U15" s="2"/>
      <c r="V15" s="2"/>
      <c r="AA15" s="7"/>
      <c r="AB15" s="7"/>
    </row>
    <row r="16" spans="1:28" ht="12.95">
      <c r="A16" s="294" t="s">
        <v>162</v>
      </c>
      <c r="B16" s="55" t="str">
        <f>Formulas!D8</f>
        <v>White-Not Hispanic</v>
      </c>
      <c r="C16" s="55" t="str">
        <f>Formulas!D13</f>
        <v>White-Not Hispanic</v>
      </c>
      <c r="D16" s="55" t="str">
        <f>Formulas!D18</f>
        <v>White-Not Hispanic</v>
      </c>
      <c r="E16" s="292" t="str">
        <f>Formulas!D23</f>
        <v>White-Not Hispanic</v>
      </c>
      <c r="F16" s="293"/>
      <c r="T16" s="13"/>
      <c r="U16" s="2"/>
      <c r="V16" s="2"/>
      <c r="AA16" s="15"/>
      <c r="AB16" s="15"/>
    </row>
    <row r="17" spans="1:28" ht="13.5" thickBot="1">
      <c r="A17" s="69" t="s">
        <v>163</v>
      </c>
      <c r="B17" s="70" t="str">
        <f>Formulas!B8</f>
        <v>females</v>
      </c>
      <c r="C17" s="70" t="str">
        <f>Formulas!B13</f>
        <v>males</v>
      </c>
      <c r="D17" s="70" t="str">
        <f>Formulas!B18</f>
        <v>males</v>
      </c>
      <c r="E17" s="241" t="str">
        <f>Formulas!B23</f>
        <v>males</v>
      </c>
      <c r="F17" s="242"/>
      <c r="T17" s="13"/>
      <c r="U17" s="2"/>
      <c r="V17" s="2"/>
      <c r="AA17" s="15"/>
      <c r="AB17" s="15"/>
    </row>
    <row r="18" spans="1:28">
      <c r="T18" s="13"/>
      <c r="U18" s="2"/>
      <c r="V18" s="2"/>
      <c r="AA18" s="15"/>
      <c r="AB18" s="15"/>
    </row>
    <row r="19" spans="1:28">
      <c r="T19" s="13"/>
      <c r="U19" s="2"/>
      <c r="V19" s="2"/>
      <c r="AA19" s="15"/>
      <c r="AB19" s="15"/>
    </row>
    <row r="20" spans="1:28">
      <c r="T20" s="13"/>
      <c r="U20" s="2"/>
      <c r="V20" s="2"/>
      <c r="AA20" s="15"/>
      <c r="AB20" s="15"/>
    </row>
    <row r="21" spans="1:28">
      <c r="T21" s="13"/>
      <c r="U21" s="2"/>
      <c r="V21" s="2"/>
      <c r="AA21" s="15"/>
      <c r="AB21" s="15"/>
    </row>
    <row r="22" spans="1:28">
      <c r="T22" s="13"/>
      <c r="U22" s="2"/>
      <c r="V22" s="2"/>
    </row>
    <row r="23" spans="1:28">
      <c r="T23" s="13"/>
      <c r="U23" s="2"/>
      <c r="V23" s="2"/>
    </row>
    <row r="24" spans="1:28">
      <c r="T24" s="13"/>
      <c r="U24" s="2"/>
      <c r="V24" s="2"/>
    </row>
    <row r="25" spans="1:28" ht="12.95">
      <c r="A25" s="7"/>
      <c r="B25" s="7"/>
      <c r="C25" s="7"/>
      <c r="T25" s="13"/>
      <c r="U25" s="2"/>
      <c r="V25" s="2"/>
    </row>
    <row r="26" spans="1:28">
      <c r="B26" s="16"/>
      <c r="C26" s="2"/>
      <c r="T26" s="13"/>
      <c r="U26" s="2"/>
      <c r="V26" s="2"/>
    </row>
    <row r="27" spans="1:28">
      <c r="B27" s="16"/>
      <c r="C27" s="2"/>
    </row>
    <row r="28" spans="1:28">
      <c r="B28" s="16"/>
      <c r="C28" s="2"/>
    </row>
    <row r="29" spans="1:28" ht="12.95">
      <c r="B29" s="16"/>
      <c r="C29" s="2"/>
      <c r="T29" s="9"/>
      <c r="U29" s="9"/>
      <c r="V29" s="9"/>
      <c r="W29" s="9"/>
    </row>
    <row r="30" spans="1:28">
      <c r="B30" s="16"/>
      <c r="C30" s="2"/>
      <c r="T30" s="10"/>
      <c r="U30" s="11"/>
      <c r="V30" s="11"/>
      <c r="W30" s="11"/>
    </row>
    <row r="31" spans="1:28">
      <c r="B31" s="16"/>
      <c r="C31" s="2"/>
      <c r="T31" s="10"/>
      <c r="U31" s="11"/>
      <c r="V31" s="11"/>
      <c r="W31" s="11"/>
    </row>
    <row r="32" spans="1:28">
      <c r="A32" s="11"/>
      <c r="T32" s="10"/>
      <c r="U32" s="11"/>
      <c r="V32" s="11"/>
      <c r="W32" s="11"/>
    </row>
    <row r="34" spans="1:27" ht="12.95" customHeight="1">
      <c r="A34" s="1"/>
      <c r="T34" s="230"/>
      <c r="U34" s="230"/>
      <c r="V34" s="230"/>
      <c r="W34" s="230"/>
    </row>
    <row r="35" spans="1:27" ht="12.6" customHeight="1">
      <c r="T35" s="230"/>
      <c r="U35" s="230"/>
      <c r="V35" s="230"/>
      <c r="W35" s="230"/>
    </row>
    <row r="36" spans="1:27" ht="12.95">
      <c r="T36" s="7"/>
    </row>
    <row r="37" spans="1:27" ht="12.95">
      <c r="T37" s="281" t="s">
        <v>164</v>
      </c>
      <c r="U37" s="18" t="s">
        <v>165</v>
      </c>
      <c r="V37" s="18" t="s">
        <v>136</v>
      </c>
      <c r="W37" s="18" t="s">
        <v>166</v>
      </c>
    </row>
    <row r="38" spans="1:27" ht="12.6" customHeight="1">
      <c r="A38" s="50"/>
      <c r="B38" s="50"/>
      <c r="C38" s="50"/>
      <c r="D38" s="50"/>
      <c r="E38" s="50"/>
      <c r="T38" s="295">
        <v>1</v>
      </c>
      <c r="U38" s="19" t="str">
        <f>Formulas!G59</f>
        <v>Region 1</v>
      </c>
      <c r="V38" s="191">
        <f>Formulas!H59</f>
        <v>0</v>
      </c>
      <c r="W38" s="296">
        <f>Formulas!I59</f>
        <v>0</v>
      </c>
    </row>
    <row r="39" spans="1:27" ht="12.95">
      <c r="A39" s="50"/>
      <c r="B39" s="50"/>
      <c r="C39" s="50"/>
      <c r="D39" s="50"/>
      <c r="E39" s="50"/>
      <c r="T39" s="285">
        <v>2</v>
      </c>
      <c r="U39" s="20" t="str">
        <f>Formulas!G60</f>
        <v>Region 2</v>
      </c>
      <c r="V39" s="192">
        <f>Formulas!H60</f>
        <v>0</v>
      </c>
      <c r="W39" s="297">
        <f>Formulas!I60</f>
        <v>0</v>
      </c>
      <c r="Y39" s="7"/>
      <c r="Z39" s="7"/>
      <c r="AA39" s="7"/>
    </row>
    <row r="40" spans="1:27" ht="12.95">
      <c r="A40" s="50"/>
      <c r="B40" s="50"/>
      <c r="C40" s="50"/>
      <c r="D40" s="50"/>
      <c r="T40" s="295">
        <v>3</v>
      </c>
      <c r="U40" s="19" t="str">
        <f>Formulas!G61</f>
        <v>Region 3</v>
      </c>
      <c r="V40" s="191">
        <f>Formulas!H61</f>
        <v>0</v>
      </c>
      <c r="W40" s="296">
        <f>Formulas!I61</f>
        <v>0</v>
      </c>
      <c r="Y40" s="13"/>
      <c r="Z40" s="2"/>
      <c r="AA40" s="2"/>
    </row>
    <row r="41" spans="1:27">
      <c r="T41" s="285">
        <v>4</v>
      </c>
      <c r="U41" s="20" t="str">
        <f>Formulas!G62</f>
        <v>Region 4</v>
      </c>
      <c r="V41" s="192">
        <f>Formulas!H62</f>
        <v>0</v>
      </c>
      <c r="W41" s="297">
        <f>Formulas!I62</f>
        <v>0</v>
      </c>
      <c r="Y41" s="14"/>
      <c r="Z41" s="2"/>
      <c r="AA41" s="2"/>
    </row>
    <row r="42" spans="1:27" ht="12.95">
      <c r="A42" s="7"/>
      <c r="B42" s="11"/>
      <c r="C42" s="12"/>
      <c r="D42" s="11"/>
      <c r="T42" s="295">
        <v>5</v>
      </c>
      <c r="U42" s="298" t="str">
        <f>Formulas!G63</f>
        <v>Region 5</v>
      </c>
      <c r="V42" s="299">
        <f>Formulas!H63</f>
        <v>0</v>
      </c>
      <c r="W42" s="300">
        <f>Formulas!I63</f>
        <v>0</v>
      </c>
      <c r="Y42" s="13"/>
      <c r="Z42" s="2"/>
      <c r="AA42" s="2"/>
    </row>
    <row r="43" spans="1:27">
      <c r="A43" s="10"/>
      <c r="B43" s="11"/>
      <c r="C43" s="12"/>
      <c r="D43" s="11"/>
      <c r="T43" s="10"/>
      <c r="U43" s="11"/>
      <c r="V43" s="12"/>
      <c r="W43" s="11"/>
      <c r="Y43" s="13"/>
      <c r="Z43" s="2"/>
      <c r="AA43" s="2"/>
    </row>
    <row r="44" spans="1:27" ht="20.100000000000001">
      <c r="A44" s="10"/>
      <c r="B44" s="11"/>
      <c r="C44" s="12"/>
      <c r="D44" s="11"/>
      <c r="U44" s="44"/>
      <c r="V44" s="12"/>
      <c r="W44" s="11"/>
      <c r="Y44" s="13"/>
      <c r="Z44" s="2"/>
      <c r="AA44" s="2"/>
    </row>
    <row r="45" spans="1:27" ht="12.95">
      <c r="A45" s="10"/>
      <c r="B45" s="11"/>
      <c r="C45" s="12"/>
      <c r="D45" s="11"/>
      <c r="T45" s="7"/>
      <c r="U45" s="11"/>
      <c r="V45" s="12"/>
      <c r="W45" s="11"/>
      <c r="Y45" s="13"/>
      <c r="Z45" s="2"/>
      <c r="AA45" s="2"/>
    </row>
    <row r="46" spans="1:27" ht="12.95">
      <c r="T46" s="9"/>
      <c r="U46" s="9"/>
      <c r="V46" s="9"/>
      <c r="W46" s="9"/>
      <c r="Y46" s="13"/>
      <c r="Z46" s="2"/>
      <c r="AA46" s="2"/>
    </row>
    <row r="47" spans="1:27">
      <c r="T47" s="10"/>
      <c r="U47" s="11"/>
      <c r="V47" s="196"/>
      <c r="W47" s="196"/>
      <c r="Y47" s="13"/>
      <c r="Z47" s="2"/>
      <c r="AA47" s="2"/>
    </row>
    <row r="48" spans="1:27" ht="12.95">
      <c r="A48" s="9"/>
      <c r="B48" s="9"/>
      <c r="C48" s="9"/>
      <c r="D48" s="9"/>
      <c r="T48" s="10"/>
      <c r="U48" s="11"/>
      <c r="V48" s="196"/>
      <c r="W48" s="196"/>
      <c r="Y48" s="13"/>
      <c r="Z48" s="2"/>
      <c r="AA48" s="2"/>
    </row>
    <row r="49" spans="1:27">
      <c r="A49" s="10"/>
      <c r="B49" s="11"/>
      <c r="C49" s="12"/>
      <c r="D49" s="11"/>
      <c r="T49" s="10"/>
      <c r="U49" s="11"/>
      <c r="V49" s="196"/>
      <c r="W49" s="196"/>
      <c r="Y49" s="13"/>
      <c r="Z49" s="2"/>
      <c r="AA49" s="2"/>
    </row>
    <row r="50" spans="1:27">
      <c r="A50" s="10"/>
      <c r="B50" s="11"/>
      <c r="C50" s="12"/>
      <c r="D50" s="11"/>
      <c r="T50" s="10"/>
      <c r="U50" s="11"/>
      <c r="V50" s="196"/>
      <c r="W50" s="196"/>
      <c r="Y50" s="13"/>
      <c r="Z50" s="2"/>
      <c r="AA50" s="2"/>
    </row>
    <row r="51" spans="1:27">
      <c r="A51" s="10"/>
      <c r="B51" s="11"/>
      <c r="C51" s="12"/>
      <c r="D51" s="11"/>
      <c r="T51" s="10"/>
      <c r="U51" s="11"/>
      <c r="V51" s="196"/>
      <c r="W51" s="196"/>
      <c r="X51" s="3"/>
      <c r="Y51" s="13"/>
      <c r="Z51" s="2"/>
      <c r="AA51" s="2"/>
    </row>
    <row r="52" spans="1:27">
      <c r="A52" s="10"/>
      <c r="B52" s="11"/>
      <c r="C52" s="12"/>
      <c r="D52" s="11"/>
      <c r="X52" s="3"/>
      <c r="Y52" s="13"/>
      <c r="Z52" s="2"/>
      <c r="AA52" s="2"/>
    </row>
    <row r="53" spans="1:27">
      <c r="A53" s="10"/>
      <c r="B53" s="11"/>
      <c r="C53" s="12"/>
      <c r="D53" s="11"/>
      <c r="X53" s="3"/>
    </row>
    <row r="54" spans="1:27" ht="12.95">
      <c r="A54" s="7"/>
      <c r="X54" s="3"/>
    </row>
    <row r="55" spans="1:27" ht="5.0999999999999996" customHeight="1">
      <c r="X55" s="3"/>
    </row>
    <row r="56" spans="1:27" ht="18.600000000000001" customHeight="1">
      <c r="B56" s="44" t="s">
        <v>167</v>
      </c>
    </row>
    <row r="57" spans="1:27">
      <c r="B57" s="11"/>
    </row>
    <row r="59" spans="1:27" ht="12.95">
      <c r="A59" s="7"/>
    </row>
    <row r="68" spans="9:28">
      <c r="R68" t="s">
        <v>168</v>
      </c>
    </row>
    <row r="69" spans="9:28">
      <c r="I69" s="1"/>
    </row>
    <row r="70" spans="9:28">
      <c r="AB70" s="3"/>
    </row>
    <row r="71" spans="9:28">
      <c r="AB71" s="3"/>
    </row>
  </sheetData>
  <sortState xmlns:xlrd2="http://schemas.microsoft.com/office/spreadsheetml/2017/richdata2" ref="U43:W47">
    <sortCondition descending="1" ref="W43:W47"/>
  </sortState>
  <mergeCells count="11">
    <mergeCell ref="B2:F2"/>
    <mergeCell ref="A14:F14"/>
    <mergeCell ref="T34:W35"/>
    <mergeCell ref="B5:F5"/>
    <mergeCell ref="A8:F9"/>
    <mergeCell ref="A3:F4"/>
    <mergeCell ref="E12:F12"/>
    <mergeCell ref="E13:F13"/>
    <mergeCell ref="E15:F15"/>
    <mergeCell ref="E16:F16"/>
    <mergeCell ref="E17:F17"/>
  </mergeCells>
  <conditionalFormatting sqref="U14:V26">
    <cfRule type="top10" dxfId="0" priority="1" rank="1"/>
  </conditionalFormatting>
  <hyperlinks>
    <hyperlink ref="B2" r:id="rId1" xr:uid="{59A2863B-B7A8-4318-9A7C-B2631784A757}"/>
  </hyperlinks>
  <pageMargins left="0.7" right="0.7" top="0.75" bottom="0.75" header="0.3" footer="0.3"/>
  <pageSetup orientation="portrait" horizontalDpi="300" verticalDpi="300"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BA263-77F8-41B1-8561-34801F0E7100}">
  <dimension ref="A1:DY315"/>
  <sheetViews>
    <sheetView zoomScale="60" zoomScaleNormal="60" workbookViewId="0">
      <selection activeCell="C14" sqref="C14"/>
    </sheetView>
  </sheetViews>
  <sheetFormatPr defaultColWidth="8.7109375" defaultRowHeight="12.6"/>
  <cols>
    <col min="1" max="1" width="8.7109375" style="95"/>
    <col min="2" max="2" width="12.140625" style="95" customWidth="1"/>
    <col min="3" max="3" width="15.140625" style="95" customWidth="1"/>
    <col min="4" max="4" width="15.5703125" style="95" customWidth="1"/>
    <col min="5" max="5" width="15.140625" style="95" customWidth="1"/>
    <col min="6" max="6" width="17.85546875" style="95" customWidth="1"/>
    <col min="7" max="7" width="15.5703125" style="95" hidden="1" customWidth="1"/>
    <col min="8" max="8" width="15.42578125" style="95" hidden="1" customWidth="1"/>
    <col min="9" max="11" width="15.140625" style="95" hidden="1" customWidth="1"/>
    <col min="12" max="12" width="15.5703125" style="95" hidden="1" customWidth="1"/>
    <col min="13" max="13" width="15.5703125" style="95" customWidth="1"/>
    <col min="14" max="32" width="15.5703125" style="95" hidden="1" customWidth="1"/>
    <col min="33" max="33" width="6" style="95" customWidth="1"/>
    <col min="34" max="34" width="15.140625" style="95" customWidth="1"/>
    <col min="35" max="35" width="11.140625" style="95" hidden="1" customWidth="1"/>
    <col min="36" max="36" width="12.28515625" style="95" hidden="1" customWidth="1"/>
    <col min="37" max="37" width="11.140625" style="95" hidden="1" customWidth="1"/>
    <col min="38" max="38" width="13.140625" style="95" hidden="1" customWidth="1"/>
    <col min="39" max="47" width="11.140625" style="95" hidden="1" customWidth="1"/>
    <col min="48" max="49" width="12.5703125" style="95" hidden="1" customWidth="1"/>
    <col min="50" max="94" width="11.140625" style="95" hidden="1" customWidth="1"/>
    <col min="95" max="95" width="6" style="95" hidden="1" customWidth="1"/>
    <col min="96" max="96" width="13.85546875" style="95" hidden="1" customWidth="1"/>
    <col min="97" max="97" width="14.5703125" style="95" hidden="1" customWidth="1"/>
    <col min="98" max="98" width="6" style="95" customWidth="1"/>
    <col min="99" max="99" width="8.7109375" style="95"/>
    <col min="100" max="101" width="15.5703125" style="95" customWidth="1"/>
    <col min="102" max="102" width="15.140625" style="95" customWidth="1"/>
    <col min="103" max="103" width="15.42578125" style="95" hidden="1" customWidth="1"/>
    <col min="104" max="104" width="15.5703125" style="95" hidden="1" customWidth="1"/>
    <col min="105" max="105" width="15.42578125" style="95" hidden="1" customWidth="1"/>
    <col min="106" max="122" width="15.140625" style="95" hidden="1" customWidth="1"/>
    <col min="123" max="129" width="14.5703125" style="95" hidden="1" customWidth="1"/>
    <col min="130" max="16384" width="8.7109375" style="95"/>
  </cols>
  <sheetData>
    <row r="1" spans="1:129" ht="94.5" customHeight="1" thickBot="1">
      <c r="B1" s="243" t="s">
        <v>169</v>
      </c>
      <c r="C1" s="244"/>
      <c r="D1" s="244"/>
      <c r="E1" s="244"/>
      <c r="F1" s="99" t="s">
        <v>118</v>
      </c>
      <c r="G1" s="133"/>
      <c r="H1" s="133"/>
      <c r="I1" s="133"/>
      <c r="J1" s="133"/>
      <c r="K1" s="133"/>
      <c r="L1" s="133"/>
      <c r="M1" s="99" t="s">
        <v>119</v>
      </c>
      <c r="AH1" s="134" t="s">
        <v>99</v>
      </c>
      <c r="CU1" s="213" t="s">
        <v>100</v>
      </c>
      <c r="CV1" s="214"/>
      <c r="CW1" s="214"/>
      <c r="CX1" s="134" t="s">
        <v>101</v>
      </c>
      <c r="CY1" s="135"/>
      <c r="CZ1" s="135"/>
      <c r="DA1" s="135"/>
      <c r="DB1" s="135"/>
      <c r="DC1" s="135"/>
      <c r="DD1" s="135"/>
      <c r="DE1" s="135"/>
      <c r="DF1" s="135"/>
      <c r="DG1" s="135"/>
    </row>
    <row r="2" spans="1:129" ht="13.5" thickBot="1">
      <c r="A2" s="136" t="s">
        <v>102</v>
      </c>
      <c r="B2" s="137"/>
      <c r="C2" s="138">
        <f>' B_Populations'!A10</f>
        <v>2021</v>
      </c>
      <c r="D2" s="139" t="s">
        <v>103</v>
      </c>
      <c r="E2" s="139"/>
      <c r="F2" s="140" t="s">
        <v>104</v>
      </c>
      <c r="G2" s="141"/>
      <c r="H2" s="141"/>
      <c r="I2" s="141"/>
      <c r="J2" s="141"/>
      <c r="K2" s="141"/>
      <c r="L2" s="141"/>
      <c r="M2" s="142" t="s">
        <v>105</v>
      </c>
      <c r="N2" s="142"/>
      <c r="O2" s="142"/>
      <c r="P2" s="142"/>
      <c r="Q2" s="142"/>
      <c r="R2" s="142"/>
      <c r="S2" s="142"/>
      <c r="T2" s="142"/>
      <c r="U2" s="142"/>
      <c r="V2" s="142"/>
      <c r="W2" s="142"/>
      <c r="X2" s="142"/>
      <c r="Y2" s="142"/>
      <c r="Z2" s="143"/>
      <c r="AA2" s="143"/>
      <c r="AB2" s="143"/>
      <c r="AC2" s="143"/>
      <c r="AD2" s="143"/>
      <c r="AE2" s="143"/>
      <c r="AF2" s="143"/>
      <c r="CV2" s="98" t="s">
        <v>106</v>
      </c>
      <c r="CW2" s="98"/>
      <c r="CX2" s="98"/>
      <c r="CY2" s="98"/>
    </row>
    <row r="3" spans="1:129" ht="39">
      <c r="B3" s="144" t="s">
        <v>32</v>
      </c>
      <c r="C3" s="145" t="s">
        <v>107</v>
      </c>
      <c r="D3" s="146" t="s">
        <v>108</v>
      </c>
      <c r="E3" s="146" t="s">
        <v>109</v>
      </c>
      <c r="F3" s="147" t="str">
        <f>' B_Populations'!$I$8</f>
        <v>White-Not Hispanic</v>
      </c>
      <c r="G3" s="147" t="str">
        <f>' B_Populations'!$K$8</f>
        <v>Hispanic</v>
      </c>
      <c r="H3" s="148" t="str">
        <f>' B_Populations'!$M$8</f>
        <v>Black-Not Hispanic</v>
      </c>
      <c r="I3" s="148" t="str">
        <f>' B_Populations'!$O$8</f>
        <v>Asian</v>
      </c>
      <c r="J3" s="148" t="str">
        <f>' B_Populations'!$Q$8</f>
        <v>American Indian/Alaska Native</v>
      </c>
      <c r="K3" s="148" t="str">
        <f>' B_Populations'!$S$8</f>
        <v>Other</v>
      </c>
      <c r="L3" s="148" t="str">
        <f>' B_Populations'!$U$8</f>
        <v>Other</v>
      </c>
      <c r="M3" s="149" t="str">
        <f>' B_Populations'!W8</f>
        <v>Region 1</v>
      </c>
      <c r="N3" s="149" t="str">
        <f>' B_Populations'!Y8</f>
        <v>Region 2</v>
      </c>
      <c r="O3" s="149" t="str">
        <f>' B_Populations'!AA8</f>
        <v>Region 3</v>
      </c>
      <c r="P3" s="149" t="str">
        <f>' B_Populations'!AC8</f>
        <v>Region 4</v>
      </c>
      <c r="Q3" s="149" t="str">
        <f>' B_Populations'!AE8</f>
        <v>Region 5</v>
      </c>
      <c r="R3" s="149" t="str">
        <f>' B_Populations'!AG8</f>
        <v>Region 6</v>
      </c>
      <c r="S3" s="149" t="str">
        <f>' B_Populations'!AI8</f>
        <v>Region 7</v>
      </c>
      <c r="T3" s="149" t="str">
        <f>' B_Populations'!AK8</f>
        <v>Region 8</v>
      </c>
      <c r="U3" s="149" t="str">
        <f>' B_Populations'!AM8</f>
        <v>Region 9</v>
      </c>
      <c r="V3" s="149" t="str">
        <f>' B_Populations'!AO8</f>
        <v>Region 10</v>
      </c>
      <c r="W3" s="149" t="str">
        <f>' B_Populations'!AQ8</f>
        <v>Region 11</v>
      </c>
      <c r="X3" s="149" t="str">
        <f>' B_Populations'!AS8</f>
        <v>Region 12</v>
      </c>
      <c r="Y3" s="149" t="str">
        <f>' B_Populations'!AU8</f>
        <v>Region 13</v>
      </c>
      <c r="Z3" s="149" t="str">
        <f>' B_Populations'!AW8</f>
        <v>Region 14</v>
      </c>
      <c r="AA3" s="149" t="str">
        <f>' B_Populations'!AY8</f>
        <v>Region 15</v>
      </c>
      <c r="AB3" s="149" t="str">
        <f>' B_Populations'!BA8</f>
        <v>Region 16</v>
      </c>
      <c r="AC3" s="149" t="str">
        <f>' B_Populations'!BC8</f>
        <v>Region 17</v>
      </c>
      <c r="AD3" s="149" t="str">
        <f>' B_Populations'!BE8</f>
        <v>Region 18</v>
      </c>
      <c r="AE3" s="149" t="str">
        <f>' B_Populations'!BG8</f>
        <v>Region 19</v>
      </c>
      <c r="AF3" s="149" t="str">
        <f>' B_Populations'!BI8</f>
        <v>Region 20</v>
      </c>
      <c r="AH3" s="150" t="s">
        <v>110</v>
      </c>
      <c r="AI3" s="150" t="s">
        <v>111</v>
      </c>
      <c r="AJ3" s="150" t="s">
        <v>112</v>
      </c>
      <c r="AK3" s="150" t="s">
        <v>111</v>
      </c>
      <c r="AL3" s="150" t="s">
        <v>113</v>
      </c>
      <c r="AM3" s="150" t="s">
        <v>111</v>
      </c>
      <c r="AN3" s="150" t="str">
        <f>' B_Populations'!$I$8</f>
        <v>White-Not Hispanic</v>
      </c>
      <c r="AO3" s="150" t="s">
        <v>111</v>
      </c>
      <c r="AP3" s="150" t="str">
        <f>' B_Populations'!$K$8</f>
        <v>Hispanic</v>
      </c>
      <c r="AQ3" s="150" t="s">
        <v>111</v>
      </c>
      <c r="AR3" s="150" t="str">
        <f>' B_Populations'!$M$8</f>
        <v>Black-Not Hispanic</v>
      </c>
      <c r="AS3" s="150" t="s">
        <v>111</v>
      </c>
      <c r="AT3" s="150" t="str">
        <f>' B_Populations'!$O$8</f>
        <v>Asian</v>
      </c>
      <c r="AU3" s="150" t="s">
        <v>111</v>
      </c>
      <c r="AV3" s="150" t="str">
        <f>' B_Populations'!$Q$8</f>
        <v>American Indian/Alaska Native</v>
      </c>
      <c r="AW3" s="150" t="s">
        <v>111</v>
      </c>
      <c r="AX3" s="150" t="str">
        <f>' B_Populations'!$S$8</f>
        <v>Other</v>
      </c>
      <c r="AY3" s="150" t="s">
        <v>111</v>
      </c>
      <c r="AZ3" s="150" t="str">
        <f>' B_Populations'!$U$8</f>
        <v>Other</v>
      </c>
      <c r="BA3" s="150" t="s">
        <v>111</v>
      </c>
      <c r="BB3" s="102"/>
      <c r="BC3" s="150" t="str">
        <f>M3</f>
        <v>Region 1</v>
      </c>
      <c r="BD3" s="150" t="s">
        <v>111</v>
      </c>
      <c r="BE3" s="150" t="str">
        <f>N3</f>
        <v>Region 2</v>
      </c>
      <c r="BF3" s="150" t="s">
        <v>111</v>
      </c>
      <c r="BG3" s="150" t="str">
        <f>O3</f>
        <v>Region 3</v>
      </c>
      <c r="BH3" s="150" t="s">
        <v>111</v>
      </c>
      <c r="BI3" s="150" t="str">
        <f>P3</f>
        <v>Region 4</v>
      </c>
      <c r="BJ3" s="150" t="s">
        <v>111</v>
      </c>
      <c r="BK3" s="150" t="str">
        <f>Q3</f>
        <v>Region 5</v>
      </c>
      <c r="BL3" s="150" t="s">
        <v>111</v>
      </c>
      <c r="BM3" s="150" t="str">
        <f>R3</f>
        <v>Region 6</v>
      </c>
      <c r="BN3" s="150" t="s">
        <v>111</v>
      </c>
      <c r="BO3" s="150" t="str">
        <f>S3</f>
        <v>Region 7</v>
      </c>
      <c r="BP3" s="150" t="s">
        <v>111</v>
      </c>
      <c r="BQ3" s="150" t="str">
        <f>T3</f>
        <v>Region 8</v>
      </c>
      <c r="BR3" s="150" t="s">
        <v>111</v>
      </c>
      <c r="BS3" s="150" t="str">
        <f>U3</f>
        <v>Region 9</v>
      </c>
      <c r="BT3" s="150" t="s">
        <v>111</v>
      </c>
      <c r="BU3" s="150" t="str">
        <f>V3</f>
        <v>Region 10</v>
      </c>
      <c r="BV3" s="150" t="s">
        <v>111</v>
      </c>
      <c r="BW3" s="150" t="str">
        <f>W3</f>
        <v>Region 11</v>
      </c>
      <c r="BX3" s="150" t="s">
        <v>111</v>
      </c>
      <c r="BY3" s="150" t="str">
        <f>X3</f>
        <v>Region 12</v>
      </c>
      <c r="BZ3" s="150" t="s">
        <v>111</v>
      </c>
      <c r="CA3" s="150" t="str">
        <f>Y3</f>
        <v>Region 13</v>
      </c>
      <c r="CB3" s="150" t="s">
        <v>111</v>
      </c>
      <c r="CC3" s="150" t="str">
        <f>Z3</f>
        <v>Region 14</v>
      </c>
      <c r="CD3" s="150" t="s">
        <v>111</v>
      </c>
      <c r="CE3" s="150" t="str">
        <f>AA3</f>
        <v>Region 15</v>
      </c>
      <c r="CF3" s="150" t="s">
        <v>111</v>
      </c>
      <c r="CG3" s="150" t="str">
        <f>AB3</f>
        <v>Region 16</v>
      </c>
      <c r="CH3" s="150" t="s">
        <v>111</v>
      </c>
      <c r="CI3" s="150" t="str">
        <f>AC3</f>
        <v>Region 17</v>
      </c>
      <c r="CJ3" s="150" t="s">
        <v>111</v>
      </c>
      <c r="CK3" s="150" t="str">
        <f>AD3</f>
        <v>Region 18</v>
      </c>
      <c r="CL3" s="150" t="s">
        <v>111</v>
      </c>
      <c r="CM3" s="150" t="str">
        <f>AE3</f>
        <v>Region 19</v>
      </c>
      <c r="CN3" s="150" t="s">
        <v>111</v>
      </c>
      <c r="CO3" s="150" t="str">
        <f>AF3</f>
        <v>Region 20</v>
      </c>
      <c r="CP3" s="150" t="s">
        <v>111</v>
      </c>
      <c r="CQ3" s="102"/>
      <c r="CR3" s="102"/>
      <c r="CS3" s="151" t="s">
        <v>114</v>
      </c>
      <c r="CU3" s="150" t="s">
        <v>32</v>
      </c>
      <c r="CV3" s="152" t="s">
        <v>33</v>
      </c>
      <c r="CW3" s="153" t="s">
        <v>34</v>
      </c>
      <c r="CX3" s="153" t="s">
        <v>35</v>
      </c>
      <c r="CY3" s="148" t="str">
        <f>' B_Populations'!$I$8</f>
        <v>White-Not Hispanic</v>
      </c>
      <c r="CZ3" s="148" t="str">
        <f>' B_Populations'!$K$8</f>
        <v>Hispanic</v>
      </c>
      <c r="DA3" s="148" t="str">
        <f>' B_Populations'!$M$8</f>
        <v>Black-Not Hispanic</v>
      </c>
      <c r="DB3" s="148" t="str">
        <f>' B_Populations'!$O$8</f>
        <v>Asian</v>
      </c>
      <c r="DC3" s="148" t="str">
        <f>' B_Populations'!$Q$8</f>
        <v>American Indian/Alaska Native</v>
      </c>
      <c r="DD3" s="148" t="str">
        <f>' B_Populations'!$S$8</f>
        <v>Other</v>
      </c>
      <c r="DE3" s="148" t="str">
        <f>' B_Populations'!$U$8</f>
        <v>Other</v>
      </c>
      <c r="DF3" s="154" t="str">
        <f>M3</f>
        <v>Region 1</v>
      </c>
      <c r="DG3" s="154" t="str">
        <f>N3</f>
        <v>Region 2</v>
      </c>
      <c r="DH3" s="154" t="str">
        <f>O3</f>
        <v>Region 3</v>
      </c>
      <c r="DI3" s="154" t="str">
        <f>P3</f>
        <v>Region 4</v>
      </c>
      <c r="DJ3" s="154" t="str">
        <f t="shared" ref="DJ3:DN3" si="0">Q3</f>
        <v>Region 5</v>
      </c>
      <c r="DK3" s="154" t="str">
        <f t="shared" si="0"/>
        <v>Region 6</v>
      </c>
      <c r="DL3" s="154" t="str">
        <f t="shared" si="0"/>
        <v>Region 7</v>
      </c>
      <c r="DM3" s="154" t="str">
        <f t="shared" si="0"/>
        <v>Region 8</v>
      </c>
      <c r="DN3" s="154" t="str">
        <f t="shared" si="0"/>
        <v>Region 9</v>
      </c>
      <c r="DO3" s="154" t="str">
        <f>V3</f>
        <v>Region 10</v>
      </c>
      <c r="DP3" s="154" t="str">
        <f t="shared" ref="DP3:DT3" si="1">W3</f>
        <v>Region 11</v>
      </c>
      <c r="DQ3" s="154" t="str">
        <f t="shared" si="1"/>
        <v>Region 12</v>
      </c>
      <c r="DR3" s="154" t="str">
        <f t="shared" si="1"/>
        <v>Region 13</v>
      </c>
      <c r="DS3" s="154" t="str">
        <f t="shared" si="1"/>
        <v>Region 14</v>
      </c>
      <c r="DT3" s="154" t="str">
        <f t="shared" si="1"/>
        <v>Region 15</v>
      </c>
      <c r="DU3" s="154" t="str">
        <f>AB3</f>
        <v>Region 16</v>
      </c>
      <c r="DV3" s="154" t="str">
        <f t="shared" ref="DV3:DY3" si="2">AC3</f>
        <v>Region 17</v>
      </c>
      <c r="DW3" s="154" t="str">
        <f t="shared" si="2"/>
        <v>Region 18</v>
      </c>
      <c r="DX3" s="154" t="str">
        <f t="shared" si="2"/>
        <v>Region 19</v>
      </c>
      <c r="DY3" s="154" t="str">
        <f t="shared" si="2"/>
        <v>Region 20</v>
      </c>
    </row>
    <row r="4" spans="1:129">
      <c r="B4" s="108" t="str">
        <f>' B_Populations'!$B$9</f>
        <v>10-14</v>
      </c>
      <c r="C4" s="301">
        <v>0</v>
      </c>
      <c r="D4" s="302">
        <v>0</v>
      </c>
      <c r="E4" s="302">
        <f>C4-D4</f>
        <v>0</v>
      </c>
      <c r="F4" s="155"/>
      <c r="G4" s="155"/>
      <c r="H4" s="155"/>
      <c r="I4" s="155"/>
      <c r="J4" s="155"/>
      <c r="K4" s="155"/>
      <c r="L4" s="155"/>
      <c r="M4" s="156"/>
      <c r="N4" s="156"/>
      <c r="O4" s="156"/>
      <c r="P4" s="156"/>
      <c r="Q4" s="156"/>
      <c r="R4" s="156"/>
      <c r="S4" s="156"/>
      <c r="T4" s="156"/>
      <c r="U4" s="156"/>
      <c r="V4" s="156"/>
      <c r="W4" s="156"/>
      <c r="X4" s="156"/>
      <c r="Y4" s="156"/>
      <c r="Z4" s="156"/>
      <c r="AA4" s="156"/>
      <c r="AB4" s="156"/>
      <c r="AC4" s="156"/>
      <c r="AD4" s="156"/>
      <c r="AE4" s="156"/>
      <c r="AF4" s="156"/>
      <c r="AG4" s="110"/>
      <c r="AH4" s="157">
        <f>' B_Populations'!C9</f>
        <v>38509</v>
      </c>
      <c r="AI4" s="157">
        <f>IF(AH4=0,0,($C$4/$AH$4)*100000)</f>
        <v>0</v>
      </c>
      <c r="AJ4" s="157">
        <f>' B_Populations'!E9</f>
        <v>20660</v>
      </c>
      <c r="AK4" s="157">
        <f>IF(AJ4=0,0,($D$4/$AJ$4)*100000)</f>
        <v>0</v>
      </c>
      <c r="AL4" s="157">
        <f>' B_Populations'!G9</f>
        <v>17849</v>
      </c>
      <c r="AM4" s="157">
        <f>IF(AL4=0,0,($E$4/$AL$4)*100000)</f>
        <v>0</v>
      </c>
      <c r="AN4" s="157">
        <f>' B_Populations'!I9</f>
        <v>0</v>
      </c>
      <c r="AO4" s="157">
        <f>IF(AN4=0,0,($F$4/$AN$4)*100000)</f>
        <v>0</v>
      </c>
      <c r="AP4" s="157">
        <f>' B_Populations'!K9</f>
        <v>0</v>
      </c>
      <c r="AQ4" s="157">
        <f>IF(AP4=0,0,($G$4/$AP$4)*100000)</f>
        <v>0</v>
      </c>
      <c r="AR4" s="157">
        <f>' B_Populations'!M9</f>
        <v>0</v>
      </c>
      <c r="AS4" s="157">
        <f>IF(AR4=0,0,($H$4/$AR$4)*100000)</f>
        <v>0</v>
      </c>
      <c r="AT4" s="157">
        <f>' B_Populations'!O9</f>
        <v>0</v>
      </c>
      <c r="AU4" s="157">
        <f>IF(AT4=0,0,($I$4/$AT$4)*100000)</f>
        <v>0</v>
      </c>
      <c r="AV4" s="157">
        <f>' B_Populations'!Q9</f>
        <v>0</v>
      </c>
      <c r="AW4" s="157">
        <f>IF(AV4=0,0,($J$4/$AV$4)*100000)</f>
        <v>0</v>
      </c>
      <c r="AX4" s="157">
        <f>' B_Populations'!S9</f>
        <v>0</v>
      </c>
      <c r="AY4" s="157">
        <f>IF(AX4=0,0,($K$4/$AX$4)*100000)</f>
        <v>0</v>
      </c>
      <c r="AZ4" s="157">
        <f>' B_Populations'!U9</f>
        <v>0</v>
      </c>
      <c r="BA4" s="157">
        <f>IF(AZ4=0,0,($L$4/$AZ$4)*100000)</f>
        <v>0</v>
      </c>
      <c r="BC4" s="157">
        <f>' B_Populations'!W9</f>
        <v>0</v>
      </c>
      <c r="BD4" s="157">
        <f>IF(BC4=0,0,($M$4/$BC$4)*100000)</f>
        <v>0</v>
      </c>
      <c r="BE4" s="157">
        <f>' B_Populations'!Y9</f>
        <v>0</v>
      </c>
      <c r="BF4" s="157">
        <f>IF(BE4=0,0,($N$4/$BE$4)*100000)</f>
        <v>0</v>
      </c>
      <c r="BG4" s="157">
        <f>' B_Populations'!AA9</f>
        <v>0</v>
      </c>
      <c r="BH4" s="157">
        <f>IF(BG4=0,0,($O$4/$BG$4)*100000)</f>
        <v>0</v>
      </c>
      <c r="BI4" s="157">
        <f>' B_Populations'!AC9</f>
        <v>0</v>
      </c>
      <c r="BJ4" s="157">
        <f>IF(BI4=0,0,($P$4/$BI$4)*100000)</f>
        <v>0</v>
      </c>
      <c r="BK4" s="157">
        <f>' B_Populations'!AE9</f>
        <v>0</v>
      </c>
      <c r="BL4" s="157">
        <f>IF(BK4=0,0,($Q$4/$BK$4)*100000)</f>
        <v>0</v>
      </c>
      <c r="BM4" s="157">
        <f>' B_Populations'!AG9</f>
        <v>0</v>
      </c>
      <c r="BN4" s="157">
        <f>IF(BM4=0,0,($R$4/$BM$4)*100000)</f>
        <v>0</v>
      </c>
      <c r="BO4" s="157">
        <f>' B_Populations'!AI9</f>
        <v>0</v>
      </c>
      <c r="BP4" s="157">
        <f>IF(BO4=0,0,($S$4/$BO$4)*100000)</f>
        <v>0</v>
      </c>
      <c r="BQ4" s="157">
        <f>' B_Populations'!AK9</f>
        <v>0</v>
      </c>
      <c r="BR4" s="157">
        <f>IF(BQ4=0,0,($T$4/$BQ$4)*100000)</f>
        <v>0</v>
      </c>
      <c r="BS4" s="157">
        <f>' B_Populations'!AM9</f>
        <v>0</v>
      </c>
      <c r="BT4" s="157">
        <f>IF(BS4=0,0,($U$4/$BS$4)*100000)</f>
        <v>0</v>
      </c>
      <c r="BU4" s="157">
        <f>' B_Populations'!AO9</f>
        <v>0</v>
      </c>
      <c r="BV4" s="157">
        <f>IF(BU4=0,0,($V$4/$BU$4)*100000)</f>
        <v>0</v>
      </c>
      <c r="BW4" s="157">
        <f>' B_Populations'!AQ9</f>
        <v>0</v>
      </c>
      <c r="BX4" s="157">
        <f>IF(BW4=0,0,($W$4/$BW$4)*100000)</f>
        <v>0</v>
      </c>
      <c r="BY4" s="157">
        <f>' B_Populations'!AS9</f>
        <v>0</v>
      </c>
      <c r="BZ4" s="157">
        <f>IF(BY4=0,0,($X$4/$BY$4)*100000)</f>
        <v>0</v>
      </c>
      <c r="CA4" s="157">
        <f>' B_Populations'!AU9</f>
        <v>0</v>
      </c>
      <c r="CB4" s="157">
        <f>IF(CA4=0,0,($Y$4/$CA$4)*100000)</f>
        <v>0</v>
      </c>
      <c r="CC4" s="157">
        <f>' B_Populations'!AW9</f>
        <v>0</v>
      </c>
      <c r="CD4" s="157">
        <f>IF(CC4=0,0,($Z$4/$CC$4)*100000)</f>
        <v>0</v>
      </c>
      <c r="CE4" s="157">
        <f>' B_Populations'!AY9</f>
        <v>0</v>
      </c>
      <c r="CF4" s="157">
        <f>IF(CE4=0,0,($AA$4/$CE$4)*100000)</f>
        <v>0</v>
      </c>
      <c r="CG4" s="157">
        <f>' B_Populations'!BA9</f>
        <v>0</v>
      </c>
      <c r="CH4" s="157">
        <f>IF(CG4=0,0,($AB$4/$CG$4)*100000)</f>
        <v>0</v>
      </c>
      <c r="CI4" s="157">
        <f>' B_Populations'!BC9</f>
        <v>0</v>
      </c>
      <c r="CJ4" s="157">
        <f>IF(CI4=0,0,($AC$4/$CI$4)*100000)</f>
        <v>0</v>
      </c>
      <c r="CK4" s="157">
        <f>' B_Populations'!BE9</f>
        <v>0</v>
      </c>
      <c r="CL4" s="157">
        <f>IF(CK4=0,0,($AD$4/$CK$4)*100000)</f>
        <v>0</v>
      </c>
      <c r="CM4" s="157">
        <f>' B_Populations'!BG9</f>
        <v>0</v>
      </c>
      <c r="CN4" s="157">
        <f>IF(CM4=0,0,($AE$4/$CM$4)*100000)</f>
        <v>0</v>
      </c>
      <c r="CO4" s="157">
        <f>' B_Populations'!BI9</f>
        <v>0</v>
      </c>
      <c r="CP4" s="157">
        <f>IF(CO4=0,0,($AF$4/$CO$4)*100000)</f>
        <v>0</v>
      </c>
      <c r="CQ4" s="110"/>
      <c r="CR4" s="158"/>
      <c r="CS4" s="159">
        <v>7.3032E-2</v>
      </c>
      <c r="CT4" s="110"/>
      <c r="CU4" s="108" t="str">
        <f>' B_Populations'!$B$9</f>
        <v>10-14</v>
      </c>
      <c r="CV4" s="160">
        <f t="shared" ref="CV4:CV13" si="3">AI4*CS4</f>
        <v>0</v>
      </c>
      <c r="CW4" s="161">
        <f t="shared" ref="CW4:CW13" si="4">AK4*CS4</f>
        <v>0</v>
      </c>
      <c r="CX4" s="161">
        <f t="shared" ref="CX4:CX13" si="5">AM4*CS4</f>
        <v>0</v>
      </c>
      <c r="CY4" s="162">
        <f t="shared" ref="CY4:CY13" si="6">AO4*CS4</f>
        <v>0</v>
      </c>
      <c r="CZ4" s="162">
        <f t="shared" ref="CZ4:CZ13" si="7">AQ4*CS4</f>
        <v>0</v>
      </c>
      <c r="DA4" s="162">
        <f t="shared" ref="DA4:DA13" si="8">AS4*CS4</f>
        <v>0</v>
      </c>
      <c r="DB4" s="162">
        <f t="shared" ref="DB4:DB13" si="9">AU4*CS4</f>
        <v>0</v>
      </c>
      <c r="DC4" s="162">
        <f t="shared" ref="DC4:DC13" si="10">AW4*CS4</f>
        <v>0</v>
      </c>
      <c r="DD4" s="162">
        <f t="shared" ref="DD4:DD13" si="11">AY4*CS4</f>
        <v>0</v>
      </c>
      <c r="DE4" s="162">
        <f t="shared" ref="DE4:DE13" si="12">BA4*CS4</f>
        <v>0</v>
      </c>
      <c r="DF4" s="162">
        <f t="shared" ref="DF4:DF13" si="13">BD4*CS4</f>
        <v>0</v>
      </c>
      <c r="DG4" s="162">
        <f t="shared" ref="DG4:DG13" si="14">BF4*CS4</f>
        <v>0</v>
      </c>
      <c r="DH4" s="162">
        <f t="shared" ref="DH4:DH13" si="15">BH4*CS4</f>
        <v>0</v>
      </c>
      <c r="DI4" s="162">
        <f t="shared" ref="DI4:DI13" si="16">BJ4*CS4</f>
        <v>0</v>
      </c>
      <c r="DJ4" s="162">
        <f t="shared" ref="DJ4:DJ13" si="17">BL4*CS4</f>
        <v>0</v>
      </c>
      <c r="DK4" s="162">
        <f t="shared" ref="DK4:DK13" si="18">BN4*CS4</f>
        <v>0</v>
      </c>
      <c r="DL4" s="162">
        <f t="shared" ref="DL4:DL13" si="19">BP4*CS4</f>
        <v>0</v>
      </c>
      <c r="DM4" s="162">
        <f t="shared" ref="DM4:DM13" si="20">BR4*CS4</f>
        <v>0</v>
      </c>
      <c r="DN4" s="162">
        <f t="shared" ref="DN4:DN13" si="21">BT4*CS4</f>
        <v>0</v>
      </c>
      <c r="DO4" s="162">
        <f t="shared" ref="DO4:DO13" si="22">BV4*CS4</f>
        <v>0</v>
      </c>
      <c r="DP4" s="162">
        <f t="shared" ref="DP4:DP13" si="23">BX4*CS4</f>
        <v>0</v>
      </c>
      <c r="DQ4" s="162">
        <f t="shared" ref="DQ4:DQ13" si="24">BZ4*CS4</f>
        <v>0</v>
      </c>
      <c r="DR4" s="162">
        <f t="shared" ref="DR4:DR13" si="25">CB4*CS4</f>
        <v>0</v>
      </c>
      <c r="DS4" s="162">
        <f t="shared" ref="DS4:DS13" si="26">CD4*CS4</f>
        <v>0</v>
      </c>
      <c r="DT4" s="162">
        <f t="shared" ref="DT4:DT13" si="27">CF4*CS4</f>
        <v>0</v>
      </c>
      <c r="DU4" s="162">
        <f t="shared" ref="DU4:DU13" si="28">CH4*CS4</f>
        <v>0</v>
      </c>
      <c r="DV4" s="162">
        <f t="shared" ref="DV4:DV13" si="29">CJ4*CS4</f>
        <v>0</v>
      </c>
      <c r="DW4" s="162">
        <f t="shared" ref="DW4:DW13" si="30">CL4*CS4</f>
        <v>0</v>
      </c>
      <c r="DX4" s="162">
        <f t="shared" ref="DX4:DX13" si="31">CN4*CS4</f>
        <v>0</v>
      </c>
      <c r="DY4" s="162">
        <f t="shared" ref="DY4:DY13" si="32">CP4*CS4</f>
        <v>0</v>
      </c>
    </row>
    <row r="5" spans="1:129">
      <c r="B5" s="108" t="str">
        <f>' B_Populations'!$B$10</f>
        <v>15-19</v>
      </c>
      <c r="C5" s="301">
        <v>10</v>
      </c>
      <c r="D5" s="302">
        <v>8</v>
      </c>
      <c r="E5" s="302">
        <f t="shared" ref="E5:E13" si="33">C5-D5</f>
        <v>2</v>
      </c>
      <c r="F5" s="155"/>
      <c r="G5" s="155"/>
      <c r="H5" s="155"/>
      <c r="I5" s="155"/>
      <c r="J5" s="155"/>
      <c r="K5" s="155"/>
      <c r="L5" s="155"/>
      <c r="M5" s="156"/>
      <c r="N5" s="156"/>
      <c r="O5" s="156"/>
      <c r="P5" s="156"/>
      <c r="Q5" s="156"/>
      <c r="R5" s="156"/>
      <c r="S5" s="156"/>
      <c r="T5" s="156"/>
      <c r="U5" s="156"/>
      <c r="V5" s="156"/>
      <c r="W5" s="156"/>
      <c r="X5" s="156"/>
      <c r="Y5" s="156"/>
      <c r="Z5" s="156"/>
      <c r="AA5" s="156"/>
      <c r="AB5" s="156"/>
      <c r="AC5" s="156"/>
      <c r="AD5" s="156"/>
      <c r="AE5" s="156"/>
      <c r="AF5" s="156"/>
      <c r="AG5" s="110"/>
      <c r="AH5" s="157">
        <f>' B_Populations'!C10</f>
        <v>38695</v>
      </c>
      <c r="AI5" s="157">
        <f>IF(AH5=0,0,($C$5/$AH$5)*100000)</f>
        <v>25.843132187621137</v>
      </c>
      <c r="AJ5" s="157">
        <f>' B_Populations'!E10</f>
        <v>19881</v>
      </c>
      <c r="AK5" s="157">
        <f>IF(AJ5=0,0,($D$5/$AJ$5)*100000)</f>
        <v>40.239424576228558</v>
      </c>
      <c r="AL5" s="157">
        <f>' B_Populations'!G10</f>
        <v>18814</v>
      </c>
      <c r="AM5" s="157">
        <f>IF(AL5=0,0,($E$5/$AL$5)*100000)</f>
        <v>10.630381630700542</v>
      </c>
      <c r="AN5" s="157">
        <f>' B_Populations'!I10</f>
        <v>0</v>
      </c>
      <c r="AO5" s="157">
        <f>IF(AN5=0,0,($F$5/$AN$5)*100000)</f>
        <v>0</v>
      </c>
      <c r="AP5" s="157">
        <f>' B_Populations'!K10</f>
        <v>0</v>
      </c>
      <c r="AQ5" s="157">
        <f>IF(AP5=0,0,($G$5/$AP$5)*100000)</f>
        <v>0</v>
      </c>
      <c r="AR5" s="157">
        <f>' B_Populations'!M10</f>
        <v>0</v>
      </c>
      <c r="AS5" s="157">
        <f>IF(AR5=0,0,($H$5/$AR$5)*100000)</f>
        <v>0</v>
      </c>
      <c r="AT5" s="157">
        <f>' B_Populations'!O10</f>
        <v>0</v>
      </c>
      <c r="AU5" s="157">
        <f>IF(AT5=0,0,($I$5/$AT$5)*100000)</f>
        <v>0</v>
      </c>
      <c r="AV5" s="157">
        <f>' B_Populations'!Q10</f>
        <v>0</v>
      </c>
      <c r="AW5" s="157">
        <f>IF(AV5=0,0,($J$5/$AV$5)*100000)</f>
        <v>0</v>
      </c>
      <c r="AX5" s="157">
        <f>' B_Populations'!S10</f>
        <v>0</v>
      </c>
      <c r="AY5" s="157">
        <f>IF(AX5=0,0,($K$5/$AX$5)*100000)</f>
        <v>0</v>
      </c>
      <c r="AZ5" s="157">
        <f>' B_Populations'!U10</f>
        <v>0</v>
      </c>
      <c r="BA5" s="157">
        <f>IF(AZ5=0,0,($L$5/$AZ$5)*100000)</f>
        <v>0</v>
      </c>
      <c r="BC5" s="157">
        <f>' B_Populations'!W10</f>
        <v>0</v>
      </c>
      <c r="BD5" s="157">
        <f>IF(BC5=0,0,($M$5/$BC$5)*100000)</f>
        <v>0</v>
      </c>
      <c r="BE5" s="157">
        <f>' B_Populations'!Y10</f>
        <v>0</v>
      </c>
      <c r="BF5" s="157">
        <f>IF(BE5=0,0,($N$5/$BE$5)*100000)</f>
        <v>0</v>
      </c>
      <c r="BG5" s="157">
        <f>' B_Populations'!AA10</f>
        <v>0</v>
      </c>
      <c r="BH5" s="157">
        <f>IF(BG5=0,0,($O$5/$BG$5)*100000)</f>
        <v>0</v>
      </c>
      <c r="BI5" s="157">
        <f>' B_Populations'!AC10</f>
        <v>0</v>
      </c>
      <c r="BJ5" s="157">
        <f>IF(BI5=0,0,($P$5/$BI$5)*100000)</f>
        <v>0</v>
      </c>
      <c r="BK5" s="157">
        <f>' B_Populations'!AE10</f>
        <v>0</v>
      </c>
      <c r="BL5" s="157">
        <f>IF(BK5=0,0,($Q$5/$BK$5)*100000)</f>
        <v>0</v>
      </c>
      <c r="BM5" s="157">
        <f>' B_Populations'!AG10</f>
        <v>0</v>
      </c>
      <c r="BN5" s="157">
        <f>IF(BM5=0,0,($R$5/$BM$5)*100000)</f>
        <v>0</v>
      </c>
      <c r="BO5" s="157">
        <f>' B_Populations'!AI10</f>
        <v>0</v>
      </c>
      <c r="BP5" s="157">
        <f>IF(BO5=0,0,($S$5/$BO$5)*100000)</f>
        <v>0</v>
      </c>
      <c r="BQ5" s="157">
        <f>' B_Populations'!AK10</f>
        <v>0</v>
      </c>
      <c r="BR5" s="157">
        <f>IF(BQ5=0,0,($T$5/$BQ$5)*100000)</f>
        <v>0</v>
      </c>
      <c r="BS5" s="157">
        <f>' B_Populations'!AM10</f>
        <v>0</v>
      </c>
      <c r="BT5" s="157">
        <f>IF(BS5=0,0,($U$5/$BC$5)*100000)</f>
        <v>0</v>
      </c>
      <c r="BU5" s="157">
        <f>' B_Populations'!AO10</f>
        <v>0</v>
      </c>
      <c r="BV5" s="157">
        <f>IF(BU5=0,0,($V$5/$BU$5)*100000)</f>
        <v>0</v>
      </c>
      <c r="BW5" s="157">
        <f>' B_Populations'!AQ10</f>
        <v>0</v>
      </c>
      <c r="BX5" s="157">
        <f>IF(BW5=0,0,($W$5/$BW$5)*100000)</f>
        <v>0</v>
      </c>
      <c r="BY5" s="157">
        <f>' B_Populations'!AS10</f>
        <v>0</v>
      </c>
      <c r="BZ5" s="157">
        <f>IF(BY5=0,0,($X$5/$BY$5)*100000)</f>
        <v>0</v>
      </c>
      <c r="CA5" s="157">
        <f>' B_Populations'!AU10</f>
        <v>0</v>
      </c>
      <c r="CB5" s="157">
        <f>IF(CA5=0,0,($Y$5/$CA$5)*100000)</f>
        <v>0</v>
      </c>
      <c r="CC5" s="157">
        <f>' B_Populations'!AW10</f>
        <v>0</v>
      </c>
      <c r="CD5" s="157">
        <f>IF(CC5=0,0,($Z$5/$CC$5)*100000)</f>
        <v>0</v>
      </c>
      <c r="CE5" s="157">
        <f>' B_Populations'!AY10</f>
        <v>0</v>
      </c>
      <c r="CF5" s="157">
        <f>IF(CE5=0,0,($AA$5/$CE$5)*100000)</f>
        <v>0</v>
      </c>
      <c r="CG5" s="157">
        <f>' B_Populations'!BA10</f>
        <v>0</v>
      </c>
      <c r="CH5" s="157">
        <f>IF(CG5=0,0,($AB$5/$CG$5)*100000)</f>
        <v>0</v>
      </c>
      <c r="CI5" s="157">
        <f>' B_Populations'!BC10</f>
        <v>0</v>
      </c>
      <c r="CJ5" s="157">
        <f>IF(CI5=0,0,($AC$5/$CI$5)*100000)</f>
        <v>0</v>
      </c>
      <c r="CK5" s="157">
        <f>' B_Populations'!BE10</f>
        <v>0</v>
      </c>
      <c r="CL5" s="157">
        <f>IF(CK5=0,0,($AD$5/$CK$5)*100000)</f>
        <v>0</v>
      </c>
      <c r="CM5" s="157">
        <f>' B_Populations'!BG10</f>
        <v>0</v>
      </c>
      <c r="CN5" s="157">
        <f>IF(CM5=0,0,($AE$5/$CM$5)*100000)</f>
        <v>0</v>
      </c>
      <c r="CO5" s="157">
        <f>' B_Populations'!BI10</f>
        <v>0</v>
      </c>
      <c r="CP5" s="157">
        <f>IF(CO5=0,0,($AF$5/$CO$5)*100000)</f>
        <v>0</v>
      </c>
      <c r="CQ5" s="110"/>
      <c r="CR5" s="158"/>
      <c r="CS5" s="159">
        <v>7.2168999999999997E-2</v>
      </c>
      <c r="CT5" s="110"/>
      <c r="CU5" s="108" t="str">
        <f>' B_Populations'!$B$10</f>
        <v>15-19</v>
      </c>
      <c r="CV5" s="160">
        <f t="shared" si="3"/>
        <v>1.8650730068484298</v>
      </c>
      <c r="CW5" s="161">
        <f t="shared" si="4"/>
        <v>2.9040390322418386</v>
      </c>
      <c r="CX5" s="161">
        <f t="shared" si="5"/>
        <v>0.76718401190602736</v>
      </c>
      <c r="CY5" s="162">
        <f t="shared" si="6"/>
        <v>0</v>
      </c>
      <c r="CZ5" s="162">
        <f t="shared" si="7"/>
        <v>0</v>
      </c>
      <c r="DA5" s="162">
        <f t="shared" si="8"/>
        <v>0</v>
      </c>
      <c r="DB5" s="162">
        <f t="shared" si="9"/>
        <v>0</v>
      </c>
      <c r="DC5" s="162">
        <f t="shared" si="10"/>
        <v>0</v>
      </c>
      <c r="DD5" s="162">
        <f t="shared" si="11"/>
        <v>0</v>
      </c>
      <c r="DE5" s="162">
        <f t="shared" si="12"/>
        <v>0</v>
      </c>
      <c r="DF5" s="162">
        <f t="shared" si="13"/>
        <v>0</v>
      </c>
      <c r="DG5" s="162">
        <f t="shared" si="14"/>
        <v>0</v>
      </c>
      <c r="DH5" s="162">
        <f t="shared" si="15"/>
        <v>0</v>
      </c>
      <c r="DI5" s="162">
        <f t="shared" si="16"/>
        <v>0</v>
      </c>
      <c r="DJ5" s="162">
        <f t="shared" si="17"/>
        <v>0</v>
      </c>
      <c r="DK5" s="162">
        <f t="shared" si="18"/>
        <v>0</v>
      </c>
      <c r="DL5" s="162">
        <f t="shared" si="19"/>
        <v>0</v>
      </c>
      <c r="DM5" s="162">
        <f t="shared" si="20"/>
        <v>0</v>
      </c>
      <c r="DN5" s="162">
        <f t="shared" si="21"/>
        <v>0</v>
      </c>
      <c r="DO5" s="162">
        <f t="shared" si="22"/>
        <v>0</v>
      </c>
      <c r="DP5" s="162">
        <f t="shared" si="23"/>
        <v>0</v>
      </c>
      <c r="DQ5" s="162">
        <f t="shared" si="24"/>
        <v>0</v>
      </c>
      <c r="DR5" s="162">
        <f t="shared" si="25"/>
        <v>0</v>
      </c>
      <c r="DS5" s="162">
        <f t="shared" si="26"/>
        <v>0</v>
      </c>
      <c r="DT5" s="162">
        <f t="shared" si="27"/>
        <v>0</v>
      </c>
      <c r="DU5" s="162">
        <f t="shared" si="28"/>
        <v>0</v>
      </c>
      <c r="DV5" s="162">
        <f t="shared" si="29"/>
        <v>0</v>
      </c>
      <c r="DW5" s="162">
        <f t="shared" si="30"/>
        <v>0</v>
      </c>
      <c r="DX5" s="162">
        <f t="shared" si="31"/>
        <v>0</v>
      </c>
      <c r="DY5" s="162">
        <f t="shared" si="32"/>
        <v>0</v>
      </c>
    </row>
    <row r="6" spans="1:129">
      <c r="B6" s="108" t="str">
        <f>' B_Populations'!$B$11</f>
        <v>20-24</v>
      </c>
      <c r="C6" s="301">
        <v>24</v>
      </c>
      <c r="D6" s="302">
        <v>19</v>
      </c>
      <c r="E6" s="302">
        <f t="shared" si="33"/>
        <v>5</v>
      </c>
      <c r="F6" s="155"/>
      <c r="G6" s="155"/>
      <c r="H6" s="155"/>
      <c r="I6" s="155"/>
      <c r="J6" s="155"/>
      <c r="K6" s="155"/>
      <c r="L6" s="155"/>
      <c r="M6" s="156"/>
      <c r="N6" s="156"/>
      <c r="O6" s="156"/>
      <c r="P6" s="156"/>
      <c r="Q6" s="156"/>
      <c r="R6" s="156"/>
      <c r="S6" s="156"/>
      <c r="T6" s="156"/>
      <c r="U6" s="156"/>
      <c r="V6" s="156"/>
      <c r="W6" s="156"/>
      <c r="X6" s="156"/>
      <c r="Y6" s="156"/>
      <c r="Z6" s="156"/>
      <c r="AA6" s="156"/>
      <c r="AB6" s="156"/>
      <c r="AC6" s="156"/>
      <c r="AD6" s="156"/>
      <c r="AE6" s="156"/>
      <c r="AF6" s="156"/>
      <c r="AG6" s="110"/>
      <c r="AH6" s="157">
        <f>' B_Populations'!C11</f>
        <v>32476</v>
      </c>
      <c r="AI6" s="157">
        <f>IF(AH6=0,0,($C$6/$AH$6)*100000)</f>
        <v>73.900726690479118</v>
      </c>
      <c r="AJ6" s="157">
        <f>' B_Populations'!E11</f>
        <v>16977</v>
      </c>
      <c r="AK6" s="157">
        <f>IF(AJ6=0,0,($D$6/$AJ$6)*100000)</f>
        <v>111.91612181186311</v>
      </c>
      <c r="AL6" s="157">
        <f>' B_Populations'!G11</f>
        <v>15499</v>
      </c>
      <c r="AM6" s="157">
        <f>IF(AL6=0,0,($E$6/$AL$6)*100000)</f>
        <v>32.26014581585909</v>
      </c>
      <c r="AN6" s="157">
        <f>' B_Populations'!I11</f>
        <v>0</v>
      </c>
      <c r="AO6" s="157">
        <f>IF(AN6=0,0,($F$6/$AN$6)*100000)</f>
        <v>0</v>
      </c>
      <c r="AP6" s="157">
        <f>' B_Populations'!K11</f>
        <v>0</v>
      </c>
      <c r="AQ6" s="157">
        <f>IF(AP6=0,0,($G$6/$AP$6)*100000)</f>
        <v>0</v>
      </c>
      <c r="AR6" s="157">
        <f>' B_Populations'!M11</f>
        <v>0</v>
      </c>
      <c r="AS6" s="157">
        <f>IF(AR6=0,0,($H$6/$AR$6)*100000)</f>
        <v>0</v>
      </c>
      <c r="AT6" s="157">
        <f>' B_Populations'!O11</f>
        <v>0</v>
      </c>
      <c r="AU6" s="157">
        <f>IF(AT6=0,0,($I$6/$AT$6)*100000)</f>
        <v>0</v>
      </c>
      <c r="AV6" s="157">
        <f>' B_Populations'!Q11</f>
        <v>0</v>
      </c>
      <c r="AW6" s="157">
        <f>IF(AV6=0,0,($J$6/$AV$6)*100000)</f>
        <v>0</v>
      </c>
      <c r="AX6" s="157">
        <f>' B_Populations'!S11</f>
        <v>0</v>
      </c>
      <c r="AY6" s="157">
        <f>IF(AX6=0,0,($K$6/$AX$6)*100000)</f>
        <v>0</v>
      </c>
      <c r="AZ6" s="157">
        <f>' B_Populations'!U11</f>
        <v>0</v>
      </c>
      <c r="BA6" s="157">
        <f>IF(AZ6=0,0,($L$6/$AZ$6)*100000)</f>
        <v>0</v>
      </c>
      <c r="BC6" s="157">
        <f>' B_Populations'!W11</f>
        <v>0</v>
      </c>
      <c r="BD6" s="157">
        <f>IF(BC6=0,0,($M$6/$BC$6)*100000)</f>
        <v>0</v>
      </c>
      <c r="BE6" s="157">
        <f>' B_Populations'!Y11</f>
        <v>0</v>
      </c>
      <c r="BF6" s="157">
        <f>IF(BE6=0,0,($N$6/$BE$6)*100000)</f>
        <v>0</v>
      </c>
      <c r="BG6" s="157">
        <f>' B_Populations'!AA11</f>
        <v>0</v>
      </c>
      <c r="BH6" s="157">
        <f>IF(BG6=0,0,($O$6/$BG$6)*100000)</f>
        <v>0</v>
      </c>
      <c r="BI6" s="157">
        <f>' B_Populations'!AC11</f>
        <v>0</v>
      </c>
      <c r="BJ6" s="157">
        <f>IF(BI6=0,0,($P$6/$BI$6)*100000)</f>
        <v>0</v>
      </c>
      <c r="BK6" s="157">
        <f>' B_Populations'!AE11</f>
        <v>0</v>
      </c>
      <c r="BL6" s="157">
        <f>IF(BK6=0,0,($Q$6/$BK$6)*100000)</f>
        <v>0</v>
      </c>
      <c r="BM6" s="157">
        <f>' B_Populations'!AG11</f>
        <v>0</v>
      </c>
      <c r="BN6" s="157">
        <f>IF(BM6=0,0,($R$6/$BM$6)*100000)</f>
        <v>0</v>
      </c>
      <c r="BO6" s="157">
        <f>' B_Populations'!AI11</f>
        <v>0</v>
      </c>
      <c r="BP6" s="157">
        <f>IF(BO6=0,0,($S$6/$BO$6)*100000)</f>
        <v>0</v>
      </c>
      <c r="BQ6" s="157">
        <f>' B_Populations'!AK11</f>
        <v>0</v>
      </c>
      <c r="BR6" s="157">
        <f>IF(BQ6=0,0,($T$6/$BQ$6)*100000)</f>
        <v>0</v>
      </c>
      <c r="BS6" s="157">
        <f>' B_Populations'!AM11</f>
        <v>0</v>
      </c>
      <c r="BT6" s="157">
        <f>IF(BS6=0,0,($U$6/$BS$6)*100000)</f>
        <v>0</v>
      </c>
      <c r="BU6" s="157">
        <f>' B_Populations'!AO11</f>
        <v>0</v>
      </c>
      <c r="BV6" s="157">
        <f>IF(BU6=0,0,($V$6/$BU$6)*100000)</f>
        <v>0</v>
      </c>
      <c r="BW6" s="157">
        <f>' B_Populations'!AQ11</f>
        <v>0</v>
      </c>
      <c r="BX6" s="157">
        <f>IF(BW6=0,0,($W$6/$BW$6)*100000)</f>
        <v>0</v>
      </c>
      <c r="BY6" s="157">
        <f>' B_Populations'!AS11</f>
        <v>0</v>
      </c>
      <c r="BZ6" s="157">
        <f>IF(BY6=0,0,($X$6/$BY$6)*100000)</f>
        <v>0</v>
      </c>
      <c r="CA6" s="157">
        <f>' B_Populations'!AU11</f>
        <v>0</v>
      </c>
      <c r="CB6" s="157">
        <f>IF(CA6=0,0,($Y$6/$CA$6)*100000)</f>
        <v>0</v>
      </c>
      <c r="CC6" s="157">
        <f>' B_Populations'!AW11</f>
        <v>0</v>
      </c>
      <c r="CD6" s="157">
        <f>IF(CC6=0,0,($Z$6/$CC$6)*100000)</f>
        <v>0</v>
      </c>
      <c r="CE6" s="157">
        <f>' B_Populations'!AY11</f>
        <v>0</v>
      </c>
      <c r="CF6" s="157">
        <f>IF(CE6=0,0,($AA$6/$CE$6)*100000)</f>
        <v>0</v>
      </c>
      <c r="CG6" s="157">
        <f>' B_Populations'!BA11</f>
        <v>0</v>
      </c>
      <c r="CH6" s="157">
        <f>IF(CG6=0,0,($AB$6/$CG$6)*100000)</f>
        <v>0</v>
      </c>
      <c r="CI6" s="157">
        <f>' B_Populations'!BC11</f>
        <v>0</v>
      </c>
      <c r="CJ6" s="157">
        <f>IF(CI6=0,0,($AC$6/$CI$6)*100000)</f>
        <v>0</v>
      </c>
      <c r="CK6" s="157">
        <f>' B_Populations'!BE11</f>
        <v>0</v>
      </c>
      <c r="CL6" s="157">
        <f>IF(CK6=0,0,($AD$6/$CK$6)*100000)</f>
        <v>0</v>
      </c>
      <c r="CM6" s="157">
        <f>' B_Populations'!BG11</f>
        <v>0</v>
      </c>
      <c r="CN6" s="157">
        <f>IF(CM6=0,0,($AE$6/$CM$6)*100000)</f>
        <v>0</v>
      </c>
      <c r="CO6" s="157">
        <f>' B_Populations'!BI11</f>
        <v>0</v>
      </c>
      <c r="CP6" s="157">
        <f>IF(CO6=0,0,($AF$6/$CO$6)*100000)</f>
        <v>0</v>
      </c>
      <c r="CQ6" s="110"/>
      <c r="CR6" s="158"/>
      <c r="CS6" s="159">
        <v>6.6477999999999995E-2</v>
      </c>
      <c r="CT6" s="110"/>
      <c r="CU6" s="108" t="str">
        <f>' B_Populations'!$B$11</f>
        <v>20-24</v>
      </c>
      <c r="CV6" s="160">
        <f t="shared" si="3"/>
        <v>4.9127725089296703</v>
      </c>
      <c r="CW6" s="161">
        <f t="shared" si="4"/>
        <v>7.4399599458090355</v>
      </c>
      <c r="CX6" s="161">
        <f t="shared" si="5"/>
        <v>2.1445899735466805</v>
      </c>
      <c r="CY6" s="162">
        <f t="shared" si="6"/>
        <v>0</v>
      </c>
      <c r="CZ6" s="162">
        <f t="shared" si="7"/>
        <v>0</v>
      </c>
      <c r="DA6" s="162">
        <f t="shared" si="8"/>
        <v>0</v>
      </c>
      <c r="DB6" s="162">
        <f t="shared" si="9"/>
        <v>0</v>
      </c>
      <c r="DC6" s="162">
        <f t="shared" si="10"/>
        <v>0</v>
      </c>
      <c r="DD6" s="162">
        <f t="shared" si="11"/>
        <v>0</v>
      </c>
      <c r="DE6" s="162">
        <f t="shared" si="12"/>
        <v>0</v>
      </c>
      <c r="DF6" s="162">
        <f t="shared" si="13"/>
        <v>0</v>
      </c>
      <c r="DG6" s="162">
        <f t="shared" si="14"/>
        <v>0</v>
      </c>
      <c r="DH6" s="162">
        <f t="shared" si="15"/>
        <v>0</v>
      </c>
      <c r="DI6" s="162">
        <f t="shared" si="16"/>
        <v>0</v>
      </c>
      <c r="DJ6" s="162">
        <f t="shared" si="17"/>
        <v>0</v>
      </c>
      <c r="DK6" s="162">
        <f t="shared" si="18"/>
        <v>0</v>
      </c>
      <c r="DL6" s="162">
        <f t="shared" si="19"/>
        <v>0</v>
      </c>
      <c r="DM6" s="162">
        <f t="shared" si="20"/>
        <v>0</v>
      </c>
      <c r="DN6" s="162">
        <f t="shared" si="21"/>
        <v>0</v>
      </c>
      <c r="DO6" s="162">
        <f t="shared" si="22"/>
        <v>0</v>
      </c>
      <c r="DP6" s="162">
        <f t="shared" si="23"/>
        <v>0</v>
      </c>
      <c r="DQ6" s="162">
        <f t="shared" si="24"/>
        <v>0</v>
      </c>
      <c r="DR6" s="162">
        <f t="shared" si="25"/>
        <v>0</v>
      </c>
      <c r="DS6" s="162">
        <f t="shared" si="26"/>
        <v>0</v>
      </c>
      <c r="DT6" s="162">
        <f t="shared" si="27"/>
        <v>0</v>
      </c>
      <c r="DU6" s="162">
        <f t="shared" si="28"/>
        <v>0</v>
      </c>
      <c r="DV6" s="162">
        <f t="shared" si="29"/>
        <v>0</v>
      </c>
      <c r="DW6" s="162">
        <f t="shared" si="30"/>
        <v>0</v>
      </c>
      <c r="DX6" s="162">
        <f t="shared" si="31"/>
        <v>0</v>
      </c>
      <c r="DY6" s="162">
        <f t="shared" si="32"/>
        <v>0</v>
      </c>
    </row>
    <row r="7" spans="1:129">
      <c r="B7" s="108" t="str">
        <f>' B_Populations'!$B$12</f>
        <v>25-34</v>
      </c>
      <c r="C7" s="301">
        <v>52</v>
      </c>
      <c r="D7" s="302">
        <v>44</v>
      </c>
      <c r="E7" s="302">
        <f t="shared" si="33"/>
        <v>8</v>
      </c>
      <c r="F7" s="155"/>
      <c r="G7" s="155"/>
      <c r="H7" s="155"/>
      <c r="I7" s="155"/>
      <c r="J7" s="155"/>
      <c r="K7" s="155"/>
      <c r="L7" s="155"/>
      <c r="M7" s="156"/>
      <c r="N7" s="156"/>
      <c r="O7" s="156"/>
      <c r="P7" s="156"/>
      <c r="Q7" s="156"/>
      <c r="R7" s="156"/>
      <c r="S7" s="156"/>
      <c r="T7" s="156"/>
      <c r="U7" s="156"/>
      <c r="V7" s="156"/>
      <c r="W7" s="156"/>
      <c r="X7" s="156"/>
      <c r="Y7" s="156"/>
      <c r="Z7" s="156"/>
      <c r="AA7" s="156"/>
      <c r="AB7" s="156"/>
      <c r="AC7" s="156"/>
      <c r="AD7" s="156"/>
      <c r="AE7" s="156"/>
      <c r="AF7" s="156"/>
      <c r="AG7" s="110"/>
      <c r="AH7" s="157">
        <f>' B_Populations'!C12</f>
        <v>61089</v>
      </c>
      <c r="AI7" s="157">
        <f>IF(AH7=0,0,($C$7/$AH$7)*100000)</f>
        <v>85.121707672412384</v>
      </c>
      <c r="AJ7" s="157">
        <f>' B_Populations'!E12</f>
        <v>30902</v>
      </c>
      <c r="AK7" s="157">
        <f>IF(AJ7=0,0,($D$7/$AJ$7)*100000)</f>
        <v>142.38560610963691</v>
      </c>
      <c r="AL7" s="157">
        <f>' B_Populations'!G12</f>
        <v>30187</v>
      </c>
      <c r="AM7" s="157">
        <f>IF(AL7=0,0,($E$7/$AL$7)*100000)</f>
        <v>26.501474144499284</v>
      </c>
      <c r="AN7" s="157">
        <f>' B_Populations'!I12</f>
        <v>0</v>
      </c>
      <c r="AO7" s="157">
        <f>IF(AN7=0,0,($F$7/$AN$7)*100000)</f>
        <v>0</v>
      </c>
      <c r="AP7" s="157">
        <f>' B_Populations'!K12</f>
        <v>0</v>
      </c>
      <c r="AQ7" s="157">
        <f>IF(AP7=0,0,($G$7/$AP$7)*100000)</f>
        <v>0</v>
      </c>
      <c r="AR7" s="157">
        <f>' B_Populations'!M12</f>
        <v>0</v>
      </c>
      <c r="AS7" s="157">
        <f>IF(AR7=0,0,($H$7/$AR$7)*100000)</f>
        <v>0</v>
      </c>
      <c r="AT7" s="157">
        <f>' B_Populations'!O12</f>
        <v>0</v>
      </c>
      <c r="AU7" s="157">
        <f>IF(AT7=0,0,($I$7/$AT$7)*100000)</f>
        <v>0</v>
      </c>
      <c r="AV7" s="157">
        <f>' B_Populations'!Q12</f>
        <v>0</v>
      </c>
      <c r="AW7" s="157">
        <f>IF(AV7=0,0,($J$7/$AV$7)*100000)</f>
        <v>0</v>
      </c>
      <c r="AX7" s="157">
        <f>' B_Populations'!S12</f>
        <v>0</v>
      </c>
      <c r="AY7" s="157">
        <f>IF(AX7=0,0,($K$7/$AX$7)*100000)</f>
        <v>0</v>
      </c>
      <c r="AZ7" s="157">
        <f>' B_Populations'!U12</f>
        <v>0</v>
      </c>
      <c r="BA7" s="157">
        <f>IF(AZ7=0,0,($L$7/$AZ$7)*100000)</f>
        <v>0</v>
      </c>
      <c r="BC7" s="157">
        <f>' B_Populations'!W12</f>
        <v>0</v>
      </c>
      <c r="BD7" s="157">
        <f>IF(BC7=0,0,($M$7/$BC$7)*100000)</f>
        <v>0</v>
      </c>
      <c r="BE7" s="157">
        <f>' B_Populations'!Y12</f>
        <v>0</v>
      </c>
      <c r="BF7" s="157">
        <f>IF(BE7=0,0,($N$7/$BE$7)*100000)</f>
        <v>0</v>
      </c>
      <c r="BG7" s="157">
        <f>' B_Populations'!AA12</f>
        <v>0</v>
      </c>
      <c r="BH7" s="157">
        <f>IF(BG7=0,0,($O$7/$BG$7)*100000)</f>
        <v>0</v>
      </c>
      <c r="BI7" s="157">
        <f>' B_Populations'!AC12</f>
        <v>0</v>
      </c>
      <c r="BJ7" s="157">
        <f>IF(BI7=0,0,($P$7/$BI$7)*100000)</f>
        <v>0</v>
      </c>
      <c r="BK7" s="157">
        <f>' B_Populations'!AE12</f>
        <v>0</v>
      </c>
      <c r="BL7" s="157">
        <f>IF(BK7=0,0,($Q$7/$BK$7)*100000)</f>
        <v>0</v>
      </c>
      <c r="BM7" s="157">
        <f>' B_Populations'!AG12</f>
        <v>0</v>
      </c>
      <c r="BN7" s="157">
        <f>IF(BM7=0,0,($R$7/$BM$7)*100000)</f>
        <v>0</v>
      </c>
      <c r="BO7" s="157">
        <f>' B_Populations'!AI12</f>
        <v>0</v>
      </c>
      <c r="BP7" s="157">
        <f>IF(BO7=0,0,($S$7/$BO$7)*100000)</f>
        <v>0</v>
      </c>
      <c r="BQ7" s="157">
        <f>' B_Populations'!AK12</f>
        <v>0</v>
      </c>
      <c r="BR7" s="157">
        <f>IF(BQ7=0,0,($T$7/$BQ$7)*100000)</f>
        <v>0</v>
      </c>
      <c r="BS7" s="157">
        <f>' B_Populations'!AM12</f>
        <v>0</v>
      </c>
      <c r="BT7" s="157">
        <f>IF(BS7=0,0,($U$7/$BS$7)*100000)</f>
        <v>0</v>
      </c>
      <c r="BU7" s="157">
        <f>' B_Populations'!AO12</f>
        <v>0</v>
      </c>
      <c r="BV7" s="157">
        <f>IF(BU7=0,0,($V$7/$BU$7)*100000)</f>
        <v>0</v>
      </c>
      <c r="BW7" s="157">
        <f>' B_Populations'!AQ12</f>
        <v>0</v>
      </c>
      <c r="BX7" s="157">
        <f>IF(BW7=0,0,($W$7/$BW$7)*100000)</f>
        <v>0</v>
      </c>
      <c r="BY7" s="157">
        <f>' B_Populations'!AS12</f>
        <v>0</v>
      </c>
      <c r="BZ7" s="157">
        <f>IF(BY7=0,0,($X$7/$BY$7)*100000)</f>
        <v>0</v>
      </c>
      <c r="CA7" s="157">
        <f>' B_Populations'!AU12</f>
        <v>0</v>
      </c>
      <c r="CB7" s="157">
        <f>IF(CA7=0,0,($Y$7/$CA$7)*100000)</f>
        <v>0</v>
      </c>
      <c r="CC7" s="157">
        <f>' B_Populations'!AW12</f>
        <v>0</v>
      </c>
      <c r="CD7" s="157">
        <f>IF(CC7=0,0,($Z$7/$CC$7)*100000)</f>
        <v>0</v>
      </c>
      <c r="CE7" s="157">
        <f>' B_Populations'!AY12</f>
        <v>0</v>
      </c>
      <c r="CF7" s="157">
        <f>IF(CE7=0,0,($AA$7/$CE$7)*100000)</f>
        <v>0</v>
      </c>
      <c r="CG7" s="157">
        <f>' B_Populations'!BA12</f>
        <v>0</v>
      </c>
      <c r="CH7" s="157">
        <f>IF(CG7=0,0,($AB$7/$CG$7)*100000)</f>
        <v>0</v>
      </c>
      <c r="CI7" s="157">
        <f>' B_Populations'!BC12</f>
        <v>0</v>
      </c>
      <c r="CJ7" s="157">
        <f>IF(CI7=0,0,($AC$7/$CI$7)*100000)</f>
        <v>0</v>
      </c>
      <c r="CK7" s="157">
        <f>' B_Populations'!BE12</f>
        <v>0</v>
      </c>
      <c r="CL7" s="157">
        <f>IF(CK7=0,0,($AD$7/$CK$7)*100000)</f>
        <v>0</v>
      </c>
      <c r="CM7" s="157">
        <f>' B_Populations'!BG12</f>
        <v>0</v>
      </c>
      <c r="CN7" s="157">
        <f>IF(CM7=0,0,($AE$7/$CM$7)*100000)</f>
        <v>0</v>
      </c>
      <c r="CO7" s="157">
        <f>' B_Populations'!BI12</f>
        <v>0</v>
      </c>
      <c r="CP7" s="157">
        <f>IF(CO7=0,0,($AF$7/$CO$7)*100000)</f>
        <v>0</v>
      </c>
      <c r="CQ7" s="110"/>
      <c r="CR7" s="158"/>
      <c r="CS7" s="159">
        <v>0.135573</v>
      </c>
      <c r="CT7" s="110"/>
      <c r="CU7" s="108" t="str">
        <f>' B_Populations'!$B$12</f>
        <v>25-34</v>
      </c>
      <c r="CV7" s="160">
        <f t="shared" si="3"/>
        <v>11.540205274271964</v>
      </c>
      <c r="CW7" s="161">
        <f t="shared" si="4"/>
        <v>19.303643777101804</v>
      </c>
      <c r="CX7" s="161">
        <f t="shared" si="5"/>
        <v>3.5928843541922015</v>
      </c>
      <c r="CY7" s="162">
        <f t="shared" si="6"/>
        <v>0</v>
      </c>
      <c r="CZ7" s="162">
        <f t="shared" si="7"/>
        <v>0</v>
      </c>
      <c r="DA7" s="162">
        <f t="shared" si="8"/>
        <v>0</v>
      </c>
      <c r="DB7" s="162">
        <f t="shared" si="9"/>
        <v>0</v>
      </c>
      <c r="DC7" s="162">
        <f t="shared" si="10"/>
        <v>0</v>
      </c>
      <c r="DD7" s="162">
        <f t="shared" si="11"/>
        <v>0</v>
      </c>
      <c r="DE7" s="162">
        <f t="shared" si="12"/>
        <v>0</v>
      </c>
      <c r="DF7" s="162">
        <f t="shared" si="13"/>
        <v>0</v>
      </c>
      <c r="DG7" s="162">
        <f t="shared" si="14"/>
        <v>0</v>
      </c>
      <c r="DH7" s="162">
        <f t="shared" si="15"/>
        <v>0</v>
      </c>
      <c r="DI7" s="162">
        <f t="shared" si="16"/>
        <v>0</v>
      </c>
      <c r="DJ7" s="162">
        <f t="shared" si="17"/>
        <v>0</v>
      </c>
      <c r="DK7" s="162">
        <f t="shared" si="18"/>
        <v>0</v>
      </c>
      <c r="DL7" s="162">
        <f t="shared" si="19"/>
        <v>0</v>
      </c>
      <c r="DM7" s="162">
        <f t="shared" si="20"/>
        <v>0</v>
      </c>
      <c r="DN7" s="162">
        <f t="shared" si="21"/>
        <v>0</v>
      </c>
      <c r="DO7" s="162">
        <f t="shared" si="22"/>
        <v>0</v>
      </c>
      <c r="DP7" s="162">
        <f t="shared" si="23"/>
        <v>0</v>
      </c>
      <c r="DQ7" s="162">
        <f t="shared" si="24"/>
        <v>0</v>
      </c>
      <c r="DR7" s="162">
        <f t="shared" si="25"/>
        <v>0</v>
      </c>
      <c r="DS7" s="162">
        <f t="shared" si="26"/>
        <v>0</v>
      </c>
      <c r="DT7" s="162">
        <f t="shared" si="27"/>
        <v>0</v>
      </c>
      <c r="DU7" s="162">
        <f t="shared" si="28"/>
        <v>0</v>
      </c>
      <c r="DV7" s="162">
        <f t="shared" si="29"/>
        <v>0</v>
      </c>
      <c r="DW7" s="162">
        <f t="shared" si="30"/>
        <v>0</v>
      </c>
      <c r="DX7" s="162">
        <f t="shared" si="31"/>
        <v>0</v>
      </c>
      <c r="DY7" s="162">
        <f t="shared" si="32"/>
        <v>0</v>
      </c>
    </row>
    <row r="8" spans="1:129">
      <c r="B8" s="108" t="str">
        <f>' B_Populations'!$B$13</f>
        <v>35-44</v>
      </c>
      <c r="C8" s="301">
        <v>41</v>
      </c>
      <c r="D8" s="302">
        <v>26</v>
      </c>
      <c r="E8" s="302">
        <f t="shared" si="33"/>
        <v>15</v>
      </c>
      <c r="F8" s="155"/>
      <c r="G8" s="155"/>
      <c r="H8" s="155"/>
      <c r="I8" s="155"/>
      <c r="J8" s="155"/>
      <c r="K8" s="155"/>
      <c r="L8" s="155"/>
      <c r="M8" s="156"/>
      <c r="N8" s="156"/>
      <c r="O8" s="156"/>
      <c r="P8" s="156"/>
      <c r="Q8" s="156"/>
      <c r="R8" s="156"/>
      <c r="S8" s="156"/>
      <c r="T8" s="156"/>
      <c r="U8" s="156"/>
      <c r="V8" s="156"/>
      <c r="W8" s="156"/>
      <c r="X8" s="156"/>
      <c r="Y8" s="156"/>
      <c r="Z8" s="156"/>
      <c r="AA8" s="156"/>
      <c r="AB8" s="156"/>
      <c r="AC8" s="156"/>
      <c r="AD8" s="156"/>
      <c r="AE8" s="156"/>
      <c r="AF8" s="156"/>
      <c r="AG8" s="110"/>
      <c r="AH8" s="157">
        <f>' B_Populations'!C13</f>
        <v>68302</v>
      </c>
      <c r="AI8" s="157">
        <f>IF(AH8=0,0,($C$8/$AH$8)*100000)</f>
        <v>60.027524816257213</v>
      </c>
      <c r="AJ8" s="157">
        <f>' B_Populations'!E13</f>
        <v>35130</v>
      </c>
      <c r="AK8" s="157">
        <f>IF(AJ8=0,0,($D$8/$AJ$8)*100000)</f>
        <v>74.010816965556501</v>
      </c>
      <c r="AL8" s="157">
        <f>' B_Populations'!G13</f>
        <v>33172</v>
      </c>
      <c r="AM8" s="157">
        <f>IF(AL8=0,0,($E$8/$AL$8)*100000)</f>
        <v>45.218859278909925</v>
      </c>
      <c r="AN8" s="157">
        <f>' B_Populations'!I13</f>
        <v>0</v>
      </c>
      <c r="AO8" s="157">
        <f>IF(AN8=0,0,($F$8/$AN$8)*100000)</f>
        <v>0</v>
      </c>
      <c r="AP8" s="157">
        <f>' B_Populations'!K13</f>
        <v>0</v>
      </c>
      <c r="AQ8" s="157">
        <f>IF(AP8=0,0,($G$8/$AP$8)*100000)</f>
        <v>0</v>
      </c>
      <c r="AR8" s="157">
        <f>' B_Populations'!M13</f>
        <v>0</v>
      </c>
      <c r="AS8" s="157">
        <f>IF(AR8=0,0,($H$8/$AR$8)*100000)</f>
        <v>0</v>
      </c>
      <c r="AT8" s="157">
        <f>' B_Populations'!O13</f>
        <v>0</v>
      </c>
      <c r="AU8" s="157">
        <f>IF(AT8=0,0,($I$8/$AT$8)*100000)</f>
        <v>0</v>
      </c>
      <c r="AV8" s="157">
        <f>' B_Populations'!Q13</f>
        <v>0</v>
      </c>
      <c r="AW8" s="157">
        <f>IF(AV8=0,0,($J$8/$AV$8)*100000)</f>
        <v>0</v>
      </c>
      <c r="AX8" s="157">
        <f>' B_Populations'!S13</f>
        <v>0</v>
      </c>
      <c r="AY8" s="157">
        <f>IF(AX8=0,0,($K$8/$AX$8)*100000)</f>
        <v>0</v>
      </c>
      <c r="AZ8" s="157">
        <f>' B_Populations'!U13</f>
        <v>0</v>
      </c>
      <c r="BA8" s="157">
        <f>IF(AZ8=0,0,($L$8/$AZ$8)*100000)</f>
        <v>0</v>
      </c>
      <c r="BC8" s="157">
        <f>' B_Populations'!W13</f>
        <v>0</v>
      </c>
      <c r="BD8" s="157">
        <f>IF(BC8=0,0,($M$8/$BC$8)*100000)</f>
        <v>0</v>
      </c>
      <c r="BE8" s="157">
        <f>' B_Populations'!Y13</f>
        <v>0</v>
      </c>
      <c r="BF8" s="157">
        <f>IF(BE8=0,0,($N$8/$BE$8)*100000)</f>
        <v>0</v>
      </c>
      <c r="BG8" s="157">
        <f>' B_Populations'!AA13</f>
        <v>0</v>
      </c>
      <c r="BH8" s="157">
        <f>IF(BG8=0,0,($O$8/$BG$8)*100000)</f>
        <v>0</v>
      </c>
      <c r="BI8" s="157">
        <f>' B_Populations'!AC13</f>
        <v>0</v>
      </c>
      <c r="BJ8" s="157">
        <f>IF(BI8=0,0,($P$8/$BI$8)*100000)</f>
        <v>0</v>
      </c>
      <c r="BK8" s="157">
        <f>' B_Populations'!AE13</f>
        <v>0</v>
      </c>
      <c r="BL8" s="157">
        <f>IF(BK8=0,0,($Q$8/$BK$8)*100000)</f>
        <v>0</v>
      </c>
      <c r="BM8" s="157">
        <f>' B_Populations'!AG13</f>
        <v>0</v>
      </c>
      <c r="BN8" s="157">
        <f>IF(BM8=0,0,($R$8/$BM$8)*100000)</f>
        <v>0</v>
      </c>
      <c r="BO8" s="157">
        <f>' B_Populations'!AI13</f>
        <v>0</v>
      </c>
      <c r="BP8" s="157">
        <f>IF(BO8=0,0,($S$8/$BO$8)*100000)</f>
        <v>0</v>
      </c>
      <c r="BQ8" s="157">
        <f>' B_Populations'!AK13</f>
        <v>0</v>
      </c>
      <c r="BR8" s="157">
        <f>IF(BQ8=0,0,($T$8/$BQ$8)*100000)</f>
        <v>0</v>
      </c>
      <c r="BS8" s="157">
        <f>' B_Populations'!AM13</f>
        <v>0</v>
      </c>
      <c r="BT8" s="157">
        <f>IF(BS8=0,0,($U$8/$BS$8)*100000)</f>
        <v>0</v>
      </c>
      <c r="BU8" s="157">
        <f>' B_Populations'!AO13</f>
        <v>0</v>
      </c>
      <c r="BV8" s="157">
        <f>IF(BU8=0,0,($V$8/$BU$8)*100000)</f>
        <v>0</v>
      </c>
      <c r="BW8" s="157">
        <f>' B_Populations'!AQ13</f>
        <v>0</v>
      </c>
      <c r="BX8" s="157">
        <f>IF(BW8=0,0,($W$8/$BW$8)*100000)</f>
        <v>0</v>
      </c>
      <c r="BY8" s="157">
        <f>' B_Populations'!AS13</f>
        <v>0</v>
      </c>
      <c r="BZ8" s="157">
        <f>IF(BY8=0,0,($X$8/$BY$8)*100000)</f>
        <v>0</v>
      </c>
      <c r="CA8" s="157">
        <f>' B_Populations'!AU13</f>
        <v>0</v>
      </c>
      <c r="CB8" s="157">
        <f>IF(CA8=0,0,($Y$8/$CA$8)*100000)</f>
        <v>0</v>
      </c>
      <c r="CC8" s="157">
        <f>' B_Populations'!AW13</f>
        <v>0</v>
      </c>
      <c r="CD8" s="157">
        <f>IF(CC8=0,0,($Z$8/$CC$8)*100000)</f>
        <v>0</v>
      </c>
      <c r="CE8" s="157">
        <f>' B_Populations'!AY13</f>
        <v>0</v>
      </c>
      <c r="CF8" s="157">
        <f>IF(CE8=0,0,($AA$8/$CE$8)*100000)</f>
        <v>0</v>
      </c>
      <c r="CG8" s="157">
        <f>' B_Populations'!BA13</f>
        <v>0</v>
      </c>
      <c r="CH8" s="157">
        <f>IF(CG8=0,0,($AB$8/$CG$8)*100000)</f>
        <v>0</v>
      </c>
      <c r="CI8" s="157">
        <f>' B_Populations'!BC13</f>
        <v>0</v>
      </c>
      <c r="CJ8" s="157">
        <f>IF(CI8=0,0,($AC$8/$CI$8)*100000)</f>
        <v>0</v>
      </c>
      <c r="CK8" s="157">
        <f>' B_Populations'!BE13</f>
        <v>0</v>
      </c>
      <c r="CL8" s="157">
        <f>IF(CK8=0,0,($AD$8/$CK$8)*100000)</f>
        <v>0</v>
      </c>
      <c r="CM8" s="157">
        <f>' B_Populations'!BG13</f>
        <v>0</v>
      </c>
      <c r="CN8" s="157">
        <f>IF(CM8=0,0,($AE$8/$CM$8)*100000)</f>
        <v>0</v>
      </c>
      <c r="CO8" s="157">
        <f>' B_Populations'!BI13</f>
        <v>0</v>
      </c>
      <c r="CP8" s="157">
        <f>IF(CO8=0,0,($AF$8/$CO$8)*100000)</f>
        <v>0</v>
      </c>
      <c r="CQ8" s="110"/>
      <c r="CR8" s="158"/>
      <c r="CS8" s="159">
        <v>0.16261300000000001</v>
      </c>
      <c r="CT8" s="110"/>
      <c r="CU8" s="108" t="str">
        <f>' B_Populations'!$B$13</f>
        <v>35-44</v>
      </c>
      <c r="CV8" s="160">
        <f t="shared" si="3"/>
        <v>9.7612558929460338</v>
      </c>
      <c r="CW8" s="161">
        <f t="shared" si="4"/>
        <v>12.035120979220039</v>
      </c>
      <c r="CX8" s="161">
        <f t="shared" si="5"/>
        <v>7.3531743639213802</v>
      </c>
      <c r="CY8" s="162">
        <f t="shared" si="6"/>
        <v>0</v>
      </c>
      <c r="CZ8" s="162">
        <f t="shared" si="7"/>
        <v>0</v>
      </c>
      <c r="DA8" s="162">
        <f t="shared" si="8"/>
        <v>0</v>
      </c>
      <c r="DB8" s="162">
        <f t="shared" si="9"/>
        <v>0</v>
      </c>
      <c r="DC8" s="162">
        <f t="shared" si="10"/>
        <v>0</v>
      </c>
      <c r="DD8" s="162">
        <f t="shared" si="11"/>
        <v>0</v>
      </c>
      <c r="DE8" s="162">
        <f t="shared" si="12"/>
        <v>0</v>
      </c>
      <c r="DF8" s="162">
        <f t="shared" si="13"/>
        <v>0</v>
      </c>
      <c r="DG8" s="162">
        <f t="shared" si="14"/>
        <v>0</v>
      </c>
      <c r="DH8" s="162">
        <f t="shared" si="15"/>
        <v>0</v>
      </c>
      <c r="DI8" s="162">
        <f t="shared" si="16"/>
        <v>0</v>
      </c>
      <c r="DJ8" s="162">
        <f t="shared" si="17"/>
        <v>0</v>
      </c>
      <c r="DK8" s="162">
        <f t="shared" si="18"/>
        <v>0</v>
      </c>
      <c r="DL8" s="162">
        <f t="shared" si="19"/>
        <v>0</v>
      </c>
      <c r="DM8" s="162">
        <f t="shared" si="20"/>
        <v>0</v>
      </c>
      <c r="DN8" s="162">
        <f t="shared" si="21"/>
        <v>0</v>
      </c>
      <c r="DO8" s="162">
        <f t="shared" si="22"/>
        <v>0</v>
      </c>
      <c r="DP8" s="162">
        <f t="shared" si="23"/>
        <v>0</v>
      </c>
      <c r="DQ8" s="162">
        <f t="shared" si="24"/>
        <v>0</v>
      </c>
      <c r="DR8" s="162">
        <f t="shared" si="25"/>
        <v>0</v>
      </c>
      <c r="DS8" s="162">
        <f t="shared" si="26"/>
        <v>0</v>
      </c>
      <c r="DT8" s="162">
        <f t="shared" si="27"/>
        <v>0</v>
      </c>
      <c r="DU8" s="162">
        <f t="shared" si="28"/>
        <v>0</v>
      </c>
      <c r="DV8" s="162">
        <f t="shared" si="29"/>
        <v>0</v>
      </c>
      <c r="DW8" s="162">
        <f t="shared" si="30"/>
        <v>0</v>
      </c>
      <c r="DX8" s="162">
        <f t="shared" si="31"/>
        <v>0</v>
      </c>
      <c r="DY8" s="162">
        <f t="shared" si="32"/>
        <v>0</v>
      </c>
    </row>
    <row r="9" spans="1:129">
      <c r="B9" s="108" t="str">
        <f>' B_Populations'!$B$14</f>
        <v>45-54</v>
      </c>
      <c r="C9" s="301">
        <v>44</v>
      </c>
      <c r="D9" s="302">
        <v>33</v>
      </c>
      <c r="E9" s="302">
        <f t="shared" si="33"/>
        <v>11</v>
      </c>
      <c r="F9" s="155"/>
      <c r="G9" s="155"/>
      <c r="H9" s="155"/>
      <c r="I9" s="155"/>
      <c r="J9" s="155"/>
      <c r="K9" s="155"/>
      <c r="L9" s="155"/>
      <c r="M9" s="156"/>
      <c r="N9" s="156"/>
      <c r="O9" s="156"/>
      <c r="P9" s="156"/>
      <c r="Q9" s="156"/>
      <c r="R9" s="156"/>
      <c r="S9" s="156"/>
      <c r="T9" s="156"/>
      <c r="U9" s="156"/>
      <c r="V9" s="156"/>
      <c r="W9" s="156"/>
      <c r="X9" s="156"/>
      <c r="Y9" s="156"/>
      <c r="Z9" s="156"/>
      <c r="AA9" s="156"/>
      <c r="AB9" s="156"/>
      <c r="AC9" s="156"/>
      <c r="AD9" s="156"/>
      <c r="AE9" s="156"/>
      <c r="AF9" s="156"/>
      <c r="AG9" s="110"/>
      <c r="AH9" s="157">
        <f>' B_Populations'!C14</f>
        <v>70202</v>
      </c>
      <c r="AI9" s="157">
        <f>IF(AH9=0,0,($C$9/$AH$9)*100000)</f>
        <v>62.676277029144465</v>
      </c>
      <c r="AJ9" s="157">
        <f>' B_Populations'!E14</f>
        <v>35447</v>
      </c>
      <c r="AK9" s="157">
        <f>IF(AJ9=0,0,($D$9/$AJ$9)*100000)</f>
        <v>93.096735972014557</v>
      </c>
      <c r="AL9" s="157">
        <f>' B_Populations'!G14</f>
        <v>34755</v>
      </c>
      <c r="AM9" s="157">
        <f>IF(AL9=0,0,($E$9/$AL$9)*100000)</f>
        <v>31.650122284563373</v>
      </c>
      <c r="AN9" s="157">
        <f>' B_Populations'!I14</f>
        <v>0</v>
      </c>
      <c r="AO9" s="157">
        <f>IF(AN9=0,0,($F$9/$AN$9)*100000)</f>
        <v>0</v>
      </c>
      <c r="AP9" s="157">
        <f>' B_Populations'!K14</f>
        <v>0</v>
      </c>
      <c r="AQ9" s="157">
        <f>IF(AP9=0,0,($G$9/$AP$9)*100000)</f>
        <v>0</v>
      </c>
      <c r="AR9" s="157">
        <f>' B_Populations'!M14</f>
        <v>0</v>
      </c>
      <c r="AS9" s="157">
        <f>IF(AR9=0,0,($H$9/$AR$9)*100000)</f>
        <v>0</v>
      </c>
      <c r="AT9" s="157">
        <f>' B_Populations'!O14</f>
        <v>0</v>
      </c>
      <c r="AU9" s="157">
        <f>IF(AT9=0,0,($I$9/$AT$9)*100000)</f>
        <v>0</v>
      </c>
      <c r="AV9" s="157">
        <f>' B_Populations'!Q14</f>
        <v>0</v>
      </c>
      <c r="AW9" s="157">
        <f>IF(AV9=0,0,($J$9/$AV$9)*100000)</f>
        <v>0</v>
      </c>
      <c r="AX9" s="157">
        <f>' B_Populations'!S14</f>
        <v>0</v>
      </c>
      <c r="AY9" s="157">
        <f>IF(AX9=0,0,($K$9/$AX$9)*100000)</f>
        <v>0</v>
      </c>
      <c r="AZ9" s="157">
        <f>' B_Populations'!U14</f>
        <v>0</v>
      </c>
      <c r="BA9" s="157">
        <f>IF(AZ9=0,0,($L$9/$AZ$9)*100000)</f>
        <v>0</v>
      </c>
      <c r="BC9" s="157">
        <f>' B_Populations'!W14</f>
        <v>0</v>
      </c>
      <c r="BD9" s="157">
        <f>IF(BC9=0,0,($M$9/$BC$9)*100000)</f>
        <v>0</v>
      </c>
      <c r="BE9" s="157">
        <f>' B_Populations'!Y14</f>
        <v>0</v>
      </c>
      <c r="BF9" s="157">
        <f>IF(BE9=0,0,($N$9/$BE$9)*100000)</f>
        <v>0</v>
      </c>
      <c r="BG9" s="157">
        <f>' B_Populations'!AA14</f>
        <v>0</v>
      </c>
      <c r="BH9" s="157">
        <f>IF(BG9=0,0,($O$9/$BG$9)*100000)</f>
        <v>0</v>
      </c>
      <c r="BI9" s="157">
        <f>' B_Populations'!AC14</f>
        <v>0</v>
      </c>
      <c r="BJ9" s="157">
        <f>IF(BI9=0,0,($P$9/$BI$9)*100000)</f>
        <v>0</v>
      </c>
      <c r="BK9" s="157">
        <f>' B_Populations'!AE14</f>
        <v>0</v>
      </c>
      <c r="BL9" s="157">
        <f>IF(BK9=0,0,($Q$9/$BK$9)*100000)</f>
        <v>0</v>
      </c>
      <c r="BM9" s="157">
        <f>' B_Populations'!AG14</f>
        <v>0</v>
      </c>
      <c r="BN9" s="157">
        <f>IF(BM9=0,0,($R$9/$BM$9)*100000)</f>
        <v>0</v>
      </c>
      <c r="BO9" s="157">
        <f>' B_Populations'!AI14</f>
        <v>0</v>
      </c>
      <c r="BP9" s="157">
        <f>IF(BO9=0,0,($S$9/$BO$9)*100000)</f>
        <v>0</v>
      </c>
      <c r="BQ9" s="157">
        <f>' B_Populations'!AK14</f>
        <v>0</v>
      </c>
      <c r="BR9" s="157">
        <f>IF(BQ9=0,0,($T$9/$BQ$9)*100000)</f>
        <v>0</v>
      </c>
      <c r="BS9" s="157">
        <f>' B_Populations'!AM14</f>
        <v>0</v>
      </c>
      <c r="BT9" s="157">
        <f>IF(BS9=0,0,($U$9/$BS$9)*100000)</f>
        <v>0</v>
      </c>
      <c r="BU9" s="157">
        <f>' B_Populations'!AO14</f>
        <v>0</v>
      </c>
      <c r="BV9" s="157">
        <f>IF(BU9=0,0,($V$9/$BU$9)*100000)</f>
        <v>0</v>
      </c>
      <c r="BW9" s="157">
        <f>' B_Populations'!AQ14</f>
        <v>0</v>
      </c>
      <c r="BX9" s="157">
        <f>IF(BW9=0,0,($W$9/$BW$9)*100000)</f>
        <v>0</v>
      </c>
      <c r="BY9" s="157">
        <f>' B_Populations'!AS14</f>
        <v>0</v>
      </c>
      <c r="BZ9" s="157">
        <f>IF(BY9=0,0,($X$9/$BY$9)*100000)</f>
        <v>0</v>
      </c>
      <c r="CA9" s="157">
        <f>' B_Populations'!AU14</f>
        <v>0</v>
      </c>
      <c r="CB9" s="157">
        <f>IF(CA9=0,0,($Y$9/$CA$9)*100000)</f>
        <v>0</v>
      </c>
      <c r="CC9" s="157">
        <f>' B_Populations'!AW14</f>
        <v>0</v>
      </c>
      <c r="CD9" s="157">
        <f>IF(CC9=0,0,($Z$9/$CC$9)*100000)</f>
        <v>0</v>
      </c>
      <c r="CE9" s="157">
        <f>' B_Populations'!AY14</f>
        <v>0</v>
      </c>
      <c r="CF9" s="157">
        <f>IF(CE9=0,0,($AA$9/$CE$9)*100000)</f>
        <v>0</v>
      </c>
      <c r="CG9" s="157">
        <f>' B_Populations'!BA14</f>
        <v>0</v>
      </c>
      <c r="CH9" s="157">
        <f>IF(CG9=0,0,($AB$9/$CG$9)*100000)</f>
        <v>0</v>
      </c>
      <c r="CI9" s="157">
        <f>' B_Populations'!BC14</f>
        <v>0</v>
      </c>
      <c r="CJ9" s="157">
        <f>IF(CI9=0,0,($AC$9/$CI$9)*100000)</f>
        <v>0</v>
      </c>
      <c r="CK9" s="157">
        <f>' B_Populations'!BE14</f>
        <v>0</v>
      </c>
      <c r="CL9" s="157">
        <f>IF(CK9=0,0,($AD$9/$CK$9)*100000)</f>
        <v>0</v>
      </c>
      <c r="CM9" s="157">
        <f>' B_Populations'!BG14</f>
        <v>0</v>
      </c>
      <c r="CN9" s="157">
        <f>IF(CM9=0,0,($AE$9/$CM$9)*100000)</f>
        <v>0</v>
      </c>
      <c r="CO9" s="157">
        <f>' B_Populations'!BI14</f>
        <v>0</v>
      </c>
      <c r="CP9" s="157">
        <f>IF(CO9=0,0,($AF$9/$CO$9)*100000)</f>
        <v>0</v>
      </c>
      <c r="CQ9" s="110"/>
      <c r="CR9" s="158"/>
      <c r="CS9" s="159">
        <v>0.13483400000000001</v>
      </c>
      <c r="CT9" s="110"/>
      <c r="CU9" s="108" t="str">
        <f>' B_Populations'!$B$14</f>
        <v>45-54</v>
      </c>
      <c r="CV9" s="160">
        <f t="shared" si="3"/>
        <v>8.4508931369476663</v>
      </c>
      <c r="CW9" s="161">
        <f t="shared" si="4"/>
        <v>12.552605298050612</v>
      </c>
      <c r="CX9" s="161">
        <f t="shared" si="5"/>
        <v>4.2675125881168183</v>
      </c>
      <c r="CY9" s="162">
        <f t="shared" si="6"/>
        <v>0</v>
      </c>
      <c r="CZ9" s="162">
        <f t="shared" si="7"/>
        <v>0</v>
      </c>
      <c r="DA9" s="162">
        <f t="shared" si="8"/>
        <v>0</v>
      </c>
      <c r="DB9" s="162">
        <f t="shared" si="9"/>
        <v>0</v>
      </c>
      <c r="DC9" s="162">
        <f t="shared" si="10"/>
        <v>0</v>
      </c>
      <c r="DD9" s="162">
        <f t="shared" si="11"/>
        <v>0</v>
      </c>
      <c r="DE9" s="162">
        <f t="shared" si="12"/>
        <v>0</v>
      </c>
      <c r="DF9" s="162">
        <f t="shared" si="13"/>
        <v>0</v>
      </c>
      <c r="DG9" s="162">
        <f t="shared" si="14"/>
        <v>0</v>
      </c>
      <c r="DH9" s="162">
        <f t="shared" si="15"/>
        <v>0</v>
      </c>
      <c r="DI9" s="162">
        <f t="shared" si="16"/>
        <v>0</v>
      </c>
      <c r="DJ9" s="162">
        <f t="shared" si="17"/>
        <v>0</v>
      </c>
      <c r="DK9" s="162">
        <f t="shared" si="18"/>
        <v>0</v>
      </c>
      <c r="DL9" s="162">
        <f t="shared" si="19"/>
        <v>0</v>
      </c>
      <c r="DM9" s="162">
        <f t="shared" si="20"/>
        <v>0</v>
      </c>
      <c r="DN9" s="162">
        <f t="shared" si="21"/>
        <v>0</v>
      </c>
      <c r="DO9" s="162">
        <f t="shared" si="22"/>
        <v>0</v>
      </c>
      <c r="DP9" s="162">
        <f t="shared" si="23"/>
        <v>0</v>
      </c>
      <c r="DQ9" s="162">
        <f t="shared" si="24"/>
        <v>0</v>
      </c>
      <c r="DR9" s="162">
        <f t="shared" si="25"/>
        <v>0</v>
      </c>
      <c r="DS9" s="162">
        <f t="shared" si="26"/>
        <v>0</v>
      </c>
      <c r="DT9" s="162">
        <f t="shared" si="27"/>
        <v>0</v>
      </c>
      <c r="DU9" s="162">
        <f t="shared" si="28"/>
        <v>0</v>
      </c>
      <c r="DV9" s="162">
        <f t="shared" si="29"/>
        <v>0</v>
      </c>
      <c r="DW9" s="162">
        <f t="shared" si="30"/>
        <v>0</v>
      </c>
      <c r="DX9" s="162">
        <f t="shared" si="31"/>
        <v>0</v>
      </c>
      <c r="DY9" s="162">
        <f t="shared" si="32"/>
        <v>0</v>
      </c>
    </row>
    <row r="10" spans="1:129">
      <c r="B10" s="108" t="str">
        <f>' B_Populations'!$B$15</f>
        <v>55-64</v>
      </c>
      <c r="C10" s="301">
        <v>38</v>
      </c>
      <c r="D10" s="302">
        <v>28</v>
      </c>
      <c r="E10" s="302">
        <f t="shared" si="33"/>
        <v>10</v>
      </c>
      <c r="F10" s="155"/>
      <c r="G10" s="155"/>
      <c r="H10" s="155"/>
      <c r="I10" s="155"/>
      <c r="J10" s="155"/>
      <c r="K10" s="155"/>
      <c r="L10" s="155"/>
      <c r="M10" s="156"/>
      <c r="N10" s="156"/>
      <c r="O10" s="156"/>
      <c r="P10" s="156"/>
      <c r="Q10" s="156"/>
      <c r="R10" s="156"/>
      <c r="S10" s="156"/>
      <c r="T10" s="156"/>
      <c r="U10" s="156"/>
      <c r="V10" s="156"/>
      <c r="W10" s="156"/>
      <c r="X10" s="156"/>
      <c r="Y10" s="156"/>
      <c r="Z10" s="156"/>
      <c r="AA10" s="156"/>
      <c r="AB10" s="156"/>
      <c r="AC10" s="156"/>
      <c r="AD10" s="156"/>
      <c r="AE10" s="156"/>
      <c r="AF10" s="156"/>
      <c r="AG10" s="110"/>
      <c r="AH10" s="157">
        <f>' B_Populations'!C15</f>
        <v>67002</v>
      </c>
      <c r="AI10" s="157">
        <f>IF(AH10=0,0,($C$10/$AH$10)*100000)</f>
        <v>56.714724933584073</v>
      </c>
      <c r="AJ10" s="157">
        <f>' B_Populations'!E15</f>
        <v>33745</v>
      </c>
      <c r="AK10" s="157">
        <f>IF(AJ10=0,0,($D$10/$AJ$10)*100000)</f>
        <v>82.975255593421252</v>
      </c>
      <c r="AL10" s="157">
        <f>' B_Populations'!G15</f>
        <v>33257</v>
      </c>
      <c r="AM10" s="157">
        <f>IF(AL10=0,0,($E$10/$AL$10)*100000)</f>
        <v>30.068857684096582</v>
      </c>
      <c r="AN10" s="157">
        <f>' B_Populations'!I15</f>
        <v>0</v>
      </c>
      <c r="AO10" s="157">
        <f>IF(AN10=0,0,($F$10/$AN$10)*100000)</f>
        <v>0</v>
      </c>
      <c r="AP10" s="157">
        <f>' B_Populations'!K15</f>
        <v>0</v>
      </c>
      <c r="AQ10" s="157">
        <f>IF(AP10=0,0,($G$10/$AP$10)*100000)</f>
        <v>0</v>
      </c>
      <c r="AR10" s="157">
        <f>' B_Populations'!M15</f>
        <v>0</v>
      </c>
      <c r="AS10" s="157">
        <f>IF(AR10=0,0,($H$10/$AR$10)*100000)</f>
        <v>0</v>
      </c>
      <c r="AT10" s="157">
        <f>' B_Populations'!O15</f>
        <v>0</v>
      </c>
      <c r="AU10" s="157">
        <f>IF(AT10=0,0,($I$10/$AT$10)*100000)</f>
        <v>0</v>
      </c>
      <c r="AV10" s="157">
        <f>' B_Populations'!Q15</f>
        <v>0</v>
      </c>
      <c r="AW10" s="157">
        <f>IF(AV10=0,0,($J$10/$AV$10)*100000)</f>
        <v>0</v>
      </c>
      <c r="AX10" s="157">
        <f>' B_Populations'!S15</f>
        <v>0</v>
      </c>
      <c r="AY10" s="157">
        <f>IF(AX10=0,0,($K$10/$AX$10)*100000)</f>
        <v>0</v>
      </c>
      <c r="AZ10" s="157">
        <f>' B_Populations'!U15</f>
        <v>0</v>
      </c>
      <c r="BA10" s="157">
        <f>IF(AZ10=0,0,($L$10/$AZ$10)*100000)</f>
        <v>0</v>
      </c>
      <c r="BC10" s="157">
        <f>' B_Populations'!W15</f>
        <v>0</v>
      </c>
      <c r="BD10" s="157">
        <f>IF(BC10=0,0,($M$10/$BC$10)*100000)</f>
        <v>0</v>
      </c>
      <c r="BE10" s="157">
        <f>' B_Populations'!Y15</f>
        <v>0</v>
      </c>
      <c r="BF10" s="157">
        <f>IF(BE10=0,0,($N$10/$BE$10)*100000)</f>
        <v>0</v>
      </c>
      <c r="BG10" s="157">
        <f>' B_Populations'!AA15</f>
        <v>0</v>
      </c>
      <c r="BH10" s="157">
        <f>IF(BG10=0,0,($O$10/$BG$10)*100000)</f>
        <v>0</v>
      </c>
      <c r="BI10" s="157">
        <f>' B_Populations'!AC15</f>
        <v>0</v>
      </c>
      <c r="BJ10" s="157">
        <f>IF(BI10=0,0,($P$10/$BI$10)*100000)</f>
        <v>0</v>
      </c>
      <c r="BK10" s="157">
        <f>' B_Populations'!AE15</f>
        <v>0</v>
      </c>
      <c r="BL10" s="157">
        <f>IF(BK10=0,0,($Q$10/$BK$10)*100000)</f>
        <v>0</v>
      </c>
      <c r="BM10" s="157">
        <f>' B_Populations'!AG15</f>
        <v>0</v>
      </c>
      <c r="BN10" s="157">
        <f>IF(BM10=0,0,($R$10/$BM$10)*100000)</f>
        <v>0</v>
      </c>
      <c r="BO10" s="157">
        <f>' B_Populations'!AI15</f>
        <v>0</v>
      </c>
      <c r="BP10" s="157">
        <f>IF(BO10=0,0,($S$10/$BO$10)*100000)</f>
        <v>0</v>
      </c>
      <c r="BQ10" s="157">
        <f>' B_Populations'!AK15</f>
        <v>0</v>
      </c>
      <c r="BR10" s="157">
        <f>IF(BQ10=0,0,($T$10/$BQ$10)*100000)</f>
        <v>0</v>
      </c>
      <c r="BS10" s="157">
        <f>' B_Populations'!AM15</f>
        <v>0</v>
      </c>
      <c r="BT10" s="157">
        <f>IF(BS10=0,0,($U$10/$BS$10)*100000)</f>
        <v>0</v>
      </c>
      <c r="BU10" s="157">
        <f>' B_Populations'!AO15</f>
        <v>0</v>
      </c>
      <c r="BV10" s="157">
        <f>IF(BU10=0,0,($V$10/$BU$10)*100000)</f>
        <v>0</v>
      </c>
      <c r="BW10" s="157">
        <f>' B_Populations'!AQ15</f>
        <v>0</v>
      </c>
      <c r="BX10" s="157">
        <f>IF(BW10=0,0,($W$10/$BW$10)*100000)</f>
        <v>0</v>
      </c>
      <c r="BY10" s="157">
        <f>' B_Populations'!AS15</f>
        <v>0</v>
      </c>
      <c r="BZ10" s="157">
        <f>IF(BY10=0,0,($X$10/$BY$10)*100000)</f>
        <v>0</v>
      </c>
      <c r="CA10" s="157">
        <f>' B_Populations'!AU15</f>
        <v>0</v>
      </c>
      <c r="CB10" s="157">
        <f>IF(CA10=0,0,($Y$10/$CA$10)*100000)</f>
        <v>0</v>
      </c>
      <c r="CC10" s="157">
        <f>' B_Populations'!AW15</f>
        <v>0</v>
      </c>
      <c r="CD10" s="157">
        <f>IF(CC10=0,0,($Z$10/$CC$10)*100000)</f>
        <v>0</v>
      </c>
      <c r="CE10" s="157">
        <f>' B_Populations'!AY15</f>
        <v>0</v>
      </c>
      <c r="CF10" s="157">
        <f>IF(CE10=0,0,($AA$10/$CE$10)*100000)</f>
        <v>0</v>
      </c>
      <c r="CG10" s="157">
        <f>' B_Populations'!BA15</f>
        <v>0</v>
      </c>
      <c r="CH10" s="157">
        <f>IF(CG10=0,0,($AB$10/$CG$10)*100000)</f>
        <v>0</v>
      </c>
      <c r="CI10" s="157">
        <f>' B_Populations'!BC15</f>
        <v>0</v>
      </c>
      <c r="CJ10" s="157">
        <f>IF(CI10=0,0,($AC$10/$CI$10)*100000)</f>
        <v>0</v>
      </c>
      <c r="CK10" s="157">
        <f>' B_Populations'!BE15</f>
        <v>0</v>
      </c>
      <c r="CL10" s="157">
        <f>IF(CK10=0,0,($AD$10/$CK$10)*100000)</f>
        <v>0</v>
      </c>
      <c r="CM10" s="157">
        <f>' B_Populations'!BG15</f>
        <v>0</v>
      </c>
      <c r="CN10" s="157">
        <f>IF(CM10=0,0,($AE$10/$CM$10)*100000)</f>
        <v>0</v>
      </c>
      <c r="CO10" s="157">
        <f>' B_Populations'!BI15</f>
        <v>0</v>
      </c>
      <c r="CP10" s="157">
        <f>IF(CO10=0,0,($AF$10/$CO$10)*100000)</f>
        <v>0</v>
      </c>
      <c r="CQ10" s="110"/>
      <c r="CR10" s="158"/>
      <c r="CS10" s="159">
        <v>8.7247000000000005E-2</v>
      </c>
      <c r="CT10" s="110"/>
      <c r="CU10" s="108" t="str">
        <f>' B_Populations'!$B$15</f>
        <v>55-64</v>
      </c>
      <c r="CV10" s="160">
        <f t="shared" si="3"/>
        <v>4.94818960628041</v>
      </c>
      <c r="CW10" s="161">
        <f t="shared" si="4"/>
        <v>7.239342124759224</v>
      </c>
      <c r="CX10" s="161">
        <f t="shared" si="5"/>
        <v>2.6234176263643745</v>
      </c>
      <c r="CY10" s="162">
        <f t="shared" si="6"/>
        <v>0</v>
      </c>
      <c r="CZ10" s="162">
        <f t="shared" si="7"/>
        <v>0</v>
      </c>
      <c r="DA10" s="162">
        <f t="shared" si="8"/>
        <v>0</v>
      </c>
      <c r="DB10" s="162">
        <f t="shared" si="9"/>
        <v>0</v>
      </c>
      <c r="DC10" s="162">
        <f t="shared" si="10"/>
        <v>0</v>
      </c>
      <c r="DD10" s="162">
        <f t="shared" si="11"/>
        <v>0</v>
      </c>
      <c r="DE10" s="162">
        <f t="shared" si="12"/>
        <v>0</v>
      </c>
      <c r="DF10" s="162">
        <f t="shared" si="13"/>
        <v>0</v>
      </c>
      <c r="DG10" s="162">
        <f t="shared" si="14"/>
        <v>0</v>
      </c>
      <c r="DH10" s="162">
        <f t="shared" si="15"/>
        <v>0</v>
      </c>
      <c r="DI10" s="162">
        <f t="shared" si="16"/>
        <v>0</v>
      </c>
      <c r="DJ10" s="162">
        <f t="shared" si="17"/>
        <v>0</v>
      </c>
      <c r="DK10" s="162">
        <f t="shared" si="18"/>
        <v>0</v>
      </c>
      <c r="DL10" s="162">
        <f t="shared" si="19"/>
        <v>0</v>
      </c>
      <c r="DM10" s="162">
        <f t="shared" si="20"/>
        <v>0</v>
      </c>
      <c r="DN10" s="162">
        <f t="shared" si="21"/>
        <v>0</v>
      </c>
      <c r="DO10" s="162">
        <f t="shared" si="22"/>
        <v>0</v>
      </c>
      <c r="DP10" s="162">
        <f t="shared" si="23"/>
        <v>0</v>
      </c>
      <c r="DQ10" s="162">
        <f t="shared" si="24"/>
        <v>0</v>
      </c>
      <c r="DR10" s="162">
        <f t="shared" si="25"/>
        <v>0</v>
      </c>
      <c r="DS10" s="162">
        <f t="shared" si="26"/>
        <v>0</v>
      </c>
      <c r="DT10" s="162">
        <f t="shared" si="27"/>
        <v>0</v>
      </c>
      <c r="DU10" s="162">
        <f t="shared" si="28"/>
        <v>0</v>
      </c>
      <c r="DV10" s="162">
        <f t="shared" si="29"/>
        <v>0</v>
      </c>
      <c r="DW10" s="162">
        <f t="shared" si="30"/>
        <v>0</v>
      </c>
      <c r="DX10" s="162">
        <f t="shared" si="31"/>
        <v>0</v>
      </c>
      <c r="DY10" s="162">
        <f t="shared" si="32"/>
        <v>0</v>
      </c>
    </row>
    <row r="11" spans="1:129">
      <c r="B11" s="108" t="str">
        <f>' B_Populations'!$B$16</f>
        <v>65-74</v>
      </c>
      <c r="C11" s="301">
        <v>25</v>
      </c>
      <c r="D11" s="302">
        <v>17</v>
      </c>
      <c r="E11" s="302">
        <f t="shared" si="33"/>
        <v>8</v>
      </c>
      <c r="F11" s="155"/>
      <c r="G11" s="155"/>
      <c r="H11" s="155"/>
      <c r="I11" s="155"/>
      <c r="J11" s="155"/>
      <c r="K11" s="155"/>
      <c r="L11" s="155"/>
      <c r="M11" s="156"/>
      <c r="N11" s="156"/>
      <c r="O11" s="156"/>
      <c r="P11" s="156"/>
      <c r="Q11" s="156"/>
      <c r="R11" s="156"/>
      <c r="S11" s="156"/>
      <c r="T11" s="156"/>
      <c r="U11" s="156"/>
      <c r="V11" s="156"/>
      <c r="W11" s="156"/>
      <c r="X11" s="156"/>
      <c r="Y11" s="156"/>
      <c r="Z11" s="156"/>
      <c r="AA11" s="156"/>
      <c r="AB11" s="156"/>
      <c r="AC11" s="156"/>
      <c r="AD11" s="156"/>
      <c r="AE11" s="156"/>
      <c r="AF11" s="156"/>
      <c r="AG11" s="110"/>
      <c r="AH11" s="157">
        <f>' B_Populations'!C16</f>
        <v>47870</v>
      </c>
      <c r="AI11" s="157">
        <f>IF(AH11=0,0,($C$11/$AH$11)*100000)</f>
        <v>52.224775433465638</v>
      </c>
      <c r="AJ11" s="157">
        <f>' B_Populations'!E16</f>
        <v>22472</v>
      </c>
      <c r="AK11" s="157">
        <f>IF(AJ11=0,0,($D$11/$AJ$11)*100000)</f>
        <v>75.649697401210403</v>
      </c>
      <c r="AL11" s="157">
        <f>' B_Populations'!G16</f>
        <v>25398</v>
      </c>
      <c r="AM11" s="157">
        <f>IF(AL11=0,0,($E$11/$AL$11)*100000)</f>
        <v>31.498543192377355</v>
      </c>
      <c r="AN11" s="157">
        <f>' B_Populations'!I16</f>
        <v>0</v>
      </c>
      <c r="AO11" s="157">
        <f>IF(AN11=0,0,($F$11/$AN$11)*100000)</f>
        <v>0</v>
      </c>
      <c r="AP11" s="157">
        <f>' B_Populations'!K16</f>
        <v>0</v>
      </c>
      <c r="AQ11" s="157">
        <f>IF(AP11=0,0,($G$11/$AP$11)*100000)</f>
        <v>0</v>
      </c>
      <c r="AR11" s="157">
        <f>' B_Populations'!M16</f>
        <v>0</v>
      </c>
      <c r="AS11" s="157">
        <f>IF(AR11=0,0,($H$11/$AR$11)*100000)</f>
        <v>0</v>
      </c>
      <c r="AT11" s="157">
        <f>' B_Populations'!O16</f>
        <v>0</v>
      </c>
      <c r="AU11" s="157">
        <f>IF(AT11=0,0,($I$11/$AT$11)*100000)</f>
        <v>0</v>
      </c>
      <c r="AV11" s="157">
        <f>' B_Populations'!Q16</f>
        <v>0</v>
      </c>
      <c r="AW11" s="157">
        <f>IF(AV11=0,0,($J$11/$AV$11)*100000)</f>
        <v>0</v>
      </c>
      <c r="AX11" s="157">
        <f>' B_Populations'!S16</f>
        <v>0</v>
      </c>
      <c r="AY11" s="157">
        <f>IF(AX11=0,0,($K$11/$AX$11)*100000)</f>
        <v>0</v>
      </c>
      <c r="AZ11" s="157">
        <f>' B_Populations'!U16</f>
        <v>0</v>
      </c>
      <c r="BA11" s="157">
        <f>IF(AZ11=0,0,($L$11/$AZ$11)*100000)</f>
        <v>0</v>
      </c>
      <c r="BC11" s="157">
        <f>' B_Populations'!W16</f>
        <v>0</v>
      </c>
      <c r="BD11" s="157">
        <f>IF(BC11=0,0,($M$11/$BC$11)*100000)</f>
        <v>0</v>
      </c>
      <c r="BE11" s="157">
        <f>' B_Populations'!Y16</f>
        <v>0</v>
      </c>
      <c r="BF11" s="157">
        <f>IF(BE11=0,0,($N$11/$BE$11)*100000)</f>
        <v>0</v>
      </c>
      <c r="BG11" s="157">
        <f>' B_Populations'!AA16</f>
        <v>0</v>
      </c>
      <c r="BH11" s="157">
        <f>IF(BG11=0,0,($O$11/$BG$11)*100000)</f>
        <v>0</v>
      </c>
      <c r="BI11" s="157">
        <f>' B_Populations'!AC16</f>
        <v>0</v>
      </c>
      <c r="BJ11" s="157">
        <f>IF(BI11=0,0,($P$11/$BI$11)*100000)</f>
        <v>0</v>
      </c>
      <c r="BK11" s="157">
        <f>' B_Populations'!AE16</f>
        <v>0</v>
      </c>
      <c r="BL11" s="157">
        <f>IF(BK11=0,0,($Q$11/$BK$11)*100000)</f>
        <v>0</v>
      </c>
      <c r="BM11" s="157">
        <f>' B_Populations'!AG16</f>
        <v>0</v>
      </c>
      <c r="BN11" s="157">
        <f>IF(BM11=0,0,($R$11/$BM$11)*100000)</f>
        <v>0</v>
      </c>
      <c r="BO11" s="157">
        <f>' B_Populations'!AI16</f>
        <v>0</v>
      </c>
      <c r="BP11" s="157">
        <f>IF(BO11=0,0,($S$11/$BO$11)*100000)</f>
        <v>0</v>
      </c>
      <c r="BQ11" s="157">
        <f>' B_Populations'!AK16</f>
        <v>0</v>
      </c>
      <c r="BR11" s="157">
        <f>IF(BQ11=0,0,($T$11/$BQ$11)*100000)</f>
        <v>0</v>
      </c>
      <c r="BS11" s="157">
        <f>' B_Populations'!AM16</f>
        <v>0</v>
      </c>
      <c r="BT11" s="157">
        <f>IF(BS11=0,0,($U$11/$BS$11)*100000)</f>
        <v>0</v>
      </c>
      <c r="BU11" s="157">
        <f>' B_Populations'!AO16</f>
        <v>0</v>
      </c>
      <c r="BV11" s="157">
        <f>IF(BU11=0,0,($V$11/$BU$11)*100000)</f>
        <v>0</v>
      </c>
      <c r="BW11" s="157">
        <f>' B_Populations'!AQ16</f>
        <v>0</v>
      </c>
      <c r="BX11" s="157">
        <f>IF(BW11=0,0,($W$11/$BW$11)*100000)</f>
        <v>0</v>
      </c>
      <c r="BY11" s="157">
        <f>' B_Populations'!AS16</f>
        <v>0</v>
      </c>
      <c r="BZ11" s="157">
        <f>IF(BY11=0,0,($X$11/$BY$11)*100000)</f>
        <v>0</v>
      </c>
      <c r="CA11" s="157">
        <f>' B_Populations'!AU16</f>
        <v>0</v>
      </c>
      <c r="CB11" s="157">
        <f>IF(CA11=0,0,($Y$11/$CA$11)*100000)</f>
        <v>0</v>
      </c>
      <c r="CC11" s="157">
        <f>' B_Populations'!AW16</f>
        <v>0</v>
      </c>
      <c r="CD11" s="157">
        <f>IF(CC11=0,0,($Z$11/$CC$11)*100000)</f>
        <v>0</v>
      </c>
      <c r="CE11" s="157">
        <f>' B_Populations'!AY16</f>
        <v>0</v>
      </c>
      <c r="CF11" s="157">
        <f>IF(CE11=0,0,($AA$11/$CE$11)*100000)</f>
        <v>0</v>
      </c>
      <c r="CG11" s="157">
        <f>' B_Populations'!BA16</f>
        <v>0</v>
      </c>
      <c r="CH11" s="157">
        <f>IF(CG11=0,0,($AB$11/$CG$11)*100000)</f>
        <v>0</v>
      </c>
      <c r="CI11" s="157">
        <f>' B_Populations'!BC16</f>
        <v>0</v>
      </c>
      <c r="CJ11" s="157">
        <f>IF(CI11=0,0,($AC$11/$CI$11)*100000)</f>
        <v>0</v>
      </c>
      <c r="CK11" s="157">
        <f>' B_Populations'!BE16</f>
        <v>0</v>
      </c>
      <c r="CL11" s="157">
        <f>IF(CK11=0,0,($AD$11/$CK$11)*100000)</f>
        <v>0</v>
      </c>
      <c r="CM11" s="157">
        <f>' B_Populations'!BG16</f>
        <v>0</v>
      </c>
      <c r="CN11" s="157">
        <f>IF(CM11=0,0,($AE$11/$CM$11)*100000)</f>
        <v>0</v>
      </c>
      <c r="CO11" s="157">
        <f>' B_Populations'!BI16</f>
        <v>0</v>
      </c>
      <c r="CP11" s="157">
        <f>IF(CO11=0,0,($AF$11/$CO$11)*100000)</f>
        <v>0</v>
      </c>
      <c r="CQ11" s="110"/>
      <c r="CR11" s="158"/>
      <c r="CS11" s="159">
        <v>6.6036999999999998E-2</v>
      </c>
      <c r="CT11" s="110"/>
      <c r="CU11" s="108" t="str">
        <f>' B_Populations'!$B$16</f>
        <v>65-74</v>
      </c>
      <c r="CV11" s="160">
        <f t="shared" si="3"/>
        <v>3.4487674952997702</v>
      </c>
      <c r="CW11" s="161">
        <f t="shared" si="4"/>
        <v>4.9956790672837315</v>
      </c>
      <c r="CX11" s="161">
        <f t="shared" si="5"/>
        <v>2.0800692967950232</v>
      </c>
      <c r="CY11" s="162">
        <f t="shared" si="6"/>
        <v>0</v>
      </c>
      <c r="CZ11" s="162">
        <f t="shared" si="7"/>
        <v>0</v>
      </c>
      <c r="DA11" s="162">
        <f t="shared" si="8"/>
        <v>0</v>
      </c>
      <c r="DB11" s="162">
        <f t="shared" si="9"/>
        <v>0</v>
      </c>
      <c r="DC11" s="162">
        <f t="shared" si="10"/>
        <v>0</v>
      </c>
      <c r="DD11" s="162">
        <f t="shared" si="11"/>
        <v>0</v>
      </c>
      <c r="DE11" s="162">
        <f t="shared" si="12"/>
        <v>0</v>
      </c>
      <c r="DF11" s="162">
        <f t="shared" si="13"/>
        <v>0</v>
      </c>
      <c r="DG11" s="162">
        <f t="shared" si="14"/>
        <v>0</v>
      </c>
      <c r="DH11" s="162">
        <f t="shared" si="15"/>
        <v>0</v>
      </c>
      <c r="DI11" s="162">
        <f t="shared" si="16"/>
        <v>0</v>
      </c>
      <c r="DJ11" s="162">
        <f t="shared" si="17"/>
        <v>0</v>
      </c>
      <c r="DK11" s="162">
        <f t="shared" si="18"/>
        <v>0</v>
      </c>
      <c r="DL11" s="162">
        <f t="shared" si="19"/>
        <v>0</v>
      </c>
      <c r="DM11" s="162">
        <f t="shared" si="20"/>
        <v>0</v>
      </c>
      <c r="DN11" s="162">
        <f t="shared" si="21"/>
        <v>0</v>
      </c>
      <c r="DO11" s="162">
        <f t="shared" si="22"/>
        <v>0</v>
      </c>
      <c r="DP11" s="162">
        <f t="shared" si="23"/>
        <v>0</v>
      </c>
      <c r="DQ11" s="162">
        <f t="shared" si="24"/>
        <v>0</v>
      </c>
      <c r="DR11" s="162">
        <f t="shared" si="25"/>
        <v>0</v>
      </c>
      <c r="DS11" s="162">
        <f t="shared" si="26"/>
        <v>0</v>
      </c>
      <c r="DT11" s="162">
        <f t="shared" si="27"/>
        <v>0</v>
      </c>
      <c r="DU11" s="162">
        <f t="shared" si="28"/>
        <v>0</v>
      </c>
      <c r="DV11" s="162">
        <f t="shared" si="29"/>
        <v>0</v>
      </c>
      <c r="DW11" s="162">
        <f t="shared" si="30"/>
        <v>0</v>
      </c>
      <c r="DX11" s="162">
        <f t="shared" si="31"/>
        <v>0</v>
      </c>
      <c r="DY11" s="162">
        <f t="shared" si="32"/>
        <v>0</v>
      </c>
    </row>
    <row r="12" spans="1:129">
      <c r="B12" s="108" t="str">
        <f>' B_Populations'!$B$17</f>
        <v>75-84</v>
      </c>
      <c r="C12" s="301">
        <v>18</v>
      </c>
      <c r="D12" s="302">
        <v>15</v>
      </c>
      <c r="E12" s="302">
        <f t="shared" si="33"/>
        <v>3</v>
      </c>
      <c r="F12" s="155"/>
      <c r="G12" s="155"/>
      <c r="H12" s="155"/>
      <c r="I12" s="155"/>
      <c r="J12" s="155"/>
      <c r="K12" s="155"/>
      <c r="L12" s="155"/>
      <c r="M12" s="156"/>
      <c r="N12" s="156"/>
      <c r="O12" s="156"/>
      <c r="P12" s="156"/>
      <c r="Q12" s="156"/>
      <c r="R12" s="156"/>
      <c r="S12" s="156"/>
      <c r="T12" s="156"/>
      <c r="U12" s="156"/>
      <c r="V12" s="156"/>
      <c r="W12" s="156"/>
      <c r="X12" s="156"/>
      <c r="Y12" s="156"/>
      <c r="Z12" s="156"/>
      <c r="AA12" s="156"/>
      <c r="AB12" s="156"/>
      <c r="AC12" s="156"/>
      <c r="AD12" s="156"/>
      <c r="AE12" s="156"/>
      <c r="AF12" s="156"/>
      <c r="AG12" s="110"/>
      <c r="AH12" s="157">
        <f>' B_Populations'!C17</f>
        <v>20823</v>
      </c>
      <c r="AI12" s="157">
        <f>IF(AH12=0,0,($C$12/$AH$12)*100000)</f>
        <v>86.442875666330508</v>
      </c>
      <c r="AJ12" s="157">
        <f>' B_Populations'!E17</f>
        <v>10227</v>
      </c>
      <c r="AK12" s="157">
        <f>IF(AJ12=0,0,($D$12/$AJ$12)*100000)</f>
        <v>146.67057788207686</v>
      </c>
      <c r="AL12" s="157">
        <f>' B_Populations'!G17</f>
        <v>10596</v>
      </c>
      <c r="AM12" s="157">
        <f>IF(AL12=0,0,($E$12/$AL$12)*100000)</f>
        <v>28.312570781426956</v>
      </c>
      <c r="AN12" s="157">
        <f>' B_Populations'!I17</f>
        <v>0</v>
      </c>
      <c r="AO12" s="157">
        <f>IF(AN12=0,0,($F$12/$AN$12)*100000)</f>
        <v>0</v>
      </c>
      <c r="AP12" s="157">
        <f>' B_Populations'!K17</f>
        <v>0</v>
      </c>
      <c r="AQ12" s="157">
        <f>IF(AP12=0,0,($G$12/$AP$12)*100000)</f>
        <v>0</v>
      </c>
      <c r="AR12" s="157">
        <f>' B_Populations'!M17</f>
        <v>0</v>
      </c>
      <c r="AS12" s="157">
        <f>IF(AR12=0,0,($H$12/$AR$12)*100000)</f>
        <v>0</v>
      </c>
      <c r="AT12" s="157">
        <f>' B_Populations'!O17</f>
        <v>0</v>
      </c>
      <c r="AU12" s="157">
        <f>IF(AT12=0,0,($I$12/$AT$12)*100000)</f>
        <v>0</v>
      </c>
      <c r="AV12" s="157">
        <f>' B_Populations'!Q17</f>
        <v>0</v>
      </c>
      <c r="AW12" s="157">
        <f>IF(AV12=0,0,($J$12/$AV$12)*100000)</f>
        <v>0</v>
      </c>
      <c r="AX12" s="157">
        <f>' B_Populations'!S17</f>
        <v>0</v>
      </c>
      <c r="AY12" s="157">
        <f>IF(AX12=0,0,($K$12/$AX$12)*100000)</f>
        <v>0</v>
      </c>
      <c r="AZ12" s="157">
        <f>' B_Populations'!U17</f>
        <v>0</v>
      </c>
      <c r="BA12" s="157">
        <f>IF(AZ12=0,0,($L$12/$AZ$12)*100000)</f>
        <v>0</v>
      </c>
      <c r="BC12" s="157">
        <f>' B_Populations'!W17</f>
        <v>0</v>
      </c>
      <c r="BD12" s="157">
        <f>IF(BC12=0,0,($M$12/$BC$12)*100000)</f>
        <v>0</v>
      </c>
      <c r="BE12" s="157">
        <f>' B_Populations'!Y17</f>
        <v>0</v>
      </c>
      <c r="BF12" s="157">
        <f>IF(BE12=0,0,($N$12/$BE$12)*100000)</f>
        <v>0</v>
      </c>
      <c r="BG12" s="157">
        <f>' B_Populations'!AA17</f>
        <v>0</v>
      </c>
      <c r="BH12" s="157">
        <f>IF(BG12=0,0,($O$12/$BG$12)*100000)</f>
        <v>0</v>
      </c>
      <c r="BI12" s="157">
        <f>' B_Populations'!AC17</f>
        <v>0</v>
      </c>
      <c r="BJ12" s="157">
        <f>IF(BI12=0,0,($P$12/$BI$12)*100000)</f>
        <v>0</v>
      </c>
      <c r="BK12" s="157">
        <f>' B_Populations'!AE17</f>
        <v>0</v>
      </c>
      <c r="BL12" s="157">
        <f>IF(BK12=0,0,($Q$12/$BK$12)*100000)</f>
        <v>0</v>
      </c>
      <c r="BM12" s="157">
        <f>' B_Populations'!AG17</f>
        <v>0</v>
      </c>
      <c r="BN12" s="157">
        <f>IF(BM12=0,0,($R$12/$BM$12)*100000)</f>
        <v>0</v>
      </c>
      <c r="BO12" s="157">
        <f>' B_Populations'!AI17</f>
        <v>0</v>
      </c>
      <c r="BP12" s="157">
        <f>IF(BO12=0,0,($S$12/$BO$12)*100000)</f>
        <v>0</v>
      </c>
      <c r="BQ12" s="157">
        <f>' B_Populations'!AK17</f>
        <v>0</v>
      </c>
      <c r="BR12" s="157">
        <f>IF(BQ12=0,0,($T$12/$BQ$12)*100000)</f>
        <v>0</v>
      </c>
      <c r="BS12" s="157">
        <f>' B_Populations'!AM17</f>
        <v>0</v>
      </c>
      <c r="BT12" s="157">
        <f>IF(BS12=0,0,($U$12/$BS$12)*100000)</f>
        <v>0</v>
      </c>
      <c r="BU12" s="157">
        <f>' B_Populations'!AO17</f>
        <v>0</v>
      </c>
      <c r="BV12" s="157">
        <f>IF(BU12=0,0,($V$12/$BU$12)*100000)</f>
        <v>0</v>
      </c>
      <c r="BW12" s="157">
        <f>' B_Populations'!AQ17</f>
        <v>0</v>
      </c>
      <c r="BX12" s="157">
        <f>IF(BW12=0,0,($W$12/$BW$12)*100000)</f>
        <v>0</v>
      </c>
      <c r="BY12" s="157">
        <f>' B_Populations'!AS17</f>
        <v>0</v>
      </c>
      <c r="BZ12" s="157">
        <f>IF(BY12=0,0,($X$12/$BY$12)*100000)</f>
        <v>0</v>
      </c>
      <c r="CA12" s="157">
        <f>' B_Populations'!AU17</f>
        <v>0</v>
      </c>
      <c r="CB12" s="157">
        <f>IF(CA12=0,0,($Y$12/$CA$12)*100000)</f>
        <v>0</v>
      </c>
      <c r="CC12" s="157">
        <f>' B_Populations'!AW17</f>
        <v>0</v>
      </c>
      <c r="CD12" s="157">
        <f>IF(CC12=0,0,($Z$12/$CC$12)*100000)</f>
        <v>0</v>
      </c>
      <c r="CE12" s="157">
        <f>' B_Populations'!AY17</f>
        <v>0</v>
      </c>
      <c r="CF12" s="157">
        <f>IF(CE12=0,0,($AA$12/$CE$12)*100000)</f>
        <v>0</v>
      </c>
      <c r="CG12" s="157">
        <f>' B_Populations'!BA17</f>
        <v>0</v>
      </c>
      <c r="CH12" s="157">
        <f>IF(CG12=0,0,($AB$12/$CG$12)*100000)</f>
        <v>0</v>
      </c>
      <c r="CI12" s="157">
        <f>' B_Populations'!BC17</f>
        <v>0</v>
      </c>
      <c r="CJ12" s="157">
        <f>IF(CI12=0,0,($AC$12/$CI$12)*100000)</f>
        <v>0</v>
      </c>
      <c r="CK12" s="157">
        <f>' B_Populations'!BE17</f>
        <v>0</v>
      </c>
      <c r="CL12" s="157">
        <f>IF(CK12=0,0,($AD$12/$CK$12)*100000)</f>
        <v>0</v>
      </c>
      <c r="CM12" s="157">
        <f>' B_Populations'!BG17</f>
        <v>0</v>
      </c>
      <c r="CN12" s="157">
        <f>IF(CM12=0,0,($AE$12/$CM$12)*100000)</f>
        <v>0</v>
      </c>
      <c r="CO12" s="157">
        <f>' B_Populations'!BI17</f>
        <v>0</v>
      </c>
      <c r="CP12" s="157">
        <f>IF(CO12=0,0,($AF$12/$CO$12)*100000)</f>
        <v>0</v>
      </c>
      <c r="CQ12" s="110"/>
      <c r="CR12" s="158"/>
      <c r="CS12" s="159">
        <v>4.4840999999999999E-2</v>
      </c>
      <c r="CT12" s="110"/>
      <c r="CU12" s="108" t="str">
        <f>' B_Populations'!$B$17</f>
        <v>75-84</v>
      </c>
      <c r="CV12" s="160">
        <f t="shared" si="3"/>
        <v>3.8761849877539261</v>
      </c>
      <c r="CW12" s="161">
        <f t="shared" si="4"/>
        <v>6.5768553828102085</v>
      </c>
      <c r="CX12" s="161">
        <f t="shared" si="5"/>
        <v>1.2695639864099661</v>
      </c>
      <c r="CY12" s="162">
        <f t="shared" si="6"/>
        <v>0</v>
      </c>
      <c r="CZ12" s="162">
        <f t="shared" si="7"/>
        <v>0</v>
      </c>
      <c r="DA12" s="162">
        <f t="shared" si="8"/>
        <v>0</v>
      </c>
      <c r="DB12" s="162">
        <f t="shared" si="9"/>
        <v>0</v>
      </c>
      <c r="DC12" s="162">
        <f t="shared" si="10"/>
        <v>0</v>
      </c>
      <c r="DD12" s="162">
        <f t="shared" si="11"/>
        <v>0</v>
      </c>
      <c r="DE12" s="162">
        <f t="shared" si="12"/>
        <v>0</v>
      </c>
      <c r="DF12" s="162">
        <f t="shared" si="13"/>
        <v>0</v>
      </c>
      <c r="DG12" s="162">
        <f t="shared" si="14"/>
        <v>0</v>
      </c>
      <c r="DH12" s="162">
        <f t="shared" si="15"/>
        <v>0</v>
      </c>
      <c r="DI12" s="162">
        <f t="shared" si="16"/>
        <v>0</v>
      </c>
      <c r="DJ12" s="162">
        <f t="shared" si="17"/>
        <v>0</v>
      </c>
      <c r="DK12" s="162">
        <f t="shared" si="18"/>
        <v>0</v>
      </c>
      <c r="DL12" s="162">
        <f t="shared" si="19"/>
        <v>0</v>
      </c>
      <c r="DM12" s="162">
        <f t="shared" si="20"/>
        <v>0</v>
      </c>
      <c r="DN12" s="162">
        <f t="shared" si="21"/>
        <v>0</v>
      </c>
      <c r="DO12" s="162">
        <f t="shared" si="22"/>
        <v>0</v>
      </c>
      <c r="DP12" s="162">
        <f t="shared" si="23"/>
        <v>0</v>
      </c>
      <c r="DQ12" s="162">
        <f t="shared" si="24"/>
        <v>0</v>
      </c>
      <c r="DR12" s="162">
        <f t="shared" si="25"/>
        <v>0</v>
      </c>
      <c r="DS12" s="162">
        <f t="shared" si="26"/>
        <v>0</v>
      </c>
      <c r="DT12" s="162">
        <f t="shared" si="27"/>
        <v>0</v>
      </c>
      <c r="DU12" s="162">
        <f t="shared" si="28"/>
        <v>0</v>
      </c>
      <c r="DV12" s="162">
        <f t="shared" si="29"/>
        <v>0</v>
      </c>
      <c r="DW12" s="162">
        <f t="shared" si="30"/>
        <v>0</v>
      </c>
      <c r="DX12" s="162">
        <f t="shared" si="31"/>
        <v>0</v>
      </c>
      <c r="DY12" s="162">
        <f t="shared" si="32"/>
        <v>0</v>
      </c>
    </row>
    <row r="13" spans="1:129">
      <c r="B13" s="108" t="str">
        <f>' B_Populations'!$B$18</f>
        <v>85+</v>
      </c>
      <c r="C13" s="301">
        <v>23</v>
      </c>
      <c r="D13" s="302">
        <v>6</v>
      </c>
      <c r="E13" s="302">
        <f t="shared" si="33"/>
        <v>17</v>
      </c>
      <c r="F13" s="155"/>
      <c r="G13" s="155"/>
      <c r="H13" s="155"/>
      <c r="I13" s="155"/>
      <c r="J13" s="155"/>
      <c r="K13" s="155"/>
      <c r="L13" s="155"/>
      <c r="M13" s="156"/>
      <c r="N13" s="156"/>
      <c r="O13" s="156"/>
      <c r="P13" s="156"/>
      <c r="Q13" s="156"/>
      <c r="R13" s="156"/>
      <c r="S13" s="156"/>
      <c r="T13" s="156"/>
      <c r="U13" s="156"/>
      <c r="V13" s="156"/>
      <c r="W13" s="156"/>
      <c r="X13" s="156"/>
      <c r="Y13" s="156"/>
      <c r="Z13" s="156"/>
      <c r="AA13" s="156"/>
      <c r="AB13" s="156"/>
      <c r="AC13" s="156"/>
      <c r="AD13" s="156"/>
      <c r="AE13" s="156"/>
      <c r="AF13" s="156"/>
      <c r="AG13" s="110"/>
      <c r="AH13" s="157">
        <f>' B_Populations'!C18</f>
        <v>7794</v>
      </c>
      <c r="AI13" s="157">
        <f>IF(AH13=0,0,($C$13/$AH$13)*100000)</f>
        <v>295.09879394405954</v>
      </c>
      <c r="AJ13" s="157">
        <f>' B_Populations'!E18</f>
        <v>2064</v>
      </c>
      <c r="AK13" s="157">
        <f>IF(AJ13=0,0,($D$13/$AJ$13)*100000)</f>
        <v>290.69767441860466</v>
      </c>
      <c r="AL13" s="157">
        <f>' B_Populations'!G18</f>
        <v>5730</v>
      </c>
      <c r="AM13" s="157">
        <f>IF(AL13=0,0,($E$13/$AL$13)*100000)</f>
        <v>296.6841186736475</v>
      </c>
      <c r="AN13" s="157">
        <f>' B_Populations'!I18</f>
        <v>0</v>
      </c>
      <c r="AO13" s="157">
        <f>IF(AN13=0,0,($F$13/$AN$13)*100000)</f>
        <v>0</v>
      </c>
      <c r="AP13" s="157">
        <f>' B_Populations'!K18</f>
        <v>0</v>
      </c>
      <c r="AQ13" s="157">
        <f>IF(AP13=0,0,($G$13/$AP$13)*100000)</f>
        <v>0</v>
      </c>
      <c r="AR13" s="157">
        <f>' B_Populations'!M18</f>
        <v>0</v>
      </c>
      <c r="AS13" s="157">
        <f>IF(AR13=0,0,($H$13/$AR$13)*100000)</f>
        <v>0</v>
      </c>
      <c r="AT13" s="157">
        <f>' B_Populations'!O18</f>
        <v>0</v>
      </c>
      <c r="AU13" s="157">
        <f>IF(AT13=0,0,($I$13/$AT$13)*100000)</f>
        <v>0</v>
      </c>
      <c r="AV13" s="157">
        <f>' B_Populations'!Q18</f>
        <v>0</v>
      </c>
      <c r="AW13" s="157">
        <f>IF(AV13=0,0,($J$13/$AV$13)*100000)</f>
        <v>0</v>
      </c>
      <c r="AX13" s="157">
        <f>' B_Populations'!S18</f>
        <v>0</v>
      </c>
      <c r="AY13" s="157">
        <f>IF(AX13=0,0,($K$13/$AX$13)*100000)</f>
        <v>0</v>
      </c>
      <c r="AZ13" s="157">
        <f>' B_Populations'!U18</f>
        <v>0</v>
      </c>
      <c r="BA13" s="157">
        <f>IF(AZ13=0,0,($L$13/$AZ$13)*100000)</f>
        <v>0</v>
      </c>
      <c r="BC13" s="157">
        <f>' B_Populations'!W18</f>
        <v>0</v>
      </c>
      <c r="BD13" s="157">
        <f>IF(BC13=0,0,($M$13/$BC$13)*100000)</f>
        <v>0</v>
      </c>
      <c r="BE13" s="157">
        <f>' B_Populations'!Y18</f>
        <v>0</v>
      </c>
      <c r="BF13" s="157">
        <f>IF(BE13=0,0,($N$13/$BE$13)*100000)</f>
        <v>0</v>
      </c>
      <c r="BG13" s="157">
        <f>' B_Populations'!AA18</f>
        <v>0</v>
      </c>
      <c r="BH13" s="157">
        <f>IF(BG13=0,0,($O$13/$BG$13)*100000)</f>
        <v>0</v>
      </c>
      <c r="BI13" s="157">
        <f>' B_Populations'!AC18</f>
        <v>0</v>
      </c>
      <c r="BJ13" s="157">
        <f>IF(BI13=0,0,($P$13/$BI$13)*100000)</f>
        <v>0</v>
      </c>
      <c r="BK13" s="157">
        <f>' B_Populations'!AE18</f>
        <v>0</v>
      </c>
      <c r="BL13" s="157">
        <f>IF(BK13=0,0,($Q$13/$BK$13)*100000)</f>
        <v>0</v>
      </c>
      <c r="BM13" s="157">
        <f>' B_Populations'!AG18</f>
        <v>0</v>
      </c>
      <c r="BN13" s="157">
        <f>IF(BM13=0,0,($R$13/$BM$13)*100000)</f>
        <v>0</v>
      </c>
      <c r="BO13" s="157">
        <f>' B_Populations'!AI18</f>
        <v>0</v>
      </c>
      <c r="BP13" s="157">
        <f>IF(BO13=0,0,($S$13/$BO$13)*100000)</f>
        <v>0</v>
      </c>
      <c r="BQ13" s="157">
        <f>' B_Populations'!AK18</f>
        <v>0</v>
      </c>
      <c r="BR13" s="157">
        <f>IF(BQ13=0,0,($T$13/$BQ$13)*100000)</f>
        <v>0</v>
      </c>
      <c r="BS13" s="157">
        <f>' B_Populations'!AM18</f>
        <v>0</v>
      </c>
      <c r="BT13" s="157">
        <f>IF(BS13=0,0,($U$13/$BS$13)*100000)</f>
        <v>0</v>
      </c>
      <c r="BU13" s="157">
        <f>' B_Populations'!AO18</f>
        <v>0</v>
      </c>
      <c r="BV13" s="157">
        <f>IF(BU13=0,0,($V$13/$BU$13)*100000)</f>
        <v>0</v>
      </c>
      <c r="BW13" s="157">
        <f>' B_Populations'!AQ18</f>
        <v>0</v>
      </c>
      <c r="BX13" s="157">
        <f>IF(BW13=0,0,($W$13/$BW$13)*100000)</f>
        <v>0</v>
      </c>
      <c r="BY13" s="157">
        <f>' B_Populations'!AS18</f>
        <v>0</v>
      </c>
      <c r="BZ13" s="157">
        <f>IF(BY13=0,0,($X$13/$BY$13)*100000)</f>
        <v>0</v>
      </c>
      <c r="CA13" s="157">
        <f>' B_Populations'!AU18</f>
        <v>0</v>
      </c>
      <c r="CB13" s="157">
        <f>IF(CA13=0,0,($Y$13/$CA$13)*100000)</f>
        <v>0</v>
      </c>
      <c r="CC13" s="157">
        <f>' B_Populations'!AW18</f>
        <v>0</v>
      </c>
      <c r="CD13" s="157">
        <f>IF(CC13=0,0,($Z$13/$CC$13)*100000)</f>
        <v>0</v>
      </c>
      <c r="CE13" s="157">
        <f>' B_Populations'!AY18</f>
        <v>0</v>
      </c>
      <c r="CF13" s="157">
        <f>IF(CE13=0,0,($AA$13/$CE$13)*100000)</f>
        <v>0</v>
      </c>
      <c r="CG13" s="157">
        <f>' B_Populations'!BA18</f>
        <v>0</v>
      </c>
      <c r="CH13" s="157">
        <f>IF(CG13=0,0,($AB$13/$CG$13)*100000)</f>
        <v>0</v>
      </c>
      <c r="CI13" s="157">
        <f>' B_Populations'!BC18</f>
        <v>0</v>
      </c>
      <c r="CJ13" s="157">
        <f>IF(CI13=0,0,($AC$13/$CI$13)*100000)</f>
        <v>0</v>
      </c>
      <c r="CK13" s="157">
        <f>' B_Populations'!BE18</f>
        <v>0</v>
      </c>
      <c r="CL13" s="157">
        <f>IF(CK13=0,0,($AD$13/$CK$13)*100000)</f>
        <v>0</v>
      </c>
      <c r="CM13" s="157">
        <f>' B_Populations'!BG18</f>
        <v>0</v>
      </c>
      <c r="CN13" s="157">
        <f>IF(CM13=0,0,($AE$13/$CM$13)*100000)</f>
        <v>0</v>
      </c>
      <c r="CO13" s="157">
        <f>' B_Populations'!BI18</f>
        <v>0</v>
      </c>
      <c r="CP13" s="157">
        <f>IF(CO13=0,0,($AF$13/$CO$13)*100000)</f>
        <v>0</v>
      </c>
      <c r="CQ13" s="110"/>
      <c r="CR13" s="158"/>
      <c r="CS13" s="159">
        <v>1.5507999999999999E-2</v>
      </c>
      <c r="CT13" s="110"/>
      <c r="CU13" s="108" t="str">
        <f>' B_Populations'!$B$18</f>
        <v>85+</v>
      </c>
      <c r="CV13" s="160">
        <f t="shared" si="3"/>
        <v>4.5763920964844749</v>
      </c>
      <c r="CW13" s="161">
        <f t="shared" si="4"/>
        <v>4.5081395348837212</v>
      </c>
      <c r="CX13" s="161">
        <f t="shared" si="5"/>
        <v>4.600977312390925</v>
      </c>
      <c r="CY13" s="162">
        <f t="shared" si="6"/>
        <v>0</v>
      </c>
      <c r="CZ13" s="162">
        <f t="shared" si="7"/>
        <v>0</v>
      </c>
      <c r="DA13" s="162">
        <f t="shared" si="8"/>
        <v>0</v>
      </c>
      <c r="DB13" s="162">
        <f t="shared" si="9"/>
        <v>0</v>
      </c>
      <c r="DC13" s="162">
        <f t="shared" si="10"/>
        <v>0</v>
      </c>
      <c r="DD13" s="162">
        <f t="shared" si="11"/>
        <v>0</v>
      </c>
      <c r="DE13" s="162">
        <f t="shared" si="12"/>
        <v>0</v>
      </c>
      <c r="DF13" s="162">
        <f t="shared" si="13"/>
        <v>0</v>
      </c>
      <c r="DG13" s="162">
        <f t="shared" si="14"/>
        <v>0</v>
      </c>
      <c r="DH13" s="162">
        <f t="shared" si="15"/>
        <v>0</v>
      </c>
      <c r="DI13" s="162">
        <f t="shared" si="16"/>
        <v>0</v>
      </c>
      <c r="DJ13" s="162">
        <f t="shared" si="17"/>
        <v>0</v>
      </c>
      <c r="DK13" s="162">
        <f t="shared" si="18"/>
        <v>0</v>
      </c>
      <c r="DL13" s="162">
        <f t="shared" si="19"/>
        <v>0</v>
      </c>
      <c r="DM13" s="162">
        <f t="shared" si="20"/>
        <v>0</v>
      </c>
      <c r="DN13" s="162">
        <f t="shared" si="21"/>
        <v>0</v>
      </c>
      <c r="DO13" s="162">
        <f t="shared" si="22"/>
        <v>0</v>
      </c>
      <c r="DP13" s="162">
        <f t="shared" si="23"/>
        <v>0</v>
      </c>
      <c r="DQ13" s="162">
        <f t="shared" si="24"/>
        <v>0</v>
      </c>
      <c r="DR13" s="162">
        <f t="shared" si="25"/>
        <v>0</v>
      </c>
      <c r="DS13" s="162">
        <f t="shared" si="26"/>
        <v>0</v>
      </c>
      <c r="DT13" s="162">
        <f t="shared" si="27"/>
        <v>0</v>
      </c>
      <c r="DU13" s="162">
        <f t="shared" si="28"/>
        <v>0</v>
      </c>
      <c r="DV13" s="162">
        <f t="shared" si="29"/>
        <v>0</v>
      </c>
      <c r="DW13" s="162">
        <f t="shared" si="30"/>
        <v>0</v>
      </c>
      <c r="DX13" s="162">
        <f t="shared" si="31"/>
        <v>0</v>
      </c>
      <c r="DY13" s="162">
        <f t="shared" si="32"/>
        <v>0</v>
      </c>
    </row>
    <row r="14" spans="1:129">
      <c r="B14" s="163" t="s">
        <v>115</v>
      </c>
      <c r="C14" s="164">
        <f t="shared" ref="C14:AF14" si="34">SUM(C4:C13)</f>
        <v>275</v>
      </c>
      <c r="D14" s="165">
        <f t="shared" si="34"/>
        <v>196</v>
      </c>
      <c r="E14" s="165">
        <f t="shared" si="34"/>
        <v>79</v>
      </c>
      <c r="F14" s="166">
        <f t="shared" si="34"/>
        <v>0</v>
      </c>
      <c r="G14" s="166">
        <f t="shared" si="34"/>
        <v>0</v>
      </c>
      <c r="H14" s="167">
        <f t="shared" si="34"/>
        <v>0</v>
      </c>
      <c r="I14" s="167">
        <f t="shared" si="34"/>
        <v>0</v>
      </c>
      <c r="J14" s="167">
        <f t="shared" si="34"/>
        <v>0</v>
      </c>
      <c r="K14" s="167">
        <f t="shared" si="34"/>
        <v>0</v>
      </c>
      <c r="L14" s="167">
        <f t="shared" si="34"/>
        <v>0</v>
      </c>
      <c r="M14" s="168">
        <f t="shared" si="34"/>
        <v>0</v>
      </c>
      <c r="N14" s="169">
        <f t="shared" si="34"/>
        <v>0</v>
      </c>
      <c r="O14" s="169">
        <f t="shared" si="34"/>
        <v>0</v>
      </c>
      <c r="P14" s="169">
        <f t="shared" si="34"/>
        <v>0</v>
      </c>
      <c r="Q14" s="169">
        <f t="shared" si="34"/>
        <v>0</v>
      </c>
      <c r="R14" s="169">
        <f t="shared" si="34"/>
        <v>0</v>
      </c>
      <c r="S14" s="169">
        <f t="shared" si="34"/>
        <v>0</v>
      </c>
      <c r="T14" s="169">
        <f t="shared" si="34"/>
        <v>0</v>
      </c>
      <c r="U14" s="169">
        <f t="shared" si="34"/>
        <v>0</v>
      </c>
      <c r="V14" s="169">
        <f t="shared" si="34"/>
        <v>0</v>
      </c>
      <c r="W14" s="169">
        <f t="shared" si="34"/>
        <v>0</v>
      </c>
      <c r="X14" s="169">
        <f t="shared" si="34"/>
        <v>0</v>
      </c>
      <c r="Y14" s="169">
        <f t="shared" si="34"/>
        <v>0</v>
      </c>
      <c r="Z14" s="169">
        <f t="shared" si="34"/>
        <v>0</v>
      </c>
      <c r="AA14" s="169">
        <f t="shared" si="34"/>
        <v>0</v>
      </c>
      <c r="AB14" s="169">
        <f t="shared" si="34"/>
        <v>0</v>
      </c>
      <c r="AC14" s="169">
        <f t="shared" si="34"/>
        <v>0</v>
      </c>
      <c r="AD14" s="169">
        <f t="shared" si="34"/>
        <v>0</v>
      </c>
      <c r="AE14" s="169">
        <f t="shared" si="34"/>
        <v>0</v>
      </c>
      <c r="AF14" s="169">
        <f t="shared" si="34"/>
        <v>0</v>
      </c>
      <c r="AH14" s="170">
        <f t="shared" ref="AH14:BA14" si="35">SUM(AH4:AH13)</f>
        <v>452762</v>
      </c>
      <c r="AI14" s="157">
        <f t="shared" si="35"/>
        <v>798.05053837335413</v>
      </c>
      <c r="AJ14" s="157">
        <f t="shared" si="35"/>
        <v>227505</v>
      </c>
      <c r="AK14" s="157">
        <f t="shared" si="35"/>
        <v>1057.6419107306128</v>
      </c>
      <c r="AL14" s="157">
        <f t="shared" si="35"/>
        <v>225257</v>
      </c>
      <c r="AM14" s="157">
        <f>IF(AL14=0,0,($E$14/$AL$14)*100000)</f>
        <v>35.071052175959011</v>
      </c>
      <c r="AN14" s="157">
        <f t="shared" si="35"/>
        <v>0</v>
      </c>
      <c r="AO14" s="157">
        <f t="shared" si="35"/>
        <v>0</v>
      </c>
      <c r="AP14" s="157">
        <f t="shared" si="35"/>
        <v>0</v>
      </c>
      <c r="AQ14" s="157">
        <f t="shared" si="35"/>
        <v>0</v>
      </c>
      <c r="AR14" s="157">
        <f t="shared" si="35"/>
        <v>0</v>
      </c>
      <c r="AS14" s="157">
        <f t="shared" si="35"/>
        <v>0</v>
      </c>
      <c r="AT14" s="157">
        <f t="shared" si="35"/>
        <v>0</v>
      </c>
      <c r="AU14" s="157">
        <f t="shared" si="35"/>
        <v>0</v>
      </c>
      <c r="AV14" s="157">
        <f t="shared" si="35"/>
        <v>0</v>
      </c>
      <c r="AW14" s="157">
        <f t="shared" si="35"/>
        <v>0</v>
      </c>
      <c r="AX14" s="157">
        <f t="shared" si="35"/>
        <v>0</v>
      </c>
      <c r="AY14" s="157">
        <f t="shared" si="35"/>
        <v>0</v>
      </c>
      <c r="AZ14" s="157">
        <f t="shared" si="35"/>
        <v>0</v>
      </c>
      <c r="BA14" s="157">
        <f t="shared" si="35"/>
        <v>0</v>
      </c>
      <c r="BC14" s="157">
        <f>' B_Populations'!W19</f>
        <v>0</v>
      </c>
      <c r="BD14" s="157">
        <f>SUM(BD4:BD13)</f>
        <v>0</v>
      </c>
      <c r="BE14" s="157">
        <f>' B_Populations'!Y19</f>
        <v>0</v>
      </c>
      <c r="BF14" s="157">
        <f>SUM(BF4:BF13)</f>
        <v>0</v>
      </c>
      <c r="BG14" s="157">
        <f>' B_Populations'!AA19</f>
        <v>0</v>
      </c>
      <c r="BH14" s="157">
        <f>SUM(BH4:BH13)</f>
        <v>0</v>
      </c>
      <c r="BI14" s="157">
        <f>' B_Populations'!AC19</f>
        <v>0</v>
      </c>
      <c r="BJ14" s="157">
        <f>SUM(BJ4:BJ13)</f>
        <v>0</v>
      </c>
      <c r="BK14" s="157">
        <f>' B_Populations'!AE19</f>
        <v>0</v>
      </c>
      <c r="BL14" s="157">
        <f>SUM(BL4:BL13)</f>
        <v>0</v>
      </c>
      <c r="BM14" s="157">
        <f>' B_Populations'!AG19</f>
        <v>0</v>
      </c>
      <c r="BN14" s="157">
        <f>SUM(BN4:BN13)</f>
        <v>0</v>
      </c>
      <c r="BO14" s="157">
        <f>' B_Populations'!AI19</f>
        <v>0</v>
      </c>
      <c r="BP14" s="157">
        <f>SUM(BP4:BP13)</f>
        <v>0</v>
      </c>
      <c r="BQ14" s="157">
        <f>' B_Populations'!AK19</f>
        <v>0</v>
      </c>
      <c r="BR14" s="157">
        <f>SUM(BR4:BR13)</f>
        <v>0</v>
      </c>
      <c r="BS14" s="157">
        <f>' B_Populations'!AM19</f>
        <v>0</v>
      </c>
      <c r="BT14" s="157">
        <f>SUM(BT4:BT13)</f>
        <v>0</v>
      </c>
      <c r="BU14" s="157">
        <f>' B_Populations'!AO19</f>
        <v>0</v>
      </c>
      <c r="BV14" s="157">
        <f>SUM(BV4:BV13)</f>
        <v>0</v>
      </c>
      <c r="BW14" s="157">
        <f>' B_Populations'!AQ19</f>
        <v>0</v>
      </c>
      <c r="BX14" s="157">
        <f>SUM(BX4:BX13)</f>
        <v>0</v>
      </c>
      <c r="BY14" s="157">
        <f>' B_Populations'!AS19</f>
        <v>0</v>
      </c>
      <c r="BZ14" s="157">
        <f>SUM(BZ4:BZ13)</f>
        <v>0</v>
      </c>
      <c r="CA14" s="157">
        <f>' B_Populations'!AU19</f>
        <v>0</v>
      </c>
      <c r="CB14" s="157">
        <f>SUM(CB4:CB13)</f>
        <v>0</v>
      </c>
      <c r="CC14" s="157">
        <f>' B_Populations'!AW19</f>
        <v>0</v>
      </c>
      <c r="CD14" s="157">
        <f>SUM(CD4:CD13)</f>
        <v>0</v>
      </c>
      <c r="CE14" s="157">
        <f>' B_Populations'!AY19</f>
        <v>0</v>
      </c>
      <c r="CF14" s="157">
        <f>SUM(CF4:CF13)</f>
        <v>0</v>
      </c>
      <c r="CG14" s="157">
        <f>' B_Populations'!BA19</f>
        <v>0</v>
      </c>
      <c r="CH14" s="157">
        <f>SUM(CH4:CH13)</f>
        <v>0</v>
      </c>
      <c r="CI14" s="157">
        <f>' B_Populations'!BC19</f>
        <v>0</v>
      </c>
      <c r="CJ14" s="157">
        <f>SUM(CJ4:CJ13)</f>
        <v>0</v>
      </c>
      <c r="CK14" s="157">
        <f>' B_Populations'!BE19</f>
        <v>0</v>
      </c>
      <c r="CL14" s="157">
        <f>SUM(CL4:CL13)</f>
        <v>0</v>
      </c>
      <c r="CM14" s="157">
        <f>' B_Populations'!BG19</f>
        <v>0</v>
      </c>
      <c r="CN14" s="157">
        <f>SUM(CN4:CN13)</f>
        <v>0</v>
      </c>
      <c r="CO14" s="157">
        <f>' B_Populations'!BI19</f>
        <v>0</v>
      </c>
      <c r="CP14" s="157">
        <f>SUM(CP4:CP13)</f>
        <v>0</v>
      </c>
      <c r="CS14" s="171"/>
      <c r="CU14" s="157" t="s">
        <v>115</v>
      </c>
      <c r="CV14" s="160">
        <f t="shared" ref="CV14:DT14" si="36">SUM(CV4:CV13)</f>
        <v>53.379734005762337</v>
      </c>
      <c r="CW14" s="161">
        <f t="shared" si="36"/>
        <v>77.555385142160219</v>
      </c>
      <c r="CX14" s="161">
        <f t="shared" si="36"/>
        <v>28.699373513643398</v>
      </c>
      <c r="CY14" s="172">
        <f t="shared" si="36"/>
        <v>0</v>
      </c>
      <c r="CZ14" s="172">
        <f t="shared" si="36"/>
        <v>0</v>
      </c>
      <c r="DA14" s="172">
        <f t="shared" si="36"/>
        <v>0</v>
      </c>
      <c r="DB14" s="172">
        <f t="shared" si="36"/>
        <v>0</v>
      </c>
      <c r="DC14" s="172">
        <f t="shared" si="36"/>
        <v>0</v>
      </c>
      <c r="DD14" s="172">
        <f t="shared" si="36"/>
        <v>0</v>
      </c>
      <c r="DE14" s="172">
        <f t="shared" si="36"/>
        <v>0</v>
      </c>
      <c r="DF14" s="172">
        <f t="shared" si="36"/>
        <v>0</v>
      </c>
      <c r="DG14" s="172">
        <f t="shared" si="36"/>
        <v>0</v>
      </c>
      <c r="DH14" s="172">
        <f t="shared" si="36"/>
        <v>0</v>
      </c>
      <c r="DI14" s="172">
        <f t="shared" si="36"/>
        <v>0</v>
      </c>
      <c r="DJ14" s="172">
        <f t="shared" si="36"/>
        <v>0</v>
      </c>
      <c r="DK14" s="172">
        <f t="shared" si="36"/>
        <v>0</v>
      </c>
      <c r="DL14" s="172">
        <f t="shared" si="36"/>
        <v>0</v>
      </c>
      <c r="DM14" s="172">
        <f t="shared" si="36"/>
        <v>0</v>
      </c>
      <c r="DN14" s="172">
        <f t="shared" si="36"/>
        <v>0</v>
      </c>
      <c r="DO14" s="172">
        <f t="shared" si="36"/>
        <v>0</v>
      </c>
      <c r="DP14" s="172">
        <f t="shared" si="36"/>
        <v>0</v>
      </c>
      <c r="DQ14" s="172">
        <f t="shared" si="36"/>
        <v>0</v>
      </c>
      <c r="DR14" s="172">
        <f t="shared" si="36"/>
        <v>0</v>
      </c>
      <c r="DS14" s="172">
        <f t="shared" si="36"/>
        <v>0</v>
      </c>
      <c r="DT14" s="172">
        <f t="shared" si="36"/>
        <v>0</v>
      </c>
      <c r="DU14" s="162">
        <f>SUM(DU4:DU13)</f>
        <v>0</v>
      </c>
      <c r="DV14" s="172">
        <f>SUM(DV4:DV13)</f>
        <v>0</v>
      </c>
      <c r="DW14" s="172">
        <f>+SUM(DW4:DW13)</f>
        <v>0</v>
      </c>
      <c r="DX14" s="172">
        <f>SUM(DX4:DX13)</f>
        <v>0</v>
      </c>
      <c r="DY14" s="172">
        <f>SUM(DV4:DV13)</f>
        <v>0</v>
      </c>
    </row>
    <row r="16" spans="1:129" ht="12.95" thickBot="1"/>
    <row r="17" spans="1:129" ht="13.5" thickBot="1">
      <c r="A17" s="136" t="s">
        <v>116</v>
      </c>
      <c r="B17" s="173"/>
      <c r="C17" s="174">
        <f>' B_Populations'!A25</f>
        <v>2020</v>
      </c>
      <c r="D17" s="139" t="s">
        <v>103</v>
      </c>
      <c r="E17" s="139"/>
      <c r="F17" s="140" t="s">
        <v>104</v>
      </c>
      <c r="G17" s="141"/>
      <c r="H17" s="141"/>
      <c r="I17" s="141"/>
      <c r="J17" s="141"/>
      <c r="K17" s="141"/>
      <c r="L17" s="141"/>
      <c r="M17" s="98"/>
      <c r="N17" s="98"/>
      <c r="O17" s="98"/>
      <c r="P17" s="98"/>
      <c r="Q17" s="98"/>
      <c r="R17" s="98"/>
      <c r="S17" s="98"/>
      <c r="T17" s="98"/>
      <c r="U17" s="98"/>
      <c r="V17" s="98"/>
      <c r="W17" s="98"/>
      <c r="X17" s="98"/>
      <c r="Y17" s="98"/>
      <c r="CV17" s="98" t="s">
        <v>106</v>
      </c>
      <c r="CW17" s="98"/>
      <c r="CX17" s="98"/>
      <c r="CY17" s="98"/>
    </row>
    <row r="18" spans="1:129" ht="39">
      <c r="B18" s="144" t="s">
        <v>32</v>
      </c>
      <c r="C18" s="145" t="s">
        <v>107</v>
      </c>
      <c r="D18" s="146" t="s">
        <v>108</v>
      </c>
      <c r="E18" s="146" t="s">
        <v>109</v>
      </c>
      <c r="F18" s="148" t="str">
        <f>' B_Populations'!$I$8</f>
        <v>White-Not Hispanic</v>
      </c>
      <c r="G18" s="148" t="str">
        <f>' B_Populations'!$K$8</f>
        <v>Hispanic</v>
      </c>
      <c r="H18" s="148" t="str">
        <f>' B_Populations'!$M$8</f>
        <v>Black-Not Hispanic</v>
      </c>
      <c r="I18" s="148" t="str">
        <f>' B_Populations'!$O$8</f>
        <v>Asian</v>
      </c>
      <c r="J18" s="148" t="str">
        <f>' B_Populations'!$Q$8</f>
        <v>American Indian/Alaska Native</v>
      </c>
      <c r="K18" s="148" t="str">
        <f>' B_Populations'!$S$8</f>
        <v>Other</v>
      </c>
      <c r="L18" s="175" t="str">
        <f>' B_Populations'!$U$8</f>
        <v>Other</v>
      </c>
      <c r="M18" s="102"/>
      <c r="N18" s="215"/>
      <c r="O18" s="215"/>
      <c r="P18" s="102"/>
      <c r="Q18" s="102"/>
      <c r="R18" s="102"/>
      <c r="S18" s="102"/>
      <c r="T18" s="102"/>
      <c r="U18" s="102"/>
      <c r="V18" s="102"/>
      <c r="W18" s="102"/>
      <c r="X18" s="102"/>
      <c r="Y18" s="102"/>
      <c r="Z18" s="102"/>
      <c r="AA18" s="102"/>
      <c r="AB18" s="102"/>
      <c r="AC18" s="102"/>
      <c r="AD18" s="102"/>
      <c r="AE18" s="102"/>
      <c r="AF18" s="102"/>
      <c r="AH18" s="150" t="s">
        <v>110</v>
      </c>
      <c r="AI18" s="150" t="s">
        <v>111</v>
      </c>
      <c r="AJ18" s="150" t="s">
        <v>112</v>
      </c>
      <c r="AK18" s="150" t="s">
        <v>111</v>
      </c>
      <c r="AL18" s="150" t="s">
        <v>113</v>
      </c>
      <c r="AM18" s="150" t="s">
        <v>111</v>
      </c>
      <c r="AN18" s="150" t="str">
        <f>' B_Populations'!$I$8</f>
        <v>White-Not Hispanic</v>
      </c>
      <c r="AO18" s="150" t="s">
        <v>111</v>
      </c>
      <c r="AP18" s="150" t="str">
        <f>' B_Populations'!$K$8</f>
        <v>Hispanic</v>
      </c>
      <c r="AQ18" s="150" t="s">
        <v>111</v>
      </c>
      <c r="AR18" s="150" t="str">
        <f>' B_Populations'!$M$8</f>
        <v>Black-Not Hispanic</v>
      </c>
      <c r="AS18" s="150" t="s">
        <v>111</v>
      </c>
      <c r="AT18" s="150" t="str">
        <f>' B_Populations'!$O$8</f>
        <v>Asian</v>
      </c>
      <c r="AU18" s="150" t="s">
        <v>111</v>
      </c>
      <c r="AV18" s="150" t="str">
        <f>' B_Populations'!$Q$8</f>
        <v>American Indian/Alaska Native</v>
      </c>
      <c r="AW18" s="150" t="s">
        <v>111</v>
      </c>
      <c r="AX18" s="150" t="str">
        <f>' B_Populations'!$S$8</f>
        <v>Other</v>
      </c>
      <c r="AY18" s="150" t="s">
        <v>111</v>
      </c>
      <c r="AZ18" s="150" t="str">
        <f>' B_Populations'!$U$8</f>
        <v>Other</v>
      </c>
      <c r="BA18" s="150" t="s">
        <v>111</v>
      </c>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51" t="s">
        <v>114</v>
      </c>
      <c r="CU18" s="150" t="s">
        <v>32</v>
      </c>
      <c r="CV18" s="152" t="s">
        <v>33</v>
      </c>
      <c r="CW18" s="153" t="s">
        <v>34</v>
      </c>
      <c r="CX18" s="153" t="s">
        <v>35</v>
      </c>
      <c r="CY18" s="148" t="str">
        <f>' B_Populations'!$I$8</f>
        <v>White-Not Hispanic</v>
      </c>
      <c r="CZ18" s="148" t="str">
        <f>' B_Populations'!$K$8</f>
        <v>Hispanic</v>
      </c>
      <c r="DA18" s="148" t="str">
        <f>' B_Populations'!$M$8</f>
        <v>Black-Not Hispanic</v>
      </c>
      <c r="DB18" s="148" t="str">
        <f>' B_Populations'!$O$8</f>
        <v>Asian</v>
      </c>
      <c r="DC18" s="148" t="str">
        <f>' B_Populations'!$Q$8</f>
        <v>American Indian/Alaska Native</v>
      </c>
      <c r="DD18" s="148" t="str">
        <f>' B_Populations'!$S$8</f>
        <v>Other</v>
      </c>
      <c r="DE18" s="175" t="str">
        <f>' B_Populations'!$U$8</f>
        <v>Other</v>
      </c>
      <c r="DF18" s="102"/>
      <c r="DG18" s="102"/>
      <c r="DH18" s="102"/>
      <c r="DI18" s="102"/>
      <c r="DJ18" s="102"/>
      <c r="DK18" s="102"/>
      <c r="DL18" s="102"/>
      <c r="DM18" s="102"/>
      <c r="DN18" s="102"/>
      <c r="DO18" s="102"/>
      <c r="DP18" s="102"/>
      <c r="DQ18" s="102"/>
      <c r="DR18" s="102"/>
      <c r="DS18" s="102"/>
      <c r="DT18" s="102"/>
      <c r="DU18" s="102"/>
      <c r="DV18" s="102"/>
      <c r="DW18" s="102"/>
      <c r="DX18" s="102"/>
      <c r="DY18" s="102"/>
    </row>
    <row r="19" spans="1:129">
      <c r="B19" s="108" t="str">
        <f>' B_Populations'!$B$9</f>
        <v>10-14</v>
      </c>
      <c r="C19" s="176">
        <v>0</v>
      </c>
      <c r="D19" s="302">
        <v>0</v>
      </c>
      <c r="E19" s="302">
        <f>C19-D19</f>
        <v>0</v>
      </c>
      <c r="F19" s="155"/>
      <c r="G19" s="155"/>
      <c r="H19" s="155"/>
      <c r="I19" s="155"/>
      <c r="J19" s="155"/>
      <c r="K19" s="155"/>
      <c r="L19" s="155"/>
      <c r="M19" s="110"/>
      <c r="N19" s="110"/>
      <c r="O19" s="110"/>
      <c r="P19" s="110"/>
      <c r="Q19" s="110"/>
      <c r="R19" s="110"/>
      <c r="S19" s="110"/>
      <c r="T19" s="110"/>
      <c r="U19" s="110"/>
      <c r="V19" s="110"/>
      <c r="W19" s="110"/>
      <c r="X19" s="110"/>
      <c r="Y19" s="110"/>
      <c r="Z19" s="177"/>
      <c r="AA19" s="177"/>
      <c r="AB19" s="177"/>
      <c r="AC19" s="177"/>
      <c r="AD19" s="177"/>
      <c r="AE19" s="177"/>
      <c r="AF19" s="177"/>
      <c r="AG19" s="110"/>
      <c r="AH19" s="157">
        <f>' B_Populations'!C24</f>
        <v>41063</v>
      </c>
      <c r="AI19" s="157">
        <f>IF(AH19=0,0,(C19/AH19)*100000)</f>
        <v>0</v>
      </c>
      <c r="AJ19" s="157">
        <f>' B_Populations'!E24</f>
        <v>21357</v>
      </c>
      <c r="AK19" s="157">
        <f>IF(AJ19=0,0,($D$19/$AJ$19)*100000)</f>
        <v>0</v>
      </c>
      <c r="AL19" s="157">
        <f>' B_Populations'!G24</f>
        <v>19706</v>
      </c>
      <c r="AM19" s="157">
        <f>IF(AL19=0,0,($E$19/$AL$19)*100000)</f>
        <v>0</v>
      </c>
      <c r="AN19" s="157">
        <f>' B_Populations'!I24</f>
        <v>0</v>
      </c>
      <c r="AO19" s="157">
        <f>IF(AN19=0,0,($F$19/$AN$19)*100000)</f>
        <v>0</v>
      </c>
      <c r="AP19" s="157">
        <f>' B_Populations'!K24</f>
        <v>0</v>
      </c>
      <c r="AQ19" s="157">
        <f>IF(AP19=0,0,($G$19/$AP$19)*100000)</f>
        <v>0</v>
      </c>
      <c r="AR19" s="157">
        <f>' B_Populations'!M24</f>
        <v>0</v>
      </c>
      <c r="AS19" s="157">
        <f>IF(AR19=0,0,($H$19/$AR$19)*100000)</f>
        <v>0</v>
      </c>
      <c r="AT19" s="157">
        <f>' B_Populations'!O24</f>
        <v>0</v>
      </c>
      <c r="AU19" s="157">
        <f>IF(AT19=0,0,($I$19/$AT$19)*100000)</f>
        <v>0</v>
      </c>
      <c r="AV19" s="157">
        <f>' B_Populations'!Q24</f>
        <v>0</v>
      </c>
      <c r="AW19" s="157">
        <f>IF(AV19=0,0,($J$19/$AV$19)*100000)</f>
        <v>0</v>
      </c>
      <c r="AX19" s="157">
        <f>' B_Populations'!S24</f>
        <v>0</v>
      </c>
      <c r="AY19" s="157">
        <f>IF(AX19=0,0,($K$19/$AX$19)*100000)</f>
        <v>0</v>
      </c>
      <c r="AZ19" s="157">
        <f>' B_Populations'!U24</f>
        <v>0</v>
      </c>
      <c r="BA19" s="157">
        <f>IF(AZ19=0,0,($L$19/$AZ$19)*100000)</f>
        <v>0</v>
      </c>
      <c r="CQ19" s="110"/>
      <c r="CR19" s="158"/>
      <c r="CS19" s="159">
        <v>7.3032E-2</v>
      </c>
      <c r="CT19" s="110"/>
      <c r="CU19" s="108" t="str">
        <f>' B_Populations'!$B$9</f>
        <v>10-14</v>
      </c>
      <c r="CV19" s="160">
        <f t="shared" ref="CV19:CV28" si="37">AI19*CS19</f>
        <v>0</v>
      </c>
      <c r="CW19" s="161">
        <f t="shared" ref="CW19:CW28" si="38">AK19*CS19</f>
        <v>0</v>
      </c>
      <c r="CX19" s="161">
        <f t="shared" ref="CX19:CX28" si="39">AM19*CS19</f>
        <v>0</v>
      </c>
      <c r="CY19" s="162">
        <f t="shared" ref="CY19:CY28" si="40">AO19*CS19</f>
        <v>0</v>
      </c>
      <c r="CZ19" s="162">
        <f t="shared" ref="CZ19:CZ28" si="41">AQ19*CS19</f>
        <v>0</v>
      </c>
      <c r="DA19" s="162">
        <f t="shared" ref="DA19:DA28" si="42">AS19*CS19</f>
        <v>0</v>
      </c>
      <c r="DB19" s="162">
        <f t="shared" ref="DB19:DB28" si="43">AU19*CS19</f>
        <v>0</v>
      </c>
      <c r="DC19" s="162">
        <f t="shared" ref="DC19:DC28" si="44">AW19*CS19</f>
        <v>0</v>
      </c>
      <c r="DD19" s="162">
        <f t="shared" ref="DD19:DD28" si="45">AY19*CS19</f>
        <v>0</v>
      </c>
      <c r="DE19" s="178">
        <f t="shared" ref="DE19:DE28" si="46">BA19*CS19</f>
        <v>0</v>
      </c>
      <c r="DF19" s="110"/>
      <c r="DG19" s="110"/>
      <c r="DH19" s="110"/>
      <c r="DI19" s="110"/>
      <c r="DJ19" s="110"/>
      <c r="DK19" s="110"/>
      <c r="DL19" s="110"/>
      <c r="DM19" s="110"/>
      <c r="DN19" s="110"/>
      <c r="DO19" s="110"/>
      <c r="DP19" s="110"/>
      <c r="DQ19" s="110"/>
      <c r="DR19" s="110"/>
      <c r="DS19" s="110"/>
      <c r="DT19" s="110"/>
      <c r="DU19" s="110"/>
      <c r="DV19" s="110"/>
      <c r="DW19" s="110"/>
      <c r="DX19" s="110"/>
      <c r="DY19" s="110"/>
    </row>
    <row r="20" spans="1:129">
      <c r="B20" s="108" t="str">
        <f>' B_Populations'!$B$10</f>
        <v>15-19</v>
      </c>
      <c r="C20" s="176">
        <v>12</v>
      </c>
      <c r="D20" s="302">
        <v>9</v>
      </c>
      <c r="E20" s="302">
        <f t="shared" ref="E20:E28" si="47">C20-D20</f>
        <v>3</v>
      </c>
      <c r="F20" s="155"/>
      <c r="G20" s="155"/>
      <c r="H20" s="155"/>
      <c r="I20" s="155"/>
      <c r="J20" s="155"/>
      <c r="K20" s="155"/>
      <c r="L20" s="155"/>
      <c r="M20" s="110"/>
      <c r="N20" s="110"/>
      <c r="O20" s="110"/>
      <c r="P20" s="110"/>
      <c r="Q20" s="110"/>
      <c r="R20" s="110"/>
      <c r="S20" s="110"/>
      <c r="T20" s="110"/>
      <c r="U20" s="110"/>
      <c r="V20" s="110"/>
      <c r="W20" s="110"/>
      <c r="X20" s="110"/>
      <c r="Y20" s="110"/>
      <c r="Z20" s="177"/>
      <c r="AA20" s="177"/>
      <c r="AB20" s="177"/>
      <c r="AC20" s="177"/>
      <c r="AD20" s="177"/>
      <c r="AE20" s="177"/>
      <c r="AF20" s="177"/>
      <c r="AG20" s="110"/>
      <c r="AH20" s="157">
        <f>' B_Populations'!C25</f>
        <v>39331</v>
      </c>
      <c r="AI20" s="157">
        <f t="shared" ref="AI20:AI28" si="48">IF(AH20=0,0,(C20/AH20)*100000)</f>
        <v>30.510284508403039</v>
      </c>
      <c r="AJ20" s="157">
        <f>' B_Populations'!E25</f>
        <v>20218</v>
      </c>
      <c r="AK20" s="157">
        <f>IF(AJ20=0,0,($D$20/$AJ$20)*100000)</f>
        <v>44.514788802057573</v>
      </c>
      <c r="AL20" s="157">
        <f>' B_Populations'!G25</f>
        <v>19113</v>
      </c>
      <c r="AM20" s="157">
        <f>IF(AL20=0,0,($E$20/$AL$20)*100000)</f>
        <v>15.696123057604771</v>
      </c>
      <c r="AN20" s="157">
        <f>' B_Populations'!I25</f>
        <v>0</v>
      </c>
      <c r="AO20" s="157">
        <f>IF(AN20=0,0,($F$20/$AN$20)*100000)</f>
        <v>0</v>
      </c>
      <c r="AP20" s="157">
        <f>' B_Populations'!K25</f>
        <v>0</v>
      </c>
      <c r="AQ20" s="157">
        <f>IF(AP20=0,0,($G$20/$AP$20)*100000)</f>
        <v>0</v>
      </c>
      <c r="AR20" s="157">
        <f>' B_Populations'!M25</f>
        <v>0</v>
      </c>
      <c r="AS20" s="157">
        <f>IF(AR20=0,0,($H$20/$AR$20)*100000)</f>
        <v>0</v>
      </c>
      <c r="AT20" s="157">
        <f>' B_Populations'!O25</f>
        <v>0</v>
      </c>
      <c r="AU20" s="157">
        <f>IF(AT20=0,0,($I$20/$AT$20)*100000)</f>
        <v>0</v>
      </c>
      <c r="AV20" s="157">
        <f>' B_Populations'!Q25</f>
        <v>0</v>
      </c>
      <c r="AW20" s="157">
        <f>IF(AV20=0,0,($J$20/$AV$20)*100000)</f>
        <v>0</v>
      </c>
      <c r="AX20" s="157">
        <f>' B_Populations'!S25</f>
        <v>0</v>
      </c>
      <c r="AY20" s="157">
        <f>IF(AX20=0,0,($K$20/$AX$20)*100000)</f>
        <v>0</v>
      </c>
      <c r="AZ20" s="157">
        <f>' B_Populations'!U25</f>
        <v>0</v>
      </c>
      <c r="BA20" s="157">
        <f>IF(AZ20=0,0,($L$20/$AZ$20)*100000)</f>
        <v>0</v>
      </c>
      <c r="CQ20" s="110"/>
      <c r="CR20" s="158"/>
      <c r="CS20" s="159">
        <v>7.2168999999999997E-2</v>
      </c>
      <c r="CT20" s="110"/>
      <c r="CU20" s="108" t="str">
        <f>' B_Populations'!$B$10</f>
        <v>15-19</v>
      </c>
      <c r="CV20" s="160">
        <f t="shared" si="37"/>
        <v>2.2018967226869388</v>
      </c>
      <c r="CW20" s="161">
        <f t="shared" si="38"/>
        <v>3.2125877930556928</v>
      </c>
      <c r="CX20" s="161">
        <f t="shared" si="39"/>
        <v>1.1327735049442786</v>
      </c>
      <c r="CY20" s="162">
        <f t="shared" si="40"/>
        <v>0</v>
      </c>
      <c r="CZ20" s="162">
        <f t="shared" si="41"/>
        <v>0</v>
      </c>
      <c r="DA20" s="162">
        <f t="shared" si="42"/>
        <v>0</v>
      </c>
      <c r="DB20" s="162">
        <f t="shared" si="43"/>
        <v>0</v>
      </c>
      <c r="DC20" s="162">
        <f t="shared" si="44"/>
        <v>0</v>
      </c>
      <c r="DD20" s="162">
        <f t="shared" si="45"/>
        <v>0</v>
      </c>
      <c r="DE20" s="178">
        <f t="shared" si="46"/>
        <v>0</v>
      </c>
      <c r="DF20" s="110"/>
      <c r="DG20" s="110"/>
      <c r="DH20" s="110"/>
      <c r="DI20" s="110"/>
      <c r="DJ20" s="110"/>
      <c r="DK20" s="110"/>
      <c r="DL20" s="110"/>
      <c r="DM20" s="110"/>
      <c r="DN20" s="110"/>
      <c r="DO20" s="110"/>
      <c r="DP20" s="110"/>
      <c r="DQ20" s="110"/>
      <c r="DR20" s="110"/>
      <c r="DS20" s="110"/>
      <c r="DT20" s="110"/>
      <c r="DU20" s="110"/>
      <c r="DV20" s="110"/>
      <c r="DW20" s="110"/>
      <c r="DX20" s="110"/>
      <c r="DY20" s="110"/>
    </row>
    <row r="21" spans="1:129">
      <c r="B21" s="108" t="str">
        <f>' B_Populations'!$B$11</f>
        <v>20-24</v>
      </c>
      <c r="C21" s="176">
        <v>21</v>
      </c>
      <c r="D21" s="302">
        <v>19</v>
      </c>
      <c r="E21" s="302">
        <f t="shared" si="47"/>
        <v>2</v>
      </c>
      <c r="F21" s="155"/>
      <c r="G21" s="155"/>
      <c r="H21" s="155"/>
      <c r="I21" s="155"/>
      <c r="J21" s="155"/>
      <c r="K21" s="155"/>
      <c r="L21" s="155"/>
      <c r="M21" s="110"/>
      <c r="N21" s="110"/>
      <c r="O21" s="110"/>
      <c r="P21" s="110"/>
      <c r="Q21" s="110"/>
      <c r="R21" s="110"/>
      <c r="S21" s="110"/>
      <c r="T21" s="110"/>
      <c r="U21" s="110"/>
      <c r="V21" s="110"/>
      <c r="W21" s="110"/>
      <c r="X21" s="110"/>
      <c r="Y21" s="110"/>
      <c r="Z21" s="177"/>
      <c r="AA21" s="177"/>
      <c r="AB21" s="177"/>
      <c r="AC21" s="177"/>
      <c r="AD21" s="177"/>
      <c r="AE21" s="177"/>
      <c r="AF21" s="177"/>
      <c r="AG21" s="110"/>
      <c r="AH21" s="157">
        <f>' B_Populations'!C26</f>
        <v>33683</v>
      </c>
      <c r="AI21" s="157">
        <f t="shared" si="48"/>
        <v>62.34599055903572</v>
      </c>
      <c r="AJ21" s="157">
        <f>' B_Populations'!E26</f>
        <v>17091</v>
      </c>
      <c r="AK21" s="157">
        <f>IF(AJ21=0,0,($D$21/$AJ$21)*100000)</f>
        <v>111.16962143818384</v>
      </c>
      <c r="AL21" s="157">
        <f>' B_Populations'!G26</f>
        <v>16592</v>
      </c>
      <c r="AM21" s="157">
        <f>IF(AL21=0,0,($E$21/$AL$21)*100000)</f>
        <v>12.054001928640309</v>
      </c>
      <c r="AN21" s="157">
        <f>' B_Populations'!I26</f>
        <v>0</v>
      </c>
      <c r="AO21" s="157">
        <f>IF(AN21=0,0,($F$21/$AN$21)*100000)</f>
        <v>0</v>
      </c>
      <c r="AP21" s="157">
        <f>' B_Populations'!K26</f>
        <v>0</v>
      </c>
      <c r="AQ21" s="157">
        <f>IF(AP21=0,0,($G$21/$AP$21)*100000)</f>
        <v>0</v>
      </c>
      <c r="AR21" s="157">
        <f>' B_Populations'!M26</f>
        <v>0</v>
      </c>
      <c r="AS21" s="157">
        <f>IF(AR21=0,0,($H$216/$AR$21)*100000)</f>
        <v>0</v>
      </c>
      <c r="AT21" s="157">
        <f>' B_Populations'!O26</f>
        <v>0</v>
      </c>
      <c r="AU21" s="157">
        <f>IF(AT21=0,0,($I$21/$AT$21)*100000)</f>
        <v>0</v>
      </c>
      <c r="AV21" s="157">
        <f>' B_Populations'!Q26</f>
        <v>0</v>
      </c>
      <c r="AW21" s="157">
        <f>IF(AV21=0,0,($J$21/$AV$21)*100000)</f>
        <v>0</v>
      </c>
      <c r="AX21" s="157">
        <f>' B_Populations'!S26</f>
        <v>0</v>
      </c>
      <c r="AY21" s="157">
        <f>IF(AX21=0,0,($K$21/$AX$21)*100000)</f>
        <v>0</v>
      </c>
      <c r="AZ21" s="157">
        <f>' B_Populations'!U26</f>
        <v>0</v>
      </c>
      <c r="BA21" s="157">
        <f>IF(AZ21=0,0,($L$21/$AZ$21)*100000)</f>
        <v>0</v>
      </c>
      <c r="CQ21" s="110"/>
      <c r="CR21" s="158"/>
      <c r="CS21" s="159">
        <v>6.6477999999999995E-2</v>
      </c>
      <c r="CT21" s="110"/>
      <c r="CU21" s="108" t="str">
        <f>' B_Populations'!$B$11</f>
        <v>20-24</v>
      </c>
      <c r="CV21" s="160">
        <f t="shared" si="37"/>
        <v>4.1446367603835759</v>
      </c>
      <c r="CW21" s="161">
        <f t="shared" si="38"/>
        <v>7.390334093967585</v>
      </c>
      <c r="CX21" s="161">
        <f t="shared" si="39"/>
        <v>0.80132594021215042</v>
      </c>
      <c r="CY21" s="162">
        <f t="shared" si="40"/>
        <v>0</v>
      </c>
      <c r="CZ21" s="162">
        <f t="shared" si="41"/>
        <v>0</v>
      </c>
      <c r="DA21" s="162">
        <f t="shared" si="42"/>
        <v>0</v>
      </c>
      <c r="DB21" s="162">
        <f t="shared" si="43"/>
        <v>0</v>
      </c>
      <c r="DC21" s="162">
        <f t="shared" si="44"/>
        <v>0</v>
      </c>
      <c r="DD21" s="162">
        <f t="shared" si="45"/>
        <v>0</v>
      </c>
      <c r="DE21" s="178">
        <f t="shared" si="46"/>
        <v>0</v>
      </c>
      <c r="DF21" s="110"/>
      <c r="DG21" s="110"/>
      <c r="DH21" s="110"/>
      <c r="DI21" s="110"/>
      <c r="DJ21" s="110"/>
      <c r="DK21" s="110"/>
      <c r="DL21" s="110"/>
      <c r="DM21" s="110"/>
      <c r="DN21" s="110"/>
      <c r="DO21" s="110"/>
      <c r="DP21" s="110"/>
      <c r="DQ21" s="110"/>
      <c r="DR21" s="110"/>
      <c r="DS21" s="110"/>
      <c r="DT21" s="110"/>
      <c r="DU21" s="110"/>
      <c r="DV21" s="110"/>
      <c r="DW21" s="110"/>
      <c r="DX21" s="110"/>
      <c r="DY21" s="110"/>
    </row>
    <row r="22" spans="1:129">
      <c r="B22" s="108" t="str">
        <f>' B_Populations'!$B$12</f>
        <v>25-34</v>
      </c>
      <c r="C22" s="176">
        <v>34</v>
      </c>
      <c r="D22" s="302">
        <v>28</v>
      </c>
      <c r="E22" s="302">
        <f t="shared" si="47"/>
        <v>6</v>
      </c>
      <c r="F22" s="155"/>
      <c r="G22" s="155"/>
      <c r="H22" s="155"/>
      <c r="I22" s="155"/>
      <c r="J22" s="155"/>
      <c r="K22" s="155"/>
      <c r="L22" s="155"/>
      <c r="M22" s="110"/>
      <c r="N22" s="110"/>
      <c r="O22" s="110"/>
      <c r="P22" s="110"/>
      <c r="Q22" s="110"/>
      <c r="R22" s="110"/>
      <c r="S22" s="110"/>
      <c r="T22" s="110"/>
      <c r="U22" s="110"/>
      <c r="V22" s="110"/>
      <c r="W22" s="110"/>
      <c r="X22" s="110"/>
      <c r="Y22" s="110"/>
      <c r="Z22" s="177"/>
      <c r="AA22" s="177"/>
      <c r="AB22" s="177"/>
      <c r="AC22" s="177"/>
      <c r="AD22" s="177"/>
      <c r="AE22" s="177"/>
      <c r="AF22" s="177"/>
      <c r="AG22" s="110"/>
      <c r="AH22" s="157">
        <f>' B_Populations'!C27</f>
        <v>63795</v>
      </c>
      <c r="AI22" s="157">
        <f t="shared" si="48"/>
        <v>53.295712830159104</v>
      </c>
      <c r="AJ22" s="157">
        <f>' B_Populations'!E27</f>
        <v>32611</v>
      </c>
      <c r="AK22" s="157">
        <f>IF(AJ22=0,0,($D$22/$AJ$22)*100000)</f>
        <v>85.860599184324315</v>
      </c>
      <c r="AL22" s="157">
        <f>' B_Populations'!G27</f>
        <v>31184</v>
      </c>
      <c r="AM22" s="157">
        <f>IF(AL22=0,0,($E$22/$AL$22)*100000)</f>
        <v>19.240636223704463</v>
      </c>
      <c r="AN22" s="157">
        <f>' B_Populations'!I27</f>
        <v>0</v>
      </c>
      <c r="AO22" s="157">
        <f>IF(AN22=0,0,($F$22/$AN$22)*100000)</f>
        <v>0</v>
      </c>
      <c r="AP22" s="157">
        <f>' B_Populations'!K27</f>
        <v>0</v>
      </c>
      <c r="AQ22" s="157">
        <f>IF(AP22=0,0,($G$22/$AP$22)*100000)</f>
        <v>0</v>
      </c>
      <c r="AR22" s="157">
        <f>' B_Populations'!M27</f>
        <v>0</v>
      </c>
      <c r="AS22" s="157">
        <f>IF(AR22=0,0,($H$22/$AR$22)*100000)</f>
        <v>0</v>
      </c>
      <c r="AT22" s="157">
        <f>' B_Populations'!O27</f>
        <v>0</v>
      </c>
      <c r="AU22" s="157">
        <f>IF(AT22=0,0,($I$22/$AT$22)*100000)</f>
        <v>0</v>
      </c>
      <c r="AV22" s="157">
        <f>' B_Populations'!Q27</f>
        <v>0</v>
      </c>
      <c r="AW22" s="157">
        <f>IF(AV22=0,0,($J$22/$AV$22)*100000)</f>
        <v>0</v>
      </c>
      <c r="AX22" s="157">
        <f>' B_Populations'!S27</f>
        <v>0</v>
      </c>
      <c r="AY22" s="157">
        <f>IF(AX22=0,0,($K$22/$AX$22)*100000)</f>
        <v>0</v>
      </c>
      <c r="AZ22" s="157">
        <f>' B_Populations'!U27</f>
        <v>0</v>
      </c>
      <c r="BA22" s="157">
        <f>IF(AZ22=0,0,($L$22/$AZ$22)*100000)</f>
        <v>0</v>
      </c>
      <c r="CQ22" s="110"/>
      <c r="CR22" s="158"/>
      <c r="CS22" s="159">
        <v>0.135573</v>
      </c>
      <c r="CT22" s="110"/>
      <c r="CU22" s="108" t="str">
        <f>' B_Populations'!$B$12</f>
        <v>25-34</v>
      </c>
      <c r="CV22" s="160">
        <f t="shared" si="37"/>
        <v>7.2254596755231599</v>
      </c>
      <c r="CW22" s="161">
        <f t="shared" si="38"/>
        <v>11.6403790132164</v>
      </c>
      <c r="CX22" s="161">
        <f t="shared" si="39"/>
        <v>2.6085107747562852</v>
      </c>
      <c r="CY22" s="162">
        <f t="shared" si="40"/>
        <v>0</v>
      </c>
      <c r="CZ22" s="162">
        <f t="shared" si="41"/>
        <v>0</v>
      </c>
      <c r="DA22" s="162">
        <f t="shared" si="42"/>
        <v>0</v>
      </c>
      <c r="DB22" s="162">
        <f t="shared" si="43"/>
        <v>0</v>
      </c>
      <c r="DC22" s="162">
        <f t="shared" si="44"/>
        <v>0</v>
      </c>
      <c r="DD22" s="162">
        <f t="shared" si="45"/>
        <v>0</v>
      </c>
      <c r="DE22" s="178">
        <f t="shared" si="46"/>
        <v>0</v>
      </c>
      <c r="DF22" s="110"/>
      <c r="DG22" s="110"/>
      <c r="DH22" s="110"/>
      <c r="DI22" s="110"/>
      <c r="DJ22" s="110"/>
      <c r="DK22" s="110"/>
      <c r="DL22" s="110"/>
      <c r="DM22" s="110"/>
      <c r="DN22" s="110"/>
      <c r="DO22" s="110"/>
      <c r="DP22" s="110"/>
      <c r="DQ22" s="110"/>
      <c r="DR22" s="110"/>
      <c r="DS22" s="110"/>
      <c r="DT22" s="110"/>
      <c r="DU22" s="110"/>
      <c r="DV22" s="110"/>
      <c r="DW22" s="110"/>
      <c r="DX22" s="110"/>
      <c r="DY22" s="110"/>
    </row>
    <row r="23" spans="1:129">
      <c r="B23" s="108" t="str">
        <f>' B_Populations'!$B$13</f>
        <v>35-44</v>
      </c>
      <c r="C23" s="176">
        <v>36</v>
      </c>
      <c r="D23" s="302">
        <v>28</v>
      </c>
      <c r="E23" s="302">
        <f t="shared" si="47"/>
        <v>8</v>
      </c>
      <c r="F23" s="155"/>
      <c r="G23" s="155"/>
      <c r="H23" s="155"/>
      <c r="I23" s="155"/>
      <c r="J23" s="155"/>
      <c r="K23" s="155"/>
      <c r="L23" s="155"/>
      <c r="M23" s="110"/>
      <c r="N23" s="110"/>
      <c r="O23" s="110"/>
      <c r="P23" s="110"/>
      <c r="Q23" s="110"/>
      <c r="R23" s="110"/>
      <c r="S23" s="110"/>
      <c r="T23" s="110"/>
      <c r="U23" s="110"/>
      <c r="V23" s="110"/>
      <c r="W23" s="110"/>
      <c r="X23" s="110"/>
      <c r="Y23" s="110"/>
      <c r="Z23" s="177"/>
      <c r="AA23" s="177"/>
      <c r="AB23" s="177"/>
      <c r="AC23" s="177"/>
      <c r="AD23" s="177"/>
      <c r="AE23" s="177"/>
      <c r="AF23" s="177"/>
      <c r="AG23" s="110"/>
      <c r="AH23" s="157">
        <f>' B_Populations'!C28</f>
        <v>70846</v>
      </c>
      <c r="AI23" s="157">
        <f t="shared" si="48"/>
        <v>50.814442593794993</v>
      </c>
      <c r="AJ23" s="157">
        <f>' B_Populations'!E28</f>
        <v>35710</v>
      </c>
      <c r="AK23" s="157">
        <f>IF(AJ23=0,0,($D$23/$AJ$23)*100000)</f>
        <v>78.409409129095494</v>
      </c>
      <c r="AL23" s="157">
        <f>' B_Populations'!G28</f>
        <v>35136</v>
      </c>
      <c r="AM23" s="157">
        <f>IF(AL23=0,0,($E$23/$AL$23)*100000)</f>
        <v>22.768670309653917</v>
      </c>
      <c r="AN23" s="157">
        <f>' B_Populations'!I28</f>
        <v>0</v>
      </c>
      <c r="AO23" s="157">
        <f>IF(AN23=0,0,($F$23/$AN$23)*100000)</f>
        <v>0</v>
      </c>
      <c r="AP23" s="157">
        <f>' B_Populations'!K28</f>
        <v>0</v>
      </c>
      <c r="AQ23" s="157">
        <f>IF(AP23=0,0,($G$23/$AP$23)*100000)</f>
        <v>0</v>
      </c>
      <c r="AR23" s="157">
        <f>' B_Populations'!M28</f>
        <v>0</v>
      </c>
      <c r="AS23" s="157">
        <f>IF(AR23=0,0,($H$23/$AR$23)*100000)</f>
        <v>0</v>
      </c>
      <c r="AT23" s="157">
        <f>' B_Populations'!O28</f>
        <v>0</v>
      </c>
      <c r="AU23" s="157">
        <f>IF(AT23=0,0,($I$23/$AT$23)*100000)</f>
        <v>0</v>
      </c>
      <c r="AV23" s="157">
        <f>' B_Populations'!Q28</f>
        <v>0</v>
      </c>
      <c r="AW23" s="157">
        <f>IF(AV23=0,0,($J$23/$AV$23)*100000)</f>
        <v>0</v>
      </c>
      <c r="AX23" s="157">
        <f>' B_Populations'!S28</f>
        <v>0</v>
      </c>
      <c r="AY23" s="157">
        <f>IF(AX23=0,0,($K$23/$AX$23)*100000)</f>
        <v>0</v>
      </c>
      <c r="AZ23" s="157">
        <f>' B_Populations'!U28</f>
        <v>0</v>
      </c>
      <c r="BA23" s="157">
        <f>IF(AZ23=0,0,($L$23/$AZ$23)*100000)</f>
        <v>0</v>
      </c>
      <c r="CQ23" s="110"/>
      <c r="CR23" s="158"/>
      <c r="CS23" s="159">
        <v>0.16261300000000001</v>
      </c>
      <c r="CT23" s="110"/>
      <c r="CU23" s="108" t="str">
        <f>' B_Populations'!$B$13</f>
        <v>35-44</v>
      </c>
      <c r="CV23" s="160">
        <f t="shared" si="37"/>
        <v>8.263088953504786</v>
      </c>
      <c r="CW23" s="161">
        <f t="shared" si="38"/>
        <v>12.750389246709606</v>
      </c>
      <c r="CX23" s="161">
        <f t="shared" si="39"/>
        <v>3.7024817850637524</v>
      </c>
      <c r="CY23" s="162">
        <f t="shared" si="40"/>
        <v>0</v>
      </c>
      <c r="CZ23" s="162">
        <f t="shared" si="41"/>
        <v>0</v>
      </c>
      <c r="DA23" s="162">
        <f t="shared" si="42"/>
        <v>0</v>
      </c>
      <c r="DB23" s="162">
        <f t="shared" si="43"/>
        <v>0</v>
      </c>
      <c r="DC23" s="162">
        <f t="shared" si="44"/>
        <v>0</v>
      </c>
      <c r="DD23" s="162">
        <f t="shared" si="45"/>
        <v>0</v>
      </c>
      <c r="DE23" s="178">
        <f t="shared" si="46"/>
        <v>0</v>
      </c>
      <c r="DF23" s="110"/>
      <c r="DG23" s="110"/>
      <c r="DH23" s="110"/>
      <c r="DI23" s="110"/>
      <c r="DJ23" s="110"/>
      <c r="DK23" s="110"/>
      <c r="DL23" s="110"/>
      <c r="DM23" s="110"/>
      <c r="DN23" s="110"/>
      <c r="DO23" s="110"/>
      <c r="DP23" s="110"/>
      <c r="DQ23" s="110"/>
      <c r="DR23" s="110"/>
      <c r="DS23" s="110"/>
      <c r="DT23" s="110"/>
      <c r="DU23" s="110"/>
      <c r="DV23" s="110"/>
      <c r="DW23" s="110"/>
      <c r="DX23" s="110"/>
      <c r="DY23" s="110"/>
    </row>
    <row r="24" spans="1:129">
      <c r="B24" s="108" t="str">
        <f>' B_Populations'!$B$14</f>
        <v>45-54</v>
      </c>
      <c r="C24" s="176">
        <v>40</v>
      </c>
      <c r="D24" s="302">
        <v>27</v>
      </c>
      <c r="E24" s="302">
        <f t="shared" si="47"/>
        <v>13</v>
      </c>
      <c r="F24" s="155"/>
      <c r="G24" s="155"/>
      <c r="H24" s="155"/>
      <c r="I24" s="155"/>
      <c r="J24" s="155"/>
      <c r="K24" s="155"/>
      <c r="L24" s="155"/>
      <c r="M24" s="110"/>
      <c r="N24" s="110"/>
      <c r="O24" s="110"/>
      <c r="P24" s="110"/>
      <c r="Q24" s="110"/>
      <c r="R24" s="110"/>
      <c r="S24" s="110"/>
      <c r="T24" s="110"/>
      <c r="U24" s="110"/>
      <c r="V24" s="110"/>
      <c r="W24" s="110"/>
      <c r="X24" s="110"/>
      <c r="Y24" s="110"/>
      <c r="Z24" s="177"/>
      <c r="AA24" s="177"/>
      <c r="AB24" s="177"/>
      <c r="AC24" s="177"/>
      <c r="AD24" s="177"/>
      <c r="AE24" s="177"/>
      <c r="AF24" s="177"/>
      <c r="AG24" s="110"/>
      <c r="AH24" s="157">
        <f>' B_Populations'!C29</f>
        <v>74233</v>
      </c>
      <c r="AI24" s="157">
        <f t="shared" si="48"/>
        <v>53.884391039025765</v>
      </c>
      <c r="AJ24" s="157">
        <f>' B_Populations'!E29</f>
        <v>37060</v>
      </c>
      <c r="AK24" s="157">
        <f>IF(AJ24=0,0,($D$24/$AJ$24)*100000)</f>
        <v>72.85483000539665</v>
      </c>
      <c r="AL24" s="157">
        <f>' B_Populations'!G29</f>
        <v>37173</v>
      </c>
      <c r="AM24" s="157">
        <f>IF(AL24=0,0,($E$24/$AL$24)*100000)</f>
        <v>34.971619185968308</v>
      </c>
      <c r="AN24" s="157">
        <f>' B_Populations'!I29</f>
        <v>0</v>
      </c>
      <c r="AO24" s="157">
        <f>IF(AN24=0,0,($F$24/$AN$24)*100000)</f>
        <v>0</v>
      </c>
      <c r="AP24" s="157">
        <f>' B_Populations'!K29</f>
        <v>0</v>
      </c>
      <c r="AQ24" s="157">
        <f>IF(AP24=0,0,($G$24/$AP$24)*100000)</f>
        <v>0</v>
      </c>
      <c r="AR24" s="157">
        <f>' B_Populations'!M29</f>
        <v>0</v>
      </c>
      <c r="AS24" s="157">
        <f>IF(AR24=0,0,($H$24/$AR$24)*100000)</f>
        <v>0</v>
      </c>
      <c r="AT24" s="157">
        <f>' B_Populations'!O29</f>
        <v>0</v>
      </c>
      <c r="AU24" s="157">
        <f>IF(AT24=0,0,($I$24/$AT$24)*100000)</f>
        <v>0</v>
      </c>
      <c r="AV24" s="157">
        <f>' B_Populations'!Q29</f>
        <v>0</v>
      </c>
      <c r="AW24" s="157">
        <f>IF(AV24=0,0,($J$24/$AV$24)*100000)</f>
        <v>0</v>
      </c>
      <c r="AX24" s="157">
        <f>' B_Populations'!S29</f>
        <v>0</v>
      </c>
      <c r="AY24" s="157">
        <f>IF(AX24=0,0,($K$24/$AX$24)*100000)</f>
        <v>0</v>
      </c>
      <c r="AZ24" s="157">
        <f>' B_Populations'!U29</f>
        <v>0</v>
      </c>
      <c r="BA24" s="157">
        <f>IF(AZ24=0,0,($L$24/$AZ$24)*100000)</f>
        <v>0</v>
      </c>
      <c r="CQ24" s="110"/>
      <c r="CR24" s="158"/>
      <c r="CS24" s="159">
        <v>0.13483400000000001</v>
      </c>
      <c r="CT24" s="110"/>
      <c r="CU24" s="108" t="str">
        <f>' B_Populations'!$B$14</f>
        <v>45-54</v>
      </c>
      <c r="CV24" s="160">
        <f t="shared" si="37"/>
        <v>7.2654479813560009</v>
      </c>
      <c r="CW24" s="161">
        <f t="shared" si="38"/>
        <v>9.8233081489476533</v>
      </c>
      <c r="CX24" s="161">
        <f t="shared" si="39"/>
        <v>4.7153633013208509</v>
      </c>
      <c r="CY24" s="162">
        <f t="shared" si="40"/>
        <v>0</v>
      </c>
      <c r="CZ24" s="162">
        <f t="shared" si="41"/>
        <v>0</v>
      </c>
      <c r="DA24" s="162">
        <f t="shared" si="42"/>
        <v>0</v>
      </c>
      <c r="DB24" s="162">
        <f t="shared" si="43"/>
        <v>0</v>
      </c>
      <c r="DC24" s="162">
        <f t="shared" si="44"/>
        <v>0</v>
      </c>
      <c r="DD24" s="162">
        <f t="shared" si="45"/>
        <v>0</v>
      </c>
      <c r="DE24" s="178">
        <f t="shared" si="46"/>
        <v>0</v>
      </c>
      <c r="DF24" s="110"/>
      <c r="DG24" s="110"/>
      <c r="DH24" s="110"/>
      <c r="DI24" s="110"/>
      <c r="DJ24" s="110"/>
      <c r="DK24" s="110"/>
      <c r="DL24" s="110"/>
      <c r="DM24" s="110"/>
      <c r="DN24" s="110"/>
      <c r="DO24" s="110"/>
      <c r="DP24" s="110"/>
      <c r="DQ24" s="110"/>
      <c r="DR24" s="110"/>
      <c r="DS24" s="110"/>
      <c r="DT24" s="110"/>
      <c r="DU24" s="110"/>
      <c r="DV24" s="110"/>
      <c r="DW24" s="110"/>
      <c r="DX24" s="110"/>
      <c r="DY24" s="110"/>
    </row>
    <row r="25" spans="1:129">
      <c r="B25" s="108" t="str">
        <f>' B_Populations'!$B$15</f>
        <v>55-64</v>
      </c>
      <c r="C25" s="176">
        <v>33</v>
      </c>
      <c r="D25" s="302">
        <v>22</v>
      </c>
      <c r="E25" s="302">
        <f t="shared" si="47"/>
        <v>11</v>
      </c>
      <c r="F25" s="155"/>
      <c r="G25" s="155"/>
      <c r="H25" s="155"/>
      <c r="I25" s="155"/>
      <c r="J25" s="155"/>
      <c r="K25" s="155"/>
      <c r="L25" s="155"/>
      <c r="M25" s="110"/>
      <c r="N25" s="110"/>
      <c r="O25" s="110"/>
      <c r="P25" s="110"/>
      <c r="Q25" s="110"/>
      <c r="R25" s="110"/>
      <c r="S25" s="110"/>
      <c r="T25" s="110"/>
      <c r="U25" s="110"/>
      <c r="V25" s="110"/>
      <c r="W25" s="110"/>
      <c r="X25" s="110"/>
      <c r="Y25" s="110"/>
      <c r="Z25" s="177"/>
      <c r="AA25" s="177"/>
      <c r="AB25" s="177"/>
      <c r="AC25" s="177"/>
      <c r="AD25" s="177"/>
      <c r="AE25" s="177"/>
      <c r="AF25" s="177"/>
      <c r="AG25" s="110"/>
      <c r="AH25" s="157">
        <f>' B_Populations'!C30</f>
        <v>66676</v>
      </c>
      <c r="AI25" s="157">
        <f t="shared" si="48"/>
        <v>49.493070970064188</v>
      </c>
      <c r="AJ25" s="157">
        <f>' B_Populations'!E30</f>
        <v>32920</v>
      </c>
      <c r="AK25" s="157">
        <f>IF(AJ25=0,0,($D$25/$AJ$25)*100000)</f>
        <v>66.828675577156744</v>
      </c>
      <c r="AL25" s="157">
        <f>' B_Populations'!G30</f>
        <v>33756</v>
      </c>
      <c r="AM25" s="157">
        <f>IF(AL25=0,0,($E$25/$AL$25)*100000)</f>
        <v>32.586799383813251</v>
      </c>
      <c r="AN25" s="157">
        <f>' B_Populations'!I30</f>
        <v>0</v>
      </c>
      <c r="AO25" s="157">
        <f>IF(AN25=0,0,($F$25/$AN$25)*100000)</f>
        <v>0</v>
      </c>
      <c r="AP25" s="157">
        <f>' B_Populations'!K30</f>
        <v>0</v>
      </c>
      <c r="AQ25" s="157">
        <f>IF(AP25=0,0,($G$25/$AP$25)*100000)</f>
        <v>0</v>
      </c>
      <c r="AR25" s="157">
        <f>' B_Populations'!M30</f>
        <v>0</v>
      </c>
      <c r="AS25" s="157">
        <f>IF(AR25=0,0,($H$25/$AR$25)*100000)</f>
        <v>0</v>
      </c>
      <c r="AT25" s="157">
        <f>' B_Populations'!O30</f>
        <v>0</v>
      </c>
      <c r="AU25" s="157">
        <f>IF(AT25=0,0,($I$25/$AT$25)*100000)</f>
        <v>0</v>
      </c>
      <c r="AV25" s="157">
        <f>' B_Populations'!Q30</f>
        <v>0</v>
      </c>
      <c r="AW25" s="157">
        <f>IF(AV25=0,0,($J$25/$AV$25)*100000)</f>
        <v>0</v>
      </c>
      <c r="AX25" s="157">
        <f>' B_Populations'!S30</f>
        <v>0</v>
      </c>
      <c r="AY25" s="157">
        <f>IF(AX25=0,0,($K$25/$AX$25)*100000)</f>
        <v>0</v>
      </c>
      <c r="AZ25" s="157">
        <f>' B_Populations'!U30</f>
        <v>0</v>
      </c>
      <c r="BA25" s="157">
        <f>IF(AZ25=0,0,($L$25/$AZ$25)*100000)</f>
        <v>0</v>
      </c>
      <c r="CQ25" s="110"/>
      <c r="CR25" s="158"/>
      <c r="CS25" s="159">
        <v>8.7247000000000005E-2</v>
      </c>
      <c r="CT25" s="110"/>
      <c r="CU25" s="108" t="str">
        <f>' B_Populations'!$B$15</f>
        <v>55-64</v>
      </c>
      <c r="CV25" s="160">
        <f t="shared" si="37"/>
        <v>4.3181219629251908</v>
      </c>
      <c r="CW25" s="161">
        <f t="shared" si="38"/>
        <v>5.8306014580801948</v>
      </c>
      <c r="CX25" s="161">
        <f t="shared" si="39"/>
        <v>2.843100485839555</v>
      </c>
      <c r="CY25" s="162">
        <f t="shared" si="40"/>
        <v>0</v>
      </c>
      <c r="CZ25" s="162">
        <f t="shared" si="41"/>
        <v>0</v>
      </c>
      <c r="DA25" s="162">
        <f t="shared" si="42"/>
        <v>0</v>
      </c>
      <c r="DB25" s="162">
        <f t="shared" si="43"/>
        <v>0</v>
      </c>
      <c r="DC25" s="162">
        <f t="shared" si="44"/>
        <v>0</v>
      </c>
      <c r="DD25" s="162">
        <f t="shared" si="45"/>
        <v>0</v>
      </c>
      <c r="DE25" s="178">
        <f t="shared" si="46"/>
        <v>0</v>
      </c>
      <c r="DF25" s="110"/>
      <c r="DG25" s="110"/>
      <c r="DH25" s="110"/>
      <c r="DI25" s="110"/>
      <c r="DJ25" s="110"/>
      <c r="DK25" s="110"/>
      <c r="DL25" s="110"/>
      <c r="DM25" s="110"/>
      <c r="DN25" s="110"/>
      <c r="DO25" s="110"/>
      <c r="DP25" s="110"/>
      <c r="DQ25" s="110"/>
      <c r="DR25" s="110"/>
      <c r="DS25" s="110"/>
      <c r="DT25" s="110"/>
      <c r="DU25" s="110"/>
      <c r="DV25" s="110"/>
      <c r="DW25" s="110"/>
      <c r="DX25" s="110"/>
      <c r="DY25" s="110"/>
    </row>
    <row r="26" spans="1:129">
      <c r="B26" s="108" t="str">
        <f>' B_Populations'!$B$16</f>
        <v>65-74</v>
      </c>
      <c r="C26" s="176">
        <v>28</v>
      </c>
      <c r="D26" s="302">
        <v>17</v>
      </c>
      <c r="E26" s="302">
        <f t="shared" si="47"/>
        <v>11</v>
      </c>
      <c r="F26" s="155"/>
      <c r="G26" s="155"/>
      <c r="H26" s="155"/>
      <c r="I26" s="155"/>
      <c r="J26" s="155"/>
      <c r="K26" s="155"/>
      <c r="L26" s="155"/>
      <c r="M26" s="110"/>
      <c r="N26" s="110"/>
      <c r="O26" s="110"/>
      <c r="P26" s="110"/>
      <c r="Q26" s="110"/>
      <c r="R26" s="110"/>
      <c r="S26" s="110"/>
      <c r="T26" s="110"/>
      <c r="U26" s="110"/>
      <c r="V26" s="110"/>
      <c r="W26" s="110"/>
      <c r="X26" s="110"/>
      <c r="Y26" s="110"/>
      <c r="Z26" s="177"/>
      <c r="AA26" s="177"/>
      <c r="AB26" s="177"/>
      <c r="AC26" s="177"/>
      <c r="AD26" s="177"/>
      <c r="AE26" s="177"/>
      <c r="AF26" s="177"/>
      <c r="AG26" s="110"/>
      <c r="AH26" s="157">
        <f>' B_Populations'!C31</f>
        <v>44048</v>
      </c>
      <c r="AI26" s="157">
        <f t="shared" si="48"/>
        <v>63.567017798764986</v>
      </c>
      <c r="AJ26" s="157">
        <f>' B_Populations'!E31</f>
        <v>20662</v>
      </c>
      <c r="AK26" s="157">
        <f>IF(AJ26=0,0,($D$26/$AJ$26)*100000)</f>
        <v>82.276643112960997</v>
      </c>
      <c r="AL26" s="157">
        <f>' B_Populations'!G31</f>
        <v>23386</v>
      </c>
      <c r="AM26" s="157">
        <f>IF(AL26=0,0,($E$26/$AL$26)*100000)</f>
        <v>47.036688617121357</v>
      </c>
      <c r="AN26" s="157">
        <f>' B_Populations'!I31</f>
        <v>0</v>
      </c>
      <c r="AO26" s="157">
        <f>IF(AN26=0,0,($F$26/$AN$26)*100000)</f>
        <v>0</v>
      </c>
      <c r="AP26" s="157">
        <f>' B_Populations'!K31</f>
        <v>0</v>
      </c>
      <c r="AQ26" s="157">
        <f>IF(AP26=0,0,($G$26/$AP$26)*100000)</f>
        <v>0</v>
      </c>
      <c r="AR26" s="157">
        <f>' B_Populations'!M31</f>
        <v>0</v>
      </c>
      <c r="AS26" s="157">
        <f>IF(AR26=0,0,($H$26/$AR$26)*100000)</f>
        <v>0</v>
      </c>
      <c r="AT26" s="157">
        <f>' B_Populations'!O31</f>
        <v>0</v>
      </c>
      <c r="AU26" s="157">
        <f>IF(AT26=0,0,($I$26/$AT$26)*100000)</f>
        <v>0</v>
      </c>
      <c r="AV26" s="157">
        <f>' B_Populations'!Q31</f>
        <v>0</v>
      </c>
      <c r="AW26" s="157">
        <f>IF(AV26=0,0,($J$26/$AV$26)*100000)</f>
        <v>0</v>
      </c>
      <c r="AX26" s="157">
        <f>' B_Populations'!S31</f>
        <v>0</v>
      </c>
      <c r="AY26" s="157">
        <f>IF(AX26=0,0,($K$26/$AX$26)*100000)</f>
        <v>0</v>
      </c>
      <c r="AZ26" s="157">
        <f>' B_Populations'!U31</f>
        <v>0</v>
      </c>
      <c r="BA26" s="157">
        <f>IF(AZ26=0,0,($L$26/$AZ$26)*100000)</f>
        <v>0</v>
      </c>
      <c r="CQ26" s="110"/>
      <c r="CR26" s="158"/>
      <c r="CS26" s="159">
        <v>6.6036999999999998E-2</v>
      </c>
      <c r="CT26" s="110"/>
      <c r="CU26" s="108" t="str">
        <f>' B_Populations'!$B$16</f>
        <v>65-74</v>
      </c>
      <c r="CV26" s="160">
        <f t="shared" si="37"/>
        <v>4.1977751543770436</v>
      </c>
      <c r="CW26" s="161">
        <f t="shared" si="38"/>
        <v>5.4333026812506056</v>
      </c>
      <c r="CX26" s="161">
        <f t="shared" si="39"/>
        <v>3.106161806208843</v>
      </c>
      <c r="CY26" s="162">
        <f t="shared" si="40"/>
        <v>0</v>
      </c>
      <c r="CZ26" s="162">
        <f t="shared" si="41"/>
        <v>0</v>
      </c>
      <c r="DA26" s="162">
        <f t="shared" si="42"/>
        <v>0</v>
      </c>
      <c r="DB26" s="162">
        <f t="shared" si="43"/>
        <v>0</v>
      </c>
      <c r="DC26" s="162">
        <f t="shared" si="44"/>
        <v>0</v>
      </c>
      <c r="DD26" s="162">
        <f t="shared" si="45"/>
        <v>0</v>
      </c>
      <c r="DE26" s="178">
        <f t="shared" si="46"/>
        <v>0</v>
      </c>
      <c r="DF26" s="110"/>
      <c r="DG26" s="110"/>
      <c r="DH26" s="110"/>
      <c r="DI26" s="110"/>
      <c r="DJ26" s="110"/>
      <c r="DK26" s="110"/>
      <c r="DL26" s="110"/>
      <c r="DM26" s="110"/>
      <c r="DN26" s="110"/>
      <c r="DO26" s="110"/>
      <c r="DP26" s="110"/>
      <c r="DQ26" s="110"/>
      <c r="DR26" s="110"/>
      <c r="DS26" s="110"/>
      <c r="DT26" s="110"/>
      <c r="DU26" s="110"/>
      <c r="DV26" s="110"/>
      <c r="DW26" s="110"/>
      <c r="DX26" s="110"/>
      <c r="DY26" s="110"/>
    </row>
    <row r="27" spans="1:129">
      <c r="B27" s="108" t="str">
        <f>' B_Populations'!$B$17</f>
        <v>75-84</v>
      </c>
      <c r="C27" s="176">
        <v>14</v>
      </c>
      <c r="D27" s="302">
        <v>5</v>
      </c>
      <c r="E27" s="302">
        <f t="shared" si="47"/>
        <v>9</v>
      </c>
      <c r="F27" s="155"/>
      <c r="G27" s="155"/>
      <c r="H27" s="155"/>
      <c r="I27" s="155"/>
      <c r="J27" s="155"/>
      <c r="K27" s="155"/>
      <c r="L27" s="155"/>
      <c r="M27" s="110"/>
      <c r="N27" s="110"/>
      <c r="O27" s="110"/>
      <c r="P27" s="110"/>
      <c r="Q27" s="110"/>
      <c r="R27" s="110"/>
      <c r="S27" s="110"/>
      <c r="T27" s="110"/>
      <c r="U27" s="110"/>
      <c r="V27" s="110"/>
      <c r="W27" s="110"/>
      <c r="X27" s="110"/>
      <c r="Y27" s="110"/>
      <c r="Z27" s="177"/>
      <c r="AA27" s="177"/>
      <c r="AB27" s="177"/>
      <c r="AC27" s="177"/>
      <c r="AD27" s="177"/>
      <c r="AE27" s="177"/>
      <c r="AF27" s="177"/>
      <c r="AG27" s="110"/>
      <c r="AH27" s="157">
        <f>' B_Populations'!C32</f>
        <v>20805</v>
      </c>
      <c r="AI27" s="157">
        <f t="shared" si="48"/>
        <v>67.291516462388842</v>
      </c>
      <c r="AJ27" s="157">
        <f>' B_Populations'!E32</f>
        <v>8982</v>
      </c>
      <c r="AK27" s="157">
        <f>IF(AJ27=0,0,($D$27/$AJ$27)*100000)</f>
        <v>55.666889334223995</v>
      </c>
      <c r="AL27" s="157">
        <f>' B_Populations'!G32</f>
        <v>11823</v>
      </c>
      <c r="AM27" s="157">
        <f>IF(AL27=0,0,($E$27/$AL$27)*100000)</f>
        <v>76.122811469170259</v>
      </c>
      <c r="AN27" s="157">
        <f>' B_Populations'!I32</f>
        <v>0</v>
      </c>
      <c r="AO27" s="157">
        <f>IF(AN27=0,0,($F$27/$AN$27)*100000)</f>
        <v>0</v>
      </c>
      <c r="AP27" s="157">
        <f>' B_Populations'!K32</f>
        <v>0</v>
      </c>
      <c r="AQ27" s="157">
        <f>IF(AP27=0,0,($G$27/$AP$27)*100000)</f>
        <v>0</v>
      </c>
      <c r="AR27" s="157">
        <f>' B_Populations'!M32</f>
        <v>0</v>
      </c>
      <c r="AS27" s="157">
        <f>IF(AR27=0,0,($H$27/$AR$27)*100000)</f>
        <v>0</v>
      </c>
      <c r="AT27" s="157">
        <f>' B_Populations'!O32</f>
        <v>0</v>
      </c>
      <c r="AU27" s="157">
        <f>IF(AT27=0,0,($I$27/$AT$27)*100000)</f>
        <v>0</v>
      </c>
      <c r="AV27" s="157">
        <f>' B_Populations'!Q32</f>
        <v>0</v>
      </c>
      <c r="AW27" s="157">
        <f>IF(AV27=0,0,($J$27/$AV$27)*100000)</f>
        <v>0</v>
      </c>
      <c r="AX27" s="157">
        <f>' B_Populations'!S32</f>
        <v>0</v>
      </c>
      <c r="AY27" s="157">
        <f>IF(AX27=0,0,($K$27/$AX$27)*100000)</f>
        <v>0</v>
      </c>
      <c r="AZ27" s="157">
        <f>' B_Populations'!U32</f>
        <v>0</v>
      </c>
      <c r="BA27" s="157">
        <f>IF(AZ27=0,0,($L$27/$AZ$27)*100000)</f>
        <v>0</v>
      </c>
      <c r="CQ27" s="110"/>
      <c r="CR27" s="158"/>
      <c r="CS27" s="159">
        <v>4.4840999999999999E-2</v>
      </c>
      <c r="CT27" s="110"/>
      <c r="CU27" s="108" t="str">
        <f>' B_Populations'!$B$17</f>
        <v>75-84</v>
      </c>
      <c r="CV27" s="160">
        <f t="shared" si="37"/>
        <v>3.0174188896899778</v>
      </c>
      <c r="CW27" s="161">
        <f t="shared" si="38"/>
        <v>2.496158984635938</v>
      </c>
      <c r="CX27" s="161">
        <f t="shared" si="39"/>
        <v>3.4134229890890633</v>
      </c>
      <c r="CY27" s="162">
        <f t="shared" si="40"/>
        <v>0</v>
      </c>
      <c r="CZ27" s="162">
        <f t="shared" si="41"/>
        <v>0</v>
      </c>
      <c r="DA27" s="162">
        <f t="shared" si="42"/>
        <v>0</v>
      </c>
      <c r="DB27" s="162">
        <f t="shared" si="43"/>
        <v>0</v>
      </c>
      <c r="DC27" s="162">
        <f t="shared" si="44"/>
        <v>0</v>
      </c>
      <c r="DD27" s="162">
        <f t="shared" si="45"/>
        <v>0</v>
      </c>
      <c r="DE27" s="178">
        <f t="shared" si="46"/>
        <v>0</v>
      </c>
      <c r="DF27" s="110"/>
      <c r="DG27" s="110"/>
      <c r="DH27" s="110"/>
      <c r="DI27" s="110"/>
      <c r="DJ27" s="110"/>
      <c r="DK27" s="110"/>
      <c r="DL27" s="110"/>
      <c r="DM27" s="110"/>
      <c r="DN27" s="110"/>
      <c r="DO27" s="110"/>
      <c r="DP27" s="110"/>
      <c r="DQ27" s="110"/>
      <c r="DR27" s="110"/>
      <c r="DS27" s="110"/>
      <c r="DT27" s="110"/>
      <c r="DU27" s="110"/>
      <c r="DV27" s="110"/>
      <c r="DW27" s="110"/>
      <c r="DX27" s="110"/>
      <c r="DY27" s="110"/>
    </row>
    <row r="28" spans="1:129">
      <c r="B28" s="108" t="str">
        <f>' B_Populations'!$B$18</f>
        <v>85+</v>
      </c>
      <c r="C28" s="176">
        <v>25</v>
      </c>
      <c r="D28" s="302">
        <v>8</v>
      </c>
      <c r="E28" s="302">
        <f t="shared" si="47"/>
        <v>17</v>
      </c>
      <c r="F28" s="155"/>
      <c r="G28" s="155"/>
      <c r="H28" s="155"/>
      <c r="I28" s="155"/>
      <c r="J28" s="155"/>
      <c r="K28" s="155"/>
      <c r="L28" s="155"/>
      <c r="M28" s="110"/>
      <c r="N28" s="110"/>
      <c r="O28" s="110"/>
      <c r="P28" s="110"/>
      <c r="Q28" s="110"/>
      <c r="R28" s="110"/>
      <c r="S28" s="110"/>
      <c r="T28" s="110"/>
      <c r="U28" s="110"/>
      <c r="V28" s="110"/>
      <c r="W28" s="110"/>
      <c r="X28" s="110"/>
      <c r="Y28" s="110"/>
      <c r="Z28" s="177"/>
      <c r="AA28" s="177"/>
      <c r="AB28" s="177"/>
      <c r="AC28" s="177"/>
      <c r="AD28" s="177"/>
      <c r="AE28" s="177"/>
      <c r="AF28" s="177"/>
      <c r="AG28" s="110"/>
      <c r="AH28" s="157">
        <f>' B_Populations'!C33</f>
        <v>8033</v>
      </c>
      <c r="AI28" s="157">
        <f t="shared" si="48"/>
        <v>311.2162330387153</v>
      </c>
      <c r="AJ28" s="157">
        <f>' B_Populations'!E33</f>
        <v>3009</v>
      </c>
      <c r="AK28" s="157">
        <f>IF(AJ28=0,0,($D$28/$AJ$28)*100000)</f>
        <v>265.86905948820203</v>
      </c>
      <c r="AL28" s="157">
        <f>' B_Populations'!G33</f>
        <v>5024</v>
      </c>
      <c r="AM28" s="157">
        <f>IF(AL28=0,0,($E$28/$AL$28)*100000)</f>
        <v>338.37579617834393</v>
      </c>
      <c r="AN28" s="157">
        <f>' B_Populations'!I33</f>
        <v>0</v>
      </c>
      <c r="AO28" s="157">
        <f>IF(AN28=0,0,($F$28/$AN$28)*100000)</f>
        <v>0</v>
      </c>
      <c r="AP28" s="157">
        <f>' B_Populations'!K33</f>
        <v>0</v>
      </c>
      <c r="AQ28" s="157">
        <f>IF(AP28=0,0,($G$28/$AP$28)*100000)</f>
        <v>0</v>
      </c>
      <c r="AR28" s="157">
        <f>' B_Populations'!M33</f>
        <v>0</v>
      </c>
      <c r="AS28" s="157">
        <f>IF(AR28=0,0,($H$28/$AR$28)*100000)</f>
        <v>0</v>
      </c>
      <c r="AT28" s="157">
        <f>' B_Populations'!O33</f>
        <v>0</v>
      </c>
      <c r="AU28" s="157">
        <f>IF(AT28=0,0,($I$28/$AT$28)*100000)</f>
        <v>0</v>
      </c>
      <c r="AV28" s="157">
        <f>' B_Populations'!Q33</f>
        <v>0</v>
      </c>
      <c r="AW28" s="157">
        <f>IF(AV28=0,0,($J$28/$AV$28)*100000)</f>
        <v>0</v>
      </c>
      <c r="AX28" s="157">
        <f>' B_Populations'!S33</f>
        <v>0</v>
      </c>
      <c r="AY28" s="157">
        <f>IF(AX28=0,0,($K$28/$AX$28)*100000)</f>
        <v>0</v>
      </c>
      <c r="AZ28" s="157">
        <f>' B_Populations'!U33</f>
        <v>0</v>
      </c>
      <c r="BA28" s="157">
        <f>IF(AZ28=0,0,($L$28/$AZ$28)*100000)</f>
        <v>0</v>
      </c>
      <c r="CQ28" s="110"/>
      <c r="CR28" s="158"/>
      <c r="CS28" s="159">
        <v>1.5507999999999999E-2</v>
      </c>
      <c r="CT28" s="110"/>
      <c r="CU28" s="108" t="str">
        <f>' B_Populations'!$B$18</f>
        <v>85+</v>
      </c>
      <c r="CV28" s="160">
        <f t="shared" si="37"/>
        <v>4.8263413419643966</v>
      </c>
      <c r="CW28" s="161">
        <f t="shared" si="38"/>
        <v>4.123097374543037</v>
      </c>
      <c r="CX28" s="161">
        <f t="shared" si="39"/>
        <v>5.2475318471337573</v>
      </c>
      <c r="CY28" s="162">
        <f t="shared" si="40"/>
        <v>0</v>
      </c>
      <c r="CZ28" s="162">
        <f t="shared" si="41"/>
        <v>0</v>
      </c>
      <c r="DA28" s="162">
        <f t="shared" si="42"/>
        <v>0</v>
      </c>
      <c r="DB28" s="162">
        <f t="shared" si="43"/>
        <v>0</v>
      </c>
      <c r="DC28" s="162">
        <f t="shared" si="44"/>
        <v>0</v>
      </c>
      <c r="DD28" s="162">
        <f t="shared" si="45"/>
        <v>0</v>
      </c>
      <c r="DE28" s="178">
        <f t="shared" si="46"/>
        <v>0</v>
      </c>
      <c r="DF28" s="110"/>
      <c r="DG28" s="110"/>
      <c r="DH28" s="110"/>
      <c r="DI28" s="110"/>
      <c r="DJ28" s="110"/>
      <c r="DK28" s="110"/>
      <c r="DL28" s="110"/>
      <c r="DM28" s="110"/>
      <c r="DN28" s="110"/>
      <c r="DO28" s="110"/>
      <c r="DP28" s="110"/>
      <c r="DQ28" s="110"/>
      <c r="DR28" s="110"/>
      <c r="DS28" s="110"/>
      <c r="DT28" s="110"/>
      <c r="DU28" s="110"/>
      <c r="DV28" s="110"/>
      <c r="DW28" s="110"/>
      <c r="DX28" s="110"/>
      <c r="DY28" s="110"/>
    </row>
    <row r="29" spans="1:129">
      <c r="B29" s="163" t="s">
        <v>115</v>
      </c>
      <c r="C29" s="164">
        <f t="shared" ref="C29:L29" si="49">SUM(C19:C28)</f>
        <v>243</v>
      </c>
      <c r="D29" s="165">
        <f t="shared" si="49"/>
        <v>163</v>
      </c>
      <c r="E29" s="165">
        <f t="shared" si="49"/>
        <v>80</v>
      </c>
      <c r="F29" s="167">
        <f t="shared" si="49"/>
        <v>0</v>
      </c>
      <c r="G29" s="167">
        <f t="shared" si="49"/>
        <v>0</v>
      </c>
      <c r="H29" s="167">
        <f t="shared" si="49"/>
        <v>0</v>
      </c>
      <c r="I29" s="167">
        <f t="shared" si="49"/>
        <v>0</v>
      </c>
      <c r="J29" s="167">
        <f t="shared" si="49"/>
        <v>0</v>
      </c>
      <c r="K29" s="167">
        <f t="shared" si="49"/>
        <v>0</v>
      </c>
      <c r="L29" s="179">
        <f t="shared" si="49"/>
        <v>0</v>
      </c>
      <c r="M29" s="98"/>
      <c r="AH29" s="170">
        <f t="shared" ref="AH29:BA29" si="50">SUM(AH19:AH28)</f>
        <v>462513</v>
      </c>
      <c r="AI29" s="157">
        <f t="shared" si="50"/>
        <v>742.41865980035186</v>
      </c>
      <c r="AJ29" s="157">
        <f t="shared" si="50"/>
        <v>229620</v>
      </c>
      <c r="AK29" s="157">
        <f t="shared" si="50"/>
        <v>863.45051607160167</v>
      </c>
      <c r="AL29" s="157">
        <f t="shared" si="50"/>
        <v>232893</v>
      </c>
      <c r="AM29" s="157">
        <f t="shared" si="50"/>
        <v>598.85314635402051</v>
      </c>
      <c r="AN29" s="157">
        <f t="shared" si="50"/>
        <v>0</v>
      </c>
      <c r="AO29" s="157">
        <f t="shared" si="50"/>
        <v>0</v>
      </c>
      <c r="AP29" s="157">
        <f t="shared" si="50"/>
        <v>0</v>
      </c>
      <c r="AQ29" s="157">
        <f t="shared" si="50"/>
        <v>0</v>
      </c>
      <c r="AR29" s="157">
        <f t="shared" si="50"/>
        <v>0</v>
      </c>
      <c r="AS29" s="157">
        <f t="shared" si="50"/>
        <v>0</v>
      </c>
      <c r="AT29" s="157">
        <f t="shared" si="50"/>
        <v>0</v>
      </c>
      <c r="AU29" s="157">
        <f t="shared" si="50"/>
        <v>0</v>
      </c>
      <c r="AV29" s="157">
        <f t="shared" si="50"/>
        <v>0</v>
      </c>
      <c r="AW29" s="157">
        <f t="shared" si="50"/>
        <v>0</v>
      </c>
      <c r="AX29" s="157">
        <f t="shared" si="50"/>
        <v>0</v>
      </c>
      <c r="AY29" s="157">
        <f t="shared" si="50"/>
        <v>0</v>
      </c>
      <c r="AZ29" s="157">
        <f t="shared" si="50"/>
        <v>0</v>
      </c>
      <c r="BA29" s="157">
        <f t="shared" si="50"/>
        <v>0</v>
      </c>
      <c r="CS29" s="171"/>
      <c r="CU29" s="157" t="s">
        <v>115</v>
      </c>
      <c r="CV29" s="160">
        <f t="shared" ref="CV29:DE29" si="51">SUM(CV19:CV28)</f>
        <v>45.460187442411069</v>
      </c>
      <c r="CW29" s="161">
        <f t="shared" si="51"/>
        <v>62.700158794406718</v>
      </c>
      <c r="CX29" s="161">
        <f t="shared" si="51"/>
        <v>27.570672434568536</v>
      </c>
      <c r="CY29" s="172">
        <f t="shared" si="51"/>
        <v>0</v>
      </c>
      <c r="CZ29" s="172">
        <f t="shared" si="51"/>
        <v>0</v>
      </c>
      <c r="DA29" s="172">
        <f t="shared" si="51"/>
        <v>0</v>
      </c>
      <c r="DB29" s="172">
        <f t="shared" si="51"/>
        <v>0</v>
      </c>
      <c r="DC29" s="172">
        <f t="shared" si="51"/>
        <v>0</v>
      </c>
      <c r="DD29" s="172">
        <f t="shared" si="51"/>
        <v>0</v>
      </c>
      <c r="DE29" s="180">
        <f t="shared" si="51"/>
        <v>0</v>
      </c>
      <c r="DU29" s="110"/>
    </row>
    <row r="31" spans="1:129" ht="12.95" thickBot="1"/>
    <row r="32" spans="1:129" ht="13.5" thickBot="1">
      <c r="A32" s="136" t="s">
        <v>116</v>
      </c>
      <c r="B32" s="173"/>
      <c r="C32" s="174">
        <f>' B_Populations'!A40</f>
        <v>2019</v>
      </c>
      <c r="D32" s="139" t="s">
        <v>103</v>
      </c>
      <c r="E32" s="139"/>
      <c r="F32" s="140" t="s">
        <v>104</v>
      </c>
      <c r="G32" s="141"/>
      <c r="H32" s="141"/>
      <c r="I32" s="141"/>
      <c r="J32" s="141"/>
      <c r="K32" s="141"/>
      <c r="L32" s="141"/>
      <c r="M32" s="98"/>
      <c r="N32" s="98"/>
      <c r="O32" s="98"/>
      <c r="P32" s="98"/>
      <c r="Q32" s="98"/>
      <c r="R32" s="98"/>
      <c r="S32" s="98"/>
      <c r="T32" s="98"/>
      <c r="U32" s="98"/>
      <c r="V32" s="98"/>
      <c r="W32" s="98"/>
      <c r="X32" s="98"/>
      <c r="Y32" s="98"/>
      <c r="CV32" s="98" t="s">
        <v>106</v>
      </c>
      <c r="CW32" s="98"/>
      <c r="CX32" s="98"/>
      <c r="CY32" s="98"/>
    </row>
    <row r="33" spans="1:129" ht="39">
      <c r="B33" s="144" t="s">
        <v>32</v>
      </c>
      <c r="C33" s="145" t="s">
        <v>107</v>
      </c>
      <c r="D33" s="146" t="s">
        <v>108</v>
      </c>
      <c r="E33" s="146" t="s">
        <v>109</v>
      </c>
      <c r="F33" s="148" t="str">
        <f>' B_Populations'!$I$8</f>
        <v>White-Not Hispanic</v>
      </c>
      <c r="G33" s="148" t="str">
        <f>' B_Populations'!$K$8</f>
        <v>Hispanic</v>
      </c>
      <c r="H33" s="148" t="str">
        <f>' B_Populations'!$M$8</f>
        <v>Black-Not Hispanic</v>
      </c>
      <c r="I33" s="148" t="str">
        <f>' B_Populations'!$O$8</f>
        <v>Asian</v>
      </c>
      <c r="J33" s="148" t="str">
        <f>' B_Populations'!$Q$8</f>
        <v>American Indian/Alaska Native</v>
      </c>
      <c r="K33" s="148" t="str">
        <f>' B_Populations'!$S$8</f>
        <v>Other</v>
      </c>
      <c r="L33" s="175" t="str">
        <f>' B_Populations'!$U$8</f>
        <v>Other</v>
      </c>
      <c r="M33" s="102"/>
      <c r="N33" s="102"/>
      <c r="O33" s="102"/>
      <c r="P33" s="102"/>
      <c r="Q33" s="102"/>
      <c r="R33" s="102"/>
      <c r="S33" s="102"/>
      <c r="T33" s="102"/>
      <c r="U33" s="102"/>
      <c r="V33" s="102"/>
      <c r="W33" s="102"/>
      <c r="X33" s="102"/>
      <c r="Y33" s="102"/>
      <c r="Z33" s="102"/>
      <c r="AA33" s="102"/>
      <c r="AB33" s="102"/>
      <c r="AC33" s="102"/>
      <c r="AD33" s="102"/>
      <c r="AE33" s="102"/>
      <c r="AF33" s="102"/>
      <c r="AH33" s="150" t="s">
        <v>110</v>
      </c>
      <c r="AI33" s="150" t="s">
        <v>111</v>
      </c>
      <c r="AJ33" s="150" t="s">
        <v>112</v>
      </c>
      <c r="AK33" s="150" t="s">
        <v>111</v>
      </c>
      <c r="AL33" s="150" t="s">
        <v>113</v>
      </c>
      <c r="AM33" s="150" t="s">
        <v>111</v>
      </c>
      <c r="AN33" s="150" t="str">
        <f>' B_Populations'!$I$8</f>
        <v>White-Not Hispanic</v>
      </c>
      <c r="AO33" s="150" t="s">
        <v>111</v>
      </c>
      <c r="AP33" s="150" t="str">
        <f>' B_Populations'!$K$8</f>
        <v>Hispanic</v>
      </c>
      <c r="AQ33" s="150" t="s">
        <v>111</v>
      </c>
      <c r="AR33" s="150" t="str">
        <f>' B_Populations'!$M$8</f>
        <v>Black-Not Hispanic</v>
      </c>
      <c r="AS33" s="150" t="s">
        <v>111</v>
      </c>
      <c r="AT33" s="150" t="str">
        <f>' B_Populations'!$O$8</f>
        <v>Asian</v>
      </c>
      <c r="AU33" s="150" t="s">
        <v>111</v>
      </c>
      <c r="AV33" s="150" t="str">
        <f>' B_Populations'!$Q$8</f>
        <v>American Indian/Alaska Native</v>
      </c>
      <c r="AW33" s="150" t="s">
        <v>111</v>
      </c>
      <c r="AX33" s="150" t="str">
        <f>' B_Populations'!$S$8</f>
        <v>Other</v>
      </c>
      <c r="AY33" s="150" t="s">
        <v>111</v>
      </c>
      <c r="AZ33" s="150" t="str">
        <f>' B_Populations'!$U$8</f>
        <v>Other</v>
      </c>
      <c r="BA33" s="150" t="s">
        <v>111</v>
      </c>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51" t="s">
        <v>114</v>
      </c>
      <c r="CU33" s="150" t="s">
        <v>32</v>
      </c>
      <c r="CV33" s="152" t="s">
        <v>33</v>
      </c>
      <c r="CW33" s="153" t="s">
        <v>34</v>
      </c>
      <c r="CX33" s="153" t="s">
        <v>35</v>
      </c>
      <c r="CY33" s="148" t="str">
        <f>' B_Populations'!$I$8</f>
        <v>White-Not Hispanic</v>
      </c>
      <c r="CZ33" s="148" t="str">
        <f>' B_Populations'!$K$8</f>
        <v>Hispanic</v>
      </c>
      <c r="DA33" s="148" t="str">
        <f>' B_Populations'!$M$8</f>
        <v>Black-Not Hispanic</v>
      </c>
      <c r="DB33" s="148" t="str">
        <f>' B_Populations'!$O$8</f>
        <v>Asian</v>
      </c>
      <c r="DC33" s="148" t="str">
        <f>' B_Populations'!$Q$8</f>
        <v>American Indian/Alaska Native</v>
      </c>
      <c r="DD33" s="148" t="str">
        <f>' B_Populations'!$S$8</f>
        <v>Other</v>
      </c>
      <c r="DE33" s="175" t="str">
        <f>' B_Populations'!$U$8</f>
        <v>Other</v>
      </c>
      <c r="DF33" s="102"/>
      <c r="DG33" s="102"/>
      <c r="DH33" s="102"/>
      <c r="DI33" s="102"/>
      <c r="DJ33" s="102"/>
      <c r="DK33" s="102"/>
      <c r="DL33" s="102"/>
      <c r="DM33" s="102"/>
      <c r="DN33" s="102"/>
      <c r="DO33" s="102"/>
      <c r="DP33" s="102"/>
      <c r="DQ33" s="102"/>
      <c r="DR33" s="102"/>
      <c r="DS33" s="102"/>
      <c r="DT33" s="102"/>
      <c r="DU33" s="102"/>
      <c r="DV33" s="102"/>
      <c r="DW33" s="102"/>
      <c r="DX33" s="102"/>
      <c r="DY33" s="102"/>
    </row>
    <row r="34" spans="1:129">
      <c r="B34" s="108" t="str">
        <f>' B_Populations'!$B$9</f>
        <v>10-14</v>
      </c>
      <c r="C34" s="301">
        <v>1</v>
      </c>
      <c r="D34" s="302">
        <v>0</v>
      </c>
      <c r="E34" s="302">
        <f>C34-D34</f>
        <v>1</v>
      </c>
      <c r="F34" s="155"/>
      <c r="G34" s="155"/>
      <c r="H34" s="155"/>
      <c r="I34" s="155"/>
      <c r="J34" s="155"/>
      <c r="K34" s="155"/>
      <c r="L34" s="155"/>
      <c r="M34" s="110"/>
      <c r="N34" s="110"/>
      <c r="O34" s="110"/>
      <c r="P34" s="110"/>
      <c r="Q34" s="110"/>
      <c r="R34" s="110"/>
      <c r="S34" s="110"/>
      <c r="T34" s="110"/>
      <c r="U34" s="110"/>
      <c r="V34" s="110"/>
      <c r="W34" s="110"/>
      <c r="X34" s="110"/>
      <c r="Y34" s="110"/>
      <c r="Z34" s="177"/>
      <c r="AA34" s="177"/>
      <c r="AB34" s="177"/>
      <c r="AC34" s="177"/>
      <c r="AD34" s="177"/>
      <c r="AE34" s="177"/>
      <c r="AF34" s="177"/>
      <c r="AG34" s="110"/>
      <c r="AH34" s="157">
        <f>' B_Populations'!C39</f>
        <v>42254</v>
      </c>
      <c r="AI34" s="157">
        <f>IF(AH34=0,0,(C34/AH34)*100000)</f>
        <v>2.366639844748426</v>
      </c>
      <c r="AJ34" s="157">
        <f>' B_Populations'!E39</f>
        <v>21374</v>
      </c>
      <c r="AK34" s="157">
        <f>IF(AJ34=0,0,($D$34/$AJ$34)*100000)</f>
        <v>0</v>
      </c>
      <c r="AL34" s="157">
        <f>' B_Populations'!G39</f>
        <v>20880</v>
      </c>
      <c r="AM34" s="157">
        <f>IF(AL34=0,0,($E$34/$AL$34)*100000)</f>
        <v>4.7892720306513414</v>
      </c>
      <c r="AN34" s="157">
        <f>' B_Populations'!I39</f>
        <v>0</v>
      </c>
      <c r="AO34" s="157">
        <f>IF(AN34=0,0,($F$34/$AN$34)*100000)</f>
        <v>0</v>
      </c>
      <c r="AP34" s="157">
        <f>' B_Populations'!K39</f>
        <v>0</v>
      </c>
      <c r="AQ34" s="157">
        <f>IF(AP34=0,0,($G$34/$AP$34)*100000)</f>
        <v>0</v>
      </c>
      <c r="AR34" s="157">
        <f>' B_Populations'!M39</f>
        <v>0</v>
      </c>
      <c r="AS34" s="157">
        <f>IF(AR34=0,0,($H$34/$AR$34)*100000)</f>
        <v>0</v>
      </c>
      <c r="AT34" s="157">
        <f>' B_Populations'!O39</f>
        <v>0</v>
      </c>
      <c r="AU34" s="157">
        <f>IF(AT34=0,0,($I$34/$AT$34)*100000)</f>
        <v>0</v>
      </c>
      <c r="AV34" s="157">
        <f>' B_Populations'!Q39</f>
        <v>0</v>
      </c>
      <c r="AW34" s="157">
        <f>IF(AV34=0,0,($J$34/$AV$34)*100000)</f>
        <v>0</v>
      </c>
      <c r="AX34" s="157">
        <f>' B_Populations'!S39</f>
        <v>0</v>
      </c>
      <c r="AY34" s="157">
        <f>IF(AX34=0,0,($K$34/$AX$34)*100000)</f>
        <v>0</v>
      </c>
      <c r="AZ34" s="157">
        <f>' B_Populations'!U39</f>
        <v>0</v>
      </c>
      <c r="BA34" s="157">
        <f>IF(AZ34=0,0,($L$34/$AZ$34)*100000)</f>
        <v>0</v>
      </c>
      <c r="CQ34" s="110"/>
      <c r="CR34" s="158"/>
      <c r="CS34" s="159">
        <v>7.3032E-2</v>
      </c>
      <c r="CT34" s="110"/>
      <c r="CU34" s="108" t="str">
        <f>' B_Populations'!$B$9</f>
        <v>10-14</v>
      </c>
      <c r="CV34" s="160">
        <f t="shared" ref="CV34:CV43" si="52">AI34*CS34</f>
        <v>0.17284044114166705</v>
      </c>
      <c r="CW34" s="161">
        <f t="shared" ref="CW34:CW43" si="53">AK34*CS34</f>
        <v>0</v>
      </c>
      <c r="CX34" s="161">
        <f t="shared" ref="CX34:CX43" si="54">AM34*CS34</f>
        <v>0.34977011494252874</v>
      </c>
      <c r="CY34" s="162">
        <f t="shared" ref="CY34:CY43" si="55">AO34*CS34</f>
        <v>0</v>
      </c>
      <c r="CZ34" s="162">
        <f t="shared" ref="CZ34:CZ43" si="56">AQ34*CS34</f>
        <v>0</v>
      </c>
      <c r="DA34" s="162">
        <f t="shared" ref="DA34:DA43" si="57">AS34*CS34</f>
        <v>0</v>
      </c>
      <c r="DB34" s="162">
        <f t="shared" ref="DB34:DB43" si="58">AU34*CS34</f>
        <v>0</v>
      </c>
      <c r="DC34" s="162">
        <f t="shared" ref="DC34:DC43" si="59">AW34*CS34</f>
        <v>0</v>
      </c>
      <c r="DD34" s="162">
        <f t="shared" ref="DD34:DD43" si="60">AY34*CS34</f>
        <v>0</v>
      </c>
      <c r="DE34" s="178">
        <f t="shared" ref="DE34:DE43" si="61">BA34*CS34</f>
        <v>0</v>
      </c>
      <c r="DF34" s="110"/>
      <c r="DG34" s="110"/>
      <c r="DH34" s="110"/>
      <c r="DI34" s="110"/>
      <c r="DJ34" s="110"/>
      <c r="DK34" s="110"/>
      <c r="DL34" s="110"/>
      <c r="DM34" s="110"/>
      <c r="DN34" s="110"/>
      <c r="DO34" s="110"/>
      <c r="DP34" s="110"/>
      <c r="DQ34" s="110"/>
      <c r="DR34" s="110"/>
      <c r="DS34" s="110"/>
      <c r="DT34" s="110"/>
      <c r="DU34" s="110"/>
      <c r="DV34" s="110"/>
      <c r="DW34" s="110"/>
      <c r="DX34" s="110"/>
      <c r="DY34" s="110"/>
    </row>
    <row r="35" spans="1:129">
      <c r="B35" s="108" t="str">
        <f>' B_Populations'!$B$10</f>
        <v>15-19</v>
      </c>
      <c r="C35" s="301">
        <v>7</v>
      </c>
      <c r="D35" s="302">
        <v>4</v>
      </c>
      <c r="E35" s="302">
        <f t="shared" ref="E35:E43" si="62">C35-D35</f>
        <v>3</v>
      </c>
      <c r="F35" s="155"/>
      <c r="G35" s="155"/>
      <c r="H35" s="155"/>
      <c r="I35" s="155"/>
      <c r="J35" s="155"/>
      <c r="K35" s="155"/>
      <c r="L35" s="155"/>
      <c r="M35" s="110"/>
      <c r="N35" s="110"/>
      <c r="O35" s="110"/>
      <c r="P35" s="110"/>
      <c r="Q35" s="110"/>
      <c r="R35" s="110"/>
      <c r="S35" s="110"/>
      <c r="T35" s="110"/>
      <c r="U35" s="110"/>
      <c r="V35" s="110"/>
      <c r="W35" s="110"/>
      <c r="X35" s="110"/>
      <c r="Y35" s="110"/>
      <c r="Z35" s="177"/>
      <c r="AA35" s="177"/>
      <c r="AB35" s="177"/>
      <c r="AC35" s="177"/>
      <c r="AD35" s="177"/>
      <c r="AE35" s="177"/>
      <c r="AF35" s="177"/>
      <c r="AG35" s="110"/>
      <c r="AH35" s="157">
        <f>' B_Populations'!C40</f>
        <v>39702</v>
      </c>
      <c r="AI35" s="157">
        <f t="shared" ref="AI35:AI43" si="63">IF(AH35=0,0,(C35/AH35)*100000)</f>
        <v>17.631353584202305</v>
      </c>
      <c r="AJ35" s="157">
        <f>' B_Populations'!E40</f>
        <v>20751</v>
      </c>
      <c r="AK35" s="157">
        <f>IF(AJ35=0,0,($D$35/$AJ$35)*100000)</f>
        <v>19.276179461230786</v>
      </c>
      <c r="AL35" s="157">
        <f>' B_Populations'!G40</f>
        <v>18951</v>
      </c>
      <c r="AM35" s="157">
        <f>IF(AL35=0,0,($E$35/$AL$35)*100000)</f>
        <v>15.830299192654742</v>
      </c>
      <c r="AN35" s="157">
        <f>' B_Populations'!I40</f>
        <v>0</v>
      </c>
      <c r="AO35" s="157">
        <f>IF(AN35=0,0,($F$35/$AN$35)*100000)</f>
        <v>0</v>
      </c>
      <c r="AP35" s="157">
        <f>' B_Populations'!K40</f>
        <v>0</v>
      </c>
      <c r="AQ35" s="157">
        <f>IF(AP35=0,0,($G$35/$AP$35)*100000)</f>
        <v>0</v>
      </c>
      <c r="AR35" s="157">
        <f>' B_Populations'!M40</f>
        <v>0</v>
      </c>
      <c r="AS35" s="157">
        <f>IF(AR35=0,0,($H$35/$AR$35)*100000)</f>
        <v>0</v>
      </c>
      <c r="AT35" s="157">
        <f>' B_Populations'!O40</f>
        <v>0</v>
      </c>
      <c r="AU35" s="157">
        <f>IF(AT35=0,0,($I$35/$AT$35)*100000)</f>
        <v>0</v>
      </c>
      <c r="AV35" s="157">
        <f>' B_Populations'!Q40</f>
        <v>0</v>
      </c>
      <c r="AW35" s="157">
        <f>IF(AV35=0,0,($J$35/$AV$35)*100000)</f>
        <v>0</v>
      </c>
      <c r="AX35" s="157">
        <f>' B_Populations'!S40</f>
        <v>0</v>
      </c>
      <c r="AY35" s="157">
        <f>IF(AX35=0,0,($K$35/$AX$35)*100000)</f>
        <v>0</v>
      </c>
      <c r="AZ35" s="157">
        <f>' B_Populations'!U40</f>
        <v>0</v>
      </c>
      <c r="BA35" s="157">
        <f>IF(AZ35=0,0,($L$35/$AZ$35)*100000)</f>
        <v>0</v>
      </c>
      <c r="CQ35" s="110"/>
      <c r="CR35" s="158"/>
      <c r="CS35" s="159">
        <v>7.2168999999999997E-2</v>
      </c>
      <c r="CT35" s="110"/>
      <c r="CU35" s="108" t="str">
        <f>' B_Populations'!$B$10</f>
        <v>15-19</v>
      </c>
      <c r="CV35" s="160">
        <f t="shared" si="52"/>
        <v>1.2724371568182962</v>
      </c>
      <c r="CW35" s="161">
        <f t="shared" si="53"/>
        <v>1.3911425955375645</v>
      </c>
      <c r="CX35" s="161">
        <f t="shared" si="54"/>
        <v>1.1424568624347</v>
      </c>
      <c r="CY35" s="162">
        <f t="shared" si="55"/>
        <v>0</v>
      </c>
      <c r="CZ35" s="162">
        <f t="shared" si="56"/>
        <v>0</v>
      </c>
      <c r="DA35" s="162">
        <f t="shared" si="57"/>
        <v>0</v>
      </c>
      <c r="DB35" s="162">
        <f t="shared" si="58"/>
        <v>0</v>
      </c>
      <c r="DC35" s="162">
        <f t="shared" si="59"/>
        <v>0</v>
      </c>
      <c r="DD35" s="162">
        <f t="shared" si="60"/>
        <v>0</v>
      </c>
      <c r="DE35" s="178">
        <f t="shared" si="61"/>
        <v>0</v>
      </c>
      <c r="DF35" s="110"/>
      <c r="DG35" s="110"/>
      <c r="DH35" s="110"/>
      <c r="DI35" s="110"/>
      <c r="DJ35" s="110"/>
      <c r="DK35" s="110"/>
      <c r="DL35" s="110"/>
      <c r="DM35" s="110"/>
      <c r="DN35" s="110"/>
      <c r="DO35" s="110"/>
      <c r="DP35" s="110"/>
      <c r="DQ35" s="110"/>
      <c r="DR35" s="110"/>
      <c r="DS35" s="110"/>
      <c r="DT35" s="110"/>
      <c r="DU35" s="110"/>
      <c r="DV35" s="110"/>
      <c r="DW35" s="110"/>
      <c r="DX35" s="110"/>
      <c r="DY35" s="110"/>
    </row>
    <row r="36" spans="1:129">
      <c r="B36" s="108" t="str">
        <f>' B_Populations'!$B$11</f>
        <v>20-24</v>
      </c>
      <c r="C36" s="301">
        <v>20</v>
      </c>
      <c r="D36" s="302">
        <v>15</v>
      </c>
      <c r="E36" s="302">
        <f t="shared" si="62"/>
        <v>5</v>
      </c>
      <c r="F36" s="155"/>
      <c r="G36" s="155"/>
      <c r="H36" s="155"/>
      <c r="I36" s="155"/>
      <c r="J36" s="155"/>
      <c r="K36" s="155"/>
      <c r="L36" s="155"/>
      <c r="M36" s="110"/>
      <c r="N36" s="110"/>
      <c r="O36" s="110"/>
      <c r="P36" s="110"/>
      <c r="Q36" s="110"/>
      <c r="R36" s="110"/>
      <c r="S36" s="110"/>
      <c r="T36" s="110"/>
      <c r="U36" s="110"/>
      <c r="V36" s="110"/>
      <c r="W36" s="110"/>
      <c r="X36" s="110"/>
      <c r="Y36" s="110"/>
      <c r="Z36" s="177"/>
      <c r="AA36" s="177"/>
      <c r="AB36" s="177"/>
      <c r="AC36" s="177"/>
      <c r="AD36" s="177"/>
      <c r="AE36" s="177"/>
      <c r="AF36" s="177"/>
      <c r="AG36" s="110"/>
      <c r="AH36" s="157">
        <f>' B_Populations'!C41</f>
        <v>33360</v>
      </c>
      <c r="AI36" s="157">
        <f t="shared" si="63"/>
        <v>59.952038369304553</v>
      </c>
      <c r="AJ36" s="157">
        <f>' B_Populations'!E41</f>
        <v>16921</v>
      </c>
      <c r="AK36" s="157">
        <f>IF(AJ36=0,0,($D$36/$AJ$36)*100000)</f>
        <v>88.647243070740501</v>
      </c>
      <c r="AL36" s="157">
        <f>' B_Populations'!G41</f>
        <v>16439</v>
      </c>
      <c r="AM36" s="157">
        <f>IF(AL36=0,0,($E$36/$AL$36)*100000)</f>
        <v>30.415475393880406</v>
      </c>
      <c r="AN36" s="157">
        <f>' B_Populations'!I41</f>
        <v>0</v>
      </c>
      <c r="AO36" s="157">
        <f>IF(AN36=0,0,($F$36/$AN$36)*100000)</f>
        <v>0</v>
      </c>
      <c r="AP36" s="157">
        <f>' B_Populations'!K41</f>
        <v>0</v>
      </c>
      <c r="AQ36" s="157">
        <f>IF(AP36=0,0,($G$36/$AP$36)*100000)</f>
        <v>0</v>
      </c>
      <c r="AR36" s="157">
        <f>' B_Populations'!M41</f>
        <v>0</v>
      </c>
      <c r="AS36" s="157">
        <f>IF(AR36=0,0,($H$36/$AR$36)*100000)</f>
        <v>0</v>
      </c>
      <c r="AT36" s="157">
        <f>' B_Populations'!O41</f>
        <v>0</v>
      </c>
      <c r="AU36" s="157">
        <f>IF(AT36=0,0,($I$36/$AT$36)*100000)</f>
        <v>0</v>
      </c>
      <c r="AV36" s="157">
        <f>' B_Populations'!Q41</f>
        <v>0</v>
      </c>
      <c r="AW36" s="157">
        <f>IF(AV36=0,0,($J$36/$AV$36)*100000)</f>
        <v>0</v>
      </c>
      <c r="AX36" s="157">
        <f>' B_Populations'!S41</f>
        <v>0</v>
      </c>
      <c r="AY36" s="157">
        <f>IF(AX36=0,0,($K$36/$AX$36)*100000)</f>
        <v>0</v>
      </c>
      <c r="AZ36" s="157">
        <f>' B_Populations'!U41</f>
        <v>0</v>
      </c>
      <c r="BA36" s="157">
        <f>IF(AZ36=0,0,($L$36/$AZ$36)*100000)</f>
        <v>0</v>
      </c>
      <c r="CQ36" s="110"/>
      <c r="CR36" s="158"/>
      <c r="CS36" s="159">
        <v>6.6477999999999995E-2</v>
      </c>
      <c r="CT36" s="110"/>
      <c r="CU36" s="108" t="str">
        <f>' B_Populations'!$B$11</f>
        <v>20-24</v>
      </c>
      <c r="CV36" s="160">
        <f t="shared" si="52"/>
        <v>3.985491606714628</v>
      </c>
      <c r="CW36" s="161">
        <f t="shared" si="53"/>
        <v>5.8930914248566868</v>
      </c>
      <c r="CX36" s="161">
        <f t="shared" si="54"/>
        <v>2.0219599732343814</v>
      </c>
      <c r="CY36" s="162">
        <f t="shared" si="55"/>
        <v>0</v>
      </c>
      <c r="CZ36" s="162">
        <f t="shared" si="56"/>
        <v>0</v>
      </c>
      <c r="DA36" s="162">
        <f t="shared" si="57"/>
        <v>0</v>
      </c>
      <c r="DB36" s="162">
        <f t="shared" si="58"/>
        <v>0</v>
      </c>
      <c r="DC36" s="162">
        <f t="shared" si="59"/>
        <v>0</v>
      </c>
      <c r="DD36" s="162">
        <f t="shared" si="60"/>
        <v>0</v>
      </c>
      <c r="DE36" s="178">
        <f t="shared" si="61"/>
        <v>0</v>
      </c>
      <c r="DF36" s="110"/>
      <c r="DG36" s="110"/>
      <c r="DH36" s="110"/>
      <c r="DI36" s="110"/>
      <c r="DJ36" s="110"/>
      <c r="DK36" s="110"/>
      <c r="DL36" s="110"/>
      <c r="DM36" s="110"/>
      <c r="DN36" s="110"/>
      <c r="DO36" s="110"/>
      <c r="DP36" s="110"/>
      <c r="DQ36" s="110"/>
      <c r="DR36" s="110"/>
      <c r="DS36" s="110"/>
      <c r="DT36" s="110"/>
      <c r="DU36" s="110"/>
      <c r="DV36" s="110"/>
      <c r="DW36" s="110"/>
      <c r="DX36" s="110"/>
      <c r="DY36" s="110"/>
    </row>
    <row r="37" spans="1:129">
      <c r="B37" s="108" t="str">
        <f>' B_Populations'!$B$12</f>
        <v>25-34</v>
      </c>
      <c r="C37" s="301">
        <v>39</v>
      </c>
      <c r="D37" s="302">
        <v>23</v>
      </c>
      <c r="E37" s="302">
        <f t="shared" si="62"/>
        <v>16</v>
      </c>
      <c r="F37" s="155"/>
      <c r="G37" s="155"/>
      <c r="H37" s="155"/>
      <c r="I37" s="155"/>
      <c r="J37" s="155"/>
      <c r="K37" s="155"/>
      <c r="L37" s="155"/>
      <c r="M37" s="110"/>
      <c r="N37" s="110"/>
      <c r="O37" s="110"/>
      <c r="P37" s="110"/>
      <c r="Q37" s="110"/>
      <c r="R37" s="110"/>
      <c r="S37" s="110"/>
      <c r="T37" s="110"/>
      <c r="U37" s="110"/>
      <c r="V37" s="110"/>
      <c r="W37" s="110"/>
      <c r="X37" s="110"/>
      <c r="Y37" s="110"/>
      <c r="Z37" s="177"/>
      <c r="AA37" s="177"/>
      <c r="AB37" s="177"/>
      <c r="AC37" s="177"/>
      <c r="AD37" s="177"/>
      <c r="AE37" s="177"/>
      <c r="AF37" s="177"/>
      <c r="AG37" s="110"/>
      <c r="AH37" s="157">
        <f>' B_Populations'!C42</f>
        <v>63003</v>
      </c>
      <c r="AI37" s="157">
        <f t="shared" si="63"/>
        <v>61.901814199323837</v>
      </c>
      <c r="AJ37" s="157">
        <f>' B_Populations'!E42</f>
        <v>31829</v>
      </c>
      <c r="AK37" s="157">
        <f>IF(AJ37=0,0,($D$37/$AJ$37)*100000)</f>
        <v>72.261145496245561</v>
      </c>
      <c r="AL37" s="157">
        <f>' B_Populations'!G42</f>
        <v>31174</v>
      </c>
      <c r="AM37" s="157">
        <f>IF(AL37=0,0,($E$37/$AL$37)*100000)</f>
        <v>51.324821967023809</v>
      </c>
      <c r="AN37" s="157">
        <f>' B_Populations'!I42</f>
        <v>0</v>
      </c>
      <c r="AO37" s="157">
        <f>IF(AN37=0,0,($F$37/$AN$37)*100000)</f>
        <v>0</v>
      </c>
      <c r="AP37" s="157">
        <f>' B_Populations'!K42</f>
        <v>0</v>
      </c>
      <c r="AQ37" s="157">
        <f>IF(AP37=0,0,($G$37/$AP$37)*100000)</f>
        <v>0</v>
      </c>
      <c r="AR37" s="157">
        <f>' B_Populations'!M42</f>
        <v>0</v>
      </c>
      <c r="AS37" s="157">
        <f>IF(AR37=0,0,($H$37/$AR$37)*100000)</f>
        <v>0</v>
      </c>
      <c r="AT37" s="157">
        <f>' B_Populations'!O42</f>
        <v>0</v>
      </c>
      <c r="AU37" s="157">
        <f>IF(AT37=0,0,($I$37/$AT$37)*100000)</f>
        <v>0</v>
      </c>
      <c r="AV37" s="157">
        <f>' B_Populations'!Q42</f>
        <v>0</v>
      </c>
      <c r="AW37" s="157">
        <f>IF(AV37=0,0,($J$37/$AV$37)*100000)</f>
        <v>0</v>
      </c>
      <c r="AX37" s="157">
        <f>' B_Populations'!S42</f>
        <v>0</v>
      </c>
      <c r="AY37" s="157">
        <f>IF(AX37=0,0,($K$37/$AX$37)*100000)</f>
        <v>0</v>
      </c>
      <c r="AZ37" s="157">
        <f>' B_Populations'!U42</f>
        <v>0</v>
      </c>
      <c r="BA37" s="157">
        <f>IF(AZ37=0,0,($L$37/$AZ$37)*100000)</f>
        <v>0</v>
      </c>
      <c r="CQ37" s="110"/>
      <c r="CR37" s="158"/>
      <c r="CS37" s="159">
        <v>0.135573</v>
      </c>
      <c r="CT37" s="110"/>
      <c r="CU37" s="108" t="str">
        <f>' B_Populations'!$B$12</f>
        <v>25-34</v>
      </c>
      <c r="CV37" s="160">
        <f t="shared" si="52"/>
        <v>8.3922146564449314</v>
      </c>
      <c r="CW37" s="161">
        <f t="shared" si="53"/>
        <v>9.7966602783624985</v>
      </c>
      <c r="CX37" s="161">
        <f t="shared" si="54"/>
        <v>6.9582600885353187</v>
      </c>
      <c r="CY37" s="162">
        <f t="shared" si="55"/>
        <v>0</v>
      </c>
      <c r="CZ37" s="162">
        <f t="shared" si="56"/>
        <v>0</v>
      </c>
      <c r="DA37" s="162">
        <f t="shared" si="57"/>
        <v>0</v>
      </c>
      <c r="DB37" s="162">
        <f t="shared" si="58"/>
        <v>0</v>
      </c>
      <c r="DC37" s="162">
        <f t="shared" si="59"/>
        <v>0</v>
      </c>
      <c r="DD37" s="162">
        <f t="shared" si="60"/>
        <v>0</v>
      </c>
      <c r="DE37" s="178">
        <f t="shared" si="61"/>
        <v>0</v>
      </c>
      <c r="DF37" s="110"/>
      <c r="DG37" s="110"/>
      <c r="DH37" s="110"/>
      <c r="DI37" s="110"/>
      <c r="DJ37" s="110"/>
      <c r="DK37" s="110"/>
      <c r="DL37" s="110"/>
      <c r="DM37" s="110"/>
      <c r="DN37" s="110"/>
      <c r="DO37" s="110"/>
      <c r="DP37" s="110"/>
      <c r="DQ37" s="110"/>
      <c r="DR37" s="110"/>
      <c r="DS37" s="110"/>
      <c r="DT37" s="110"/>
      <c r="DU37" s="110"/>
      <c r="DV37" s="110"/>
      <c r="DW37" s="110"/>
      <c r="DX37" s="110"/>
      <c r="DY37" s="110"/>
    </row>
    <row r="38" spans="1:129">
      <c r="B38" s="108" t="str">
        <f>' B_Populations'!$B$13</f>
        <v>35-44</v>
      </c>
      <c r="C38" s="301">
        <v>42</v>
      </c>
      <c r="D38" s="302">
        <v>30</v>
      </c>
      <c r="E38" s="302">
        <f t="shared" si="62"/>
        <v>12</v>
      </c>
      <c r="F38" s="155"/>
      <c r="G38" s="155"/>
      <c r="H38" s="155"/>
      <c r="I38" s="155"/>
      <c r="J38" s="155"/>
      <c r="K38" s="155"/>
      <c r="L38" s="155"/>
      <c r="M38" s="110"/>
      <c r="N38" s="110"/>
      <c r="O38" s="110"/>
      <c r="P38" s="110"/>
      <c r="Q38" s="110"/>
      <c r="R38" s="110"/>
      <c r="S38" s="110"/>
      <c r="T38" s="110"/>
      <c r="U38" s="110"/>
      <c r="V38" s="110"/>
      <c r="W38" s="110"/>
      <c r="X38" s="110"/>
      <c r="Y38" s="110"/>
      <c r="Z38" s="177"/>
      <c r="AA38" s="177"/>
      <c r="AB38" s="177"/>
      <c r="AC38" s="177"/>
      <c r="AD38" s="177"/>
      <c r="AE38" s="177"/>
      <c r="AF38" s="177"/>
      <c r="AG38" s="110"/>
      <c r="AH38" s="157">
        <f>' B_Populations'!C43</f>
        <v>70405</v>
      </c>
      <c r="AI38" s="157">
        <f t="shared" si="63"/>
        <v>59.654854058660611</v>
      </c>
      <c r="AJ38" s="157">
        <f>' B_Populations'!E43</f>
        <v>35200</v>
      </c>
      <c r="AK38" s="157">
        <f>IF(AJ38=0,0,($D$38/$AJ$38)*100000)</f>
        <v>85.22727272727272</v>
      </c>
      <c r="AL38" s="157">
        <f>' B_Populations'!G43</f>
        <v>35205</v>
      </c>
      <c r="AM38" s="157">
        <f>IF(AL38=0,0,($E$38/$AL$38)*100000)</f>
        <v>34.086067319982952</v>
      </c>
      <c r="AN38" s="157">
        <f>' B_Populations'!I43</f>
        <v>0</v>
      </c>
      <c r="AO38" s="157">
        <f>IF(AN38=0,0,($F$38/$AN$38)*100000)</f>
        <v>0</v>
      </c>
      <c r="AP38" s="157">
        <f>' B_Populations'!K43</f>
        <v>0</v>
      </c>
      <c r="AQ38" s="157">
        <f>IF(AP38=0,0,($G$38/$AP$38)*100000)</f>
        <v>0</v>
      </c>
      <c r="AR38" s="157">
        <f>' B_Populations'!M43</f>
        <v>0</v>
      </c>
      <c r="AS38" s="157">
        <f>IF(AR38=0,0,($H$38/$AR$38)*100000)</f>
        <v>0</v>
      </c>
      <c r="AT38" s="157">
        <f>' B_Populations'!O43</f>
        <v>0</v>
      </c>
      <c r="AU38" s="157">
        <f>IF(AT38=0,0,($I$38/$AT$38)*100000)</f>
        <v>0</v>
      </c>
      <c r="AV38" s="157">
        <f>' B_Populations'!Q43</f>
        <v>0</v>
      </c>
      <c r="AW38" s="157">
        <f>IF(AV38=0,0,($J$38/$AV$38)*100000)</f>
        <v>0</v>
      </c>
      <c r="AX38" s="157">
        <f>' B_Populations'!S43</f>
        <v>0</v>
      </c>
      <c r="AY38" s="157">
        <f>IF(AX38=0,0,($K$38/$AX$38)*100000)</f>
        <v>0</v>
      </c>
      <c r="AZ38" s="157">
        <f>' B_Populations'!U43</f>
        <v>0</v>
      </c>
      <c r="BA38" s="157">
        <f>IF(AZ38=0,0,($L$38/$AZ$38)*100000)</f>
        <v>0</v>
      </c>
      <c r="CQ38" s="110"/>
      <c r="CR38" s="158"/>
      <c r="CS38" s="159">
        <v>0.16261300000000001</v>
      </c>
      <c r="CT38" s="110"/>
      <c r="CU38" s="108" t="str">
        <f>' B_Populations'!$B$13</f>
        <v>35-44</v>
      </c>
      <c r="CV38" s="160">
        <f t="shared" si="52"/>
        <v>9.7006547830409779</v>
      </c>
      <c r="CW38" s="161">
        <f t="shared" si="53"/>
        <v>13.859062499999999</v>
      </c>
      <c r="CX38" s="161">
        <f t="shared" si="54"/>
        <v>5.542837665104388</v>
      </c>
      <c r="CY38" s="162">
        <f t="shared" si="55"/>
        <v>0</v>
      </c>
      <c r="CZ38" s="162">
        <f t="shared" si="56"/>
        <v>0</v>
      </c>
      <c r="DA38" s="162">
        <f t="shared" si="57"/>
        <v>0</v>
      </c>
      <c r="DB38" s="162">
        <f t="shared" si="58"/>
        <v>0</v>
      </c>
      <c r="DC38" s="162">
        <f t="shared" si="59"/>
        <v>0</v>
      </c>
      <c r="DD38" s="162">
        <f t="shared" si="60"/>
        <v>0</v>
      </c>
      <c r="DE38" s="178">
        <f t="shared" si="61"/>
        <v>0</v>
      </c>
      <c r="DF38" s="110"/>
      <c r="DG38" s="110"/>
      <c r="DH38" s="110"/>
      <c r="DI38" s="110"/>
      <c r="DJ38" s="110"/>
      <c r="DK38" s="110"/>
      <c r="DL38" s="110"/>
      <c r="DM38" s="110"/>
      <c r="DN38" s="110"/>
      <c r="DO38" s="110"/>
      <c r="DP38" s="110"/>
      <c r="DQ38" s="110"/>
      <c r="DR38" s="110"/>
      <c r="DS38" s="110"/>
      <c r="DT38" s="110"/>
      <c r="DU38" s="110"/>
      <c r="DV38" s="110"/>
      <c r="DW38" s="110"/>
      <c r="DX38" s="110"/>
      <c r="DY38" s="110"/>
    </row>
    <row r="39" spans="1:129">
      <c r="B39" s="108" t="str">
        <f>' B_Populations'!$B$14</f>
        <v>45-54</v>
      </c>
      <c r="C39" s="301">
        <v>43</v>
      </c>
      <c r="D39" s="302">
        <v>32</v>
      </c>
      <c r="E39" s="302">
        <f t="shared" si="62"/>
        <v>11</v>
      </c>
      <c r="F39" s="155"/>
      <c r="G39" s="155"/>
      <c r="H39" s="155"/>
      <c r="I39" s="155"/>
      <c r="J39" s="155"/>
      <c r="K39" s="155"/>
      <c r="L39" s="155"/>
      <c r="M39" s="110"/>
      <c r="N39" s="110"/>
      <c r="O39" s="110"/>
      <c r="P39" s="110"/>
      <c r="Q39" s="110"/>
      <c r="R39" s="110"/>
      <c r="S39" s="110"/>
      <c r="T39" s="110"/>
      <c r="U39" s="110"/>
      <c r="V39" s="110"/>
      <c r="W39" s="110"/>
      <c r="X39" s="110"/>
      <c r="Y39" s="110"/>
      <c r="Z39" s="177"/>
      <c r="AA39" s="177"/>
      <c r="AB39" s="177"/>
      <c r="AC39" s="177"/>
      <c r="AD39" s="177"/>
      <c r="AE39" s="177"/>
      <c r="AF39" s="177"/>
      <c r="AG39" s="110"/>
      <c r="AH39" s="157">
        <f>' B_Populations'!C44</f>
        <v>74153</v>
      </c>
      <c r="AI39" s="157">
        <f t="shared" si="63"/>
        <v>57.988213558453467</v>
      </c>
      <c r="AJ39" s="157">
        <f>' B_Populations'!E44</f>
        <v>37272</v>
      </c>
      <c r="AK39" s="157">
        <f>IF(AJ39=0,0,($D$39/$AJ$39)*100000)</f>
        <v>85.855333762610002</v>
      </c>
      <c r="AL39" s="157">
        <f>' B_Populations'!G44</f>
        <v>36881</v>
      </c>
      <c r="AM39" s="157">
        <f>IF(AL39=0,0,($E$39/$AL$39)*100000)</f>
        <v>29.825655486564898</v>
      </c>
      <c r="AN39" s="157">
        <f>' B_Populations'!I44</f>
        <v>0</v>
      </c>
      <c r="AO39" s="157">
        <f>IF(AN39=0,0,($F$39/$AN$39)*100000)</f>
        <v>0</v>
      </c>
      <c r="AP39" s="157">
        <f>' B_Populations'!K44</f>
        <v>0</v>
      </c>
      <c r="AQ39" s="157">
        <f>IF(AP39=0,0,($G$39/$AP$39)*100000)</f>
        <v>0</v>
      </c>
      <c r="AR39" s="157">
        <f>' B_Populations'!M44</f>
        <v>0</v>
      </c>
      <c r="AS39" s="157">
        <f>IF(AR39=0,0,($H$39/$AR$39)*100000)</f>
        <v>0</v>
      </c>
      <c r="AT39" s="157">
        <f>' B_Populations'!O44</f>
        <v>0</v>
      </c>
      <c r="AU39" s="157">
        <f>IF(AT39=0,0,($I$39/$AT$39)*100000)</f>
        <v>0</v>
      </c>
      <c r="AV39" s="157">
        <f>' B_Populations'!Q44</f>
        <v>0</v>
      </c>
      <c r="AW39" s="157">
        <f>IF(AV39=0,0,($J$39/$AV$39)*100000)</f>
        <v>0</v>
      </c>
      <c r="AX39" s="157">
        <f>' B_Populations'!S44</f>
        <v>0</v>
      </c>
      <c r="AY39" s="157">
        <f>IF(AX39=0,0,($K$39/$AX$39)*100000)</f>
        <v>0</v>
      </c>
      <c r="AZ39" s="157">
        <f>' B_Populations'!U44</f>
        <v>0</v>
      </c>
      <c r="BA39" s="157">
        <f>IF(AZ39=0,0,($L$39/$AZ$39)*100000)</f>
        <v>0</v>
      </c>
      <c r="CQ39" s="110"/>
      <c r="CR39" s="158"/>
      <c r="CS39" s="159">
        <v>0.13483400000000001</v>
      </c>
      <c r="CT39" s="110"/>
      <c r="CU39" s="108" t="str">
        <f>' B_Populations'!$B$14</f>
        <v>45-54</v>
      </c>
      <c r="CV39" s="160">
        <f t="shared" si="52"/>
        <v>7.8187827869405151</v>
      </c>
      <c r="CW39" s="161">
        <f t="shared" si="53"/>
        <v>11.576218072547757</v>
      </c>
      <c r="CX39" s="161">
        <f t="shared" si="54"/>
        <v>4.0215124318754913</v>
      </c>
      <c r="CY39" s="162">
        <f t="shared" si="55"/>
        <v>0</v>
      </c>
      <c r="CZ39" s="162">
        <f t="shared" si="56"/>
        <v>0</v>
      </c>
      <c r="DA39" s="162">
        <f t="shared" si="57"/>
        <v>0</v>
      </c>
      <c r="DB39" s="162">
        <f t="shared" si="58"/>
        <v>0</v>
      </c>
      <c r="DC39" s="162">
        <f t="shared" si="59"/>
        <v>0</v>
      </c>
      <c r="DD39" s="162">
        <f t="shared" si="60"/>
        <v>0</v>
      </c>
      <c r="DE39" s="178">
        <f t="shared" si="61"/>
        <v>0</v>
      </c>
      <c r="DF39" s="110"/>
      <c r="DG39" s="110"/>
      <c r="DH39" s="110"/>
      <c r="DI39" s="110"/>
      <c r="DJ39" s="110"/>
      <c r="DK39" s="110"/>
      <c r="DL39" s="110"/>
      <c r="DM39" s="110"/>
      <c r="DN39" s="110"/>
      <c r="DO39" s="110"/>
      <c r="DP39" s="110"/>
      <c r="DQ39" s="110"/>
      <c r="DR39" s="110"/>
      <c r="DS39" s="110"/>
      <c r="DT39" s="110"/>
      <c r="DU39" s="110"/>
      <c r="DV39" s="110"/>
      <c r="DW39" s="110"/>
      <c r="DX39" s="110"/>
      <c r="DY39" s="110"/>
    </row>
    <row r="40" spans="1:129">
      <c r="B40" s="108" t="str">
        <f>' B_Populations'!$B$15</f>
        <v>55-64</v>
      </c>
      <c r="C40" s="301">
        <v>32</v>
      </c>
      <c r="D40" s="302">
        <v>21</v>
      </c>
      <c r="E40" s="302">
        <f t="shared" si="62"/>
        <v>11</v>
      </c>
      <c r="F40" s="155"/>
      <c r="G40" s="155"/>
      <c r="H40" s="155"/>
      <c r="I40" s="155"/>
      <c r="J40" s="155"/>
      <c r="K40" s="155"/>
      <c r="L40" s="155"/>
      <c r="M40" s="110"/>
      <c r="N40" s="110"/>
      <c r="O40" s="110"/>
      <c r="P40" s="110"/>
      <c r="Q40" s="110"/>
      <c r="R40" s="110"/>
      <c r="S40" s="110"/>
      <c r="T40" s="110"/>
      <c r="U40" s="110"/>
      <c r="V40" s="110"/>
      <c r="W40" s="110"/>
      <c r="X40" s="110"/>
      <c r="Y40" s="110"/>
      <c r="Z40" s="177"/>
      <c r="AA40" s="177"/>
      <c r="AB40" s="177"/>
      <c r="AC40" s="177"/>
      <c r="AD40" s="177"/>
      <c r="AE40" s="177"/>
      <c r="AF40" s="177"/>
      <c r="AG40" s="110"/>
      <c r="AH40" s="157">
        <f>' B_Populations'!C45</f>
        <v>67986</v>
      </c>
      <c r="AI40" s="157">
        <f t="shared" si="63"/>
        <v>47.068514105845317</v>
      </c>
      <c r="AJ40" s="157">
        <f>' B_Populations'!E45</f>
        <v>33660</v>
      </c>
      <c r="AK40" s="157">
        <f>IF(AJ40=0,0,($D$40/$AJ$40)*100000)</f>
        <v>62.388591800356508</v>
      </c>
      <c r="AL40" s="157">
        <f>' B_Populations'!G45</f>
        <v>34326</v>
      </c>
      <c r="AM40" s="157">
        <f>IF(AL40=0,0,($E$40/$AL$40)*100000)</f>
        <v>32.045679659733146</v>
      </c>
      <c r="AN40" s="157">
        <f>' B_Populations'!I45</f>
        <v>0</v>
      </c>
      <c r="AO40" s="157">
        <f>IF(AN40=0,0,($F$40/$AN$40)*100000)</f>
        <v>0</v>
      </c>
      <c r="AP40" s="157">
        <f>' B_Populations'!K45</f>
        <v>0</v>
      </c>
      <c r="AQ40" s="157">
        <f>IF(AP40=0,0,($G$40/$AP$40)*100000)</f>
        <v>0</v>
      </c>
      <c r="AR40" s="157">
        <f>' B_Populations'!M45</f>
        <v>0</v>
      </c>
      <c r="AS40" s="157">
        <f>IF(AR40=0,0,($H$40/$AR$40)*100000)</f>
        <v>0</v>
      </c>
      <c r="AT40" s="157">
        <f>' B_Populations'!O45</f>
        <v>0</v>
      </c>
      <c r="AU40" s="157">
        <f>IF(AT40=0,0,($I$40/$AT$40)*100000)</f>
        <v>0</v>
      </c>
      <c r="AV40" s="157">
        <f>' B_Populations'!Q45</f>
        <v>0</v>
      </c>
      <c r="AW40" s="157">
        <f>IF(AV40=0,0,($J$40/$AV$40)*100000)</f>
        <v>0</v>
      </c>
      <c r="AX40" s="157">
        <f>' B_Populations'!S45</f>
        <v>0</v>
      </c>
      <c r="AY40" s="157">
        <f>IF(AX40=0,0,($K$40/$AX$40)*100000)</f>
        <v>0</v>
      </c>
      <c r="AZ40" s="157">
        <f>' B_Populations'!U45</f>
        <v>0</v>
      </c>
      <c r="BA40" s="157">
        <f>IF(AZ40=0,0,($L$40/$AZ$40)*100000)</f>
        <v>0</v>
      </c>
      <c r="CQ40" s="110"/>
      <c r="CR40" s="158"/>
      <c r="CS40" s="159">
        <v>8.7247000000000005E-2</v>
      </c>
      <c r="CT40" s="110"/>
      <c r="CU40" s="108" t="str">
        <f>' B_Populations'!$B$15</f>
        <v>55-64</v>
      </c>
      <c r="CV40" s="160">
        <f t="shared" si="52"/>
        <v>4.1065866501926864</v>
      </c>
      <c r="CW40" s="161">
        <f t="shared" si="53"/>
        <v>5.4432174688057042</v>
      </c>
      <c r="CX40" s="161">
        <f t="shared" si="54"/>
        <v>2.7958894132727381</v>
      </c>
      <c r="CY40" s="162">
        <f t="shared" si="55"/>
        <v>0</v>
      </c>
      <c r="CZ40" s="162">
        <f t="shared" si="56"/>
        <v>0</v>
      </c>
      <c r="DA40" s="162">
        <f t="shared" si="57"/>
        <v>0</v>
      </c>
      <c r="DB40" s="162">
        <f t="shared" si="58"/>
        <v>0</v>
      </c>
      <c r="DC40" s="162">
        <f t="shared" si="59"/>
        <v>0</v>
      </c>
      <c r="DD40" s="162">
        <f t="shared" si="60"/>
        <v>0</v>
      </c>
      <c r="DE40" s="178">
        <f t="shared" si="61"/>
        <v>0</v>
      </c>
      <c r="DF40" s="110"/>
      <c r="DG40" s="110"/>
      <c r="DH40" s="110"/>
      <c r="DI40" s="110"/>
      <c r="DJ40" s="110"/>
      <c r="DK40" s="110"/>
      <c r="DL40" s="110"/>
      <c r="DM40" s="110"/>
      <c r="DN40" s="110"/>
      <c r="DO40" s="110"/>
      <c r="DP40" s="110"/>
      <c r="DQ40" s="110"/>
      <c r="DR40" s="110"/>
      <c r="DS40" s="110"/>
      <c r="DT40" s="110"/>
      <c r="DU40" s="110"/>
      <c r="DV40" s="110"/>
      <c r="DW40" s="110"/>
      <c r="DX40" s="110"/>
      <c r="DY40" s="110"/>
    </row>
    <row r="41" spans="1:129">
      <c r="B41" s="108" t="str">
        <f>' B_Populations'!$B$16</f>
        <v>65-74</v>
      </c>
      <c r="C41" s="301">
        <v>14</v>
      </c>
      <c r="D41" s="302">
        <v>11</v>
      </c>
      <c r="E41" s="302">
        <f t="shared" si="62"/>
        <v>3</v>
      </c>
      <c r="F41" s="155"/>
      <c r="G41" s="155"/>
      <c r="H41" s="155"/>
      <c r="I41" s="155"/>
      <c r="J41" s="155"/>
      <c r="K41" s="155"/>
      <c r="L41" s="155"/>
      <c r="M41" s="110"/>
      <c r="N41" s="110"/>
      <c r="O41" s="110"/>
      <c r="P41" s="110"/>
      <c r="Q41" s="110"/>
      <c r="R41" s="110"/>
      <c r="S41" s="110"/>
      <c r="T41" s="110"/>
      <c r="U41" s="110"/>
      <c r="V41" s="110"/>
      <c r="W41" s="110"/>
      <c r="X41" s="110"/>
      <c r="Y41" s="110"/>
      <c r="Z41" s="177"/>
      <c r="AA41" s="177"/>
      <c r="AB41" s="177"/>
      <c r="AC41" s="177"/>
      <c r="AD41" s="177"/>
      <c r="AE41" s="177"/>
      <c r="AF41" s="177"/>
      <c r="AG41" s="110"/>
      <c r="AH41" s="157">
        <f>' B_Populations'!C46</f>
        <v>45832</v>
      </c>
      <c r="AI41" s="157">
        <f t="shared" si="63"/>
        <v>30.546343166346659</v>
      </c>
      <c r="AJ41" s="157">
        <f>' B_Populations'!E46</f>
        <v>21653</v>
      </c>
      <c r="AK41" s="157">
        <f>IF(AJ41=0,0,($D$41/$AJ$41)*100000)</f>
        <v>50.801274650163954</v>
      </c>
      <c r="AL41" s="157">
        <f>' B_Populations'!G46</f>
        <v>24179</v>
      </c>
      <c r="AM41" s="157">
        <f>IF(AL41=0,0,($E$41/$AL$41)*100000)</f>
        <v>12.407461019893294</v>
      </c>
      <c r="AN41" s="157">
        <f>' B_Populations'!I46</f>
        <v>0</v>
      </c>
      <c r="AO41" s="157">
        <f>IF(AN41=0,0,($F$41/$AN$41)*100000)</f>
        <v>0</v>
      </c>
      <c r="AP41" s="157">
        <f>' B_Populations'!K46</f>
        <v>0</v>
      </c>
      <c r="AQ41" s="157">
        <f>IF(AP41=0,0,($G$41/$AP$41)*100000)</f>
        <v>0</v>
      </c>
      <c r="AR41" s="157">
        <f>' B_Populations'!M46</f>
        <v>0</v>
      </c>
      <c r="AS41" s="157">
        <f>IF(AR41=0,0,($H$41/$AR$41)*100000)</f>
        <v>0</v>
      </c>
      <c r="AT41" s="157">
        <f>' B_Populations'!O46</f>
        <v>0</v>
      </c>
      <c r="AU41" s="157">
        <f>IF(AT41=0,0,($I$41/$AT$41)*100000)</f>
        <v>0</v>
      </c>
      <c r="AV41" s="157">
        <f>' B_Populations'!Q46</f>
        <v>0</v>
      </c>
      <c r="AW41" s="157">
        <f>IF(AV41=0,0,($J$41/$AV$41)*100000)</f>
        <v>0</v>
      </c>
      <c r="AX41" s="157">
        <f>' B_Populations'!S46</f>
        <v>0</v>
      </c>
      <c r="AY41" s="157">
        <f>IF(AX41=0,0,($K$41/$AX$41)*100000)</f>
        <v>0</v>
      </c>
      <c r="AZ41" s="157">
        <f>' B_Populations'!U46</f>
        <v>0</v>
      </c>
      <c r="BA41" s="157">
        <f>IF(AZ41=0,0,($L$41/$AZ$41)*100000)</f>
        <v>0</v>
      </c>
      <c r="CQ41" s="110"/>
      <c r="CR41" s="158"/>
      <c r="CS41" s="159">
        <v>6.6036999999999998E-2</v>
      </c>
      <c r="CT41" s="110"/>
      <c r="CU41" s="108" t="str">
        <f>' B_Populations'!$B$16</f>
        <v>65-74</v>
      </c>
      <c r="CV41" s="160">
        <f t="shared" si="52"/>
        <v>2.0171888636760342</v>
      </c>
      <c r="CW41" s="161">
        <f t="shared" si="53"/>
        <v>3.3547637740728771</v>
      </c>
      <c r="CX41" s="161">
        <f t="shared" si="54"/>
        <v>0.8193515033706934</v>
      </c>
      <c r="CY41" s="162">
        <f t="shared" si="55"/>
        <v>0</v>
      </c>
      <c r="CZ41" s="162">
        <f t="shared" si="56"/>
        <v>0</v>
      </c>
      <c r="DA41" s="162">
        <f t="shared" si="57"/>
        <v>0</v>
      </c>
      <c r="DB41" s="162">
        <f t="shared" si="58"/>
        <v>0</v>
      </c>
      <c r="DC41" s="162">
        <f t="shared" si="59"/>
        <v>0</v>
      </c>
      <c r="DD41" s="162">
        <f t="shared" si="60"/>
        <v>0</v>
      </c>
      <c r="DE41" s="178">
        <f t="shared" si="61"/>
        <v>0</v>
      </c>
      <c r="DF41" s="110"/>
      <c r="DG41" s="110"/>
      <c r="DH41" s="110"/>
      <c r="DI41" s="110"/>
      <c r="DJ41" s="110"/>
      <c r="DK41" s="110"/>
      <c r="DL41" s="110"/>
      <c r="DM41" s="110"/>
      <c r="DN41" s="110"/>
      <c r="DO41" s="110"/>
      <c r="DP41" s="110"/>
      <c r="DQ41" s="110"/>
      <c r="DR41" s="110"/>
      <c r="DS41" s="110"/>
      <c r="DT41" s="110"/>
      <c r="DU41" s="110"/>
      <c r="DV41" s="110"/>
      <c r="DW41" s="110"/>
      <c r="DX41" s="110"/>
      <c r="DY41" s="110"/>
    </row>
    <row r="42" spans="1:129">
      <c r="B42" s="108" t="str">
        <f>' B_Populations'!$B$17</f>
        <v>75-84</v>
      </c>
      <c r="C42" s="301">
        <v>15</v>
      </c>
      <c r="D42" s="302">
        <v>11</v>
      </c>
      <c r="E42" s="302">
        <f t="shared" si="62"/>
        <v>4</v>
      </c>
      <c r="F42" s="155"/>
      <c r="G42" s="155"/>
      <c r="H42" s="155"/>
      <c r="I42" s="155"/>
      <c r="J42" s="155"/>
      <c r="K42" s="155"/>
      <c r="L42" s="155"/>
      <c r="M42" s="110"/>
      <c r="N42" s="110"/>
      <c r="O42" s="110"/>
      <c r="P42" s="110"/>
      <c r="Q42" s="110"/>
      <c r="R42" s="110"/>
      <c r="S42" s="110"/>
      <c r="T42" s="110"/>
      <c r="U42" s="110"/>
      <c r="V42" s="110"/>
      <c r="W42" s="110"/>
      <c r="X42" s="110"/>
      <c r="Y42" s="110"/>
      <c r="Z42" s="177"/>
      <c r="AA42" s="177"/>
      <c r="AB42" s="177"/>
      <c r="AC42" s="177"/>
      <c r="AD42" s="177"/>
      <c r="AE42" s="177"/>
      <c r="AF42" s="177"/>
      <c r="AG42" s="110"/>
      <c r="AH42" s="157">
        <f>' B_Populations'!C47</f>
        <v>23807</v>
      </c>
      <c r="AI42" s="157">
        <f t="shared" si="63"/>
        <v>63.006678707943038</v>
      </c>
      <c r="AJ42" s="157">
        <f>' B_Populations'!E47</f>
        <v>10397</v>
      </c>
      <c r="AK42" s="157">
        <f>IF(AJ42=0,0,($D$42/$AJ$42)*100000)</f>
        <v>105.79974992786381</v>
      </c>
      <c r="AL42" s="157">
        <f>' B_Populations'!G47</f>
        <v>13410</v>
      </c>
      <c r="AM42" s="157">
        <f>IF(AL42=0,0,($E$42/$AL$42)*100000)</f>
        <v>29.828486204325131</v>
      </c>
      <c r="AN42" s="157">
        <f>' B_Populations'!I47</f>
        <v>0</v>
      </c>
      <c r="AO42" s="157">
        <f>IF(AN42=0,0,($F$42/$AN$42)*100000)</f>
        <v>0</v>
      </c>
      <c r="AP42" s="157">
        <f>' B_Populations'!K47</f>
        <v>0</v>
      </c>
      <c r="AQ42" s="157">
        <f>IF(AP42=0,0,($G$42/$AP$42)*100000)</f>
        <v>0</v>
      </c>
      <c r="AR42" s="157">
        <f>' B_Populations'!M47</f>
        <v>0</v>
      </c>
      <c r="AS42" s="157">
        <f>IF(AR42=0,0,($H$42/$AR$42)*100000)</f>
        <v>0</v>
      </c>
      <c r="AT42" s="157">
        <f>' B_Populations'!O47</f>
        <v>0</v>
      </c>
      <c r="AU42" s="157">
        <f>IF(AT42=0,0,($I$42/$AT$42)*100000)</f>
        <v>0</v>
      </c>
      <c r="AV42" s="157">
        <f>' B_Populations'!Q47</f>
        <v>0</v>
      </c>
      <c r="AW42" s="157">
        <f>IF(AV42=0,0,($J$42/$AV$42)*100000)</f>
        <v>0</v>
      </c>
      <c r="AX42" s="157">
        <f>' B_Populations'!S47</f>
        <v>0</v>
      </c>
      <c r="AY42" s="157">
        <f>IF(AX42=0,0,($K$42/$AX$42)*100000)</f>
        <v>0</v>
      </c>
      <c r="AZ42" s="157">
        <f>' B_Populations'!U47</f>
        <v>0</v>
      </c>
      <c r="BA42" s="157">
        <f>IF(AZ42=0,0,($L$42/$AZ$42)*100000)</f>
        <v>0</v>
      </c>
      <c r="CQ42" s="110"/>
      <c r="CR42" s="158"/>
      <c r="CS42" s="159">
        <v>4.4840999999999999E-2</v>
      </c>
      <c r="CT42" s="110"/>
      <c r="CU42" s="108" t="str">
        <f>' B_Populations'!$B$17</f>
        <v>75-84</v>
      </c>
      <c r="CV42" s="160">
        <f t="shared" si="52"/>
        <v>2.8252824799428735</v>
      </c>
      <c r="CW42" s="161">
        <f t="shared" si="53"/>
        <v>4.7441665865153411</v>
      </c>
      <c r="CX42" s="161">
        <f t="shared" si="54"/>
        <v>1.3375391498881433</v>
      </c>
      <c r="CY42" s="162">
        <f t="shared" si="55"/>
        <v>0</v>
      </c>
      <c r="CZ42" s="162">
        <f t="shared" si="56"/>
        <v>0</v>
      </c>
      <c r="DA42" s="162">
        <f t="shared" si="57"/>
        <v>0</v>
      </c>
      <c r="DB42" s="162">
        <f t="shared" si="58"/>
        <v>0</v>
      </c>
      <c r="DC42" s="162">
        <f t="shared" si="59"/>
        <v>0</v>
      </c>
      <c r="DD42" s="162">
        <f t="shared" si="60"/>
        <v>0</v>
      </c>
      <c r="DE42" s="178">
        <f t="shared" si="61"/>
        <v>0</v>
      </c>
      <c r="DF42" s="110"/>
      <c r="DG42" s="110"/>
      <c r="DH42" s="110"/>
      <c r="DI42" s="110"/>
      <c r="DJ42" s="110"/>
      <c r="DK42" s="110"/>
      <c r="DL42" s="110"/>
      <c r="DM42" s="110"/>
      <c r="DN42" s="110"/>
      <c r="DO42" s="110"/>
      <c r="DP42" s="110"/>
      <c r="DQ42" s="110"/>
      <c r="DR42" s="110"/>
      <c r="DS42" s="110"/>
      <c r="DT42" s="110"/>
      <c r="DU42" s="110"/>
      <c r="DV42" s="110"/>
      <c r="DW42" s="110"/>
      <c r="DX42" s="110"/>
      <c r="DY42" s="110"/>
    </row>
    <row r="43" spans="1:129">
      <c r="B43" s="108" t="str">
        <f>' B_Populations'!$B$18</f>
        <v>85+</v>
      </c>
      <c r="C43" s="301">
        <v>25</v>
      </c>
      <c r="D43" s="302">
        <v>8</v>
      </c>
      <c r="E43" s="302">
        <f t="shared" si="62"/>
        <v>17</v>
      </c>
      <c r="F43" s="155"/>
      <c r="G43" s="155"/>
      <c r="H43" s="155"/>
      <c r="I43" s="155"/>
      <c r="J43" s="155"/>
      <c r="K43" s="155"/>
      <c r="L43" s="155"/>
      <c r="M43" s="110"/>
      <c r="N43" s="110"/>
      <c r="O43" s="110"/>
      <c r="P43" s="110"/>
      <c r="Q43" s="110"/>
      <c r="R43" s="110"/>
      <c r="S43" s="110"/>
      <c r="T43" s="110"/>
      <c r="U43" s="110"/>
      <c r="V43" s="110"/>
      <c r="W43" s="110"/>
      <c r="X43" s="110"/>
      <c r="Y43" s="110"/>
      <c r="Z43" s="177"/>
      <c r="AA43" s="177"/>
      <c r="AB43" s="177"/>
      <c r="AC43" s="177"/>
      <c r="AD43" s="177"/>
      <c r="AE43" s="177"/>
      <c r="AF43" s="177"/>
      <c r="AG43" s="110"/>
      <c r="AH43" s="157">
        <f>' B_Populations'!C48</f>
        <v>6301</v>
      </c>
      <c r="AI43" s="157">
        <f t="shared" si="63"/>
        <v>396.76241866370418</v>
      </c>
      <c r="AJ43" s="157">
        <f>' B_Populations'!E48</f>
        <v>2153</v>
      </c>
      <c r="AK43" s="157">
        <f>IF(AJ43=0,0,($D$43/$AJ$43)*100000)</f>
        <v>371.57454714352065</v>
      </c>
      <c r="AL43" s="157">
        <f>' B_Populations'!G48</f>
        <v>4148</v>
      </c>
      <c r="AM43" s="157">
        <f>IF(AL43=0,0,($E$43/$AL$43)*100000)</f>
        <v>409.8360655737705</v>
      </c>
      <c r="AN43" s="157">
        <f>' B_Populations'!I48</f>
        <v>0</v>
      </c>
      <c r="AO43" s="157">
        <f>IF(AN43=0,0,($F$43/$AN$43)*100000)</f>
        <v>0</v>
      </c>
      <c r="AP43" s="157">
        <f>' B_Populations'!K48</f>
        <v>0</v>
      </c>
      <c r="AQ43" s="157">
        <f>IF(AP43=0,0,($G$43/$AP$43)*100000)</f>
        <v>0</v>
      </c>
      <c r="AR43" s="157">
        <f>' B_Populations'!M48</f>
        <v>0</v>
      </c>
      <c r="AS43" s="157">
        <f>IF(AR43=0,0,($H$43/$AR$43)*100000)</f>
        <v>0</v>
      </c>
      <c r="AT43" s="157">
        <f>' B_Populations'!O48</f>
        <v>0</v>
      </c>
      <c r="AU43" s="157">
        <f>IF(AT43=0,0,($I$43/$AT$43)*100000)</f>
        <v>0</v>
      </c>
      <c r="AV43" s="157">
        <f>' B_Populations'!Q48</f>
        <v>0</v>
      </c>
      <c r="AW43" s="157">
        <f>IF(AV43=0,0,($J$43/$AV$43)*100000)</f>
        <v>0</v>
      </c>
      <c r="AX43" s="157">
        <f>' B_Populations'!S48</f>
        <v>0</v>
      </c>
      <c r="AY43" s="157">
        <f>IF(AX43=0,0,($K$43/$AX$43)*100000)</f>
        <v>0</v>
      </c>
      <c r="AZ43" s="157">
        <f>' B_Populations'!U48</f>
        <v>0</v>
      </c>
      <c r="BA43" s="157">
        <f>IF(AZ43=0,0,($L$43/$AZ$43)*100000)</f>
        <v>0</v>
      </c>
      <c r="CQ43" s="110"/>
      <c r="CR43" s="158"/>
      <c r="CS43" s="159">
        <v>1.5507999999999999E-2</v>
      </c>
      <c r="CT43" s="110"/>
      <c r="CU43" s="108" t="str">
        <f>' B_Populations'!$B$18</f>
        <v>85+</v>
      </c>
      <c r="CV43" s="160">
        <f t="shared" si="52"/>
        <v>6.1529915886367244</v>
      </c>
      <c r="CW43" s="161">
        <f t="shared" si="53"/>
        <v>5.7623780771017179</v>
      </c>
      <c r="CX43" s="161">
        <f t="shared" si="54"/>
        <v>6.3557377049180328</v>
      </c>
      <c r="CY43" s="162">
        <f t="shared" si="55"/>
        <v>0</v>
      </c>
      <c r="CZ43" s="162">
        <f t="shared" si="56"/>
        <v>0</v>
      </c>
      <c r="DA43" s="162">
        <f t="shared" si="57"/>
        <v>0</v>
      </c>
      <c r="DB43" s="162">
        <f t="shared" si="58"/>
        <v>0</v>
      </c>
      <c r="DC43" s="162">
        <f t="shared" si="59"/>
        <v>0</v>
      </c>
      <c r="DD43" s="162">
        <f t="shared" si="60"/>
        <v>0</v>
      </c>
      <c r="DE43" s="178">
        <f t="shared" si="61"/>
        <v>0</v>
      </c>
      <c r="DF43" s="110"/>
      <c r="DG43" s="110"/>
      <c r="DH43" s="110"/>
      <c r="DI43" s="110"/>
      <c r="DJ43" s="110"/>
      <c r="DK43" s="110"/>
      <c r="DL43" s="110"/>
      <c r="DM43" s="110"/>
      <c r="DN43" s="110"/>
      <c r="DO43" s="110"/>
      <c r="DP43" s="110"/>
      <c r="DQ43" s="110"/>
      <c r="DR43" s="110"/>
      <c r="DS43" s="110"/>
      <c r="DT43" s="110"/>
      <c r="DU43" s="110"/>
      <c r="DV43" s="110"/>
      <c r="DW43" s="110"/>
      <c r="DX43" s="110"/>
      <c r="DY43" s="110"/>
    </row>
    <row r="44" spans="1:129">
      <c r="B44" s="163" t="s">
        <v>115</v>
      </c>
      <c r="C44" s="164">
        <f t="shared" ref="C44:L44" si="64">SUM(C34:C43)</f>
        <v>238</v>
      </c>
      <c r="D44" s="165">
        <f t="shared" si="64"/>
        <v>155</v>
      </c>
      <c r="E44" s="165">
        <f t="shared" si="64"/>
        <v>83</v>
      </c>
      <c r="F44" s="167">
        <f t="shared" si="64"/>
        <v>0</v>
      </c>
      <c r="G44" s="167">
        <f t="shared" si="64"/>
        <v>0</v>
      </c>
      <c r="H44" s="167">
        <f t="shared" si="64"/>
        <v>0</v>
      </c>
      <c r="I44" s="167">
        <f t="shared" si="64"/>
        <v>0</v>
      </c>
      <c r="J44" s="167">
        <f t="shared" si="64"/>
        <v>0</v>
      </c>
      <c r="K44" s="167">
        <f t="shared" si="64"/>
        <v>0</v>
      </c>
      <c r="L44" s="179">
        <f t="shared" si="64"/>
        <v>0</v>
      </c>
      <c r="M44" s="98"/>
      <c r="AH44" s="170">
        <f t="shared" ref="AH44:BA44" si="65">SUM(AH34:AH43)</f>
        <v>466803</v>
      </c>
      <c r="AI44" s="157">
        <f t="shared" si="65"/>
        <v>796.87886825853241</v>
      </c>
      <c r="AJ44" s="157">
        <f t="shared" si="65"/>
        <v>231210</v>
      </c>
      <c r="AK44" s="157">
        <f t="shared" si="65"/>
        <v>941.83133804000454</v>
      </c>
      <c r="AL44" s="157">
        <f t="shared" si="65"/>
        <v>235593</v>
      </c>
      <c r="AM44" s="157">
        <f t="shared" si="65"/>
        <v>650.3892838484802</v>
      </c>
      <c r="AN44" s="157">
        <f t="shared" si="65"/>
        <v>0</v>
      </c>
      <c r="AO44" s="157">
        <f t="shared" si="65"/>
        <v>0</v>
      </c>
      <c r="AP44" s="157">
        <f t="shared" si="65"/>
        <v>0</v>
      </c>
      <c r="AQ44" s="157">
        <f t="shared" si="65"/>
        <v>0</v>
      </c>
      <c r="AR44" s="157">
        <f t="shared" si="65"/>
        <v>0</v>
      </c>
      <c r="AS44" s="157">
        <f t="shared" si="65"/>
        <v>0</v>
      </c>
      <c r="AT44" s="157">
        <f t="shared" si="65"/>
        <v>0</v>
      </c>
      <c r="AU44" s="157">
        <f t="shared" si="65"/>
        <v>0</v>
      </c>
      <c r="AV44" s="157">
        <f t="shared" si="65"/>
        <v>0</v>
      </c>
      <c r="AW44" s="157">
        <f t="shared" si="65"/>
        <v>0</v>
      </c>
      <c r="AX44" s="157">
        <f t="shared" si="65"/>
        <v>0</v>
      </c>
      <c r="AY44" s="157">
        <f t="shared" si="65"/>
        <v>0</v>
      </c>
      <c r="AZ44" s="157">
        <f t="shared" si="65"/>
        <v>0</v>
      </c>
      <c r="BA44" s="157">
        <f t="shared" si="65"/>
        <v>0</v>
      </c>
      <c r="CS44" s="171"/>
      <c r="CU44" s="157" t="s">
        <v>115</v>
      </c>
      <c r="CV44" s="160">
        <f t="shared" ref="CV44:DE44" si="66">SUM(CV34:CV43)</f>
        <v>46.444471013549332</v>
      </c>
      <c r="CW44" s="161">
        <f t="shared" si="66"/>
        <v>61.820700777800141</v>
      </c>
      <c r="CX44" s="161">
        <f t="shared" si="66"/>
        <v>31.345314907576416</v>
      </c>
      <c r="CY44" s="172">
        <f t="shared" si="66"/>
        <v>0</v>
      </c>
      <c r="CZ44" s="172">
        <f t="shared" si="66"/>
        <v>0</v>
      </c>
      <c r="DA44" s="172">
        <f t="shared" si="66"/>
        <v>0</v>
      </c>
      <c r="DB44" s="172">
        <f t="shared" si="66"/>
        <v>0</v>
      </c>
      <c r="DC44" s="172">
        <f t="shared" si="66"/>
        <v>0</v>
      </c>
      <c r="DD44" s="172">
        <f t="shared" si="66"/>
        <v>0</v>
      </c>
      <c r="DE44" s="180">
        <f t="shared" si="66"/>
        <v>0</v>
      </c>
      <c r="DU44" s="110"/>
    </row>
    <row r="46" spans="1:129" ht="12.95" thickBot="1"/>
    <row r="47" spans="1:129" ht="13.5" thickBot="1">
      <c r="A47" s="136" t="s">
        <v>116</v>
      </c>
      <c r="B47" s="173"/>
      <c r="C47" s="174">
        <f>' B_Populations'!A55</f>
        <v>2018</v>
      </c>
      <c r="D47" s="139" t="s">
        <v>103</v>
      </c>
      <c r="E47" s="139"/>
      <c r="F47" s="140" t="s">
        <v>104</v>
      </c>
      <c r="G47" s="141"/>
      <c r="H47" s="141"/>
      <c r="I47" s="141"/>
      <c r="J47" s="141"/>
      <c r="K47" s="141"/>
      <c r="L47" s="141"/>
      <c r="M47" s="98"/>
      <c r="N47" s="98"/>
      <c r="O47" s="98"/>
      <c r="P47" s="98"/>
      <c r="Q47" s="98"/>
      <c r="R47" s="98"/>
      <c r="S47" s="98"/>
      <c r="T47" s="98"/>
      <c r="U47" s="98"/>
      <c r="V47" s="98"/>
      <c r="W47" s="98"/>
      <c r="X47" s="98"/>
      <c r="Y47" s="98"/>
      <c r="CV47" s="98" t="s">
        <v>106</v>
      </c>
      <c r="CW47" s="98"/>
      <c r="CX47" s="98"/>
      <c r="CY47" s="98"/>
    </row>
    <row r="48" spans="1:129" ht="39">
      <c r="B48" s="144" t="s">
        <v>32</v>
      </c>
      <c r="C48" s="145" t="s">
        <v>107</v>
      </c>
      <c r="D48" s="146" t="s">
        <v>108</v>
      </c>
      <c r="E48" s="146" t="s">
        <v>109</v>
      </c>
      <c r="F48" s="148" t="str">
        <f>' B_Populations'!$I$8</f>
        <v>White-Not Hispanic</v>
      </c>
      <c r="G48" s="148" t="str">
        <f>' B_Populations'!$K$8</f>
        <v>Hispanic</v>
      </c>
      <c r="H48" s="148" t="str">
        <f>' B_Populations'!$M$8</f>
        <v>Black-Not Hispanic</v>
      </c>
      <c r="I48" s="148" t="str">
        <f>' B_Populations'!$O$8</f>
        <v>Asian</v>
      </c>
      <c r="J48" s="148" t="str">
        <f>' B_Populations'!$Q$8</f>
        <v>American Indian/Alaska Native</v>
      </c>
      <c r="K48" s="148" t="str">
        <f>' B_Populations'!$S$8</f>
        <v>Other</v>
      </c>
      <c r="L48" s="175" t="str">
        <f>' B_Populations'!$U$8</f>
        <v>Other</v>
      </c>
      <c r="M48" s="102"/>
      <c r="N48" s="102"/>
      <c r="O48" s="102"/>
      <c r="P48" s="102"/>
      <c r="Q48" s="102"/>
      <c r="R48" s="102"/>
      <c r="S48" s="102"/>
      <c r="T48" s="102"/>
      <c r="U48" s="102"/>
      <c r="V48" s="102"/>
      <c r="W48" s="102"/>
      <c r="X48" s="102"/>
      <c r="Y48" s="102"/>
      <c r="Z48" s="102"/>
      <c r="AA48" s="102"/>
      <c r="AB48" s="102"/>
      <c r="AC48" s="102"/>
      <c r="AD48" s="102"/>
      <c r="AE48" s="102"/>
      <c r="AF48" s="102"/>
      <c r="AH48" s="150" t="s">
        <v>110</v>
      </c>
      <c r="AI48" s="150" t="s">
        <v>111</v>
      </c>
      <c r="AJ48" s="150" t="s">
        <v>112</v>
      </c>
      <c r="AK48" s="150" t="s">
        <v>111</v>
      </c>
      <c r="AL48" s="150" t="s">
        <v>113</v>
      </c>
      <c r="AM48" s="150" t="s">
        <v>111</v>
      </c>
      <c r="AN48" s="150" t="str">
        <f>' B_Populations'!$I$8</f>
        <v>White-Not Hispanic</v>
      </c>
      <c r="AO48" s="150" t="s">
        <v>111</v>
      </c>
      <c r="AP48" s="150" t="str">
        <f>' B_Populations'!$K$8</f>
        <v>Hispanic</v>
      </c>
      <c r="AQ48" s="150" t="s">
        <v>111</v>
      </c>
      <c r="AR48" s="150" t="str">
        <f>' B_Populations'!$M$8</f>
        <v>Black-Not Hispanic</v>
      </c>
      <c r="AS48" s="150" t="s">
        <v>111</v>
      </c>
      <c r="AT48" s="150" t="str">
        <f>' B_Populations'!$O$8</f>
        <v>Asian</v>
      </c>
      <c r="AU48" s="150" t="s">
        <v>111</v>
      </c>
      <c r="AV48" s="150" t="str">
        <f>' B_Populations'!$Q$8</f>
        <v>American Indian/Alaska Native</v>
      </c>
      <c r="AW48" s="150" t="s">
        <v>111</v>
      </c>
      <c r="AX48" s="150" t="str">
        <f>' B_Populations'!$S$8</f>
        <v>Other</v>
      </c>
      <c r="AY48" s="150" t="s">
        <v>111</v>
      </c>
      <c r="AZ48" s="150" t="str">
        <f>' B_Populations'!$U$8</f>
        <v>Other</v>
      </c>
      <c r="BA48" s="150" t="s">
        <v>111</v>
      </c>
      <c r="BB48" s="102"/>
      <c r="BC48" s="102"/>
      <c r="BD48" s="102"/>
      <c r="BE48" s="102"/>
      <c r="BF48" s="102"/>
      <c r="BG48" s="102"/>
      <c r="BH48" s="102"/>
      <c r="BI48" s="102"/>
      <c r="BJ48" s="102"/>
      <c r="BK48" s="102"/>
      <c r="BL48" s="102"/>
      <c r="BM48" s="102"/>
      <c r="BN48" s="102"/>
      <c r="BO48" s="102"/>
      <c r="BP48" s="102"/>
      <c r="BQ48" s="102"/>
      <c r="BR48" s="102"/>
      <c r="BS48" s="102"/>
      <c r="BT48" s="102"/>
      <c r="BU48" s="102"/>
      <c r="BV48" s="102"/>
      <c r="BW48" s="102"/>
      <c r="BX48" s="102"/>
      <c r="BY48" s="102"/>
      <c r="BZ48" s="102"/>
      <c r="CA48" s="102"/>
      <c r="CB48" s="102"/>
      <c r="CC48" s="102"/>
      <c r="CD48" s="102"/>
      <c r="CE48" s="102"/>
      <c r="CF48" s="102"/>
      <c r="CG48" s="102"/>
      <c r="CH48" s="102"/>
      <c r="CI48" s="102"/>
      <c r="CJ48" s="102"/>
      <c r="CK48" s="102"/>
      <c r="CL48" s="102"/>
      <c r="CM48" s="102"/>
      <c r="CN48" s="102"/>
      <c r="CO48" s="102"/>
      <c r="CP48" s="102"/>
      <c r="CQ48" s="102"/>
      <c r="CR48" s="102"/>
      <c r="CS48" s="151" t="s">
        <v>114</v>
      </c>
      <c r="CU48" s="150" t="s">
        <v>32</v>
      </c>
      <c r="CV48" s="152" t="s">
        <v>33</v>
      </c>
      <c r="CW48" s="153" t="s">
        <v>34</v>
      </c>
      <c r="CX48" s="153" t="s">
        <v>35</v>
      </c>
      <c r="CY48" s="148" t="str">
        <f>' B_Populations'!$I$8</f>
        <v>White-Not Hispanic</v>
      </c>
      <c r="CZ48" s="148" t="str">
        <f>' B_Populations'!$K$8</f>
        <v>Hispanic</v>
      </c>
      <c r="DA48" s="148" t="str">
        <f>' B_Populations'!$M$8</f>
        <v>Black-Not Hispanic</v>
      </c>
      <c r="DB48" s="148" t="str">
        <f>' B_Populations'!$O$8</f>
        <v>Asian</v>
      </c>
      <c r="DC48" s="148" t="str">
        <f>' B_Populations'!$Q$8</f>
        <v>American Indian/Alaska Native</v>
      </c>
      <c r="DD48" s="148" t="str">
        <f>' B_Populations'!$S$8</f>
        <v>Other</v>
      </c>
      <c r="DE48" s="175" t="str">
        <f>' B_Populations'!$U$8</f>
        <v>Other</v>
      </c>
      <c r="DF48" s="102"/>
      <c r="DG48" s="102"/>
      <c r="DH48" s="102"/>
      <c r="DI48" s="102"/>
      <c r="DJ48" s="102"/>
      <c r="DK48" s="102"/>
      <c r="DL48" s="102"/>
      <c r="DM48" s="102"/>
      <c r="DN48" s="102"/>
      <c r="DO48" s="102"/>
      <c r="DP48" s="102"/>
      <c r="DQ48" s="102"/>
      <c r="DR48" s="102"/>
      <c r="DS48" s="102"/>
      <c r="DT48" s="102"/>
      <c r="DU48" s="102"/>
      <c r="DV48" s="102"/>
      <c r="DW48" s="102"/>
      <c r="DX48" s="102"/>
      <c r="DY48" s="102"/>
    </row>
    <row r="49" spans="1:129">
      <c r="B49" s="108" t="str">
        <f>' B_Populations'!$B$9</f>
        <v>10-14</v>
      </c>
      <c r="C49" s="301">
        <v>0</v>
      </c>
      <c r="D49" s="302">
        <v>0</v>
      </c>
      <c r="E49" s="302">
        <f>C49-D49</f>
        <v>0</v>
      </c>
      <c r="F49" s="155"/>
      <c r="G49" s="155"/>
      <c r="H49" s="155"/>
      <c r="I49" s="155"/>
      <c r="J49" s="155"/>
      <c r="K49" s="155"/>
      <c r="L49" s="155"/>
      <c r="M49" s="110"/>
      <c r="N49" s="110"/>
      <c r="O49" s="110"/>
      <c r="P49" s="110"/>
      <c r="Q49" s="110"/>
      <c r="R49" s="110"/>
      <c r="S49" s="110"/>
      <c r="T49" s="110"/>
      <c r="U49" s="110"/>
      <c r="V49" s="110"/>
      <c r="W49" s="110"/>
      <c r="X49" s="110"/>
      <c r="Y49" s="110"/>
      <c r="Z49" s="177"/>
      <c r="AA49" s="177"/>
      <c r="AB49" s="177"/>
      <c r="AC49" s="177"/>
      <c r="AD49" s="177"/>
      <c r="AE49" s="177"/>
      <c r="AF49" s="177"/>
      <c r="AG49" s="110"/>
      <c r="AH49" s="157">
        <f>' B_Populations'!C54</f>
        <v>39196</v>
      </c>
      <c r="AI49" s="157">
        <f>IF(AH49=0,0,(C49/AH49)*100000)</f>
        <v>0</v>
      </c>
      <c r="AJ49" s="157">
        <f>' B_Populations'!E54</f>
        <v>19871</v>
      </c>
      <c r="AK49" s="157">
        <f>IF(AJ49=0,0,($D$49/$AJ$49)*100000)</f>
        <v>0</v>
      </c>
      <c r="AL49" s="157">
        <f>' B_Populations'!G54</f>
        <v>19325</v>
      </c>
      <c r="AM49" s="157">
        <f>IF(AL49=0,0,($E$49/$AL$49)*100000)</f>
        <v>0</v>
      </c>
      <c r="AN49" s="157">
        <f>' B_Populations'!I54</f>
        <v>0</v>
      </c>
      <c r="AO49" s="157">
        <f>IF(AN49=0,0,($F$49/$AN$49)*100000)</f>
        <v>0</v>
      </c>
      <c r="AP49" s="157">
        <f>' B_Populations'!K54</f>
        <v>0</v>
      </c>
      <c r="AQ49" s="157">
        <f>IF(AP49=0,0,($G$49/$AP$49)*100000)</f>
        <v>0</v>
      </c>
      <c r="AR49" s="157">
        <f>' B_Populations'!M54</f>
        <v>0</v>
      </c>
      <c r="AS49" s="157">
        <f>IF(AR49=0,0,($H$49/$AR$49)*100000)</f>
        <v>0</v>
      </c>
      <c r="AT49" s="157">
        <f>' B_Populations'!O54</f>
        <v>0</v>
      </c>
      <c r="AU49" s="157">
        <f>IF(AT49=0,0,($I$49/$AT$49)*100000)</f>
        <v>0</v>
      </c>
      <c r="AV49" s="157">
        <f>' B_Populations'!Q54</f>
        <v>0</v>
      </c>
      <c r="AW49" s="157">
        <f>IF(AV49=0,0,($J$49/$AV$49)*100000)</f>
        <v>0</v>
      </c>
      <c r="AX49" s="157">
        <f>' B_Populations'!S54</f>
        <v>0</v>
      </c>
      <c r="AY49" s="157">
        <f>IF(AX49=0,0,($K$49/$AX$49)*100000)</f>
        <v>0</v>
      </c>
      <c r="AZ49" s="157">
        <f>' B_Populations'!U54</f>
        <v>0</v>
      </c>
      <c r="BA49" s="157">
        <f>IF(AZ49=0,0,($L$49/$AZ$49)*100000)</f>
        <v>0</v>
      </c>
      <c r="CQ49" s="110"/>
      <c r="CR49" s="158"/>
      <c r="CS49" s="159">
        <v>7.3032E-2</v>
      </c>
      <c r="CT49" s="110"/>
      <c r="CU49" s="108" t="str">
        <f>' B_Populations'!$B$9</f>
        <v>10-14</v>
      </c>
      <c r="CV49" s="160">
        <f t="shared" ref="CV49:CV58" si="67">AI49*CS49</f>
        <v>0</v>
      </c>
      <c r="CW49" s="161">
        <f t="shared" ref="CW49:CW58" si="68">AK49*CS49</f>
        <v>0</v>
      </c>
      <c r="CX49" s="161">
        <f t="shared" ref="CX49:CX58" si="69">AM49*CS49</f>
        <v>0</v>
      </c>
      <c r="CY49" s="162">
        <f t="shared" ref="CY49:CY58" si="70">AO49*CS49</f>
        <v>0</v>
      </c>
      <c r="CZ49" s="162">
        <f t="shared" ref="CZ49:CZ58" si="71">AQ49*CS49</f>
        <v>0</v>
      </c>
      <c r="DA49" s="162">
        <f t="shared" ref="DA49:DA58" si="72">AS49*CS49</f>
        <v>0</v>
      </c>
      <c r="DB49" s="162">
        <f t="shared" ref="DB49:DB58" si="73">AU49*CS49</f>
        <v>0</v>
      </c>
      <c r="DC49" s="162">
        <f t="shared" ref="DC49:DC58" si="74">AW49*CS49</f>
        <v>0</v>
      </c>
      <c r="DD49" s="162">
        <f t="shared" ref="DD49:DD58" si="75">AY49*CS49</f>
        <v>0</v>
      </c>
      <c r="DE49" s="178">
        <f t="shared" ref="DE49:DE58" si="76">BA49*CS49</f>
        <v>0</v>
      </c>
      <c r="DF49" s="110"/>
      <c r="DG49" s="110"/>
      <c r="DH49" s="110"/>
      <c r="DI49" s="110"/>
      <c r="DJ49" s="110"/>
      <c r="DK49" s="110"/>
      <c r="DL49" s="110"/>
      <c r="DM49" s="110"/>
      <c r="DN49" s="110"/>
      <c r="DO49" s="110"/>
      <c r="DP49" s="110"/>
      <c r="DQ49" s="110"/>
      <c r="DR49" s="110"/>
      <c r="DS49" s="110"/>
      <c r="DT49" s="110"/>
      <c r="DU49" s="110"/>
      <c r="DV49" s="110"/>
      <c r="DW49" s="110"/>
      <c r="DX49" s="110"/>
      <c r="DY49" s="110"/>
    </row>
    <row r="50" spans="1:129">
      <c r="B50" s="108" t="str">
        <f>' B_Populations'!$B$10</f>
        <v>15-19</v>
      </c>
      <c r="C50" s="301">
        <v>8</v>
      </c>
      <c r="D50" s="302">
        <v>5</v>
      </c>
      <c r="E50" s="302">
        <f t="shared" ref="E50:E58" si="77">C50-D50</f>
        <v>3</v>
      </c>
      <c r="F50" s="155"/>
      <c r="G50" s="155"/>
      <c r="H50" s="155"/>
      <c r="I50" s="155"/>
      <c r="J50" s="155"/>
      <c r="K50" s="155"/>
      <c r="L50" s="155"/>
      <c r="M50" s="110"/>
      <c r="N50" s="110"/>
      <c r="O50" s="110"/>
      <c r="P50" s="110"/>
      <c r="Q50" s="110"/>
      <c r="R50" s="110"/>
      <c r="S50" s="110"/>
      <c r="T50" s="110"/>
      <c r="U50" s="110"/>
      <c r="V50" s="110"/>
      <c r="W50" s="110"/>
      <c r="X50" s="110"/>
      <c r="Y50" s="110"/>
      <c r="Z50" s="177"/>
      <c r="AA50" s="177"/>
      <c r="AB50" s="177"/>
      <c r="AC50" s="177"/>
      <c r="AD50" s="177"/>
      <c r="AE50" s="177"/>
      <c r="AF50" s="177"/>
      <c r="AG50" s="110"/>
      <c r="AH50" s="157">
        <f>' B_Populations'!C55</f>
        <v>39971</v>
      </c>
      <c r="AI50" s="157">
        <f t="shared" ref="AI50:AI58" si="78">IF(AH50=0,0,(C50/AH50)*100000)</f>
        <v>20.014510520127093</v>
      </c>
      <c r="AJ50" s="157">
        <f>' B_Populations'!E55</f>
        <v>21095</v>
      </c>
      <c r="AK50" s="157">
        <f>IF(AJ50=0,0,($D$50/$AJ$50)*100000)</f>
        <v>23.702299123014932</v>
      </c>
      <c r="AL50" s="157">
        <f>' B_Populations'!G55</f>
        <v>18876</v>
      </c>
      <c r="AM50" s="157">
        <f>IF(AL50=0,0,($E$50/$AL$50)*100000)</f>
        <v>15.89319771137953</v>
      </c>
      <c r="AN50" s="157">
        <f>' B_Populations'!I55</f>
        <v>0</v>
      </c>
      <c r="AO50" s="157">
        <f>IF(AN50=0,0,($F$50/$AN$50)*100000)</f>
        <v>0</v>
      </c>
      <c r="AP50" s="157">
        <f>' B_Populations'!K55</f>
        <v>0</v>
      </c>
      <c r="AQ50" s="157">
        <f>IF(AP50=0,0,($G$50/$AP$50)*100000)</f>
        <v>0</v>
      </c>
      <c r="AR50" s="157">
        <f>' B_Populations'!M55</f>
        <v>0</v>
      </c>
      <c r="AS50" s="157">
        <f>IF(AR50=0,0,($H$50/$AR$50)*100000)</f>
        <v>0</v>
      </c>
      <c r="AT50" s="157">
        <f>' B_Populations'!O55</f>
        <v>0</v>
      </c>
      <c r="AU50" s="157">
        <f>IF(AT50=0,0,($I$50/$AT$50)*100000)</f>
        <v>0</v>
      </c>
      <c r="AV50" s="157">
        <f>' B_Populations'!Q55</f>
        <v>0</v>
      </c>
      <c r="AW50" s="157">
        <f>IF(AV50=0,0,($J$50/$AV$50)*100000)</f>
        <v>0</v>
      </c>
      <c r="AX50" s="157">
        <f>' B_Populations'!S55</f>
        <v>0</v>
      </c>
      <c r="AY50" s="157">
        <f>IF(AX50=0,0,($K$50/$AX$50)*100000)</f>
        <v>0</v>
      </c>
      <c r="AZ50" s="157">
        <f>' B_Populations'!U55</f>
        <v>0</v>
      </c>
      <c r="BA50" s="157">
        <f>IF(AZ50=0,0,($L$50/$AZ$50)*100000)</f>
        <v>0</v>
      </c>
      <c r="CQ50" s="110"/>
      <c r="CR50" s="158"/>
      <c r="CS50" s="159">
        <v>7.2168999999999997E-2</v>
      </c>
      <c r="CT50" s="110"/>
      <c r="CU50" s="108" t="str">
        <f>' B_Populations'!$B$10</f>
        <v>15-19</v>
      </c>
      <c r="CV50" s="160">
        <f t="shared" si="67"/>
        <v>1.4444272097270521</v>
      </c>
      <c r="CW50" s="161">
        <f t="shared" si="68"/>
        <v>1.7105712254088645</v>
      </c>
      <c r="CX50" s="161">
        <f t="shared" si="69"/>
        <v>1.1469961856325492</v>
      </c>
      <c r="CY50" s="162">
        <f t="shared" si="70"/>
        <v>0</v>
      </c>
      <c r="CZ50" s="162">
        <f t="shared" si="71"/>
        <v>0</v>
      </c>
      <c r="DA50" s="162">
        <f t="shared" si="72"/>
        <v>0</v>
      </c>
      <c r="DB50" s="162">
        <f t="shared" si="73"/>
        <v>0</v>
      </c>
      <c r="DC50" s="162">
        <f t="shared" si="74"/>
        <v>0</v>
      </c>
      <c r="DD50" s="162">
        <f t="shared" si="75"/>
        <v>0</v>
      </c>
      <c r="DE50" s="178">
        <f t="shared" si="76"/>
        <v>0</v>
      </c>
      <c r="DF50" s="110"/>
      <c r="DG50" s="110"/>
      <c r="DH50" s="110"/>
      <c r="DI50" s="110"/>
      <c r="DJ50" s="110"/>
      <c r="DK50" s="110"/>
      <c r="DL50" s="110"/>
      <c r="DM50" s="110"/>
      <c r="DN50" s="110"/>
      <c r="DO50" s="110"/>
      <c r="DP50" s="110"/>
      <c r="DQ50" s="110"/>
      <c r="DR50" s="110"/>
      <c r="DS50" s="110"/>
      <c r="DT50" s="110"/>
      <c r="DU50" s="110"/>
      <c r="DV50" s="110"/>
      <c r="DW50" s="110"/>
      <c r="DX50" s="110"/>
      <c r="DY50" s="110"/>
    </row>
    <row r="51" spans="1:129">
      <c r="B51" s="108" t="str">
        <f>' B_Populations'!$B$11</f>
        <v>20-24</v>
      </c>
      <c r="C51" s="301">
        <v>17</v>
      </c>
      <c r="D51" s="302">
        <v>13</v>
      </c>
      <c r="E51" s="302">
        <f t="shared" si="77"/>
        <v>4</v>
      </c>
      <c r="F51" s="155"/>
      <c r="G51" s="155"/>
      <c r="H51" s="155"/>
      <c r="I51" s="155"/>
      <c r="J51" s="155"/>
      <c r="K51" s="155"/>
      <c r="L51" s="155"/>
      <c r="M51" s="110"/>
      <c r="N51" s="110"/>
      <c r="O51" s="110"/>
      <c r="P51" s="110"/>
      <c r="Q51" s="110"/>
      <c r="R51" s="110"/>
      <c r="S51" s="110"/>
      <c r="T51" s="110"/>
      <c r="U51" s="110"/>
      <c r="V51" s="110"/>
      <c r="W51" s="110"/>
      <c r="X51" s="110"/>
      <c r="Y51" s="110"/>
      <c r="Z51" s="177"/>
      <c r="AA51" s="177"/>
      <c r="AB51" s="177"/>
      <c r="AC51" s="177"/>
      <c r="AD51" s="177"/>
      <c r="AE51" s="177"/>
      <c r="AF51" s="177"/>
      <c r="AG51" s="110"/>
      <c r="AH51" s="157">
        <f>' B_Populations'!C56</f>
        <v>33551</v>
      </c>
      <c r="AI51" s="157">
        <f t="shared" si="78"/>
        <v>50.66913057733003</v>
      </c>
      <c r="AJ51" s="157">
        <f>' B_Populations'!E56</f>
        <v>16990</v>
      </c>
      <c r="AK51" s="157">
        <f>IF(AJ51=0,0,($D$51/$AJ$51)*100000)</f>
        <v>76.515597410241327</v>
      </c>
      <c r="AL51" s="157">
        <f>' B_Populations'!G56</f>
        <v>16561</v>
      </c>
      <c r="AM51" s="157">
        <f>IF(AL51=0,0,($E$51/$AL$51)*100000)</f>
        <v>24.153130849586375</v>
      </c>
      <c r="AN51" s="157">
        <f>' B_Populations'!I56</f>
        <v>0</v>
      </c>
      <c r="AO51" s="157">
        <f>IF(AN51=0,0,($F$51/$AN$51)*100000)</f>
        <v>0</v>
      </c>
      <c r="AP51" s="157">
        <f>' B_Populations'!K56</f>
        <v>0</v>
      </c>
      <c r="AQ51" s="157">
        <f>IF(AP51=0,0,($G$51/$AP$51)*100000)</f>
        <v>0</v>
      </c>
      <c r="AR51" s="157">
        <f>' B_Populations'!M56</f>
        <v>0</v>
      </c>
      <c r="AS51" s="157">
        <f>IF(AR51=0,0,($H$51/$AR$51)*100000)</f>
        <v>0</v>
      </c>
      <c r="AT51" s="157">
        <f>' B_Populations'!O56</f>
        <v>0</v>
      </c>
      <c r="AU51" s="157">
        <f>IF(AT51=0,0,($I$51/$AT$51)*100000)</f>
        <v>0</v>
      </c>
      <c r="AV51" s="157">
        <f>' B_Populations'!Q56</f>
        <v>0</v>
      </c>
      <c r="AW51" s="157">
        <f>IF(AV51=0,0,($J$51/$AV$51)*100000)</f>
        <v>0</v>
      </c>
      <c r="AX51" s="157">
        <f>' B_Populations'!S56</f>
        <v>0</v>
      </c>
      <c r="AY51" s="157">
        <f>IF(AX51=0,0,($K$51/$AX$51)*100000)</f>
        <v>0</v>
      </c>
      <c r="AZ51" s="157">
        <f>' B_Populations'!U56</f>
        <v>0</v>
      </c>
      <c r="BA51" s="157">
        <f>IF(AZ51=0,0,($L$51/$AZ$51)*100000)</f>
        <v>0</v>
      </c>
      <c r="CQ51" s="110"/>
      <c r="CR51" s="158"/>
      <c r="CS51" s="159">
        <v>6.6477999999999995E-2</v>
      </c>
      <c r="CT51" s="110"/>
      <c r="CU51" s="108" t="str">
        <f>' B_Populations'!$B$11</f>
        <v>20-24</v>
      </c>
      <c r="CV51" s="160">
        <f t="shared" si="67"/>
        <v>3.3683824625197456</v>
      </c>
      <c r="CW51" s="161">
        <f t="shared" si="68"/>
        <v>5.0866038846380226</v>
      </c>
      <c r="CX51" s="161">
        <f t="shared" si="69"/>
        <v>1.605651832618803</v>
      </c>
      <c r="CY51" s="162">
        <f t="shared" si="70"/>
        <v>0</v>
      </c>
      <c r="CZ51" s="162">
        <f t="shared" si="71"/>
        <v>0</v>
      </c>
      <c r="DA51" s="162">
        <f t="shared" si="72"/>
        <v>0</v>
      </c>
      <c r="DB51" s="162">
        <f t="shared" si="73"/>
        <v>0</v>
      </c>
      <c r="DC51" s="162">
        <f t="shared" si="74"/>
        <v>0</v>
      </c>
      <c r="DD51" s="162">
        <f t="shared" si="75"/>
        <v>0</v>
      </c>
      <c r="DE51" s="178">
        <f t="shared" si="76"/>
        <v>0</v>
      </c>
      <c r="DF51" s="110"/>
      <c r="DG51" s="110"/>
      <c r="DH51" s="110"/>
      <c r="DI51" s="110"/>
      <c r="DJ51" s="110"/>
      <c r="DK51" s="110"/>
      <c r="DL51" s="110"/>
      <c r="DM51" s="110"/>
      <c r="DN51" s="110"/>
      <c r="DO51" s="110"/>
      <c r="DP51" s="110"/>
      <c r="DQ51" s="110"/>
      <c r="DR51" s="110"/>
      <c r="DS51" s="110"/>
      <c r="DT51" s="110"/>
      <c r="DU51" s="110"/>
      <c r="DV51" s="110"/>
      <c r="DW51" s="110"/>
      <c r="DX51" s="110"/>
      <c r="DY51" s="110"/>
    </row>
    <row r="52" spans="1:129">
      <c r="B52" s="108" t="str">
        <f>' B_Populations'!$B$12</f>
        <v>25-34</v>
      </c>
      <c r="C52" s="301">
        <v>43</v>
      </c>
      <c r="D52" s="302">
        <v>31</v>
      </c>
      <c r="E52" s="302">
        <f t="shared" si="77"/>
        <v>12</v>
      </c>
      <c r="F52" s="155"/>
      <c r="G52" s="155"/>
      <c r="H52" s="155"/>
      <c r="I52" s="155"/>
      <c r="J52" s="155"/>
      <c r="K52" s="155"/>
      <c r="L52" s="155"/>
      <c r="M52" s="110"/>
      <c r="N52" s="110"/>
      <c r="O52" s="110"/>
      <c r="P52" s="110"/>
      <c r="Q52" s="110"/>
      <c r="R52" s="110"/>
      <c r="S52" s="110"/>
      <c r="T52" s="110"/>
      <c r="U52" s="110"/>
      <c r="V52" s="110"/>
      <c r="W52" s="110"/>
      <c r="X52" s="110"/>
      <c r="Y52" s="110"/>
      <c r="Z52" s="177"/>
      <c r="AA52" s="177"/>
      <c r="AB52" s="177"/>
      <c r="AC52" s="177"/>
      <c r="AD52" s="177"/>
      <c r="AE52" s="177"/>
      <c r="AF52" s="177"/>
      <c r="AG52" s="110"/>
      <c r="AH52" s="157">
        <f>' B_Populations'!C57</f>
        <v>63227</v>
      </c>
      <c r="AI52" s="157">
        <f t="shared" si="78"/>
        <v>68.008920239770987</v>
      </c>
      <c r="AJ52" s="157">
        <f>' B_Populations'!E57</f>
        <v>31745</v>
      </c>
      <c r="AK52" s="157">
        <f>IF(AJ52=0,0,($D$52/$AJ$52)*100000)</f>
        <v>97.653173728146172</v>
      </c>
      <c r="AL52" s="157">
        <f>' B_Populations'!G57</f>
        <v>31482</v>
      </c>
      <c r="AM52" s="157">
        <f>IF(AL52=0,0,($E$52/$AL$52)*100000)</f>
        <v>38.117019249094717</v>
      </c>
      <c r="AN52" s="157">
        <f>' B_Populations'!I57</f>
        <v>0</v>
      </c>
      <c r="AO52" s="157">
        <f>IF(AN52=0,0,($F$52/$AN$52)*100000)</f>
        <v>0</v>
      </c>
      <c r="AP52" s="157">
        <f>' B_Populations'!K57</f>
        <v>0</v>
      </c>
      <c r="AQ52" s="157">
        <f>IF(AP52=0,0,($G$52/$AP$52)*100000)</f>
        <v>0</v>
      </c>
      <c r="AR52" s="157">
        <f>' B_Populations'!M57</f>
        <v>0</v>
      </c>
      <c r="AS52" s="157">
        <f>IF(AR52=0,0,($H$52/$AR$52)*100000)</f>
        <v>0</v>
      </c>
      <c r="AT52" s="157">
        <f>' B_Populations'!O57</f>
        <v>0</v>
      </c>
      <c r="AU52" s="157">
        <f>IF(AT52=0,0,($I$52/$AT$52)*100000)</f>
        <v>0</v>
      </c>
      <c r="AV52" s="157">
        <f>' B_Populations'!Q57</f>
        <v>0</v>
      </c>
      <c r="AW52" s="157">
        <f>IF(AV52=0,0,($J$52/$AV$52)*100000)</f>
        <v>0</v>
      </c>
      <c r="AX52" s="157">
        <f>' B_Populations'!S57</f>
        <v>0</v>
      </c>
      <c r="AY52" s="157">
        <f>IF(AX52=0,0,($K$52/$AX$52)*100000)</f>
        <v>0</v>
      </c>
      <c r="AZ52" s="157">
        <f>' B_Populations'!U57</f>
        <v>0</v>
      </c>
      <c r="BA52" s="157">
        <f>IF(AZ52=0,0,($L$52/$AZ$52)*100000)</f>
        <v>0</v>
      </c>
      <c r="CQ52" s="110"/>
      <c r="CR52" s="158"/>
      <c r="CS52" s="159">
        <v>0.135573</v>
      </c>
      <c r="CT52" s="110"/>
      <c r="CU52" s="108" t="str">
        <f>' B_Populations'!$B$12</f>
        <v>25-34</v>
      </c>
      <c r="CV52" s="160">
        <f t="shared" si="67"/>
        <v>9.2201733436664721</v>
      </c>
      <c r="CW52" s="161">
        <f t="shared" si="68"/>
        <v>13.239133721845961</v>
      </c>
      <c r="CX52" s="161">
        <f t="shared" si="69"/>
        <v>5.1676386506575183</v>
      </c>
      <c r="CY52" s="162">
        <f t="shared" si="70"/>
        <v>0</v>
      </c>
      <c r="CZ52" s="162">
        <f t="shared" si="71"/>
        <v>0</v>
      </c>
      <c r="DA52" s="162">
        <f t="shared" si="72"/>
        <v>0</v>
      </c>
      <c r="DB52" s="162">
        <f t="shared" si="73"/>
        <v>0</v>
      </c>
      <c r="DC52" s="162">
        <f t="shared" si="74"/>
        <v>0</v>
      </c>
      <c r="DD52" s="162">
        <f t="shared" si="75"/>
        <v>0</v>
      </c>
      <c r="DE52" s="178">
        <f t="shared" si="76"/>
        <v>0</v>
      </c>
      <c r="DF52" s="110"/>
      <c r="DG52" s="110"/>
      <c r="DH52" s="110"/>
      <c r="DI52" s="110"/>
      <c r="DJ52" s="110"/>
      <c r="DK52" s="110"/>
      <c r="DL52" s="110"/>
      <c r="DM52" s="110"/>
      <c r="DN52" s="110"/>
      <c r="DO52" s="110"/>
      <c r="DP52" s="110"/>
      <c r="DQ52" s="110"/>
      <c r="DR52" s="110"/>
      <c r="DS52" s="110"/>
      <c r="DT52" s="110"/>
      <c r="DU52" s="110"/>
      <c r="DV52" s="110"/>
      <c r="DW52" s="110"/>
      <c r="DX52" s="110"/>
      <c r="DY52" s="110"/>
    </row>
    <row r="53" spans="1:129">
      <c r="B53" s="108" t="str">
        <f>' B_Populations'!$B$13</f>
        <v>35-44</v>
      </c>
      <c r="C53" s="301">
        <v>36</v>
      </c>
      <c r="D53" s="302">
        <v>21</v>
      </c>
      <c r="E53" s="302">
        <f t="shared" si="77"/>
        <v>15</v>
      </c>
      <c r="F53" s="155"/>
      <c r="G53" s="155"/>
      <c r="H53" s="155"/>
      <c r="I53" s="155"/>
      <c r="J53" s="155"/>
      <c r="K53" s="155"/>
      <c r="L53" s="155"/>
      <c r="M53" s="110"/>
      <c r="N53" s="110"/>
      <c r="O53" s="110"/>
      <c r="P53" s="110"/>
      <c r="Q53" s="110"/>
      <c r="R53" s="110"/>
      <c r="S53" s="110"/>
      <c r="T53" s="110"/>
      <c r="U53" s="110"/>
      <c r="V53" s="110"/>
      <c r="W53" s="110"/>
      <c r="X53" s="110"/>
      <c r="Y53" s="110"/>
      <c r="Z53" s="177"/>
      <c r="AA53" s="177"/>
      <c r="AB53" s="177"/>
      <c r="AC53" s="177"/>
      <c r="AD53" s="177"/>
      <c r="AE53" s="177"/>
      <c r="AF53" s="177"/>
      <c r="AG53" s="110"/>
      <c r="AH53" s="157">
        <f>' B_Populations'!C58</f>
        <v>72566</v>
      </c>
      <c r="AI53" s="157">
        <f t="shared" si="78"/>
        <v>49.610010197613207</v>
      </c>
      <c r="AJ53" s="157">
        <f>' B_Populations'!E58</f>
        <v>37005</v>
      </c>
      <c r="AK53" s="157">
        <f>IF(AJ53=0,0,($D$53/$AJ$53)*100000)</f>
        <v>56.749087961086332</v>
      </c>
      <c r="AL53" s="157">
        <f>' B_Populations'!G58</f>
        <v>35561</v>
      </c>
      <c r="AM53" s="157">
        <f>IF(AL53=0,0,($E$53/$AL$53)*100000)</f>
        <v>42.181041028092572</v>
      </c>
      <c r="AN53" s="157">
        <f>' B_Populations'!I58</f>
        <v>0</v>
      </c>
      <c r="AO53" s="157">
        <f>IF(AN53=0,0,($F$53/$AN$53)*100000)</f>
        <v>0</v>
      </c>
      <c r="AP53" s="157">
        <f>' B_Populations'!K58</f>
        <v>0</v>
      </c>
      <c r="AQ53" s="157">
        <f>IF(AP53=0,0,($G$53/$AP$53)*100000)</f>
        <v>0</v>
      </c>
      <c r="AR53" s="157">
        <f>' B_Populations'!M58</f>
        <v>0</v>
      </c>
      <c r="AS53" s="157">
        <f>IF(AR53=0,0,($H$53/$AR$53)*100000)</f>
        <v>0</v>
      </c>
      <c r="AT53" s="157">
        <f>' B_Populations'!O58</f>
        <v>0</v>
      </c>
      <c r="AU53" s="157">
        <f>IF(AT53=0,0,($I$53/$AT$53)*100000)</f>
        <v>0</v>
      </c>
      <c r="AV53" s="157">
        <f>' B_Populations'!Q58</f>
        <v>0</v>
      </c>
      <c r="AW53" s="157">
        <f>IF(AV53=0,0,($J$53/$AV$53)*100000)</f>
        <v>0</v>
      </c>
      <c r="AX53" s="157">
        <f>' B_Populations'!S58</f>
        <v>0</v>
      </c>
      <c r="AY53" s="157">
        <f>IF(AX53=0,0,($K$53/$AX$53)*100000)</f>
        <v>0</v>
      </c>
      <c r="AZ53" s="157">
        <f>' B_Populations'!U58</f>
        <v>0</v>
      </c>
      <c r="BA53" s="157">
        <f>IF(AZ53=0,0,($L$53/$AZ$53)*100000)</f>
        <v>0</v>
      </c>
      <c r="CQ53" s="110"/>
      <c r="CR53" s="158"/>
      <c r="CS53" s="159">
        <v>0.16261300000000001</v>
      </c>
      <c r="CT53" s="110"/>
      <c r="CU53" s="108" t="str">
        <f>' B_Populations'!$B$13</f>
        <v>35-44</v>
      </c>
      <c r="CV53" s="160">
        <f t="shared" si="67"/>
        <v>8.067232588264476</v>
      </c>
      <c r="CW53" s="161">
        <f t="shared" si="68"/>
        <v>9.2281394406161326</v>
      </c>
      <c r="CX53" s="161">
        <f t="shared" si="69"/>
        <v>6.859185624701218</v>
      </c>
      <c r="CY53" s="162">
        <f t="shared" si="70"/>
        <v>0</v>
      </c>
      <c r="CZ53" s="162">
        <f t="shared" si="71"/>
        <v>0</v>
      </c>
      <c r="DA53" s="162">
        <f t="shared" si="72"/>
        <v>0</v>
      </c>
      <c r="DB53" s="162">
        <f t="shared" si="73"/>
        <v>0</v>
      </c>
      <c r="DC53" s="162">
        <f t="shared" si="74"/>
        <v>0</v>
      </c>
      <c r="DD53" s="162">
        <f t="shared" si="75"/>
        <v>0</v>
      </c>
      <c r="DE53" s="178">
        <f t="shared" si="76"/>
        <v>0</v>
      </c>
      <c r="DF53" s="110"/>
      <c r="DG53" s="110"/>
      <c r="DH53" s="110"/>
      <c r="DI53" s="110"/>
      <c r="DJ53" s="110"/>
      <c r="DK53" s="110"/>
      <c r="DL53" s="110"/>
      <c r="DM53" s="110"/>
      <c r="DN53" s="110"/>
      <c r="DO53" s="110"/>
      <c r="DP53" s="110"/>
      <c r="DQ53" s="110"/>
      <c r="DR53" s="110"/>
      <c r="DS53" s="110"/>
      <c r="DT53" s="110"/>
      <c r="DU53" s="110"/>
      <c r="DV53" s="110"/>
      <c r="DW53" s="110"/>
      <c r="DX53" s="110"/>
      <c r="DY53" s="110"/>
    </row>
    <row r="54" spans="1:129">
      <c r="B54" s="108" t="str">
        <f>' B_Populations'!$B$14</f>
        <v>45-54</v>
      </c>
      <c r="C54" s="301">
        <v>26</v>
      </c>
      <c r="D54" s="302">
        <v>18</v>
      </c>
      <c r="E54" s="302">
        <f t="shared" si="77"/>
        <v>8</v>
      </c>
      <c r="F54" s="155"/>
      <c r="G54" s="155"/>
      <c r="H54" s="155"/>
      <c r="I54" s="155"/>
      <c r="J54" s="155"/>
      <c r="K54" s="155"/>
      <c r="L54" s="155"/>
      <c r="M54" s="110"/>
      <c r="N54" s="110"/>
      <c r="O54" s="110"/>
      <c r="P54" s="110"/>
      <c r="Q54" s="110"/>
      <c r="R54" s="110"/>
      <c r="S54" s="110"/>
      <c r="T54" s="110"/>
      <c r="U54" s="110"/>
      <c r="V54" s="110"/>
      <c r="W54" s="110"/>
      <c r="X54" s="110"/>
      <c r="Y54" s="110"/>
      <c r="Z54" s="177"/>
      <c r="AA54" s="177"/>
      <c r="AB54" s="177"/>
      <c r="AC54" s="177"/>
      <c r="AD54" s="177"/>
      <c r="AE54" s="177"/>
      <c r="AF54" s="177"/>
      <c r="AG54" s="110"/>
      <c r="AH54" s="157">
        <f>' B_Populations'!C59</f>
        <v>74204</v>
      </c>
      <c r="AI54" s="157">
        <f t="shared" si="78"/>
        <v>35.038542396636295</v>
      </c>
      <c r="AJ54" s="157">
        <f>' B_Populations'!E59</f>
        <v>36806</v>
      </c>
      <c r="AK54" s="157">
        <f>IF(AJ54=0,0,($D$54/$AJ$54)*100000)</f>
        <v>48.905069825571921</v>
      </c>
      <c r="AL54" s="157">
        <f>' B_Populations'!G59</f>
        <v>37398</v>
      </c>
      <c r="AM54" s="157">
        <f>IF(AL54=0,0,($E$54/$AL$54)*100000)</f>
        <v>21.391518263008717</v>
      </c>
      <c r="AN54" s="157">
        <f>' B_Populations'!I59</f>
        <v>0</v>
      </c>
      <c r="AO54" s="157">
        <f>IF(AN54=0,0,($F$54/$AN$54)*100000)</f>
        <v>0</v>
      </c>
      <c r="AP54" s="157">
        <f>' B_Populations'!K59</f>
        <v>0</v>
      </c>
      <c r="AQ54" s="157">
        <f>IF(AP54=0,0,($G$54/$AP$54)*100000)</f>
        <v>0</v>
      </c>
      <c r="AR54" s="157">
        <f>' B_Populations'!M59</f>
        <v>0</v>
      </c>
      <c r="AS54" s="157">
        <f>IF(AR54=0,0,($H$54/$AR$54)*100000)</f>
        <v>0</v>
      </c>
      <c r="AT54" s="157">
        <f>' B_Populations'!O59</f>
        <v>0</v>
      </c>
      <c r="AU54" s="157">
        <f>IF(AT54=0,0,($I$54/$AT$54)*100000)</f>
        <v>0</v>
      </c>
      <c r="AV54" s="157">
        <f>' B_Populations'!Q59</f>
        <v>0</v>
      </c>
      <c r="AW54" s="157">
        <f>IF(AV54=0,0,($J$54/$AV$54)*100000)</f>
        <v>0</v>
      </c>
      <c r="AX54" s="157">
        <f>' B_Populations'!S59</f>
        <v>0</v>
      </c>
      <c r="AY54" s="157">
        <f>IF(AX54=0,0,($K$54/$AX$54)*100000)</f>
        <v>0</v>
      </c>
      <c r="AZ54" s="157">
        <f>' B_Populations'!U59</f>
        <v>0</v>
      </c>
      <c r="BA54" s="157">
        <f>IF(AZ54=0,0,($L$54/$AZ$54)*100000)</f>
        <v>0</v>
      </c>
      <c r="CQ54" s="110"/>
      <c r="CR54" s="158"/>
      <c r="CS54" s="159">
        <v>0.13483400000000001</v>
      </c>
      <c r="CT54" s="110"/>
      <c r="CU54" s="108" t="str">
        <f>' B_Populations'!$B$14</f>
        <v>45-54</v>
      </c>
      <c r="CV54" s="160">
        <f t="shared" si="67"/>
        <v>4.7243868255080583</v>
      </c>
      <c r="CW54" s="161">
        <f t="shared" si="68"/>
        <v>6.5940661848611652</v>
      </c>
      <c r="CX54" s="161">
        <f t="shared" si="69"/>
        <v>2.8843039734745175</v>
      </c>
      <c r="CY54" s="162">
        <f t="shared" si="70"/>
        <v>0</v>
      </c>
      <c r="CZ54" s="162">
        <f t="shared" si="71"/>
        <v>0</v>
      </c>
      <c r="DA54" s="162">
        <f t="shared" si="72"/>
        <v>0</v>
      </c>
      <c r="DB54" s="162">
        <f t="shared" si="73"/>
        <v>0</v>
      </c>
      <c r="DC54" s="162">
        <f t="shared" si="74"/>
        <v>0</v>
      </c>
      <c r="DD54" s="162">
        <f t="shared" si="75"/>
        <v>0</v>
      </c>
      <c r="DE54" s="178">
        <f t="shared" si="76"/>
        <v>0</v>
      </c>
      <c r="DF54" s="110"/>
      <c r="DG54" s="110"/>
      <c r="DH54" s="110"/>
      <c r="DI54" s="110"/>
      <c r="DJ54" s="110"/>
      <c r="DK54" s="110"/>
      <c r="DL54" s="110"/>
      <c r="DM54" s="110"/>
      <c r="DN54" s="110"/>
      <c r="DO54" s="110"/>
      <c r="DP54" s="110"/>
      <c r="DQ54" s="110"/>
      <c r="DR54" s="110"/>
      <c r="DS54" s="110"/>
      <c r="DT54" s="110"/>
      <c r="DU54" s="110"/>
      <c r="DV54" s="110"/>
      <c r="DW54" s="110"/>
      <c r="DX54" s="110"/>
      <c r="DY54" s="110"/>
    </row>
    <row r="55" spans="1:129">
      <c r="B55" s="108" t="str">
        <f>' B_Populations'!$B$15</f>
        <v>55-64</v>
      </c>
      <c r="C55" s="301">
        <v>36</v>
      </c>
      <c r="D55" s="302">
        <v>20</v>
      </c>
      <c r="E55" s="302">
        <f t="shared" si="77"/>
        <v>16</v>
      </c>
      <c r="F55" s="155"/>
      <c r="G55" s="155"/>
      <c r="H55" s="155"/>
      <c r="I55" s="155"/>
      <c r="J55" s="155"/>
      <c r="K55" s="155"/>
      <c r="L55" s="155"/>
      <c r="M55" s="110"/>
      <c r="N55" s="110"/>
      <c r="O55" s="110"/>
      <c r="P55" s="110"/>
      <c r="Q55" s="110"/>
      <c r="R55" s="110"/>
      <c r="S55" s="110"/>
      <c r="T55" s="110"/>
      <c r="U55" s="110"/>
      <c r="V55" s="110"/>
      <c r="W55" s="110"/>
      <c r="X55" s="110"/>
      <c r="Y55" s="110"/>
      <c r="Z55" s="177"/>
      <c r="AA55" s="177"/>
      <c r="AB55" s="177"/>
      <c r="AC55" s="177"/>
      <c r="AD55" s="177"/>
      <c r="AE55" s="177"/>
      <c r="AF55" s="177"/>
      <c r="AG55" s="110"/>
      <c r="AH55" s="157">
        <f>' B_Populations'!C60</f>
        <v>66882</v>
      </c>
      <c r="AI55" s="157">
        <f t="shared" si="78"/>
        <v>53.826141562752312</v>
      </c>
      <c r="AJ55" s="157">
        <f>' B_Populations'!E60</f>
        <v>32912</v>
      </c>
      <c r="AK55" s="157">
        <f>IF(AJ55=0,0,($D$55/$AJ$55)*100000)</f>
        <v>60.768108896451146</v>
      </c>
      <c r="AL55" s="157">
        <f>' B_Populations'!G60</f>
        <v>33970</v>
      </c>
      <c r="AM55" s="157">
        <f>IF(AL55=0,0,($E$55/$AL$55)*100000)</f>
        <v>47.100382690609365</v>
      </c>
      <c r="AN55" s="157">
        <f>' B_Populations'!I60</f>
        <v>0</v>
      </c>
      <c r="AO55" s="157">
        <f>IF(AN55=0,0,($F$55/$AN$55)*100000)</f>
        <v>0</v>
      </c>
      <c r="AP55" s="157">
        <f>' B_Populations'!K60</f>
        <v>0</v>
      </c>
      <c r="AQ55" s="157">
        <f>IF(AP55=0,0,($G$55/$AP$55)*100000)</f>
        <v>0</v>
      </c>
      <c r="AR55" s="157">
        <f>' B_Populations'!M60</f>
        <v>0</v>
      </c>
      <c r="AS55" s="157">
        <f>IF(AR55=0,0,($H$55/$AR$55)*100000)</f>
        <v>0</v>
      </c>
      <c r="AT55" s="157">
        <f>' B_Populations'!O60</f>
        <v>0</v>
      </c>
      <c r="AU55" s="157">
        <f>IF(AT55=0,0,($I$55/$AT$55)*100000)</f>
        <v>0</v>
      </c>
      <c r="AV55" s="157">
        <f>' B_Populations'!Q60</f>
        <v>0</v>
      </c>
      <c r="AW55" s="157">
        <f>IF(AV55=0,0,($J$55/$AV$55)*100000)</f>
        <v>0</v>
      </c>
      <c r="AX55" s="157">
        <f>' B_Populations'!S60</f>
        <v>0</v>
      </c>
      <c r="AY55" s="157">
        <f>IF(AX55=0,0,($K$55/$AX$55)*100000)</f>
        <v>0</v>
      </c>
      <c r="AZ55" s="157">
        <f>' B_Populations'!U60</f>
        <v>0</v>
      </c>
      <c r="BA55" s="157">
        <f>IF(AZ55=0,0,($L$55/$AZ$55)*100000)</f>
        <v>0</v>
      </c>
      <c r="CQ55" s="110"/>
      <c r="CR55" s="158"/>
      <c r="CS55" s="159">
        <v>8.7247000000000005E-2</v>
      </c>
      <c r="CT55" s="110"/>
      <c r="CU55" s="108" t="str">
        <f>' B_Populations'!$B$15</f>
        <v>55-64</v>
      </c>
      <c r="CV55" s="160">
        <f t="shared" si="67"/>
        <v>4.6961693729254517</v>
      </c>
      <c r="CW55" s="161">
        <f t="shared" si="68"/>
        <v>5.3018351968886739</v>
      </c>
      <c r="CX55" s="161">
        <f t="shared" si="69"/>
        <v>4.1093670886075957</v>
      </c>
      <c r="CY55" s="162">
        <f t="shared" si="70"/>
        <v>0</v>
      </c>
      <c r="CZ55" s="162">
        <f t="shared" si="71"/>
        <v>0</v>
      </c>
      <c r="DA55" s="162">
        <f t="shared" si="72"/>
        <v>0</v>
      </c>
      <c r="DB55" s="162">
        <f t="shared" si="73"/>
        <v>0</v>
      </c>
      <c r="DC55" s="162">
        <f t="shared" si="74"/>
        <v>0</v>
      </c>
      <c r="DD55" s="162">
        <f t="shared" si="75"/>
        <v>0</v>
      </c>
      <c r="DE55" s="178">
        <f t="shared" si="76"/>
        <v>0</v>
      </c>
      <c r="DF55" s="110"/>
      <c r="DG55" s="110"/>
      <c r="DH55" s="110"/>
      <c r="DI55" s="110"/>
      <c r="DJ55" s="110"/>
      <c r="DK55" s="110"/>
      <c r="DL55" s="110"/>
      <c r="DM55" s="110"/>
      <c r="DN55" s="110"/>
      <c r="DO55" s="110"/>
      <c r="DP55" s="110"/>
      <c r="DQ55" s="110"/>
      <c r="DR55" s="110"/>
      <c r="DS55" s="110"/>
      <c r="DT55" s="110"/>
      <c r="DU55" s="110"/>
      <c r="DV55" s="110"/>
      <c r="DW55" s="110"/>
      <c r="DX55" s="110"/>
      <c r="DY55" s="110"/>
    </row>
    <row r="56" spans="1:129">
      <c r="B56" s="108" t="str">
        <f>' B_Populations'!$B$16</f>
        <v>65-74</v>
      </c>
      <c r="C56" s="301">
        <v>13</v>
      </c>
      <c r="D56" s="302">
        <v>11</v>
      </c>
      <c r="E56" s="302">
        <f t="shared" si="77"/>
        <v>2</v>
      </c>
      <c r="F56" s="155"/>
      <c r="G56" s="155"/>
      <c r="H56" s="155"/>
      <c r="I56" s="155"/>
      <c r="J56" s="155"/>
      <c r="K56" s="155"/>
      <c r="L56" s="155"/>
      <c r="M56" s="110"/>
      <c r="N56" s="110"/>
      <c r="O56" s="110"/>
      <c r="P56" s="110"/>
      <c r="Q56" s="110"/>
      <c r="R56" s="110"/>
      <c r="S56" s="110"/>
      <c r="T56" s="110"/>
      <c r="U56" s="110"/>
      <c r="V56" s="110"/>
      <c r="W56" s="110"/>
      <c r="X56" s="110"/>
      <c r="Y56" s="110"/>
      <c r="Z56" s="177"/>
      <c r="AA56" s="177"/>
      <c r="AB56" s="177"/>
      <c r="AC56" s="177"/>
      <c r="AD56" s="177"/>
      <c r="AE56" s="177"/>
      <c r="AF56" s="177"/>
      <c r="AG56" s="110"/>
      <c r="AH56" s="157">
        <f>' B_Populations'!C61</f>
        <v>44610</v>
      </c>
      <c r="AI56" s="157">
        <f t="shared" si="78"/>
        <v>29.141448105805871</v>
      </c>
      <c r="AJ56" s="157">
        <f>' B_Populations'!E61</f>
        <v>21035</v>
      </c>
      <c r="AK56" s="157">
        <f>IF(AJ56=0,0,($D$56/$AJ$56)*100000)</f>
        <v>52.29379605419539</v>
      </c>
      <c r="AL56" s="157">
        <f>' B_Populations'!G61</f>
        <v>23575</v>
      </c>
      <c r="AM56" s="157">
        <f>IF(AL56=0,0,($E$56/$AL$56)*100000)</f>
        <v>8.4835630965005304</v>
      </c>
      <c r="AN56" s="157">
        <f>' B_Populations'!I61</f>
        <v>0</v>
      </c>
      <c r="AO56" s="157">
        <f>IF(AN56=0,0,($F$56/$AN$56)*100000)</f>
        <v>0</v>
      </c>
      <c r="AP56" s="157">
        <f>' B_Populations'!K61</f>
        <v>0</v>
      </c>
      <c r="AQ56" s="157">
        <f>IF(AP56=0,0,($G$56/$AP$56)*100000)</f>
        <v>0</v>
      </c>
      <c r="AR56" s="157">
        <f>' B_Populations'!M61</f>
        <v>0</v>
      </c>
      <c r="AS56" s="157">
        <f>IF(AR56=0,0,($H$56/$AR$56)*100000)</f>
        <v>0</v>
      </c>
      <c r="AT56" s="157">
        <f>' B_Populations'!O61</f>
        <v>0</v>
      </c>
      <c r="AU56" s="157">
        <f>IF(AT56=0,0,($I$56/$AT$56)*100000)</f>
        <v>0</v>
      </c>
      <c r="AV56" s="157">
        <f>' B_Populations'!Q61</f>
        <v>0</v>
      </c>
      <c r="AW56" s="157">
        <f>IF(AV56=0,0,($J$56/$AV$56)*100000)</f>
        <v>0</v>
      </c>
      <c r="AX56" s="157">
        <f>' B_Populations'!S61</f>
        <v>0</v>
      </c>
      <c r="AY56" s="157">
        <f>IF(AX56=0,0,($K$56/$AX$56)*100000)</f>
        <v>0</v>
      </c>
      <c r="AZ56" s="157">
        <f>' B_Populations'!U61</f>
        <v>0</v>
      </c>
      <c r="BA56" s="157">
        <f>IF(AZ56=0,0,($L$56/$AZ$56)*100000)</f>
        <v>0</v>
      </c>
      <c r="CQ56" s="110"/>
      <c r="CR56" s="158"/>
      <c r="CS56" s="159">
        <v>6.6036999999999998E-2</v>
      </c>
      <c r="CT56" s="110"/>
      <c r="CU56" s="108" t="str">
        <f>' B_Populations'!$B$16</f>
        <v>65-74</v>
      </c>
      <c r="CV56" s="160">
        <f t="shared" si="67"/>
        <v>1.9244138085631022</v>
      </c>
      <c r="CW56" s="161">
        <f t="shared" si="68"/>
        <v>3.4533254100309008</v>
      </c>
      <c r="CX56" s="161">
        <f t="shared" si="69"/>
        <v>0.56022905620360552</v>
      </c>
      <c r="CY56" s="162">
        <f t="shared" si="70"/>
        <v>0</v>
      </c>
      <c r="CZ56" s="162">
        <f t="shared" si="71"/>
        <v>0</v>
      </c>
      <c r="DA56" s="162">
        <f t="shared" si="72"/>
        <v>0</v>
      </c>
      <c r="DB56" s="162">
        <f t="shared" si="73"/>
        <v>0</v>
      </c>
      <c r="DC56" s="162">
        <f t="shared" si="74"/>
        <v>0</v>
      </c>
      <c r="DD56" s="162">
        <f t="shared" si="75"/>
        <v>0</v>
      </c>
      <c r="DE56" s="178">
        <f t="shared" si="76"/>
        <v>0</v>
      </c>
      <c r="DF56" s="110"/>
      <c r="DG56" s="110"/>
      <c r="DH56" s="110"/>
      <c r="DI56" s="110"/>
      <c r="DJ56" s="110"/>
      <c r="DK56" s="110"/>
      <c r="DL56" s="110"/>
      <c r="DM56" s="110"/>
      <c r="DN56" s="110"/>
      <c r="DO56" s="110"/>
      <c r="DP56" s="110"/>
      <c r="DQ56" s="110"/>
      <c r="DR56" s="110"/>
      <c r="DS56" s="110"/>
      <c r="DT56" s="110"/>
      <c r="DU56" s="110"/>
      <c r="DV56" s="110"/>
      <c r="DW56" s="110"/>
      <c r="DX56" s="110"/>
      <c r="DY56" s="110"/>
    </row>
    <row r="57" spans="1:129">
      <c r="B57" s="108" t="str">
        <f>' B_Populations'!$B$17</f>
        <v>75-84</v>
      </c>
      <c r="C57" s="301">
        <v>16</v>
      </c>
      <c r="D57" s="302">
        <v>9</v>
      </c>
      <c r="E57" s="302">
        <f t="shared" si="77"/>
        <v>7</v>
      </c>
      <c r="F57" s="155"/>
      <c r="G57" s="155"/>
      <c r="H57" s="155"/>
      <c r="I57" s="155"/>
      <c r="J57" s="155"/>
      <c r="K57" s="155"/>
      <c r="L57" s="155"/>
      <c r="M57" s="110"/>
      <c r="N57" s="110"/>
      <c r="O57" s="110"/>
      <c r="P57" s="110"/>
      <c r="Q57" s="110"/>
      <c r="R57" s="110"/>
      <c r="S57" s="110"/>
      <c r="T57" s="110"/>
      <c r="U57" s="110"/>
      <c r="V57" s="110"/>
      <c r="W57" s="110"/>
      <c r="X57" s="110"/>
      <c r="Y57" s="110"/>
      <c r="Z57" s="177"/>
      <c r="AA57" s="177"/>
      <c r="AB57" s="177"/>
      <c r="AC57" s="177"/>
      <c r="AD57" s="177"/>
      <c r="AE57" s="177"/>
      <c r="AF57" s="177"/>
      <c r="AG57" s="110"/>
      <c r="AH57" s="157">
        <f>' B_Populations'!C62</f>
        <v>20900</v>
      </c>
      <c r="AI57" s="157">
        <f t="shared" si="78"/>
        <v>76.555023923444978</v>
      </c>
      <c r="AJ57" s="157">
        <f>' B_Populations'!E62</f>
        <v>8787</v>
      </c>
      <c r="AK57" s="157">
        <f>IF(AJ57=0,0,($D$57/$AJ$57)*100000)</f>
        <v>102.42403550699898</v>
      </c>
      <c r="AL57" s="157">
        <f>' B_Populations'!G62</f>
        <v>12113</v>
      </c>
      <c r="AM57" s="157">
        <f>IF(AL57=0,0,($E$57/$AL$57)*100000)</f>
        <v>57.789152150582019</v>
      </c>
      <c r="AN57" s="157">
        <f>' B_Populations'!I62</f>
        <v>0</v>
      </c>
      <c r="AO57" s="157">
        <f>IF(AN57=0,0,($F$57/$AN$57)*100000)</f>
        <v>0</v>
      </c>
      <c r="AP57" s="157">
        <f>' B_Populations'!K62</f>
        <v>0</v>
      </c>
      <c r="AQ57" s="157">
        <f>IF(AP57=0,0,($G$57/$AP$57)*100000)</f>
        <v>0</v>
      </c>
      <c r="AR57" s="157">
        <f>' B_Populations'!M62</f>
        <v>0</v>
      </c>
      <c r="AS57" s="157">
        <f>IF(AR57=0,0,($H$57/$AR$57)*100000)</f>
        <v>0</v>
      </c>
      <c r="AT57" s="157">
        <f>' B_Populations'!O62</f>
        <v>0</v>
      </c>
      <c r="AU57" s="157">
        <f>IF(AT57=0,0,($I$57/$AT$57)*100000)</f>
        <v>0</v>
      </c>
      <c r="AV57" s="157">
        <f>' B_Populations'!Q62</f>
        <v>0</v>
      </c>
      <c r="AW57" s="157">
        <f>IF(AV57=0,0,($J$57/$AV$57)*100000)</f>
        <v>0</v>
      </c>
      <c r="AX57" s="157">
        <f>' B_Populations'!S62</f>
        <v>0</v>
      </c>
      <c r="AY57" s="157">
        <f>IF(AX57=0,0,($K$57/$AX$57)*100000)</f>
        <v>0</v>
      </c>
      <c r="AZ57" s="157">
        <f>' B_Populations'!U62</f>
        <v>0</v>
      </c>
      <c r="BA57" s="157">
        <f>IF(AZ57=0,0,($L$57/$AZ$57)*100000)</f>
        <v>0</v>
      </c>
      <c r="CQ57" s="110"/>
      <c r="CR57" s="158"/>
      <c r="CS57" s="159">
        <v>4.4840999999999999E-2</v>
      </c>
      <c r="CT57" s="110"/>
      <c r="CU57" s="108" t="str">
        <f>' B_Populations'!$B$17</f>
        <v>75-84</v>
      </c>
      <c r="CV57" s="160">
        <f t="shared" si="67"/>
        <v>3.4328038277511963</v>
      </c>
      <c r="CW57" s="161">
        <f t="shared" si="68"/>
        <v>4.5927961761693412</v>
      </c>
      <c r="CX57" s="161">
        <f t="shared" si="69"/>
        <v>2.5913233715842483</v>
      </c>
      <c r="CY57" s="162">
        <f t="shared" si="70"/>
        <v>0</v>
      </c>
      <c r="CZ57" s="162">
        <f t="shared" si="71"/>
        <v>0</v>
      </c>
      <c r="DA57" s="162">
        <f t="shared" si="72"/>
        <v>0</v>
      </c>
      <c r="DB57" s="162">
        <f t="shared" si="73"/>
        <v>0</v>
      </c>
      <c r="DC57" s="162">
        <f t="shared" si="74"/>
        <v>0</v>
      </c>
      <c r="DD57" s="162">
        <f t="shared" si="75"/>
        <v>0</v>
      </c>
      <c r="DE57" s="178">
        <f t="shared" si="76"/>
        <v>0</v>
      </c>
      <c r="DF57" s="110"/>
      <c r="DG57" s="110"/>
      <c r="DH57" s="110"/>
      <c r="DI57" s="110"/>
      <c r="DJ57" s="110"/>
      <c r="DK57" s="110"/>
      <c r="DL57" s="110"/>
      <c r="DM57" s="110"/>
      <c r="DN57" s="110"/>
      <c r="DO57" s="110"/>
      <c r="DP57" s="110"/>
      <c r="DQ57" s="110"/>
      <c r="DR57" s="110"/>
      <c r="DS57" s="110"/>
      <c r="DT57" s="110"/>
      <c r="DU57" s="110"/>
      <c r="DV57" s="110"/>
      <c r="DW57" s="110"/>
      <c r="DX57" s="110"/>
      <c r="DY57" s="110"/>
    </row>
    <row r="58" spans="1:129">
      <c r="B58" s="108" t="str">
        <f>' B_Populations'!$B$18</f>
        <v>85+</v>
      </c>
      <c r="C58" s="301">
        <v>22</v>
      </c>
      <c r="D58" s="302">
        <v>9</v>
      </c>
      <c r="E58" s="302">
        <f t="shared" si="77"/>
        <v>13</v>
      </c>
      <c r="F58" s="155"/>
      <c r="G58" s="155"/>
      <c r="H58" s="155"/>
      <c r="I58" s="155"/>
      <c r="J58" s="155"/>
      <c r="K58" s="155"/>
      <c r="L58" s="155"/>
      <c r="M58" s="110"/>
      <c r="N58" s="110"/>
      <c r="O58" s="110"/>
      <c r="P58" s="110"/>
      <c r="Q58" s="110"/>
      <c r="R58" s="110"/>
      <c r="S58" s="110"/>
      <c r="T58" s="110"/>
      <c r="U58" s="110"/>
      <c r="V58" s="110"/>
      <c r="W58" s="110"/>
      <c r="X58" s="110"/>
      <c r="Y58" s="110"/>
      <c r="Z58" s="177"/>
      <c r="AA58" s="177"/>
      <c r="AB58" s="177"/>
      <c r="AC58" s="177"/>
      <c r="AD58" s="177"/>
      <c r="AE58" s="177"/>
      <c r="AF58" s="177"/>
      <c r="AG58" s="110"/>
      <c r="AH58" s="157">
        <f>' B_Populations'!C63</f>
        <v>7571</v>
      </c>
      <c r="AI58" s="157">
        <f t="shared" si="78"/>
        <v>290.58248580108307</v>
      </c>
      <c r="AJ58" s="157">
        <f>' B_Populations'!E63</f>
        <v>3166</v>
      </c>
      <c r="AK58" s="157">
        <f>IF(AJ58=0,0,($D$58/$AJ$58)*100000)</f>
        <v>284.27037271004423</v>
      </c>
      <c r="AL58" s="157">
        <f>' B_Populations'!G63</f>
        <v>4405</v>
      </c>
      <c r="AM58" s="157">
        <f>IF(AL58=0,0,($E$58/$AL$58)*100000)</f>
        <v>295.11918274687855</v>
      </c>
      <c r="AN58" s="157">
        <f>' B_Populations'!I63</f>
        <v>0</v>
      </c>
      <c r="AO58" s="157">
        <f>IF(AN58=0,0,($F$58/$AN$58)*100000)</f>
        <v>0</v>
      </c>
      <c r="AP58" s="157">
        <f>' B_Populations'!K63</f>
        <v>0</v>
      </c>
      <c r="AQ58" s="157">
        <f>IF(AP58=0,0,($G$58/$AP$58)*100000)</f>
        <v>0</v>
      </c>
      <c r="AR58" s="157">
        <f>' B_Populations'!M63</f>
        <v>0</v>
      </c>
      <c r="AS58" s="157">
        <f>IF(AR58=0,0,($H$58/$AR$58)*100000)</f>
        <v>0</v>
      </c>
      <c r="AT58" s="157">
        <f>' B_Populations'!O63</f>
        <v>0</v>
      </c>
      <c r="AU58" s="157">
        <f>IF(AT58=0,0,($I$58/$AT$58)*100000)</f>
        <v>0</v>
      </c>
      <c r="AV58" s="157">
        <f>' B_Populations'!Q63</f>
        <v>0</v>
      </c>
      <c r="AW58" s="157">
        <f>IF(AV58=0,0,($J$58/$AV$58)*100000)</f>
        <v>0</v>
      </c>
      <c r="AX58" s="157">
        <f>' B_Populations'!S63</f>
        <v>0</v>
      </c>
      <c r="AY58" s="157">
        <f>IF(AX58=0,0,($K$58/$AX$58)*100000)</f>
        <v>0</v>
      </c>
      <c r="AZ58" s="157">
        <f>' B_Populations'!U63</f>
        <v>0</v>
      </c>
      <c r="BA58" s="157">
        <f>IF(AZ58=0,0,($L$58/$AZ$58)*100000)</f>
        <v>0</v>
      </c>
      <c r="CQ58" s="110"/>
      <c r="CR58" s="158"/>
      <c r="CS58" s="159">
        <v>1.5507999999999999E-2</v>
      </c>
      <c r="CT58" s="110"/>
      <c r="CU58" s="108" t="str">
        <f>' B_Populations'!$B$18</f>
        <v>85+</v>
      </c>
      <c r="CV58" s="160">
        <f t="shared" si="67"/>
        <v>4.5063531898031961</v>
      </c>
      <c r="CW58" s="161">
        <f t="shared" si="68"/>
        <v>4.4084649399873657</v>
      </c>
      <c r="CX58" s="161">
        <f t="shared" si="69"/>
        <v>4.5767082860385919</v>
      </c>
      <c r="CY58" s="162">
        <f t="shared" si="70"/>
        <v>0</v>
      </c>
      <c r="CZ58" s="162">
        <f t="shared" si="71"/>
        <v>0</v>
      </c>
      <c r="DA58" s="162">
        <f t="shared" si="72"/>
        <v>0</v>
      </c>
      <c r="DB58" s="162">
        <f t="shared" si="73"/>
        <v>0</v>
      </c>
      <c r="DC58" s="162">
        <f t="shared" si="74"/>
        <v>0</v>
      </c>
      <c r="DD58" s="162">
        <f t="shared" si="75"/>
        <v>0</v>
      </c>
      <c r="DE58" s="178">
        <f t="shared" si="76"/>
        <v>0</v>
      </c>
      <c r="DF58" s="110"/>
      <c r="DG58" s="110"/>
      <c r="DH58" s="110"/>
      <c r="DI58" s="110"/>
      <c r="DJ58" s="110"/>
      <c r="DK58" s="110"/>
      <c r="DL58" s="110"/>
      <c r="DM58" s="110"/>
      <c r="DN58" s="110"/>
      <c r="DO58" s="110"/>
      <c r="DP58" s="110"/>
      <c r="DQ58" s="110"/>
      <c r="DR58" s="110"/>
      <c r="DS58" s="110"/>
      <c r="DT58" s="110"/>
      <c r="DU58" s="110"/>
      <c r="DV58" s="110"/>
      <c r="DW58" s="110"/>
      <c r="DX58" s="110"/>
      <c r="DY58" s="110"/>
    </row>
    <row r="59" spans="1:129">
      <c r="B59" s="163" t="s">
        <v>115</v>
      </c>
      <c r="C59" s="164">
        <f t="shared" ref="C59:L59" si="79">SUM(C49:C58)</f>
        <v>217</v>
      </c>
      <c r="D59" s="165">
        <f t="shared" si="79"/>
        <v>137</v>
      </c>
      <c r="E59" s="165">
        <f t="shared" si="79"/>
        <v>80</v>
      </c>
      <c r="F59" s="167">
        <f t="shared" si="79"/>
        <v>0</v>
      </c>
      <c r="G59" s="167">
        <f t="shared" si="79"/>
        <v>0</v>
      </c>
      <c r="H59" s="167">
        <f t="shared" si="79"/>
        <v>0</v>
      </c>
      <c r="I59" s="167">
        <f t="shared" si="79"/>
        <v>0</v>
      </c>
      <c r="J59" s="167">
        <f t="shared" si="79"/>
        <v>0</v>
      </c>
      <c r="K59" s="167">
        <f t="shared" si="79"/>
        <v>0</v>
      </c>
      <c r="L59" s="179">
        <f t="shared" si="79"/>
        <v>0</v>
      </c>
      <c r="M59" s="98"/>
      <c r="AH59" s="170">
        <f t="shared" ref="AH59:BA59" si="80">SUM(AH49:AH58)</f>
        <v>462678</v>
      </c>
      <c r="AI59" s="157">
        <f t="shared" si="80"/>
        <v>673.44621332456381</v>
      </c>
      <c r="AJ59" s="157">
        <f t="shared" si="80"/>
        <v>229412</v>
      </c>
      <c r="AK59" s="157">
        <f t="shared" si="80"/>
        <v>803.28154121575039</v>
      </c>
      <c r="AL59" s="157">
        <f t="shared" si="80"/>
        <v>233266</v>
      </c>
      <c r="AM59" s="157">
        <f t="shared" si="80"/>
        <v>550.22818778573242</v>
      </c>
      <c r="AN59" s="157">
        <f t="shared" si="80"/>
        <v>0</v>
      </c>
      <c r="AO59" s="157">
        <f t="shared" si="80"/>
        <v>0</v>
      </c>
      <c r="AP59" s="157">
        <f t="shared" si="80"/>
        <v>0</v>
      </c>
      <c r="AQ59" s="157">
        <f t="shared" si="80"/>
        <v>0</v>
      </c>
      <c r="AR59" s="157">
        <f t="shared" si="80"/>
        <v>0</v>
      </c>
      <c r="AS59" s="157">
        <f t="shared" si="80"/>
        <v>0</v>
      </c>
      <c r="AT59" s="157">
        <f t="shared" si="80"/>
        <v>0</v>
      </c>
      <c r="AU59" s="157">
        <f t="shared" si="80"/>
        <v>0</v>
      </c>
      <c r="AV59" s="157">
        <f t="shared" si="80"/>
        <v>0</v>
      </c>
      <c r="AW59" s="157">
        <f t="shared" si="80"/>
        <v>0</v>
      </c>
      <c r="AX59" s="157">
        <f t="shared" si="80"/>
        <v>0</v>
      </c>
      <c r="AY59" s="157">
        <f t="shared" si="80"/>
        <v>0</v>
      </c>
      <c r="AZ59" s="157">
        <f t="shared" si="80"/>
        <v>0</v>
      </c>
      <c r="BA59" s="157">
        <f t="shared" si="80"/>
        <v>0</v>
      </c>
      <c r="CS59" s="171"/>
      <c r="CU59" s="157" t="s">
        <v>115</v>
      </c>
      <c r="CV59" s="160">
        <f t="shared" ref="CV59:DE59" si="81">SUM(CV49:CV58)</f>
        <v>41.384342628728746</v>
      </c>
      <c r="CW59" s="161">
        <f t="shared" si="81"/>
        <v>53.614936180446435</v>
      </c>
      <c r="CX59" s="161">
        <f t="shared" si="81"/>
        <v>29.501404069518646</v>
      </c>
      <c r="CY59" s="172">
        <f t="shared" si="81"/>
        <v>0</v>
      </c>
      <c r="CZ59" s="172">
        <f t="shared" si="81"/>
        <v>0</v>
      </c>
      <c r="DA59" s="172">
        <f t="shared" si="81"/>
        <v>0</v>
      </c>
      <c r="DB59" s="172">
        <f t="shared" si="81"/>
        <v>0</v>
      </c>
      <c r="DC59" s="172">
        <f t="shared" si="81"/>
        <v>0</v>
      </c>
      <c r="DD59" s="172">
        <f t="shared" si="81"/>
        <v>0</v>
      </c>
      <c r="DE59" s="180">
        <f t="shared" si="81"/>
        <v>0</v>
      </c>
      <c r="DU59" s="110"/>
    </row>
    <row r="61" spans="1:129" ht="12.95" thickBot="1"/>
    <row r="62" spans="1:129" ht="13.5" thickBot="1">
      <c r="A62" s="136" t="s">
        <v>116</v>
      </c>
      <c r="B62" s="173"/>
      <c r="C62" s="174">
        <f>' B_Populations'!A70</f>
        <v>2017</v>
      </c>
      <c r="D62" s="139" t="s">
        <v>103</v>
      </c>
      <c r="E62" s="139"/>
      <c r="F62" s="140" t="s">
        <v>104</v>
      </c>
      <c r="G62" s="141"/>
      <c r="H62" s="141"/>
      <c r="I62" s="141"/>
      <c r="J62" s="141"/>
      <c r="K62" s="141"/>
      <c r="L62" s="141"/>
      <c r="M62" s="98"/>
      <c r="N62" s="98"/>
      <c r="O62" s="98"/>
      <c r="P62" s="98"/>
      <c r="Q62" s="98"/>
      <c r="R62" s="98"/>
      <c r="S62" s="98"/>
      <c r="T62" s="98"/>
      <c r="U62" s="98"/>
      <c r="V62" s="98"/>
      <c r="W62" s="98"/>
      <c r="X62" s="98"/>
      <c r="Y62" s="98"/>
      <c r="CV62" s="98" t="s">
        <v>106</v>
      </c>
      <c r="CW62" s="98"/>
      <c r="CX62" s="98"/>
      <c r="CY62" s="98"/>
    </row>
    <row r="63" spans="1:129" ht="39">
      <c r="B63" s="144" t="s">
        <v>32</v>
      </c>
      <c r="C63" s="145" t="s">
        <v>107</v>
      </c>
      <c r="D63" s="146" t="s">
        <v>108</v>
      </c>
      <c r="E63" s="146" t="s">
        <v>109</v>
      </c>
      <c r="F63" s="148" t="str">
        <f>' B_Populations'!$I$8</f>
        <v>White-Not Hispanic</v>
      </c>
      <c r="G63" s="148" t="str">
        <f>' B_Populations'!$K$8</f>
        <v>Hispanic</v>
      </c>
      <c r="H63" s="148" t="str">
        <f>' B_Populations'!$M$8</f>
        <v>Black-Not Hispanic</v>
      </c>
      <c r="I63" s="148" t="str">
        <f>' B_Populations'!$O$8</f>
        <v>Asian</v>
      </c>
      <c r="J63" s="148" t="str">
        <f>' B_Populations'!$Q$8</f>
        <v>American Indian/Alaska Native</v>
      </c>
      <c r="K63" s="148" t="str">
        <f>' B_Populations'!$S$8</f>
        <v>Other</v>
      </c>
      <c r="L63" s="175" t="str">
        <f>' B_Populations'!$U$8</f>
        <v>Other</v>
      </c>
      <c r="M63" s="102"/>
      <c r="N63" s="102"/>
      <c r="O63" s="102"/>
      <c r="P63" s="102"/>
      <c r="Q63" s="102"/>
      <c r="R63" s="102"/>
      <c r="S63" s="102"/>
      <c r="T63" s="102"/>
      <c r="U63" s="102"/>
      <c r="V63" s="102"/>
      <c r="W63" s="102"/>
      <c r="X63" s="102"/>
      <c r="Y63" s="102"/>
      <c r="Z63" s="102"/>
      <c r="AA63" s="102"/>
      <c r="AB63" s="102"/>
      <c r="AC63" s="102"/>
      <c r="AD63" s="102"/>
      <c r="AE63" s="102"/>
      <c r="AF63" s="102"/>
      <c r="AH63" s="150" t="s">
        <v>110</v>
      </c>
      <c r="AI63" s="150" t="s">
        <v>111</v>
      </c>
      <c r="AJ63" s="150" t="s">
        <v>112</v>
      </c>
      <c r="AK63" s="150" t="s">
        <v>111</v>
      </c>
      <c r="AL63" s="150" t="s">
        <v>113</v>
      </c>
      <c r="AM63" s="150" t="s">
        <v>111</v>
      </c>
      <c r="AN63" s="150" t="str">
        <f>' B_Populations'!$I$8</f>
        <v>White-Not Hispanic</v>
      </c>
      <c r="AO63" s="150" t="s">
        <v>111</v>
      </c>
      <c r="AP63" s="150" t="str">
        <f>' B_Populations'!$K$8</f>
        <v>Hispanic</v>
      </c>
      <c r="AQ63" s="150" t="s">
        <v>111</v>
      </c>
      <c r="AR63" s="150" t="str">
        <f>' B_Populations'!$M$8</f>
        <v>Black-Not Hispanic</v>
      </c>
      <c r="AS63" s="150" t="s">
        <v>111</v>
      </c>
      <c r="AT63" s="150" t="str">
        <f>' B_Populations'!$O$8</f>
        <v>Asian</v>
      </c>
      <c r="AU63" s="150" t="s">
        <v>111</v>
      </c>
      <c r="AV63" s="150" t="str">
        <f>' B_Populations'!$Q$8</f>
        <v>American Indian/Alaska Native</v>
      </c>
      <c r="AW63" s="150" t="s">
        <v>111</v>
      </c>
      <c r="AX63" s="150" t="str">
        <f>' B_Populations'!$S$8</f>
        <v>Other</v>
      </c>
      <c r="AY63" s="150" t="s">
        <v>111</v>
      </c>
      <c r="AZ63" s="150" t="str">
        <f>' B_Populations'!$U$8</f>
        <v>Other</v>
      </c>
      <c r="BA63" s="150" t="s">
        <v>111</v>
      </c>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102"/>
      <c r="BX63" s="102"/>
      <c r="BY63" s="102"/>
      <c r="BZ63" s="102"/>
      <c r="CA63" s="102"/>
      <c r="CB63" s="102"/>
      <c r="CC63" s="102"/>
      <c r="CD63" s="102"/>
      <c r="CE63" s="102"/>
      <c r="CF63" s="102"/>
      <c r="CG63" s="102"/>
      <c r="CH63" s="102"/>
      <c r="CI63" s="102"/>
      <c r="CJ63" s="102"/>
      <c r="CK63" s="102"/>
      <c r="CL63" s="102"/>
      <c r="CM63" s="102"/>
      <c r="CN63" s="102"/>
      <c r="CO63" s="102"/>
      <c r="CP63" s="102"/>
      <c r="CQ63" s="102"/>
      <c r="CR63" s="102"/>
      <c r="CS63" s="151" t="s">
        <v>114</v>
      </c>
      <c r="CU63" s="150" t="s">
        <v>32</v>
      </c>
      <c r="CV63" s="152" t="s">
        <v>33</v>
      </c>
      <c r="CW63" s="153" t="s">
        <v>34</v>
      </c>
      <c r="CX63" s="153" t="s">
        <v>35</v>
      </c>
      <c r="CY63" s="148" t="str">
        <f>' B_Populations'!$I$8</f>
        <v>White-Not Hispanic</v>
      </c>
      <c r="CZ63" s="148" t="str">
        <f>' B_Populations'!$K$8</f>
        <v>Hispanic</v>
      </c>
      <c r="DA63" s="148" t="str">
        <f>' B_Populations'!$M$8</f>
        <v>Black-Not Hispanic</v>
      </c>
      <c r="DB63" s="148" t="str">
        <f>' B_Populations'!$O$8</f>
        <v>Asian</v>
      </c>
      <c r="DC63" s="148" t="str">
        <f>' B_Populations'!$Q$8</f>
        <v>American Indian/Alaska Native</v>
      </c>
      <c r="DD63" s="148" t="str">
        <f>' B_Populations'!$S$8</f>
        <v>Other</v>
      </c>
      <c r="DE63" s="175" t="str">
        <f>' B_Populations'!$U$8</f>
        <v>Other</v>
      </c>
    </row>
    <row r="64" spans="1:129">
      <c r="B64" s="108" t="str">
        <f>' B_Populations'!$B$9</f>
        <v>10-14</v>
      </c>
      <c r="C64" s="301">
        <v>3</v>
      </c>
      <c r="D64" s="302">
        <v>3</v>
      </c>
      <c r="E64" s="302">
        <f>C64-D64</f>
        <v>0</v>
      </c>
      <c r="F64" s="155"/>
      <c r="G64" s="155"/>
      <c r="H64" s="155"/>
      <c r="I64" s="155"/>
      <c r="J64" s="155"/>
      <c r="K64" s="155"/>
      <c r="L64" s="155"/>
      <c r="M64" s="110"/>
      <c r="N64" s="110"/>
      <c r="O64" s="110"/>
      <c r="P64" s="110"/>
      <c r="Q64" s="110"/>
      <c r="R64" s="110"/>
      <c r="S64" s="110"/>
      <c r="T64" s="110"/>
      <c r="U64" s="110"/>
      <c r="V64" s="110"/>
      <c r="W64" s="110"/>
      <c r="X64" s="110"/>
      <c r="Y64" s="110"/>
      <c r="Z64" s="177"/>
      <c r="AA64" s="177"/>
      <c r="AB64" s="177"/>
      <c r="AC64" s="177"/>
      <c r="AD64" s="177"/>
      <c r="AE64" s="177"/>
      <c r="AF64" s="177"/>
      <c r="AG64" s="110"/>
      <c r="AH64" s="157">
        <f>' B_Populations'!C69</f>
        <v>42413</v>
      </c>
      <c r="AI64" s="157">
        <f>IF(AH64=0,0,(C64/AH64)*100000)</f>
        <v>7.0733029967227026</v>
      </c>
      <c r="AJ64" s="157">
        <f>' B_Populations'!E69</f>
        <v>22209</v>
      </c>
      <c r="AK64" s="157">
        <f>IF(AJ64=0,0,($D$64/$AJ$64)*100000)</f>
        <v>13.508037282182897</v>
      </c>
      <c r="AL64" s="157">
        <f>' B_Populations'!G69</f>
        <v>20204</v>
      </c>
      <c r="AM64" s="157">
        <f>IF(AL64=0,0,($E$64/$AL$64)*100000)</f>
        <v>0</v>
      </c>
      <c r="AN64" s="157">
        <f>' B_Populations'!I69</f>
        <v>0</v>
      </c>
      <c r="AO64" s="157">
        <f>IF(AN64=0,0,($F$64/$AN$64)*100000)</f>
        <v>0</v>
      </c>
      <c r="AP64" s="157">
        <f>' B_Populations'!K69</f>
        <v>0</v>
      </c>
      <c r="AQ64" s="157">
        <f>IF(AP64=0,0,($G$64/$AP$64)*100000)</f>
        <v>0</v>
      </c>
      <c r="AR64" s="157">
        <f>' B_Populations'!M69</f>
        <v>0</v>
      </c>
      <c r="AS64" s="157">
        <f>IF(AR64=0,0,($H$64/$AR$64)*100000)</f>
        <v>0</v>
      </c>
      <c r="AT64" s="157">
        <f>' B_Populations'!O69</f>
        <v>0</v>
      </c>
      <c r="AU64" s="157">
        <f>IF(AT64=0,0,($I$64/$AT$64)*100000)</f>
        <v>0</v>
      </c>
      <c r="AV64" s="157">
        <f>' B_Populations'!Q69</f>
        <v>0</v>
      </c>
      <c r="AW64" s="157">
        <f>IF(AV64=0,0,($J$64/$AV$64)*100000)</f>
        <v>0</v>
      </c>
      <c r="AX64" s="157">
        <f>' B_Populations'!S69</f>
        <v>0</v>
      </c>
      <c r="AY64" s="157">
        <f>IF(AX64=0,0,($K$64/$AX$64)*100000)</f>
        <v>0</v>
      </c>
      <c r="AZ64" s="157">
        <f>' B_Populations'!U69</f>
        <v>0</v>
      </c>
      <c r="BA64" s="157">
        <f>IF(AZ64=0,0,($L$64/$AZ$64)*100000)</f>
        <v>0</v>
      </c>
      <c r="CQ64" s="110"/>
      <c r="CR64" s="158"/>
      <c r="CS64" s="159">
        <v>7.3032E-2</v>
      </c>
      <c r="CT64" s="110"/>
      <c r="CU64" s="108" t="str">
        <f>' B_Populations'!$B$9</f>
        <v>10-14</v>
      </c>
      <c r="CV64" s="160">
        <f t="shared" ref="CV64:CV73" si="82">AI64*CS64</f>
        <v>0.51657746445665242</v>
      </c>
      <c r="CW64" s="161">
        <f t="shared" ref="CW64:CW73" si="83">AK64*CS64</f>
        <v>0.98651897879238137</v>
      </c>
      <c r="CX64" s="161">
        <f t="shared" ref="CX64:CX73" si="84">AM64*CS64</f>
        <v>0</v>
      </c>
      <c r="CY64" s="162">
        <f t="shared" ref="CY64:CY73" si="85">AO64*CS64</f>
        <v>0</v>
      </c>
      <c r="CZ64" s="162">
        <f t="shared" ref="CZ64:CZ73" si="86">AQ64*CS64</f>
        <v>0</v>
      </c>
      <c r="DA64" s="162">
        <f t="shared" ref="DA64:DA73" si="87">AS64*CS64</f>
        <v>0</v>
      </c>
      <c r="DB64" s="162">
        <f t="shared" ref="DB64:DB73" si="88">AU64*CS64</f>
        <v>0</v>
      </c>
      <c r="DC64" s="162">
        <f t="shared" ref="DC64:DC73" si="89">AW64*CS64</f>
        <v>0</v>
      </c>
      <c r="DD64" s="162">
        <f t="shared" ref="DD64:DD73" si="90">AY64*CS64</f>
        <v>0</v>
      </c>
      <c r="DE64" s="178">
        <f t="shared" ref="DE64:DE73" si="91">BA64*CS64</f>
        <v>0</v>
      </c>
    </row>
    <row r="65" spans="1:109">
      <c r="B65" s="108" t="str">
        <f>' B_Populations'!$B$10</f>
        <v>15-19</v>
      </c>
      <c r="C65" s="301">
        <v>17</v>
      </c>
      <c r="D65" s="302">
        <v>8</v>
      </c>
      <c r="E65" s="302">
        <f t="shared" ref="E65:E73" si="92">C65-D65</f>
        <v>9</v>
      </c>
      <c r="F65" s="155"/>
      <c r="G65" s="155"/>
      <c r="H65" s="155"/>
      <c r="I65" s="155"/>
      <c r="J65" s="155"/>
      <c r="K65" s="155"/>
      <c r="L65" s="155"/>
      <c r="M65" s="110"/>
      <c r="N65" s="110"/>
      <c r="O65" s="110"/>
      <c r="P65" s="110"/>
      <c r="Q65" s="110"/>
      <c r="R65" s="110"/>
      <c r="S65" s="110"/>
      <c r="T65" s="110"/>
      <c r="U65" s="110"/>
      <c r="V65" s="110"/>
      <c r="W65" s="110"/>
      <c r="X65" s="110"/>
      <c r="Y65" s="110"/>
      <c r="Z65" s="177"/>
      <c r="AA65" s="177"/>
      <c r="AB65" s="177"/>
      <c r="AC65" s="177"/>
      <c r="AD65" s="177"/>
      <c r="AE65" s="177"/>
      <c r="AF65" s="177"/>
      <c r="AG65" s="110"/>
      <c r="AH65" s="157">
        <f>' B_Populations'!C70</f>
        <v>39801</v>
      </c>
      <c r="AI65" s="157">
        <f t="shared" ref="AI65:AI73" si="93">IF(AH65=0,0,(C65/AH65)*100000)</f>
        <v>42.712494660938169</v>
      </c>
      <c r="AJ65" s="157">
        <f>' B_Populations'!E70</f>
        <v>20880</v>
      </c>
      <c r="AK65" s="157">
        <f>IF(AJ65=0,0,($D$65/$AJ$65)*100000)</f>
        <v>38.314176245210732</v>
      </c>
      <c r="AL65" s="157">
        <f>' B_Populations'!G70</f>
        <v>18921</v>
      </c>
      <c r="AM65" s="157">
        <f>IF(AL65=0,0,($E$65/$AL$65)*100000)</f>
        <v>47.566196289836689</v>
      </c>
      <c r="AN65" s="157">
        <f>' B_Populations'!I70</f>
        <v>0</v>
      </c>
      <c r="AO65" s="157">
        <f>IF(AN65=0,0,($F$65/$AN$65)*100000)</f>
        <v>0</v>
      </c>
      <c r="AP65" s="157">
        <f>' B_Populations'!K70</f>
        <v>0</v>
      </c>
      <c r="AQ65" s="157">
        <f>IF(AP65=0,0,($G$65/$AP$65)*100000)</f>
        <v>0</v>
      </c>
      <c r="AR65" s="157">
        <f>' B_Populations'!M70</f>
        <v>0</v>
      </c>
      <c r="AS65" s="157">
        <f>IF(AR65=0,0,($H$65/$AR$65)*100000)</f>
        <v>0</v>
      </c>
      <c r="AT65" s="157">
        <f>' B_Populations'!O70</f>
        <v>0</v>
      </c>
      <c r="AU65" s="157">
        <f>IF(AT65=0,0,($I$65/$AT$65)*100000)</f>
        <v>0</v>
      </c>
      <c r="AV65" s="157">
        <f>' B_Populations'!Q70</f>
        <v>0</v>
      </c>
      <c r="AW65" s="157">
        <f>IF(AV65=0,0,($J$65/$AV$65)*100000)</f>
        <v>0</v>
      </c>
      <c r="AX65" s="157">
        <f>' B_Populations'!S70</f>
        <v>0</v>
      </c>
      <c r="AY65" s="157">
        <f>IF(AX65=0,0,($K$65/$AX$65)*100000)</f>
        <v>0</v>
      </c>
      <c r="AZ65" s="157">
        <f>' B_Populations'!U70</f>
        <v>0</v>
      </c>
      <c r="BA65" s="157">
        <f>IF(AZ65=0,0,($L$65/$AZ$65)*100000)</f>
        <v>0</v>
      </c>
      <c r="CQ65" s="110"/>
      <c r="CR65" s="158"/>
      <c r="CS65" s="159">
        <v>7.2168999999999997E-2</v>
      </c>
      <c r="CT65" s="110"/>
      <c r="CU65" s="108" t="str">
        <f>' B_Populations'!$B$10</f>
        <v>15-19</v>
      </c>
      <c r="CV65" s="160">
        <f t="shared" si="82"/>
        <v>3.0825180271852468</v>
      </c>
      <c r="CW65" s="161">
        <f t="shared" si="83"/>
        <v>2.7650957854406131</v>
      </c>
      <c r="CX65" s="161">
        <f t="shared" si="84"/>
        <v>3.4328048200412238</v>
      </c>
      <c r="CY65" s="162">
        <f t="shared" si="85"/>
        <v>0</v>
      </c>
      <c r="CZ65" s="162">
        <f t="shared" si="86"/>
        <v>0</v>
      </c>
      <c r="DA65" s="162">
        <f t="shared" si="87"/>
        <v>0</v>
      </c>
      <c r="DB65" s="162">
        <f t="shared" si="88"/>
        <v>0</v>
      </c>
      <c r="DC65" s="162">
        <f t="shared" si="89"/>
        <v>0</v>
      </c>
      <c r="DD65" s="162">
        <f t="shared" si="90"/>
        <v>0</v>
      </c>
      <c r="DE65" s="178">
        <f t="shared" si="91"/>
        <v>0</v>
      </c>
    </row>
    <row r="66" spans="1:109">
      <c r="B66" s="108" t="str">
        <f>' B_Populations'!$B$11</f>
        <v>20-24</v>
      </c>
      <c r="C66" s="301">
        <v>25</v>
      </c>
      <c r="D66" s="302">
        <v>20</v>
      </c>
      <c r="E66" s="302">
        <f t="shared" si="92"/>
        <v>5</v>
      </c>
      <c r="F66" s="155"/>
      <c r="G66" s="155"/>
      <c r="H66" s="155"/>
      <c r="I66" s="155"/>
      <c r="J66" s="155"/>
      <c r="K66" s="155"/>
      <c r="L66" s="155"/>
      <c r="M66" s="110"/>
      <c r="N66" s="110"/>
      <c r="O66" s="110"/>
      <c r="P66" s="110"/>
      <c r="Q66" s="110"/>
      <c r="R66" s="110"/>
      <c r="S66" s="110"/>
      <c r="T66" s="110"/>
      <c r="U66" s="110"/>
      <c r="V66" s="110"/>
      <c r="W66" s="110"/>
      <c r="X66" s="110"/>
      <c r="Y66" s="110"/>
      <c r="Z66" s="177"/>
      <c r="AA66" s="177"/>
      <c r="AB66" s="177"/>
      <c r="AC66" s="177"/>
      <c r="AD66" s="177"/>
      <c r="AE66" s="177"/>
      <c r="AF66" s="177"/>
      <c r="AG66" s="110"/>
      <c r="AH66" s="157">
        <f>' B_Populations'!C71</f>
        <v>35046</v>
      </c>
      <c r="AI66" s="157">
        <f t="shared" si="93"/>
        <v>71.334817097528969</v>
      </c>
      <c r="AJ66" s="157">
        <f>' B_Populations'!E71</f>
        <v>17839</v>
      </c>
      <c r="AK66" s="157">
        <f>IF(AJ66=0,0,($D$66/$AJ$66)*100000)</f>
        <v>112.11390773025393</v>
      </c>
      <c r="AL66" s="157">
        <f>' B_Populations'!G71</f>
        <v>17207</v>
      </c>
      <c r="AM66" s="157">
        <f>IF(AL66=0,0,($E$66/$AL$66)*100000)</f>
        <v>29.05794153542163</v>
      </c>
      <c r="AN66" s="157">
        <f>' B_Populations'!I71</f>
        <v>0</v>
      </c>
      <c r="AO66" s="157">
        <f>IF(AN66=0,0,($F$66/$AN$66)*100000)</f>
        <v>0</v>
      </c>
      <c r="AP66" s="157">
        <f>' B_Populations'!K71</f>
        <v>0</v>
      </c>
      <c r="AQ66" s="157">
        <f>IF(AP66=0,0,($G$66/$AP$66)*100000)</f>
        <v>0</v>
      </c>
      <c r="AR66" s="157">
        <f>' B_Populations'!M71</f>
        <v>0</v>
      </c>
      <c r="AS66" s="157">
        <f>IF(AR66=0,0,($H$66/$AR$66)*100000)</f>
        <v>0</v>
      </c>
      <c r="AT66" s="157">
        <f>' B_Populations'!O71</f>
        <v>0</v>
      </c>
      <c r="AU66" s="157">
        <f>IF(AT66=0,0,($I$66/$AT$66)*100000)</f>
        <v>0</v>
      </c>
      <c r="AV66" s="157">
        <f>' B_Populations'!Q71</f>
        <v>0</v>
      </c>
      <c r="AW66" s="157">
        <f>IF(AV66=0,0,($J$66/$AV$66)*100000)</f>
        <v>0</v>
      </c>
      <c r="AX66" s="157">
        <f>' B_Populations'!S71</f>
        <v>0</v>
      </c>
      <c r="AY66" s="157">
        <f>IF(AX66=0,0,($K$66/$AX$66)*100000)</f>
        <v>0</v>
      </c>
      <c r="AZ66" s="157">
        <f>' B_Populations'!U71</f>
        <v>0</v>
      </c>
      <c r="BA66" s="157">
        <f>IF(AZ66=0,0,($L$66/$AZ$66)*100000)</f>
        <v>0</v>
      </c>
      <c r="CQ66" s="110"/>
      <c r="CR66" s="158"/>
      <c r="CS66" s="159">
        <v>6.6477999999999995E-2</v>
      </c>
      <c r="CT66" s="110"/>
      <c r="CU66" s="108" t="str">
        <f>' B_Populations'!$B$11</f>
        <v>20-24</v>
      </c>
      <c r="CV66" s="160">
        <f t="shared" si="82"/>
        <v>4.7421959710095303</v>
      </c>
      <c r="CW66" s="161">
        <f t="shared" si="83"/>
        <v>7.4531083580918205</v>
      </c>
      <c r="CX66" s="161">
        <f t="shared" si="84"/>
        <v>1.9317138373917591</v>
      </c>
      <c r="CY66" s="162">
        <f t="shared" si="85"/>
        <v>0</v>
      </c>
      <c r="CZ66" s="162">
        <f t="shared" si="86"/>
        <v>0</v>
      </c>
      <c r="DA66" s="162">
        <f t="shared" si="87"/>
        <v>0</v>
      </c>
      <c r="DB66" s="162">
        <f t="shared" si="88"/>
        <v>0</v>
      </c>
      <c r="DC66" s="162">
        <f t="shared" si="89"/>
        <v>0</v>
      </c>
      <c r="DD66" s="162">
        <f t="shared" si="90"/>
        <v>0</v>
      </c>
      <c r="DE66" s="178">
        <f t="shared" si="91"/>
        <v>0</v>
      </c>
    </row>
    <row r="67" spans="1:109">
      <c r="B67" s="108" t="str">
        <f>' B_Populations'!$B$12</f>
        <v>25-34</v>
      </c>
      <c r="C67" s="301">
        <v>51</v>
      </c>
      <c r="D67" s="302">
        <v>45</v>
      </c>
      <c r="E67" s="302">
        <f t="shared" si="92"/>
        <v>6</v>
      </c>
      <c r="F67" s="155"/>
      <c r="G67" s="155"/>
      <c r="H67" s="155"/>
      <c r="I67" s="155"/>
      <c r="J67" s="155"/>
      <c r="K67" s="155"/>
      <c r="L67" s="155"/>
      <c r="M67" s="110"/>
      <c r="N67" s="110"/>
      <c r="O67" s="110"/>
      <c r="P67" s="110"/>
      <c r="Q67" s="110"/>
      <c r="R67" s="110"/>
      <c r="S67" s="110"/>
      <c r="T67" s="110"/>
      <c r="U67" s="110"/>
      <c r="V67" s="110"/>
      <c r="W67" s="110"/>
      <c r="X67" s="110"/>
      <c r="Y67" s="110"/>
      <c r="Z67" s="177"/>
      <c r="AA67" s="177"/>
      <c r="AB67" s="177"/>
      <c r="AC67" s="177"/>
      <c r="AD67" s="177"/>
      <c r="AE67" s="177"/>
      <c r="AF67" s="177"/>
      <c r="AG67" s="110"/>
      <c r="AH67" s="157">
        <f>' B_Populations'!C72</f>
        <v>61504</v>
      </c>
      <c r="AI67" s="157">
        <f t="shared" si="93"/>
        <v>82.921436004162331</v>
      </c>
      <c r="AJ67" s="157">
        <f>' B_Populations'!E72</f>
        <v>31406</v>
      </c>
      <c r="AK67" s="157">
        <f>IF(AJ67=0,0,($D$67/$AJ$67)*100000)</f>
        <v>143.28472266445903</v>
      </c>
      <c r="AL67" s="157">
        <f>' B_Populations'!G72</f>
        <v>30098</v>
      </c>
      <c r="AM67" s="157">
        <f>IF(AL67=0,0,($E$67/$AL$67)*100000)</f>
        <v>19.934879393979667</v>
      </c>
      <c r="AN67" s="157">
        <f>' B_Populations'!I72</f>
        <v>0</v>
      </c>
      <c r="AO67" s="157">
        <f>IF(AN67=0,0,($F$67/$AN$67)*100000)</f>
        <v>0</v>
      </c>
      <c r="AP67" s="157">
        <f>' B_Populations'!K72</f>
        <v>0</v>
      </c>
      <c r="AQ67" s="157">
        <f>IF(AP67=0,0,($G$67/$AP$67)*100000)</f>
        <v>0</v>
      </c>
      <c r="AR67" s="157">
        <f>' B_Populations'!M72</f>
        <v>0</v>
      </c>
      <c r="AS67" s="157">
        <f>IF(AR67=0,0,($H$67/$AR$67)*100000)</f>
        <v>0</v>
      </c>
      <c r="AT67" s="157">
        <f>' B_Populations'!O72</f>
        <v>0</v>
      </c>
      <c r="AU67" s="157">
        <f>IF(AT67=0,0,($I$67/$AT$67)*100000)</f>
        <v>0</v>
      </c>
      <c r="AV67" s="157">
        <f>' B_Populations'!Q72</f>
        <v>0</v>
      </c>
      <c r="AW67" s="157">
        <f>IF(AV67=0,0,($J$67/$AV$67)*100000)</f>
        <v>0</v>
      </c>
      <c r="AX67" s="157">
        <f>' B_Populations'!S72</f>
        <v>0</v>
      </c>
      <c r="AY67" s="157">
        <f>IF(AX67=0,0,($K$67/$AX$67)*100000)</f>
        <v>0</v>
      </c>
      <c r="AZ67" s="157">
        <f>' B_Populations'!U72</f>
        <v>0</v>
      </c>
      <c r="BA67" s="157">
        <f>IF(AZ67=0,0,($L$67/$AZ$67)*100000)</f>
        <v>0</v>
      </c>
      <c r="CQ67" s="110"/>
      <c r="CR67" s="158"/>
      <c r="CS67" s="159">
        <v>0.135573</v>
      </c>
      <c r="CT67" s="110"/>
      <c r="CU67" s="108" t="str">
        <f>' B_Populations'!$B$12</f>
        <v>25-34</v>
      </c>
      <c r="CV67" s="160">
        <f t="shared" si="82"/>
        <v>11.241907843392299</v>
      </c>
      <c r="CW67" s="161">
        <f t="shared" si="83"/>
        <v>19.425539705788704</v>
      </c>
      <c r="CX67" s="161">
        <f t="shared" si="84"/>
        <v>2.7026314040800052</v>
      </c>
      <c r="CY67" s="162">
        <f t="shared" si="85"/>
        <v>0</v>
      </c>
      <c r="CZ67" s="162">
        <f t="shared" si="86"/>
        <v>0</v>
      </c>
      <c r="DA67" s="162">
        <f t="shared" si="87"/>
        <v>0</v>
      </c>
      <c r="DB67" s="162">
        <f t="shared" si="88"/>
        <v>0</v>
      </c>
      <c r="DC67" s="162">
        <f t="shared" si="89"/>
        <v>0</v>
      </c>
      <c r="DD67" s="162">
        <f t="shared" si="90"/>
        <v>0</v>
      </c>
      <c r="DE67" s="178">
        <f t="shared" si="91"/>
        <v>0</v>
      </c>
    </row>
    <row r="68" spans="1:109">
      <c r="B68" s="108" t="str">
        <f>' B_Populations'!$B$13</f>
        <v>35-44</v>
      </c>
      <c r="C68" s="301">
        <v>31</v>
      </c>
      <c r="D68" s="302">
        <v>21</v>
      </c>
      <c r="E68" s="302">
        <f t="shared" si="92"/>
        <v>10</v>
      </c>
      <c r="F68" s="155"/>
      <c r="G68" s="155"/>
      <c r="H68" s="155"/>
      <c r="I68" s="155"/>
      <c r="J68" s="155"/>
      <c r="K68" s="155"/>
      <c r="L68" s="155"/>
      <c r="M68" s="110"/>
      <c r="N68" s="110"/>
      <c r="O68" s="110"/>
      <c r="P68" s="110"/>
      <c r="Q68" s="110"/>
      <c r="R68" s="110"/>
      <c r="S68" s="110"/>
      <c r="T68" s="110"/>
      <c r="U68" s="110"/>
      <c r="V68" s="110"/>
      <c r="W68" s="110"/>
      <c r="X68" s="110"/>
      <c r="Y68" s="110"/>
      <c r="Z68" s="177"/>
      <c r="AA68" s="177"/>
      <c r="AB68" s="177"/>
      <c r="AC68" s="177"/>
      <c r="AD68" s="177"/>
      <c r="AE68" s="177"/>
      <c r="AF68" s="177"/>
      <c r="AG68" s="110"/>
      <c r="AH68" s="157">
        <f>' B_Populations'!C73</f>
        <v>73615</v>
      </c>
      <c r="AI68" s="157">
        <f t="shared" si="93"/>
        <v>42.110982816002178</v>
      </c>
      <c r="AJ68" s="157">
        <f>' B_Populations'!E73</f>
        <v>36734</v>
      </c>
      <c r="AK68" s="157">
        <f>IF(AJ68=0,0,($D$68/$AJ$68)*100000)</f>
        <v>57.167746501878369</v>
      </c>
      <c r="AL68" s="157">
        <f>' B_Populations'!G73</f>
        <v>36881</v>
      </c>
      <c r="AM68" s="157">
        <f>IF(AL68=0,0,($E$68/$AL$68)*100000)</f>
        <v>27.114232260513543</v>
      </c>
      <c r="AN68" s="157">
        <f>' B_Populations'!I73</f>
        <v>0</v>
      </c>
      <c r="AO68" s="157">
        <f>IF(AN68=0,0,($F$68/$AN$68)*100000)</f>
        <v>0</v>
      </c>
      <c r="AP68" s="157">
        <f>' B_Populations'!K73</f>
        <v>0</v>
      </c>
      <c r="AQ68" s="157">
        <f>IF(AP68=0,0,($G$68/$AP$68)*100000)</f>
        <v>0</v>
      </c>
      <c r="AR68" s="157">
        <f>' B_Populations'!M73</f>
        <v>0</v>
      </c>
      <c r="AS68" s="157">
        <f>IF(AR68=0,0,($H$68/$AR$68)*100000)</f>
        <v>0</v>
      </c>
      <c r="AT68" s="157">
        <f>' B_Populations'!O73</f>
        <v>0</v>
      </c>
      <c r="AU68" s="157">
        <f>IF(AT68=0,0,($I$68/$AT$68)*100000)</f>
        <v>0</v>
      </c>
      <c r="AV68" s="157">
        <f>' B_Populations'!Q73</f>
        <v>0</v>
      </c>
      <c r="AW68" s="157">
        <f>IF(AV68=0,0,($J$68/$AV$68)*100000)</f>
        <v>0</v>
      </c>
      <c r="AX68" s="157">
        <f>' B_Populations'!S73</f>
        <v>0</v>
      </c>
      <c r="AY68" s="157">
        <f>IF(AX68=0,0,($K$68/$AX$68)*100000)</f>
        <v>0</v>
      </c>
      <c r="AZ68" s="157">
        <f>' B_Populations'!U73</f>
        <v>0</v>
      </c>
      <c r="BA68" s="157">
        <f>IF(AZ68=0,0,($L$68/$AZ$68)*100000)</f>
        <v>0</v>
      </c>
      <c r="CQ68" s="110"/>
      <c r="CR68" s="158"/>
      <c r="CS68" s="159">
        <v>0.16261300000000001</v>
      </c>
      <c r="CT68" s="110"/>
      <c r="CU68" s="108" t="str">
        <f>' B_Populations'!$B$13</f>
        <v>35-44</v>
      </c>
      <c r="CV68" s="160">
        <f t="shared" si="82"/>
        <v>6.8477932486585624</v>
      </c>
      <c r="CW68" s="161">
        <f t="shared" si="83"/>
        <v>9.2962187619099481</v>
      </c>
      <c r="CX68" s="161">
        <f t="shared" si="84"/>
        <v>4.4091266505788891</v>
      </c>
      <c r="CY68" s="162">
        <f t="shared" si="85"/>
        <v>0</v>
      </c>
      <c r="CZ68" s="162">
        <f t="shared" si="86"/>
        <v>0</v>
      </c>
      <c r="DA68" s="162">
        <f t="shared" si="87"/>
        <v>0</v>
      </c>
      <c r="DB68" s="162">
        <f t="shared" si="88"/>
        <v>0</v>
      </c>
      <c r="DC68" s="162">
        <f t="shared" si="89"/>
        <v>0</v>
      </c>
      <c r="DD68" s="162">
        <f t="shared" si="90"/>
        <v>0</v>
      </c>
      <c r="DE68" s="178">
        <f t="shared" si="91"/>
        <v>0</v>
      </c>
    </row>
    <row r="69" spans="1:109">
      <c r="B69" s="108" t="str">
        <f>' B_Populations'!$B$14</f>
        <v>45-54</v>
      </c>
      <c r="C69" s="301">
        <v>30</v>
      </c>
      <c r="D69" s="302">
        <v>26</v>
      </c>
      <c r="E69" s="302">
        <f t="shared" si="92"/>
        <v>4</v>
      </c>
      <c r="F69" s="155"/>
      <c r="G69" s="155"/>
      <c r="H69" s="155"/>
      <c r="I69" s="155"/>
      <c r="J69" s="155"/>
      <c r="K69" s="155"/>
      <c r="L69" s="155"/>
      <c r="M69" s="110"/>
      <c r="N69" s="110"/>
      <c r="O69" s="110"/>
      <c r="P69" s="110"/>
      <c r="Q69" s="110"/>
      <c r="R69" s="110"/>
      <c r="S69" s="110"/>
      <c r="T69" s="110"/>
      <c r="U69" s="110"/>
      <c r="V69" s="110"/>
      <c r="W69" s="110"/>
      <c r="X69" s="110"/>
      <c r="Y69" s="110"/>
      <c r="Z69" s="177"/>
      <c r="AA69" s="177"/>
      <c r="AB69" s="177"/>
      <c r="AC69" s="177"/>
      <c r="AD69" s="177"/>
      <c r="AE69" s="177"/>
      <c r="AF69" s="177"/>
      <c r="AG69" s="110"/>
      <c r="AH69" s="157">
        <f>' B_Populations'!C74</f>
        <v>75318</v>
      </c>
      <c r="AI69" s="157">
        <f t="shared" si="93"/>
        <v>39.831116067872223</v>
      </c>
      <c r="AJ69" s="157">
        <f>' B_Populations'!E74</f>
        <v>38003</v>
      </c>
      <c r="AK69" s="157">
        <f>IF(AJ69=0,0,($D$69/$AJ$69)*100000)</f>
        <v>68.415651395942433</v>
      </c>
      <c r="AL69" s="157">
        <f>' B_Populations'!G74</f>
        <v>37315</v>
      </c>
      <c r="AM69" s="157">
        <f>IF(AL69=0,0,($E$69/$AL$69)*100000)</f>
        <v>10.719549778909286</v>
      </c>
      <c r="AN69" s="157">
        <f>' B_Populations'!I74</f>
        <v>0</v>
      </c>
      <c r="AO69" s="157">
        <f>IF(AN69=0,0,($F$69/$AN$69)*100000)</f>
        <v>0</v>
      </c>
      <c r="AP69" s="157">
        <f>' B_Populations'!K74</f>
        <v>0</v>
      </c>
      <c r="AQ69" s="157">
        <f>IF(AP69=0,0,($G$69/$AP$69)*100000)</f>
        <v>0</v>
      </c>
      <c r="AR69" s="157">
        <f>' B_Populations'!M74</f>
        <v>0</v>
      </c>
      <c r="AS69" s="157">
        <f>IF(AR69=0,0,($H$69/$AR$69)*100000)</f>
        <v>0</v>
      </c>
      <c r="AT69" s="157">
        <f>' B_Populations'!O74</f>
        <v>0</v>
      </c>
      <c r="AU69" s="157">
        <f>IF(AT69=0,0,($I$69/$AT$69)*100000)</f>
        <v>0</v>
      </c>
      <c r="AV69" s="157">
        <f>' B_Populations'!Q74</f>
        <v>0</v>
      </c>
      <c r="AW69" s="157">
        <f>IF(AV69=0,0,($J$69/$AV$69)*100000)</f>
        <v>0</v>
      </c>
      <c r="AX69" s="157">
        <f>' B_Populations'!S74</f>
        <v>0</v>
      </c>
      <c r="AY69" s="157">
        <f>IF(AX69=0,0,($K$69/$AX$69)*100000)</f>
        <v>0</v>
      </c>
      <c r="AZ69" s="157">
        <f>' B_Populations'!U74</f>
        <v>0</v>
      </c>
      <c r="BA69" s="157">
        <f>IF(AZ69=0,0,($L$69/$AZ$69)*100000)</f>
        <v>0</v>
      </c>
      <c r="CQ69" s="110"/>
      <c r="CR69" s="158"/>
      <c r="CS69" s="159">
        <v>0.13483400000000001</v>
      </c>
      <c r="CT69" s="110"/>
      <c r="CU69" s="108" t="str">
        <f>' B_Populations'!$B$14</f>
        <v>45-54</v>
      </c>
      <c r="CV69" s="160">
        <f t="shared" si="82"/>
        <v>5.3705887038954838</v>
      </c>
      <c r="CW69" s="161">
        <f t="shared" si="83"/>
        <v>9.2247559403205024</v>
      </c>
      <c r="CX69" s="161">
        <f t="shared" si="84"/>
        <v>1.4453597748894549</v>
      </c>
      <c r="CY69" s="162">
        <f t="shared" si="85"/>
        <v>0</v>
      </c>
      <c r="CZ69" s="162">
        <f t="shared" si="86"/>
        <v>0</v>
      </c>
      <c r="DA69" s="162">
        <f t="shared" si="87"/>
        <v>0</v>
      </c>
      <c r="DB69" s="162">
        <f t="shared" si="88"/>
        <v>0</v>
      </c>
      <c r="DC69" s="162">
        <f t="shared" si="89"/>
        <v>0</v>
      </c>
      <c r="DD69" s="162">
        <f t="shared" si="90"/>
        <v>0</v>
      </c>
      <c r="DE69" s="178">
        <f t="shared" si="91"/>
        <v>0</v>
      </c>
    </row>
    <row r="70" spans="1:109">
      <c r="B70" s="108" t="str">
        <f>' B_Populations'!$B$15</f>
        <v>55-64</v>
      </c>
      <c r="C70" s="301">
        <v>32</v>
      </c>
      <c r="D70" s="302">
        <v>22</v>
      </c>
      <c r="E70" s="302">
        <f t="shared" si="92"/>
        <v>10</v>
      </c>
      <c r="F70" s="155"/>
      <c r="G70" s="155"/>
      <c r="H70" s="155"/>
      <c r="I70" s="155"/>
      <c r="J70" s="155"/>
      <c r="K70" s="155"/>
      <c r="L70" s="155"/>
      <c r="M70" s="110"/>
      <c r="N70" s="110"/>
      <c r="O70" s="110"/>
      <c r="P70" s="110"/>
      <c r="Q70" s="110"/>
      <c r="R70" s="110"/>
      <c r="S70" s="110"/>
      <c r="T70" s="110"/>
      <c r="U70" s="110"/>
      <c r="V70" s="110"/>
      <c r="W70" s="110"/>
      <c r="X70" s="110"/>
      <c r="Y70" s="110"/>
      <c r="Z70" s="177"/>
      <c r="AA70" s="177"/>
      <c r="AB70" s="177"/>
      <c r="AC70" s="177"/>
      <c r="AD70" s="177"/>
      <c r="AE70" s="177"/>
      <c r="AF70" s="177"/>
      <c r="AG70" s="110"/>
      <c r="AH70" s="157">
        <f>' B_Populations'!C75</f>
        <v>66432</v>
      </c>
      <c r="AI70" s="157">
        <f t="shared" si="93"/>
        <v>48.169556840077071</v>
      </c>
      <c r="AJ70" s="157">
        <f>' B_Populations'!E75</f>
        <v>32702</v>
      </c>
      <c r="AK70" s="157">
        <f>IF(AJ70=0,0,($D$70/$AJ$70)*100000)</f>
        <v>67.27417283346584</v>
      </c>
      <c r="AL70" s="157">
        <f>' B_Populations'!G75</f>
        <v>33730</v>
      </c>
      <c r="AM70" s="157">
        <f>IF(AL70=0,0,($E$70/$AL$70)*100000)</f>
        <v>29.647198339756891</v>
      </c>
      <c r="AN70" s="157">
        <f>' B_Populations'!I75</f>
        <v>0</v>
      </c>
      <c r="AO70" s="157">
        <f>IF(AN70=0,0,($F$70/$AN$70)*100000)</f>
        <v>0</v>
      </c>
      <c r="AP70" s="157">
        <f>' B_Populations'!K75</f>
        <v>0</v>
      </c>
      <c r="AQ70" s="157">
        <f>IF(AP70=0,0,($G$70/$AP$70)*100000)</f>
        <v>0</v>
      </c>
      <c r="AR70" s="157">
        <f>' B_Populations'!M75</f>
        <v>0</v>
      </c>
      <c r="AS70" s="157">
        <f>IF(AR70=0,0,($H$70/$AR$70)*100000)</f>
        <v>0</v>
      </c>
      <c r="AT70" s="157">
        <f>' B_Populations'!O75</f>
        <v>0</v>
      </c>
      <c r="AU70" s="157">
        <f>IF(AT70=0,0,($I$70/$AT$70)*100000)</f>
        <v>0</v>
      </c>
      <c r="AV70" s="157">
        <f>' B_Populations'!Q75</f>
        <v>0</v>
      </c>
      <c r="AW70" s="157">
        <f>IF(AV70=0,0,($J$70/$AV$70)*100000)</f>
        <v>0</v>
      </c>
      <c r="AX70" s="157">
        <f>' B_Populations'!S75</f>
        <v>0</v>
      </c>
      <c r="AY70" s="157">
        <f>IF(AX70=0,0,($K$70/$AX$70)*100000)</f>
        <v>0</v>
      </c>
      <c r="AZ70" s="157">
        <f>' B_Populations'!U75</f>
        <v>0</v>
      </c>
      <c r="BA70" s="157">
        <f>IF(AZ70=0,0,($L$70/$AZ$70)*100000)</f>
        <v>0</v>
      </c>
      <c r="CQ70" s="110"/>
      <c r="CR70" s="158"/>
      <c r="CS70" s="159">
        <v>8.7247000000000005E-2</v>
      </c>
      <c r="CT70" s="110"/>
      <c r="CU70" s="108" t="str">
        <f>' B_Populations'!$B$15</f>
        <v>55-64</v>
      </c>
      <c r="CV70" s="160">
        <f t="shared" si="82"/>
        <v>4.2026493256262043</v>
      </c>
      <c r="CW70" s="161">
        <f t="shared" si="83"/>
        <v>5.8694697572013945</v>
      </c>
      <c r="CX70" s="161">
        <f t="shared" si="84"/>
        <v>2.5866291135487698</v>
      </c>
      <c r="CY70" s="162">
        <f t="shared" si="85"/>
        <v>0</v>
      </c>
      <c r="CZ70" s="162">
        <f t="shared" si="86"/>
        <v>0</v>
      </c>
      <c r="DA70" s="162">
        <f t="shared" si="87"/>
        <v>0</v>
      </c>
      <c r="DB70" s="162">
        <f t="shared" si="88"/>
        <v>0</v>
      </c>
      <c r="DC70" s="162">
        <f t="shared" si="89"/>
        <v>0</v>
      </c>
      <c r="DD70" s="162">
        <f t="shared" si="90"/>
        <v>0</v>
      </c>
      <c r="DE70" s="178">
        <f t="shared" si="91"/>
        <v>0</v>
      </c>
    </row>
    <row r="71" spans="1:109">
      <c r="B71" s="108" t="str">
        <f>' B_Populations'!$B$16</f>
        <v>65-74</v>
      </c>
      <c r="C71" s="301">
        <v>14</v>
      </c>
      <c r="D71" s="302">
        <v>11</v>
      </c>
      <c r="E71" s="302">
        <f t="shared" si="92"/>
        <v>3</v>
      </c>
      <c r="F71" s="155"/>
      <c r="G71" s="155"/>
      <c r="H71" s="155"/>
      <c r="I71" s="155"/>
      <c r="J71" s="155"/>
      <c r="K71" s="155"/>
      <c r="L71" s="155"/>
      <c r="M71" s="110"/>
      <c r="N71" s="110"/>
      <c r="O71" s="110"/>
      <c r="P71" s="110"/>
      <c r="Q71" s="110"/>
      <c r="R71" s="110"/>
      <c r="S71" s="110"/>
      <c r="T71" s="110"/>
      <c r="U71" s="110"/>
      <c r="V71" s="110"/>
      <c r="W71" s="110"/>
      <c r="X71" s="110"/>
      <c r="Y71" s="110"/>
      <c r="Z71" s="177"/>
      <c r="AA71" s="177"/>
      <c r="AB71" s="177"/>
      <c r="AC71" s="177"/>
      <c r="AD71" s="177"/>
      <c r="AE71" s="177"/>
      <c r="AF71" s="177"/>
      <c r="AG71" s="110"/>
      <c r="AH71" s="157">
        <f>' B_Populations'!C76</f>
        <v>42265</v>
      </c>
      <c r="AI71" s="157">
        <f t="shared" si="93"/>
        <v>33.124334555779015</v>
      </c>
      <c r="AJ71" s="157">
        <f>' B_Populations'!E76</f>
        <v>20187</v>
      </c>
      <c r="AK71" s="157">
        <f>IF(AJ71=0,0,($D$71/$AJ$71)*100000)</f>
        <v>54.490513696933675</v>
      </c>
      <c r="AL71" s="157">
        <f>' B_Populations'!G76</f>
        <v>22078</v>
      </c>
      <c r="AM71" s="157">
        <f>IF(AL71=0,0,($E$71/$AL$71)*100000)</f>
        <v>13.588187335809403</v>
      </c>
      <c r="AN71" s="157">
        <f>' B_Populations'!I76</f>
        <v>0</v>
      </c>
      <c r="AO71" s="157">
        <f>IF(AN71=0,0,($F$71/$AN$71)*100000)</f>
        <v>0</v>
      </c>
      <c r="AP71" s="157">
        <f>' B_Populations'!K76</f>
        <v>0</v>
      </c>
      <c r="AQ71" s="157">
        <f>IF(AP71=0,0,($G$71/$AP$71)*100000)</f>
        <v>0</v>
      </c>
      <c r="AR71" s="157">
        <f>' B_Populations'!M76</f>
        <v>0</v>
      </c>
      <c r="AS71" s="157">
        <f>IF(AR71=0,0,($H$71/$AR$71)*100000)</f>
        <v>0</v>
      </c>
      <c r="AT71" s="157">
        <f>' B_Populations'!O76</f>
        <v>0</v>
      </c>
      <c r="AU71" s="157">
        <f>IF(AT71=0,0,($I$71/$AT$71)*100000)</f>
        <v>0</v>
      </c>
      <c r="AV71" s="157">
        <f>' B_Populations'!Q76</f>
        <v>0</v>
      </c>
      <c r="AW71" s="157">
        <f>IF(AV71=0,0,($J$71/$AV$71)*100000)</f>
        <v>0</v>
      </c>
      <c r="AX71" s="157">
        <f>' B_Populations'!S76</f>
        <v>0</v>
      </c>
      <c r="AY71" s="157">
        <f>IF(AX71=0,0,($K$71/$AX$71)*100000)</f>
        <v>0</v>
      </c>
      <c r="AZ71" s="157">
        <f>' B_Populations'!U76</f>
        <v>0</v>
      </c>
      <c r="BA71" s="157">
        <f>IF(AZ71=0,0,($L$71/$AZ$71)*100000)</f>
        <v>0</v>
      </c>
      <c r="CQ71" s="110"/>
      <c r="CR71" s="158"/>
      <c r="CS71" s="159">
        <v>6.6036999999999998E-2</v>
      </c>
      <c r="CT71" s="110"/>
      <c r="CU71" s="108" t="str">
        <f>' B_Populations'!$B$16</f>
        <v>65-74</v>
      </c>
      <c r="CV71" s="160">
        <f t="shared" si="82"/>
        <v>2.1874316810599788</v>
      </c>
      <c r="CW71" s="161">
        <f t="shared" si="83"/>
        <v>3.5983900530044091</v>
      </c>
      <c r="CX71" s="161">
        <f t="shared" si="84"/>
        <v>0.89732312709484552</v>
      </c>
      <c r="CY71" s="162">
        <f t="shared" si="85"/>
        <v>0</v>
      </c>
      <c r="CZ71" s="162">
        <f t="shared" si="86"/>
        <v>0</v>
      </c>
      <c r="DA71" s="162">
        <f t="shared" si="87"/>
        <v>0</v>
      </c>
      <c r="DB71" s="162">
        <f t="shared" si="88"/>
        <v>0</v>
      </c>
      <c r="DC71" s="162">
        <f t="shared" si="89"/>
        <v>0</v>
      </c>
      <c r="DD71" s="162">
        <f t="shared" si="90"/>
        <v>0</v>
      </c>
      <c r="DE71" s="178">
        <f t="shared" si="91"/>
        <v>0</v>
      </c>
    </row>
    <row r="72" spans="1:109">
      <c r="B72" s="108" t="str">
        <f>' B_Populations'!$B$17</f>
        <v>75-84</v>
      </c>
      <c r="C72" s="301">
        <v>19</v>
      </c>
      <c r="D72" s="302">
        <v>14</v>
      </c>
      <c r="E72" s="302">
        <f t="shared" si="92"/>
        <v>5</v>
      </c>
      <c r="F72" s="155"/>
      <c r="G72" s="155"/>
      <c r="H72" s="155"/>
      <c r="I72" s="155"/>
      <c r="J72" s="155"/>
      <c r="K72" s="155"/>
      <c r="L72" s="155"/>
      <c r="M72" s="110"/>
      <c r="N72" s="110"/>
      <c r="O72" s="110"/>
      <c r="P72" s="110"/>
      <c r="Q72" s="110"/>
      <c r="R72" s="110"/>
      <c r="S72" s="110"/>
      <c r="T72" s="110"/>
      <c r="U72" s="110"/>
      <c r="V72" s="110"/>
      <c r="W72" s="110"/>
      <c r="X72" s="110"/>
      <c r="Y72" s="110"/>
      <c r="Z72" s="177"/>
      <c r="AA72" s="177"/>
      <c r="AB72" s="177"/>
      <c r="AC72" s="177"/>
      <c r="AD72" s="177"/>
      <c r="AE72" s="177"/>
      <c r="AF72" s="177"/>
      <c r="AG72" s="110"/>
      <c r="AH72" s="157">
        <f>' B_Populations'!C77</f>
        <v>20481</v>
      </c>
      <c r="AI72" s="157">
        <f t="shared" si="93"/>
        <v>92.768907768175382</v>
      </c>
      <c r="AJ72" s="157">
        <f>' B_Populations'!E77</f>
        <v>8469</v>
      </c>
      <c r="AK72" s="157">
        <f>IF(AJ72=0,0,($D$72/$AJ$72)*100000)</f>
        <v>165.30877317274766</v>
      </c>
      <c r="AL72" s="157">
        <f>' B_Populations'!G77</f>
        <v>12012</v>
      </c>
      <c r="AM72" s="157">
        <f>IF(AL72=0,0,($E$72/$AL$72)*100000)</f>
        <v>41.625041625041625</v>
      </c>
      <c r="AN72" s="157">
        <f>' B_Populations'!I77</f>
        <v>0</v>
      </c>
      <c r="AO72" s="157">
        <f>IF(AN72=0,0,($F$72/$AN$72)*100000)</f>
        <v>0</v>
      </c>
      <c r="AP72" s="157">
        <f>' B_Populations'!K77</f>
        <v>0</v>
      </c>
      <c r="AQ72" s="157">
        <f>IF(AP72=0,0,($G$72/$AP$72)*100000)</f>
        <v>0</v>
      </c>
      <c r="AR72" s="157">
        <f>' B_Populations'!M77</f>
        <v>0</v>
      </c>
      <c r="AS72" s="157">
        <f>IF(AR72=0,0,($H$72/$AR$72)*100000)</f>
        <v>0</v>
      </c>
      <c r="AT72" s="157">
        <f>' B_Populations'!O77</f>
        <v>0</v>
      </c>
      <c r="AU72" s="157">
        <f>IF(AT72=0,0,($I$72/$AT$72)*100000)</f>
        <v>0</v>
      </c>
      <c r="AV72" s="157">
        <f>' B_Populations'!Q77</f>
        <v>0</v>
      </c>
      <c r="AW72" s="157">
        <f>IF(AV72=0,0,($J$72/$AV$72)*100000)</f>
        <v>0</v>
      </c>
      <c r="AX72" s="157">
        <f>' B_Populations'!S77</f>
        <v>0</v>
      </c>
      <c r="AY72" s="157">
        <f>IF(AX72=0,0,($K$72/$AX$72)*100000)</f>
        <v>0</v>
      </c>
      <c r="AZ72" s="157">
        <f>' B_Populations'!U77</f>
        <v>0</v>
      </c>
      <c r="BA72" s="157">
        <f>IF(AZ72=0,0,($L$72/$AZ$72)*100000)</f>
        <v>0</v>
      </c>
      <c r="CQ72" s="110"/>
      <c r="CR72" s="158"/>
      <c r="CS72" s="159">
        <v>4.4840999999999999E-2</v>
      </c>
      <c r="CT72" s="110"/>
      <c r="CU72" s="108" t="str">
        <f>' B_Populations'!$B$17</f>
        <v>75-84</v>
      </c>
      <c r="CV72" s="160">
        <f t="shared" si="82"/>
        <v>4.1598505932327523</v>
      </c>
      <c r="CW72" s="161">
        <f t="shared" si="83"/>
        <v>7.4126106978391775</v>
      </c>
      <c r="CX72" s="161">
        <f t="shared" si="84"/>
        <v>1.8665084915084915</v>
      </c>
      <c r="CY72" s="162">
        <f t="shared" si="85"/>
        <v>0</v>
      </c>
      <c r="CZ72" s="162">
        <f t="shared" si="86"/>
        <v>0</v>
      </c>
      <c r="DA72" s="162">
        <f t="shared" si="87"/>
        <v>0</v>
      </c>
      <c r="DB72" s="162">
        <f t="shared" si="88"/>
        <v>0</v>
      </c>
      <c r="DC72" s="162">
        <f t="shared" si="89"/>
        <v>0</v>
      </c>
      <c r="DD72" s="162">
        <f t="shared" si="90"/>
        <v>0</v>
      </c>
      <c r="DE72" s="178">
        <f t="shared" si="91"/>
        <v>0</v>
      </c>
    </row>
    <row r="73" spans="1:109">
      <c r="B73" s="108" t="str">
        <f>' B_Populations'!$B$18</f>
        <v>85+</v>
      </c>
      <c r="C73" s="301">
        <v>15</v>
      </c>
      <c r="D73" s="302">
        <v>5</v>
      </c>
      <c r="E73" s="302">
        <f t="shared" si="92"/>
        <v>10</v>
      </c>
      <c r="F73" s="155"/>
      <c r="G73" s="155"/>
      <c r="H73" s="155"/>
      <c r="I73" s="155"/>
      <c r="J73" s="155"/>
      <c r="K73" s="155"/>
      <c r="L73" s="155"/>
      <c r="M73" s="110"/>
      <c r="N73" s="110"/>
      <c r="O73" s="110"/>
      <c r="P73" s="110"/>
      <c r="Q73" s="110"/>
      <c r="R73" s="110"/>
      <c r="S73" s="110"/>
      <c r="T73" s="110"/>
      <c r="U73" s="110"/>
      <c r="V73" s="110"/>
      <c r="W73" s="110"/>
      <c r="X73" s="110"/>
      <c r="Y73" s="110"/>
      <c r="Z73" s="177"/>
      <c r="AA73" s="177"/>
      <c r="AB73" s="177"/>
      <c r="AC73" s="177"/>
      <c r="AD73" s="177"/>
      <c r="AE73" s="177"/>
      <c r="AF73" s="177"/>
      <c r="AG73" s="110"/>
      <c r="AH73" s="157">
        <f>' B_Populations'!C78</f>
        <v>7281</v>
      </c>
      <c r="AI73" s="157">
        <f t="shared" si="93"/>
        <v>206.01565718994644</v>
      </c>
      <c r="AJ73" s="157">
        <f>' B_Populations'!E78</f>
        <v>2811</v>
      </c>
      <c r="AK73" s="157">
        <f>IF(AJ73=0,0,($D$73/$AJ$73)*100000)</f>
        <v>177.87264318747776</v>
      </c>
      <c r="AL73" s="157">
        <f>' B_Populations'!G78</f>
        <v>4470</v>
      </c>
      <c r="AM73" s="157">
        <f>IF(AL73=0,0,($E$73/$AL$73)*100000)</f>
        <v>223.71364653243847</v>
      </c>
      <c r="AN73" s="157">
        <f>' B_Populations'!I78</f>
        <v>0</v>
      </c>
      <c r="AO73" s="157">
        <f>IF(AN73=0,0,($F$73/$AN$73)*100000)</f>
        <v>0</v>
      </c>
      <c r="AP73" s="157">
        <f>' B_Populations'!K78</f>
        <v>0</v>
      </c>
      <c r="AQ73" s="157">
        <f>IF(AP73=0,0,($G$73/$AP$73)*100000)</f>
        <v>0</v>
      </c>
      <c r="AR73" s="157">
        <f>' B_Populations'!M78</f>
        <v>0</v>
      </c>
      <c r="AS73" s="157">
        <f>IF(AR73=0,0,($H$73/$AR$73)*100000)</f>
        <v>0</v>
      </c>
      <c r="AT73" s="157">
        <f>' B_Populations'!O78</f>
        <v>0</v>
      </c>
      <c r="AU73" s="157">
        <f>IF(AT73=0,0,($I$73/$AT$73)*100000)</f>
        <v>0</v>
      </c>
      <c r="AV73" s="157">
        <f>' B_Populations'!Q78</f>
        <v>0</v>
      </c>
      <c r="AW73" s="157">
        <f>IF(AV73=0,0,($J$73/$AV$73)*100000)</f>
        <v>0</v>
      </c>
      <c r="AX73" s="157">
        <f>' B_Populations'!S78</f>
        <v>0</v>
      </c>
      <c r="AY73" s="157">
        <f>IF(AX73=0,0,($K$73/$AX$73)*100000)</f>
        <v>0</v>
      </c>
      <c r="AZ73" s="157">
        <f>' B_Populations'!U78</f>
        <v>0</v>
      </c>
      <c r="BA73" s="157">
        <f>IF(AZ73=0,0,($L$73/$AZ$73)*100000)</f>
        <v>0</v>
      </c>
      <c r="CQ73" s="110"/>
      <c r="CR73" s="158"/>
      <c r="CS73" s="159">
        <v>1.5507999999999999E-2</v>
      </c>
      <c r="CT73" s="110"/>
      <c r="CU73" s="108" t="str">
        <f>' B_Populations'!$B$18</f>
        <v>85+</v>
      </c>
      <c r="CV73" s="160">
        <f t="shared" si="82"/>
        <v>3.194890811701689</v>
      </c>
      <c r="CW73" s="161">
        <f t="shared" si="83"/>
        <v>2.7584489505514052</v>
      </c>
      <c r="CX73" s="161">
        <f t="shared" si="84"/>
        <v>3.4693512304250556</v>
      </c>
      <c r="CY73" s="162">
        <f t="shared" si="85"/>
        <v>0</v>
      </c>
      <c r="CZ73" s="162">
        <f t="shared" si="86"/>
        <v>0</v>
      </c>
      <c r="DA73" s="162">
        <f t="shared" si="87"/>
        <v>0</v>
      </c>
      <c r="DB73" s="162">
        <f t="shared" si="88"/>
        <v>0</v>
      </c>
      <c r="DC73" s="162">
        <f t="shared" si="89"/>
        <v>0</v>
      </c>
      <c r="DD73" s="162">
        <f t="shared" si="90"/>
        <v>0</v>
      </c>
      <c r="DE73" s="178">
        <f t="shared" si="91"/>
        <v>0</v>
      </c>
    </row>
    <row r="74" spans="1:109">
      <c r="B74" s="163" t="s">
        <v>115</v>
      </c>
      <c r="C74" s="164">
        <f t="shared" ref="C74:L74" si="94">SUM(C64:C73)</f>
        <v>237</v>
      </c>
      <c r="D74" s="165">
        <f t="shared" si="94"/>
        <v>175</v>
      </c>
      <c r="E74" s="165">
        <f t="shared" si="94"/>
        <v>62</v>
      </c>
      <c r="F74" s="167">
        <f t="shared" si="94"/>
        <v>0</v>
      </c>
      <c r="G74" s="167">
        <f t="shared" si="94"/>
        <v>0</v>
      </c>
      <c r="H74" s="167">
        <f t="shared" si="94"/>
        <v>0</v>
      </c>
      <c r="I74" s="167">
        <f t="shared" si="94"/>
        <v>0</v>
      </c>
      <c r="J74" s="167">
        <f t="shared" si="94"/>
        <v>0</v>
      </c>
      <c r="K74" s="167">
        <f t="shared" si="94"/>
        <v>0</v>
      </c>
      <c r="L74" s="179">
        <f t="shared" si="94"/>
        <v>0</v>
      </c>
      <c r="M74" s="98"/>
      <c r="AH74" s="170">
        <f t="shared" ref="AH74:BA74" si="95">SUM(AH64:AH73)</f>
        <v>464156</v>
      </c>
      <c r="AI74" s="157">
        <f t="shared" si="95"/>
        <v>666.06260599720451</v>
      </c>
      <c r="AJ74" s="157">
        <f t="shared" si="95"/>
        <v>231240</v>
      </c>
      <c r="AK74" s="157">
        <f t="shared" si="95"/>
        <v>897.75034471055233</v>
      </c>
      <c r="AL74" s="157">
        <f t="shared" si="95"/>
        <v>232916</v>
      </c>
      <c r="AM74" s="157">
        <f t="shared" si="95"/>
        <v>442.96687309170727</v>
      </c>
      <c r="AN74" s="157">
        <f t="shared" si="95"/>
        <v>0</v>
      </c>
      <c r="AO74" s="157">
        <f t="shared" si="95"/>
        <v>0</v>
      </c>
      <c r="AP74" s="157">
        <f t="shared" si="95"/>
        <v>0</v>
      </c>
      <c r="AQ74" s="157">
        <f t="shared" si="95"/>
        <v>0</v>
      </c>
      <c r="AR74" s="157">
        <f t="shared" si="95"/>
        <v>0</v>
      </c>
      <c r="AS74" s="157">
        <f t="shared" si="95"/>
        <v>0</v>
      </c>
      <c r="AT74" s="157">
        <f t="shared" si="95"/>
        <v>0</v>
      </c>
      <c r="AU74" s="157">
        <f t="shared" si="95"/>
        <v>0</v>
      </c>
      <c r="AV74" s="157">
        <f t="shared" si="95"/>
        <v>0</v>
      </c>
      <c r="AW74" s="157">
        <f t="shared" si="95"/>
        <v>0</v>
      </c>
      <c r="AX74" s="157">
        <f t="shared" si="95"/>
        <v>0</v>
      </c>
      <c r="AY74" s="157">
        <f t="shared" si="95"/>
        <v>0</v>
      </c>
      <c r="AZ74" s="157">
        <f t="shared" si="95"/>
        <v>0</v>
      </c>
      <c r="BA74" s="157">
        <f t="shared" si="95"/>
        <v>0</v>
      </c>
      <c r="CS74" s="171"/>
      <c r="CU74" s="157" t="s">
        <v>115</v>
      </c>
      <c r="CV74" s="160">
        <f t="shared" ref="CV74:DE74" si="96">SUM(CV64:CV73)</f>
        <v>45.546403670218403</v>
      </c>
      <c r="CW74" s="161">
        <f t="shared" si="96"/>
        <v>68.790156988940367</v>
      </c>
      <c r="CX74" s="161">
        <f t="shared" si="96"/>
        <v>22.741448449558494</v>
      </c>
      <c r="CY74" s="172">
        <f t="shared" si="96"/>
        <v>0</v>
      </c>
      <c r="CZ74" s="172">
        <f t="shared" si="96"/>
        <v>0</v>
      </c>
      <c r="DA74" s="172">
        <f t="shared" si="96"/>
        <v>0</v>
      </c>
      <c r="DB74" s="172">
        <f t="shared" si="96"/>
        <v>0</v>
      </c>
      <c r="DC74" s="172">
        <f t="shared" si="96"/>
        <v>0</v>
      </c>
      <c r="DD74" s="172">
        <f t="shared" si="96"/>
        <v>0</v>
      </c>
      <c r="DE74" s="180">
        <f t="shared" si="96"/>
        <v>0</v>
      </c>
    </row>
    <row r="76" spans="1:109" ht="12.95" thickBot="1"/>
    <row r="77" spans="1:109" ht="13.5" thickBot="1">
      <c r="A77" s="136" t="s">
        <v>116</v>
      </c>
      <c r="B77" s="173"/>
      <c r="C77" s="174">
        <f>' B_Populations'!A85</f>
        <v>0</v>
      </c>
      <c r="D77" s="139" t="s">
        <v>103</v>
      </c>
      <c r="E77" s="139"/>
      <c r="F77" s="140" t="s">
        <v>104</v>
      </c>
      <c r="G77" s="141"/>
      <c r="H77" s="141"/>
      <c r="I77" s="141"/>
      <c r="J77" s="141"/>
      <c r="K77" s="141"/>
      <c r="L77" s="141"/>
      <c r="M77" s="98"/>
      <c r="N77" s="98"/>
      <c r="O77" s="98"/>
      <c r="P77" s="98"/>
      <c r="Q77" s="98"/>
      <c r="R77" s="98"/>
      <c r="S77" s="98"/>
      <c r="T77" s="98"/>
      <c r="U77" s="98"/>
      <c r="V77" s="98"/>
      <c r="W77" s="98"/>
      <c r="X77" s="98"/>
      <c r="Y77" s="98"/>
      <c r="CV77" s="98" t="s">
        <v>106</v>
      </c>
      <c r="CW77" s="98"/>
      <c r="CX77" s="98"/>
      <c r="CY77" s="98"/>
    </row>
    <row r="78" spans="1:109" ht="39">
      <c r="B78" s="144" t="s">
        <v>32</v>
      </c>
      <c r="C78" s="145" t="s">
        <v>107</v>
      </c>
      <c r="D78" s="146" t="s">
        <v>108</v>
      </c>
      <c r="E78" s="146" t="s">
        <v>109</v>
      </c>
      <c r="F78" s="148" t="str">
        <f>' B_Populations'!$I$8</f>
        <v>White-Not Hispanic</v>
      </c>
      <c r="G78" s="148" t="str">
        <f>' B_Populations'!$K$8</f>
        <v>Hispanic</v>
      </c>
      <c r="H78" s="148" t="str">
        <f>' B_Populations'!$M$8</f>
        <v>Black-Not Hispanic</v>
      </c>
      <c r="I78" s="148" t="str">
        <f>' B_Populations'!$O$8</f>
        <v>Asian</v>
      </c>
      <c r="J78" s="148" t="str">
        <f>' B_Populations'!$Q$8</f>
        <v>American Indian/Alaska Native</v>
      </c>
      <c r="K78" s="148" t="str">
        <f>' B_Populations'!$S$8</f>
        <v>Other</v>
      </c>
      <c r="L78" s="175" t="str">
        <f>' B_Populations'!$U$8</f>
        <v>Other</v>
      </c>
      <c r="M78" s="102"/>
      <c r="N78" s="102"/>
      <c r="O78" s="102"/>
      <c r="P78" s="102"/>
      <c r="Q78" s="102"/>
      <c r="R78" s="102"/>
      <c r="S78" s="102"/>
      <c r="T78" s="102"/>
      <c r="U78" s="102"/>
      <c r="V78" s="102"/>
      <c r="W78" s="102"/>
      <c r="X78" s="102"/>
      <c r="Y78" s="102"/>
      <c r="Z78" s="102"/>
      <c r="AA78" s="102"/>
      <c r="AB78" s="102"/>
      <c r="AC78" s="102"/>
      <c r="AD78" s="102"/>
      <c r="AE78" s="102"/>
      <c r="AF78" s="102"/>
      <c r="AH78" s="150" t="s">
        <v>110</v>
      </c>
      <c r="AI78" s="150" t="s">
        <v>111</v>
      </c>
      <c r="AJ78" s="150" t="s">
        <v>112</v>
      </c>
      <c r="AK78" s="150" t="s">
        <v>111</v>
      </c>
      <c r="AL78" s="150" t="s">
        <v>113</v>
      </c>
      <c r="AM78" s="150" t="s">
        <v>111</v>
      </c>
      <c r="AN78" s="150" t="str">
        <f>' B_Populations'!$I$8</f>
        <v>White-Not Hispanic</v>
      </c>
      <c r="AO78" s="150" t="s">
        <v>111</v>
      </c>
      <c r="AP78" s="150" t="str">
        <f>' B_Populations'!$K$8</f>
        <v>Hispanic</v>
      </c>
      <c r="AQ78" s="150" t="s">
        <v>111</v>
      </c>
      <c r="AR78" s="150" t="str">
        <f>' B_Populations'!$M$8</f>
        <v>Black-Not Hispanic</v>
      </c>
      <c r="AS78" s="150" t="s">
        <v>111</v>
      </c>
      <c r="AT78" s="150" t="str">
        <f>' B_Populations'!$O$8</f>
        <v>Asian</v>
      </c>
      <c r="AU78" s="150" t="s">
        <v>111</v>
      </c>
      <c r="AV78" s="150" t="str">
        <f>' B_Populations'!$Q$8</f>
        <v>American Indian/Alaska Native</v>
      </c>
      <c r="AW78" s="150" t="s">
        <v>111</v>
      </c>
      <c r="AX78" s="150" t="str">
        <f>' B_Populations'!$S$8</f>
        <v>Other</v>
      </c>
      <c r="AY78" s="150" t="s">
        <v>111</v>
      </c>
      <c r="AZ78" s="150" t="str">
        <f>' B_Populations'!$U$8</f>
        <v>Other</v>
      </c>
      <c r="BA78" s="150" t="s">
        <v>111</v>
      </c>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51" t="s">
        <v>114</v>
      </c>
      <c r="CU78" s="150" t="s">
        <v>32</v>
      </c>
      <c r="CV78" s="152" t="s">
        <v>33</v>
      </c>
      <c r="CW78" s="153" t="s">
        <v>34</v>
      </c>
      <c r="CX78" s="153" t="s">
        <v>35</v>
      </c>
      <c r="CY78" s="148" t="str">
        <f>' B_Populations'!$I$8</f>
        <v>White-Not Hispanic</v>
      </c>
      <c r="CZ78" s="148" t="str">
        <f>' B_Populations'!$K$8</f>
        <v>Hispanic</v>
      </c>
      <c r="DA78" s="148" t="str">
        <f>' B_Populations'!$M$8</f>
        <v>Black-Not Hispanic</v>
      </c>
      <c r="DB78" s="148" t="str">
        <f>' B_Populations'!$O$8</f>
        <v>Asian</v>
      </c>
      <c r="DC78" s="148" t="str">
        <f>' B_Populations'!$Q$8</f>
        <v>American Indian/Alaska Native</v>
      </c>
      <c r="DD78" s="148" t="str">
        <f>' B_Populations'!$S$8</f>
        <v>Other</v>
      </c>
      <c r="DE78" s="175" t="str">
        <f>' B_Populations'!$U$8</f>
        <v>Other</v>
      </c>
    </row>
    <row r="79" spans="1:109">
      <c r="B79" s="108" t="str">
        <f>' B_Populations'!$B$9</f>
        <v>10-14</v>
      </c>
      <c r="C79" s="301"/>
      <c r="D79" s="302"/>
      <c r="E79" s="302"/>
      <c r="F79" s="155"/>
      <c r="G79" s="155"/>
      <c r="H79" s="155"/>
      <c r="I79" s="155"/>
      <c r="J79" s="155"/>
      <c r="K79" s="155"/>
      <c r="L79" s="155"/>
      <c r="M79" s="110"/>
      <c r="N79" s="110"/>
      <c r="O79" s="110"/>
      <c r="P79" s="110"/>
      <c r="Q79" s="110"/>
      <c r="R79" s="110"/>
      <c r="S79" s="110"/>
      <c r="T79" s="110"/>
      <c r="U79" s="110"/>
      <c r="V79" s="110"/>
      <c r="W79" s="110"/>
      <c r="X79" s="110"/>
      <c r="Y79" s="110"/>
      <c r="Z79" s="177"/>
      <c r="AA79" s="177"/>
      <c r="AB79" s="177"/>
      <c r="AC79" s="177"/>
      <c r="AD79" s="177"/>
      <c r="AE79" s="177"/>
      <c r="AF79" s="177"/>
      <c r="AG79" s="110"/>
      <c r="AH79" s="157">
        <f>' B_Populations'!C84</f>
        <v>0</v>
      </c>
      <c r="AI79" s="157">
        <f>IF(AH79=0,0,($C$79/$AH$79)*100000)</f>
        <v>0</v>
      </c>
      <c r="AJ79" s="157">
        <f>' B_Populations'!E84</f>
        <v>0</v>
      </c>
      <c r="AK79" s="157">
        <f>IF(AJ79=0,0,($D$79/$AJ$79)*100000)</f>
        <v>0</v>
      </c>
      <c r="AL79" s="157">
        <f>' B_Populations'!G84</f>
        <v>0</v>
      </c>
      <c r="AM79" s="157">
        <f>IF(AL79=0,0,($E$79/$AL$79)*100000)</f>
        <v>0</v>
      </c>
      <c r="AN79" s="157">
        <f>' B_Populations'!I84</f>
        <v>0</v>
      </c>
      <c r="AO79" s="157">
        <f>IF(AN79=0,0,($F$79/$AN$79)*100000)</f>
        <v>0</v>
      </c>
      <c r="AP79" s="157">
        <f>' B_Populations'!K84</f>
        <v>0</v>
      </c>
      <c r="AQ79" s="157">
        <f>IF(AP79=0,0,($G$79/$AP$79)*100000)</f>
        <v>0</v>
      </c>
      <c r="AR79" s="157">
        <f>' B_Populations'!M84</f>
        <v>0</v>
      </c>
      <c r="AS79" s="157">
        <f>IF(AR79=0,0,($H$79/$AR$79)*100000)</f>
        <v>0</v>
      </c>
      <c r="AT79" s="157">
        <f>' B_Populations'!O84</f>
        <v>0</v>
      </c>
      <c r="AU79" s="157">
        <f>IF(AT79=0,0,($I$79/$AT$79)*100000)</f>
        <v>0</v>
      </c>
      <c r="AV79" s="157">
        <f>' B_Populations'!Q84</f>
        <v>0</v>
      </c>
      <c r="AW79" s="157">
        <f>IF(AV79=0,0,($J$79/$AV$79)*100000)</f>
        <v>0</v>
      </c>
      <c r="AX79" s="157">
        <f>' B_Populations'!S84</f>
        <v>0</v>
      </c>
      <c r="AY79" s="157">
        <f>IF(AX79=0,0,($K$79/$AX$79)*100000)</f>
        <v>0</v>
      </c>
      <c r="AZ79" s="157">
        <f>' B_Populations'!U84</f>
        <v>0</v>
      </c>
      <c r="BA79" s="157">
        <f>IF(AZ79=0,0,($L$79/$AZ$79)*100000)</f>
        <v>0</v>
      </c>
      <c r="CQ79" s="110"/>
      <c r="CR79" s="158"/>
      <c r="CS79" s="159">
        <v>7.3032E-2</v>
      </c>
      <c r="CT79" s="110"/>
      <c r="CU79" s="108" t="str">
        <f>' B_Populations'!$B$9</f>
        <v>10-14</v>
      </c>
      <c r="CV79" s="160">
        <f t="shared" ref="CV79:CV88" si="97">AI79*CS79</f>
        <v>0</v>
      </c>
      <c r="CW79" s="161">
        <f t="shared" ref="CW79:CW88" si="98">AK79*CS79</f>
        <v>0</v>
      </c>
      <c r="CX79" s="161">
        <f t="shared" ref="CX79:CX88" si="99">AM79*CS79</f>
        <v>0</v>
      </c>
      <c r="CY79" s="162">
        <f t="shared" ref="CY79:CY88" si="100">AO79*CS79</f>
        <v>0</v>
      </c>
      <c r="CZ79" s="162">
        <f t="shared" ref="CZ79:CZ88" si="101">AQ79*CS79</f>
        <v>0</v>
      </c>
      <c r="DA79" s="162">
        <f t="shared" ref="DA79:DA88" si="102">AS79*CS79</f>
        <v>0</v>
      </c>
      <c r="DB79" s="162">
        <f t="shared" ref="DB79:DB88" si="103">AU79*CS79</f>
        <v>0</v>
      </c>
      <c r="DC79" s="162">
        <f t="shared" ref="DC79:DC88" si="104">AW79*CS79</f>
        <v>0</v>
      </c>
      <c r="DD79" s="162">
        <f t="shared" ref="DD79:DD88" si="105">AY79*CS79</f>
        <v>0</v>
      </c>
      <c r="DE79" s="178">
        <f t="shared" ref="DE79:DE88" si="106">BA79*CS79</f>
        <v>0</v>
      </c>
    </row>
    <row r="80" spans="1:109">
      <c r="B80" s="108" t="str">
        <f>' B_Populations'!$B$10</f>
        <v>15-19</v>
      </c>
      <c r="C80" s="301"/>
      <c r="D80" s="302"/>
      <c r="E80" s="302"/>
      <c r="F80" s="155"/>
      <c r="G80" s="155"/>
      <c r="H80" s="155"/>
      <c r="I80" s="155"/>
      <c r="J80" s="155"/>
      <c r="K80" s="155"/>
      <c r="L80" s="155"/>
      <c r="M80" s="110"/>
      <c r="N80" s="110"/>
      <c r="O80" s="110"/>
      <c r="P80" s="110"/>
      <c r="Q80" s="110"/>
      <c r="R80" s="110"/>
      <c r="S80" s="110"/>
      <c r="T80" s="110"/>
      <c r="U80" s="110"/>
      <c r="V80" s="110"/>
      <c r="W80" s="110"/>
      <c r="X80" s="110"/>
      <c r="Y80" s="110"/>
      <c r="Z80" s="177"/>
      <c r="AA80" s="177"/>
      <c r="AB80" s="177"/>
      <c r="AC80" s="177"/>
      <c r="AD80" s="177"/>
      <c r="AE80" s="177"/>
      <c r="AF80" s="177"/>
      <c r="AG80" s="110"/>
      <c r="AH80" s="157">
        <f>' B_Populations'!C85</f>
        <v>0</v>
      </c>
      <c r="AI80" s="157">
        <f>IF(AH80=0,0,($C$80/$AH$80)*100000)</f>
        <v>0</v>
      </c>
      <c r="AJ80" s="157">
        <f>' B_Populations'!E85</f>
        <v>0</v>
      </c>
      <c r="AK80" s="157">
        <f>IF(AJ80=0,0,($D$80/$AJ$80)*100000)</f>
        <v>0</v>
      </c>
      <c r="AL80" s="157">
        <f>' B_Populations'!G85</f>
        <v>0</v>
      </c>
      <c r="AM80" s="157">
        <f>IF(AL80=0,0,($E$80/$AL$80)*100000)</f>
        <v>0</v>
      </c>
      <c r="AN80" s="157">
        <f>' B_Populations'!I85</f>
        <v>0</v>
      </c>
      <c r="AO80" s="157">
        <f>IF(AN80=0,0,($F$80/$AN$80)*100000)</f>
        <v>0</v>
      </c>
      <c r="AP80" s="157">
        <f>' B_Populations'!K85</f>
        <v>0</v>
      </c>
      <c r="AQ80" s="157">
        <f>IF(AP80=0,0,($G$80/$AP$80)*100000)</f>
        <v>0</v>
      </c>
      <c r="AR80" s="157">
        <f>' B_Populations'!M85</f>
        <v>0</v>
      </c>
      <c r="AS80" s="157">
        <f>IF(AR80=0,0,($H$80/$AR$80)*100000)</f>
        <v>0</v>
      </c>
      <c r="AT80" s="157">
        <f>' B_Populations'!O85</f>
        <v>0</v>
      </c>
      <c r="AU80" s="157">
        <f>IF(AT80=0,0,($I$80/$AT$80)*100000)</f>
        <v>0</v>
      </c>
      <c r="AV80" s="157">
        <f>' B_Populations'!Q85</f>
        <v>0</v>
      </c>
      <c r="AW80" s="157">
        <f>IF(AV80=0,0,($J$80/$AV$80)*100000)</f>
        <v>0</v>
      </c>
      <c r="AX80" s="157">
        <f>' B_Populations'!S85</f>
        <v>0</v>
      </c>
      <c r="AY80" s="157">
        <f>IF(AX80=0,0,($K$80/$AX$80)*100000)</f>
        <v>0</v>
      </c>
      <c r="AZ80" s="157">
        <f>' B_Populations'!U85</f>
        <v>0</v>
      </c>
      <c r="BA80" s="157">
        <f>IF(AZ80=0,0,($L$80/$AZ$80)*100000)</f>
        <v>0</v>
      </c>
      <c r="CQ80" s="110"/>
      <c r="CR80" s="158"/>
      <c r="CS80" s="159">
        <v>7.2168999999999997E-2</v>
      </c>
      <c r="CT80" s="110"/>
      <c r="CU80" s="108" t="str">
        <f>' B_Populations'!$B$10</f>
        <v>15-19</v>
      </c>
      <c r="CV80" s="160">
        <f t="shared" si="97"/>
        <v>0</v>
      </c>
      <c r="CW80" s="161">
        <f t="shared" si="98"/>
        <v>0</v>
      </c>
      <c r="CX80" s="161">
        <f t="shared" si="99"/>
        <v>0</v>
      </c>
      <c r="CY80" s="162">
        <f t="shared" si="100"/>
        <v>0</v>
      </c>
      <c r="CZ80" s="162">
        <f t="shared" si="101"/>
        <v>0</v>
      </c>
      <c r="DA80" s="162">
        <f t="shared" si="102"/>
        <v>0</v>
      </c>
      <c r="DB80" s="162">
        <f t="shared" si="103"/>
        <v>0</v>
      </c>
      <c r="DC80" s="162">
        <f t="shared" si="104"/>
        <v>0</v>
      </c>
      <c r="DD80" s="162">
        <f t="shared" si="105"/>
        <v>0</v>
      </c>
      <c r="DE80" s="178">
        <f t="shared" si="106"/>
        <v>0</v>
      </c>
    </row>
    <row r="81" spans="1:109">
      <c r="B81" s="108" t="str">
        <f>' B_Populations'!$B$11</f>
        <v>20-24</v>
      </c>
      <c r="C81" s="301"/>
      <c r="D81" s="302"/>
      <c r="E81" s="302"/>
      <c r="F81" s="155"/>
      <c r="G81" s="155"/>
      <c r="H81" s="155"/>
      <c r="I81" s="155"/>
      <c r="J81" s="155"/>
      <c r="K81" s="155"/>
      <c r="L81" s="155"/>
      <c r="M81" s="110"/>
      <c r="N81" s="110"/>
      <c r="O81" s="110"/>
      <c r="P81" s="110"/>
      <c r="Q81" s="110"/>
      <c r="R81" s="110"/>
      <c r="S81" s="110"/>
      <c r="T81" s="110"/>
      <c r="U81" s="110"/>
      <c r="V81" s="110"/>
      <c r="W81" s="110"/>
      <c r="X81" s="110"/>
      <c r="Y81" s="110"/>
      <c r="Z81" s="177"/>
      <c r="AA81" s="177"/>
      <c r="AB81" s="177"/>
      <c r="AC81" s="177"/>
      <c r="AD81" s="177"/>
      <c r="AE81" s="177"/>
      <c r="AF81" s="177"/>
      <c r="AG81" s="110"/>
      <c r="AH81" s="157">
        <f>' B_Populations'!C86</f>
        <v>0</v>
      </c>
      <c r="AI81" s="157">
        <f>IF(AH81=0,0,($C$81/$AH$81)*100000)</f>
        <v>0</v>
      </c>
      <c r="AJ81" s="157">
        <f>' B_Populations'!E86</f>
        <v>0</v>
      </c>
      <c r="AK81" s="157">
        <f>IF(AJ81=0,0,($D$81/$AJ$81)*100000)</f>
        <v>0</v>
      </c>
      <c r="AL81" s="157">
        <f>' B_Populations'!G86</f>
        <v>0</v>
      </c>
      <c r="AM81" s="157">
        <f>IF(AL81=0,0,($E$81/$AL$81)*100000)</f>
        <v>0</v>
      </c>
      <c r="AN81" s="157">
        <f>' B_Populations'!I86</f>
        <v>0</v>
      </c>
      <c r="AO81" s="157">
        <f>IF(AN81=0,0,($F$81/$AN$81)*100000)</f>
        <v>0</v>
      </c>
      <c r="AP81" s="157">
        <f>' B_Populations'!K86</f>
        <v>0</v>
      </c>
      <c r="AQ81" s="157">
        <f>IF(AP81=0,0,($G$81/$AP$81)*100000)</f>
        <v>0</v>
      </c>
      <c r="AR81" s="157">
        <f>' B_Populations'!M86</f>
        <v>0</v>
      </c>
      <c r="AS81" s="157">
        <f>IF(AR81=0,0,($H$81/$AR$81)*100000)</f>
        <v>0</v>
      </c>
      <c r="AT81" s="157">
        <f>' B_Populations'!O86</f>
        <v>0</v>
      </c>
      <c r="AU81" s="157">
        <f>IF(AT81=0,0,($I$81/$AT$81)*100000)</f>
        <v>0</v>
      </c>
      <c r="AV81" s="157">
        <f>' B_Populations'!Q86</f>
        <v>0</v>
      </c>
      <c r="AW81" s="157">
        <f>IF(AV81=0,0,($J$81/$AV$81)*100000)</f>
        <v>0</v>
      </c>
      <c r="AX81" s="157">
        <f>' B_Populations'!S86</f>
        <v>0</v>
      </c>
      <c r="AY81" s="157">
        <f>IF(AX81=0,0,($K$81/$AX$81)*100000)</f>
        <v>0</v>
      </c>
      <c r="AZ81" s="157">
        <f>' B_Populations'!U86</f>
        <v>0</v>
      </c>
      <c r="BA81" s="157">
        <f>IF(AZ81=0,0,($L$81/$AZ$81)*100000)</f>
        <v>0</v>
      </c>
      <c r="CQ81" s="110"/>
      <c r="CR81" s="158"/>
      <c r="CS81" s="159">
        <v>6.6477999999999995E-2</v>
      </c>
      <c r="CT81" s="110"/>
      <c r="CU81" s="108" t="str">
        <f>' B_Populations'!$B$11</f>
        <v>20-24</v>
      </c>
      <c r="CV81" s="160">
        <f t="shared" si="97"/>
        <v>0</v>
      </c>
      <c r="CW81" s="161">
        <f t="shared" si="98"/>
        <v>0</v>
      </c>
      <c r="CX81" s="161">
        <f t="shared" si="99"/>
        <v>0</v>
      </c>
      <c r="CY81" s="162">
        <f t="shared" si="100"/>
        <v>0</v>
      </c>
      <c r="CZ81" s="162">
        <f t="shared" si="101"/>
        <v>0</v>
      </c>
      <c r="DA81" s="162">
        <f t="shared" si="102"/>
        <v>0</v>
      </c>
      <c r="DB81" s="162">
        <f t="shared" si="103"/>
        <v>0</v>
      </c>
      <c r="DC81" s="162">
        <f t="shared" si="104"/>
        <v>0</v>
      </c>
      <c r="DD81" s="162">
        <f t="shared" si="105"/>
        <v>0</v>
      </c>
      <c r="DE81" s="178">
        <f t="shared" si="106"/>
        <v>0</v>
      </c>
    </row>
    <row r="82" spans="1:109">
      <c r="B82" s="108" t="str">
        <f>' B_Populations'!$B$12</f>
        <v>25-34</v>
      </c>
      <c r="C82" s="301"/>
      <c r="D82" s="302"/>
      <c r="E82" s="302"/>
      <c r="F82" s="155"/>
      <c r="G82" s="155"/>
      <c r="H82" s="155"/>
      <c r="I82" s="155"/>
      <c r="J82" s="155"/>
      <c r="K82" s="155"/>
      <c r="L82" s="155"/>
      <c r="M82" s="110"/>
      <c r="N82" s="110"/>
      <c r="O82" s="110"/>
      <c r="P82" s="110"/>
      <c r="Q82" s="110"/>
      <c r="R82" s="110"/>
      <c r="S82" s="110"/>
      <c r="T82" s="110"/>
      <c r="U82" s="110"/>
      <c r="V82" s="110"/>
      <c r="W82" s="110"/>
      <c r="X82" s="110"/>
      <c r="Y82" s="110"/>
      <c r="Z82" s="177"/>
      <c r="AA82" s="177"/>
      <c r="AB82" s="177"/>
      <c r="AC82" s="177"/>
      <c r="AD82" s="177"/>
      <c r="AE82" s="177"/>
      <c r="AF82" s="177"/>
      <c r="AG82" s="110"/>
      <c r="AH82" s="157">
        <f>' B_Populations'!C87</f>
        <v>0</v>
      </c>
      <c r="AI82" s="157">
        <f>IF(AH82=0,0,($C$82/$AH$82)*100000)</f>
        <v>0</v>
      </c>
      <c r="AJ82" s="157">
        <f>' B_Populations'!E87</f>
        <v>0</v>
      </c>
      <c r="AK82" s="157">
        <f>IF(AJ82=0,0,($D$82/$AJ$82)*100000)</f>
        <v>0</v>
      </c>
      <c r="AL82" s="157">
        <f>' B_Populations'!G87</f>
        <v>0</v>
      </c>
      <c r="AM82" s="157">
        <f>IF(AL82=0,0,($E$82/$AL$82)*100000)</f>
        <v>0</v>
      </c>
      <c r="AN82" s="157">
        <f>' B_Populations'!I87</f>
        <v>0</v>
      </c>
      <c r="AO82" s="157">
        <f>IF(AN82=0,0,($F$82/$AN$82)*100000)</f>
        <v>0</v>
      </c>
      <c r="AP82" s="157">
        <f>' B_Populations'!K87</f>
        <v>0</v>
      </c>
      <c r="AQ82" s="157">
        <f>IF(AP82=0,0,($G$82/$AP$82)*100000)</f>
        <v>0</v>
      </c>
      <c r="AR82" s="157">
        <f>' B_Populations'!M87</f>
        <v>0</v>
      </c>
      <c r="AS82" s="157">
        <f>IF(AR82=0,0,($H$82/$AR$82)*100000)</f>
        <v>0</v>
      </c>
      <c r="AT82" s="157">
        <f>' B_Populations'!O87</f>
        <v>0</v>
      </c>
      <c r="AU82" s="157">
        <f>IF(AT82=0,0,($I$82/$AT$82)*100000)</f>
        <v>0</v>
      </c>
      <c r="AV82" s="157">
        <f>' B_Populations'!Q87</f>
        <v>0</v>
      </c>
      <c r="AW82" s="157">
        <f>IF(AV82=0,0,($J$82/$AV$82)*100000)</f>
        <v>0</v>
      </c>
      <c r="AX82" s="157">
        <f>' B_Populations'!S87</f>
        <v>0</v>
      </c>
      <c r="AY82" s="157">
        <f>IF(AX82=0,0,($K$82/$AX$82)*100000)</f>
        <v>0</v>
      </c>
      <c r="AZ82" s="157">
        <f>' B_Populations'!U87</f>
        <v>0</v>
      </c>
      <c r="BA82" s="157">
        <f>IF(AZ82=0,0,($L$82/$AZ$82)*100000)</f>
        <v>0</v>
      </c>
      <c r="CQ82" s="110"/>
      <c r="CR82" s="158"/>
      <c r="CS82" s="159">
        <v>0.135573</v>
      </c>
      <c r="CT82" s="110"/>
      <c r="CU82" s="108" t="str">
        <f>' B_Populations'!$B$12</f>
        <v>25-34</v>
      </c>
      <c r="CV82" s="160">
        <f t="shared" si="97"/>
        <v>0</v>
      </c>
      <c r="CW82" s="161">
        <f t="shared" si="98"/>
        <v>0</v>
      </c>
      <c r="CX82" s="161">
        <f t="shared" si="99"/>
        <v>0</v>
      </c>
      <c r="CY82" s="162">
        <f t="shared" si="100"/>
        <v>0</v>
      </c>
      <c r="CZ82" s="162">
        <f t="shared" si="101"/>
        <v>0</v>
      </c>
      <c r="DA82" s="162">
        <f t="shared" si="102"/>
        <v>0</v>
      </c>
      <c r="DB82" s="162">
        <f t="shared" si="103"/>
        <v>0</v>
      </c>
      <c r="DC82" s="162">
        <f t="shared" si="104"/>
        <v>0</v>
      </c>
      <c r="DD82" s="162">
        <f t="shared" si="105"/>
        <v>0</v>
      </c>
      <c r="DE82" s="178">
        <f t="shared" si="106"/>
        <v>0</v>
      </c>
    </row>
    <row r="83" spans="1:109">
      <c r="B83" s="108" t="str">
        <f>' B_Populations'!$B$13</f>
        <v>35-44</v>
      </c>
      <c r="C83" s="301"/>
      <c r="D83" s="302"/>
      <c r="E83" s="302"/>
      <c r="F83" s="155"/>
      <c r="G83" s="155"/>
      <c r="H83" s="155"/>
      <c r="I83" s="155"/>
      <c r="J83" s="155"/>
      <c r="K83" s="155"/>
      <c r="L83" s="155"/>
      <c r="M83" s="110"/>
      <c r="N83" s="110"/>
      <c r="O83" s="110"/>
      <c r="P83" s="110"/>
      <c r="Q83" s="110"/>
      <c r="R83" s="110"/>
      <c r="S83" s="110"/>
      <c r="T83" s="110"/>
      <c r="U83" s="110"/>
      <c r="V83" s="110"/>
      <c r="W83" s="110"/>
      <c r="X83" s="110"/>
      <c r="Y83" s="110"/>
      <c r="Z83" s="177"/>
      <c r="AA83" s="177"/>
      <c r="AB83" s="177"/>
      <c r="AC83" s="177"/>
      <c r="AD83" s="177"/>
      <c r="AE83" s="177"/>
      <c r="AF83" s="177"/>
      <c r="AG83" s="110"/>
      <c r="AH83" s="157">
        <f>' B_Populations'!C88</f>
        <v>0</v>
      </c>
      <c r="AI83" s="157">
        <f>IF(AH83=0,0,($C$83/$AH$83)*100000)</f>
        <v>0</v>
      </c>
      <c r="AJ83" s="157">
        <f>' B_Populations'!E88</f>
        <v>0</v>
      </c>
      <c r="AK83" s="157">
        <f>IF(AJ83=0,0,($D$83/$AJ$83)*100000)</f>
        <v>0</v>
      </c>
      <c r="AL83" s="157">
        <f>' B_Populations'!G88</f>
        <v>0</v>
      </c>
      <c r="AM83" s="157">
        <f>IF(AL83=0,0,($E$83/$AL$83)*100000)</f>
        <v>0</v>
      </c>
      <c r="AN83" s="157">
        <f>' B_Populations'!I88</f>
        <v>0</v>
      </c>
      <c r="AO83" s="157">
        <f>IF(AN83=0,0,($F$83/$AN$83)*100000)</f>
        <v>0</v>
      </c>
      <c r="AP83" s="157">
        <f>' B_Populations'!K88</f>
        <v>0</v>
      </c>
      <c r="AQ83" s="157">
        <f>IF(AP83=0,0,($G$83/$AP$83)*100000)</f>
        <v>0</v>
      </c>
      <c r="AR83" s="157">
        <f>' B_Populations'!M88</f>
        <v>0</v>
      </c>
      <c r="AS83" s="157">
        <f>IF(AR83=0,0,($H$83/$AR$83)*100000)</f>
        <v>0</v>
      </c>
      <c r="AT83" s="157">
        <f>' B_Populations'!O88</f>
        <v>0</v>
      </c>
      <c r="AU83" s="157">
        <f>IF(AT83=0,0,($I$83/$AT$83)*100000)</f>
        <v>0</v>
      </c>
      <c r="AV83" s="157">
        <f>' B_Populations'!Q88</f>
        <v>0</v>
      </c>
      <c r="AW83" s="157">
        <f>IF(AV83=0,0,($J$83/$AV$83)*100000)</f>
        <v>0</v>
      </c>
      <c r="AX83" s="157">
        <f>' B_Populations'!S88</f>
        <v>0</v>
      </c>
      <c r="AY83" s="157">
        <f>IF(AX83=0,0,($K$83/$AX$83)*100000)</f>
        <v>0</v>
      </c>
      <c r="AZ83" s="157">
        <f>' B_Populations'!U88</f>
        <v>0</v>
      </c>
      <c r="BA83" s="157">
        <f>IF(AZ83=0,0,($L$83/$AZ$83)*100000)</f>
        <v>0</v>
      </c>
      <c r="CQ83" s="110"/>
      <c r="CR83" s="158"/>
      <c r="CS83" s="159">
        <v>0.16261300000000001</v>
      </c>
      <c r="CT83" s="110"/>
      <c r="CU83" s="108" t="str">
        <f>' B_Populations'!$B$13</f>
        <v>35-44</v>
      </c>
      <c r="CV83" s="160">
        <f t="shared" si="97"/>
        <v>0</v>
      </c>
      <c r="CW83" s="161">
        <f t="shared" si="98"/>
        <v>0</v>
      </c>
      <c r="CX83" s="161">
        <f t="shared" si="99"/>
        <v>0</v>
      </c>
      <c r="CY83" s="162">
        <f t="shared" si="100"/>
        <v>0</v>
      </c>
      <c r="CZ83" s="162">
        <f t="shared" si="101"/>
        <v>0</v>
      </c>
      <c r="DA83" s="162">
        <f t="shared" si="102"/>
        <v>0</v>
      </c>
      <c r="DB83" s="162">
        <f t="shared" si="103"/>
        <v>0</v>
      </c>
      <c r="DC83" s="162">
        <f t="shared" si="104"/>
        <v>0</v>
      </c>
      <c r="DD83" s="162">
        <f t="shared" si="105"/>
        <v>0</v>
      </c>
      <c r="DE83" s="178">
        <f t="shared" si="106"/>
        <v>0</v>
      </c>
    </row>
    <row r="84" spans="1:109">
      <c r="B84" s="108" t="str">
        <f>' B_Populations'!$B$14</f>
        <v>45-54</v>
      </c>
      <c r="C84" s="301"/>
      <c r="D84" s="302"/>
      <c r="E84" s="302"/>
      <c r="F84" s="155"/>
      <c r="G84" s="155"/>
      <c r="H84" s="155"/>
      <c r="I84" s="155"/>
      <c r="J84" s="155"/>
      <c r="K84" s="155"/>
      <c r="L84" s="155"/>
      <c r="M84" s="110"/>
      <c r="N84" s="110"/>
      <c r="O84" s="110"/>
      <c r="P84" s="110"/>
      <c r="Q84" s="110"/>
      <c r="R84" s="110"/>
      <c r="S84" s="110"/>
      <c r="T84" s="110"/>
      <c r="U84" s="110"/>
      <c r="V84" s="110"/>
      <c r="W84" s="110"/>
      <c r="X84" s="110"/>
      <c r="Y84" s="110"/>
      <c r="Z84" s="177"/>
      <c r="AA84" s="177"/>
      <c r="AB84" s="177"/>
      <c r="AC84" s="177"/>
      <c r="AD84" s="177"/>
      <c r="AE84" s="177"/>
      <c r="AF84" s="177"/>
      <c r="AG84" s="110"/>
      <c r="AH84" s="157">
        <f>' B_Populations'!C89</f>
        <v>0</v>
      </c>
      <c r="AI84" s="157">
        <f>IF(AH84=0,0,($C$84/$AH$84)*100000)</f>
        <v>0</v>
      </c>
      <c r="AJ84" s="157">
        <f>' B_Populations'!E89</f>
        <v>0</v>
      </c>
      <c r="AK84" s="157">
        <f>IF(AJ84=0,0,($D$84/$AJ$84)*100000)</f>
        <v>0</v>
      </c>
      <c r="AL84" s="157">
        <f>' B_Populations'!G89</f>
        <v>0</v>
      </c>
      <c r="AM84" s="157">
        <f>IF(AL84=0,0,($E$84/$AL$84)*100000)</f>
        <v>0</v>
      </c>
      <c r="AN84" s="157">
        <f>' B_Populations'!I89</f>
        <v>0</v>
      </c>
      <c r="AO84" s="157">
        <f>IF(AN84=0,0,($F$84/$AN$84)*100000)</f>
        <v>0</v>
      </c>
      <c r="AP84" s="157">
        <f>' B_Populations'!K89</f>
        <v>0</v>
      </c>
      <c r="AQ84" s="157">
        <f>IF(AP84=0,0,($G$84/$AP$84)*100000)</f>
        <v>0</v>
      </c>
      <c r="AR84" s="157">
        <f>' B_Populations'!M89</f>
        <v>0</v>
      </c>
      <c r="AS84" s="157">
        <f>IF(AR84=0,0,($H$84/$AR$84)*100000)</f>
        <v>0</v>
      </c>
      <c r="AT84" s="157">
        <f>' B_Populations'!O89</f>
        <v>0</v>
      </c>
      <c r="AU84" s="157">
        <f>IF(AT84=0,0,($I$84/$AT$84)*100000)</f>
        <v>0</v>
      </c>
      <c r="AV84" s="157">
        <f>' B_Populations'!Q89</f>
        <v>0</v>
      </c>
      <c r="AW84" s="157">
        <f>IF(AV84=0,0,($J$84/$AV$84)*100000)</f>
        <v>0</v>
      </c>
      <c r="AX84" s="157">
        <f>' B_Populations'!S89</f>
        <v>0</v>
      </c>
      <c r="AY84" s="157">
        <f>IF(AX84=0,0,($K$84/$AX$84)*100000)</f>
        <v>0</v>
      </c>
      <c r="AZ84" s="157">
        <f>' B_Populations'!U89</f>
        <v>0</v>
      </c>
      <c r="BA84" s="157">
        <f>IF(AZ84=0,0,($L$84/$AZ$84)*100000)</f>
        <v>0</v>
      </c>
      <c r="CQ84" s="110"/>
      <c r="CR84" s="158"/>
      <c r="CS84" s="159">
        <v>0.13483400000000001</v>
      </c>
      <c r="CT84" s="110"/>
      <c r="CU84" s="108" t="str">
        <f>' B_Populations'!$B$14</f>
        <v>45-54</v>
      </c>
      <c r="CV84" s="160">
        <f t="shared" si="97"/>
        <v>0</v>
      </c>
      <c r="CW84" s="161">
        <f t="shared" si="98"/>
        <v>0</v>
      </c>
      <c r="CX84" s="161">
        <f t="shared" si="99"/>
        <v>0</v>
      </c>
      <c r="CY84" s="162">
        <f t="shared" si="100"/>
        <v>0</v>
      </c>
      <c r="CZ84" s="162">
        <f t="shared" si="101"/>
        <v>0</v>
      </c>
      <c r="DA84" s="162">
        <f t="shared" si="102"/>
        <v>0</v>
      </c>
      <c r="DB84" s="162">
        <f t="shared" si="103"/>
        <v>0</v>
      </c>
      <c r="DC84" s="162">
        <f t="shared" si="104"/>
        <v>0</v>
      </c>
      <c r="DD84" s="162">
        <f t="shared" si="105"/>
        <v>0</v>
      </c>
      <c r="DE84" s="178">
        <f t="shared" si="106"/>
        <v>0</v>
      </c>
    </row>
    <row r="85" spans="1:109">
      <c r="B85" s="108" t="str">
        <f>' B_Populations'!$B$15</f>
        <v>55-64</v>
      </c>
      <c r="C85" s="301"/>
      <c r="D85" s="302"/>
      <c r="E85" s="302"/>
      <c r="F85" s="155"/>
      <c r="G85" s="155"/>
      <c r="H85" s="155"/>
      <c r="I85" s="155"/>
      <c r="J85" s="155"/>
      <c r="K85" s="155"/>
      <c r="L85" s="155"/>
      <c r="M85" s="110"/>
      <c r="N85" s="110"/>
      <c r="O85" s="110"/>
      <c r="P85" s="110"/>
      <c r="Q85" s="110"/>
      <c r="R85" s="110"/>
      <c r="S85" s="110"/>
      <c r="T85" s="110"/>
      <c r="U85" s="110"/>
      <c r="V85" s="110"/>
      <c r="W85" s="110"/>
      <c r="X85" s="110"/>
      <c r="Y85" s="110"/>
      <c r="Z85" s="177"/>
      <c r="AA85" s="177"/>
      <c r="AB85" s="177"/>
      <c r="AC85" s="177"/>
      <c r="AD85" s="177"/>
      <c r="AE85" s="177"/>
      <c r="AF85" s="177"/>
      <c r="AG85" s="110"/>
      <c r="AH85" s="157">
        <f>' B_Populations'!C90</f>
        <v>0</v>
      </c>
      <c r="AI85" s="157">
        <f>IF(AH85=0,0,($C$85/$AH$85)*100000)</f>
        <v>0</v>
      </c>
      <c r="AJ85" s="157">
        <f>' B_Populations'!E90</f>
        <v>0</v>
      </c>
      <c r="AK85" s="157">
        <f>IF(AJ85=0,0,($D$85/$AJ$85)*100000)</f>
        <v>0</v>
      </c>
      <c r="AL85" s="157">
        <f>' B_Populations'!G90</f>
        <v>0</v>
      </c>
      <c r="AM85" s="157">
        <f>IF(AL85=0,0,($E$85/$AL$85)*100000)</f>
        <v>0</v>
      </c>
      <c r="AN85" s="157">
        <f>' B_Populations'!I90</f>
        <v>0</v>
      </c>
      <c r="AO85" s="157">
        <f>IF(AN85=0,0,($F$85/$AN$85)*100000)</f>
        <v>0</v>
      </c>
      <c r="AP85" s="157">
        <f>' B_Populations'!K90</f>
        <v>0</v>
      </c>
      <c r="AQ85" s="157">
        <f>IF(AP85=0,0,($G$85/$AP$85)*100000)</f>
        <v>0</v>
      </c>
      <c r="AR85" s="157">
        <f>' B_Populations'!M90</f>
        <v>0</v>
      </c>
      <c r="AS85" s="157">
        <f>IF(AR85=0,0,($H$85/$AR$85)*100000)</f>
        <v>0</v>
      </c>
      <c r="AT85" s="157">
        <f>' B_Populations'!O90</f>
        <v>0</v>
      </c>
      <c r="AU85" s="157">
        <f>IF(AT85=0,0,($I$85/$AT$85)*100000)</f>
        <v>0</v>
      </c>
      <c r="AV85" s="157">
        <f>' B_Populations'!Q90</f>
        <v>0</v>
      </c>
      <c r="AW85" s="157">
        <f>IF(AV85=0,0,($J$85/$AV$85)*100000)</f>
        <v>0</v>
      </c>
      <c r="AX85" s="157">
        <f>' B_Populations'!S90</f>
        <v>0</v>
      </c>
      <c r="AY85" s="157">
        <f>IF(AX85=0,0,($K$85/$AX$85)*100000)</f>
        <v>0</v>
      </c>
      <c r="AZ85" s="157">
        <f>' B_Populations'!U90</f>
        <v>0</v>
      </c>
      <c r="BA85" s="157">
        <f>IF(AZ85=0,0,($L$85/$AZ$85)*100000)</f>
        <v>0</v>
      </c>
      <c r="CQ85" s="110"/>
      <c r="CR85" s="158"/>
      <c r="CS85" s="159">
        <v>8.7247000000000005E-2</v>
      </c>
      <c r="CT85" s="110"/>
      <c r="CU85" s="108" t="str">
        <f>' B_Populations'!$B$15</f>
        <v>55-64</v>
      </c>
      <c r="CV85" s="160">
        <f t="shared" si="97"/>
        <v>0</v>
      </c>
      <c r="CW85" s="161">
        <f t="shared" si="98"/>
        <v>0</v>
      </c>
      <c r="CX85" s="161">
        <f t="shared" si="99"/>
        <v>0</v>
      </c>
      <c r="CY85" s="162">
        <f t="shared" si="100"/>
        <v>0</v>
      </c>
      <c r="CZ85" s="162">
        <f t="shared" si="101"/>
        <v>0</v>
      </c>
      <c r="DA85" s="162">
        <f t="shared" si="102"/>
        <v>0</v>
      </c>
      <c r="DB85" s="162">
        <f t="shared" si="103"/>
        <v>0</v>
      </c>
      <c r="DC85" s="162">
        <f t="shared" si="104"/>
        <v>0</v>
      </c>
      <c r="DD85" s="162">
        <f t="shared" si="105"/>
        <v>0</v>
      </c>
      <c r="DE85" s="178">
        <f t="shared" si="106"/>
        <v>0</v>
      </c>
    </row>
    <row r="86" spans="1:109">
      <c r="B86" s="108" t="str">
        <f>' B_Populations'!$B$16</f>
        <v>65-74</v>
      </c>
      <c r="C86" s="301"/>
      <c r="D86" s="302"/>
      <c r="E86" s="302"/>
      <c r="F86" s="155"/>
      <c r="G86" s="155"/>
      <c r="H86" s="155"/>
      <c r="I86" s="155"/>
      <c r="J86" s="155"/>
      <c r="K86" s="155"/>
      <c r="L86" s="155"/>
      <c r="M86" s="110"/>
      <c r="N86" s="110"/>
      <c r="O86" s="110"/>
      <c r="P86" s="110"/>
      <c r="Q86" s="110"/>
      <c r="R86" s="110"/>
      <c r="S86" s="110"/>
      <c r="T86" s="110"/>
      <c r="U86" s="110"/>
      <c r="V86" s="110"/>
      <c r="W86" s="110"/>
      <c r="X86" s="110"/>
      <c r="Y86" s="110"/>
      <c r="Z86" s="177"/>
      <c r="AA86" s="177"/>
      <c r="AB86" s="177"/>
      <c r="AC86" s="177"/>
      <c r="AD86" s="177"/>
      <c r="AE86" s="177"/>
      <c r="AF86" s="177"/>
      <c r="AG86" s="110"/>
      <c r="AH86" s="157">
        <f>' B_Populations'!C91</f>
        <v>0</v>
      </c>
      <c r="AI86" s="157">
        <f>IF(AH86=0,0,($C$86/$AH$86)*100000)</f>
        <v>0</v>
      </c>
      <c r="AJ86" s="157">
        <f>' B_Populations'!E91</f>
        <v>0</v>
      </c>
      <c r="AK86" s="157">
        <f>IF(AJ86=0,0,($D$86/$AJ$86)*100000)</f>
        <v>0</v>
      </c>
      <c r="AL86" s="157">
        <f>' B_Populations'!G91</f>
        <v>0</v>
      </c>
      <c r="AM86" s="157">
        <f>IF(AL86=0,0,($E$86/$AL$86)*100000)</f>
        <v>0</v>
      </c>
      <c r="AN86" s="157">
        <f>' B_Populations'!I91</f>
        <v>0</v>
      </c>
      <c r="AO86" s="157">
        <f>IF(AN86=0,0,($F$86/$AN$86)*100000)</f>
        <v>0</v>
      </c>
      <c r="AP86" s="157">
        <f>' B_Populations'!K91</f>
        <v>0</v>
      </c>
      <c r="AQ86" s="157">
        <f>IF(AP86=0,0,($G$86/$AP$86)*100000)</f>
        <v>0</v>
      </c>
      <c r="AR86" s="157">
        <f>' B_Populations'!M91</f>
        <v>0</v>
      </c>
      <c r="AS86" s="157">
        <f>IF(AR86=0,0,($H$86/$AR$86)*100000)</f>
        <v>0</v>
      </c>
      <c r="AT86" s="157">
        <f>' B_Populations'!O91</f>
        <v>0</v>
      </c>
      <c r="AU86" s="157">
        <f>IF(AT86=0,0,($I$86/$AT$86)*100000)</f>
        <v>0</v>
      </c>
      <c r="AV86" s="157">
        <f>' B_Populations'!Q91</f>
        <v>0</v>
      </c>
      <c r="AW86" s="157">
        <f>IF(AV86=0,0,($J$86/$AV$86)*100000)</f>
        <v>0</v>
      </c>
      <c r="AX86" s="157">
        <f>' B_Populations'!S91</f>
        <v>0</v>
      </c>
      <c r="AY86" s="157">
        <f>IF(AX86=0,0,($K$86/$AX$86)*100000)</f>
        <v>0</v>
      </c>
      <c r="AZ86" s="157">
        <f>' B_Populations'!U91</f>
        <v>0</v>
      </c>
      <c r="BA86" s="157">
        <f>IF(AZ86=0,0,($L$86/$AZ$86)*100000)</f>
        <v>0</v>
      </c>
      <c r="CQ86" s="110"/>
      <c r="CR86" s="158"/>
      <c r="CS86" s="159">
        <v>6.6036999999999998E-2</v>
      </c>
      <c r="CT86" s="110"/>
      <c r="CU86" s="108" t="str">
        <f>' B_Populations'!$B$16</f>
        <v>65-74</v>
      </c>
      <c r="CV86" s="160">
        <f t="shared" si="97"/>
        <v>0</v>
      </c>
      <c r="CW86" s="161">
        <f t="shared" si="98"/>
        <v>0</v>
      </c>
      <c r="CX86" s="161">
        <f t="shared" si="99"/>
        <v>0</v>
      </c>
      <c r="CY86" s="162">
        <f t="shared" si="100"/>
        <v>0</v>
      </c>
      <c r="CZ86" s="162">
        <f t="shared" si="101"/>
        <v>0</v>
      </c>
      <c r="DA86" s="162">
        <f t="shared" si="102"/>
        <v>0</v>
      </c>
      <c r="DB86" s="162">
        <f t="shared" si="103"/>
        <v>0</v>
      </c>
      <c r="DC86" s="162">
        <f t="shared" si="104"/>
        <v>0</v>
      </c>
      <c r="DD86" s="162">
        <f t="shared" si="105"/>
        <v>0</v>
      </c>
      <c r="DE86" s="178">
        <f t="shared" si="106"/>
        <v>0</v>
      </c>
    </row>
    <row r="87" spans="1:109">
      <c r="B87" s="108" t="str">
        <f>' B_Populations'!$B$17</f>
        <v>75-84</v>
      </c>
      <c r="C87" s="301"/>
      <c r="D87" s="302"/>
      <c r="E87" s="302"/>
      <c r="F87" s="155"/>
      <c r="G87" s="155"/>
      <c r="H87" s="155"/>
      <c r="I87" s="155"/>
      <c r="J87" s="155"/>
      <c r="K87" s="155"/>
      <c r="L87" s="155"/>
      <c r="M87" s="110"/>
      <c r="N87" s="110"/>
      <c r="O87" s="110"/>
      <c r="P87" s="110"/>
      <c r="Q87" s="110"/>
      <c r="R87" s="110"/>
      <c r="S87" s="110"/>
      <c r="T87" s="110"/>
      <c r="U87" s="110"/>
      <c r="V87" s="110"/>
      <c r="W87" s="110"/>
      <c r="X87" s="110"/>
      <c r="Y87" s="110"/>
      <c r="Z87" s="177"/>
      <c r="AA87" s="177"/>
      <c r="AB87" s="177"/>
      <c r="AC87" s="177"/>
      <c r="AD87" s="177"/>
      <c r="AE87" s="177"/>
      <c r="AF87" s="177"/>
      <c r="AG87" s="110"/>
      <c r="AH87" s="157">
        <f>' B_Populations'!C92</f>
        <v>0</v>
      </c>
      <c r="AI87" s="157">
        <f>IF(AH87=0,0,($C$87/$AH$87)*100000)</f>
        <v>0</v>
      </c>
      <c r="AJ87" s="157">
        <f>' B_Populations'!E92</f>
        <v>0</v>
      </c>
      <c r="AK87" s="157">
        <f>IF(AJ87=0,0,($D$87/$AJ$87)*100000)</f>
        <v>0</v>
      </c>
      <c r="AL87" s="157">
        <f>' B_Populations'!G92</f>
        <v>0</v>
      </c>
      <c r="AM87" s="157">
        <f>IF(AL87=0,0,($E$87/$AL$87)*100000)</f>
        <v>0</v>
      </c>
      <c r="AN87" s="157">
        <f>' B_Populations'!I92</f>
        <v>0</v>
      </c>
      <c r="AO87" s="157">
        <f>IF(AN87=0,0,($F$87/$AN$87)*100000)</f>
        <v>0</v>
      </c>
      <c r="AP87" s="157">
        <f>' B_Populations'!K92</f>
        <v>0</v>
      </c>
      <c r="AQ87" s="157">
        <f>IF(AP87=0,0,($G$87/$AP$87)*100000)</f>
        <v>0</v>
      </c>
      <c r="AR87" s="157">
        <f>' B_Populations'!M92</f>
        <v>0</v>
      </c>
      <c r="AS87" s="157">
        <f>IF(AR87=0,0,($H$87/$AR$87)*100000)</f>
        <v>0</v>
      </c>
      <c r="AT87" s="157">
        <f>' B_Populations'!O92</f>
        <v>0</v>
      </c>
      <c r="AU87" s="157">
        <f>IF(AT87=0,0,($I$87/$AT$87)*100000)</f>
        <v>0</v>
      </c>
      <c r="AV87" s="157">
        <f>' B_Populations'!Q92</f>
        <v>0</v>
      </c>
      <c r="AW87" s="157">
        <f>IF(AV87=0,0,($J$87/$AV$87)*100000)</f>
        <v>0</v>
      </c>
      <c r="AX87" s="157">
        <f>' B_Populations'!S92</f>
        <v>0</v>
      </c>
      <c r="AY87" s="157">
        <f>IF(AX87=0,0,($K$87/$AX$87)*100000)</f>
        <v>0</v>
      </c>
      <c r="AZ87" s="157">
        <f>' B_Populations'!U92</f>
        <v>0</v>
      </c>
      <c r="BA87" s="157">
        <f>IF(AZ87=0,0,($L$87/$AZ$87)*100000)</f>
        <v>0</v>
      </c>
      <c r="CQ87" s="110"/>
      <c r="CR87" s="158"/>
      <c r="CS87" s="159">
        <v>4.4840999999999999E-2</v>
      </c>
      <c r="CT87" s="110"/>
      <c r="CU87" s="108" t="str">
        <f>' B_Populations'!$B$17</f>
        <v>75-84</v>
      </c>
      <c r="CV87" s="160">
        <f t="shared" si="97"/>
        <v>0</v>
      </c>
      <c r="CW87" s="161">
        <f t="shared" si="98"/>
        <v>0</v>
      </c>
      <c r="CX87" s="161">
        <f t="shared" si="99"/>
        <v>0</v>
      </c>
      <c r="CY87" s="162">
        <f t="shared" si="100"/>
        <v>0</v>
      </c>
      <c r="CZ87" s="162">
        <f t="shared" si="101"/>
        <v>0</v>
      </c>
      <c r="DA87" s="162">
        <f t="shared" si="102"/>
        <v>0</v>
      </c>
      <c r="DB87" s="162">
        <f t="shared" si="103"/>
        <v>0</v>
      </c>
      <c r="DC87" s="162">
        <f t="shared" si="104"/>
        <v>0</v>
      </c>
      <c r="DD87" s="162">
        <f t="shared" si="105"/>
        <v>0</v>
      </c>
      <c r="DE87" s="178">
        <f t="shared" si="106"/>
        <v>0</v>
      </c>
    </row>
    <row r="88" spans="1:109">
      <c r="B88" s="108" t="str">
        <f>' B_Populations'!$B$18</f>
        <v>85+</v>
      </c>
      <c r="C88" s="301"/>
      <c r="D88" s="302"/>
      <c r="E88" s="302"/>
      <c r="F88" s="155"/>
      <c r="G88" s="155"/>
      <c r="H88" s="155"/>
      <c r="I88" s="155"/>
      <c r="J88" s="155"/>
      <c r="K88" s="155"/>
      <c r="L88" s="155"/>
      <c r="M88" s="110"/>
      <c r="N88" s="110"/>
      <c r="O88" s="110"/>
      <c r="P88" s="110"/>
      <c r="Q88" s="110"/>
      <c r="R88" s="110"/>
      <c r="S88" s="110"/>
      <c r="T88" s="110"/>
      <c r="U88" s="110"/>
      <c r="V88" s="110"/>
      <c r="W88" s="110"/>
      <c r="X88" s="110"/>
      <c r="Y88" s="110"/>
      <c r="Z88" s="177"/>
      <c r="AA88" s="177"/>
      <c r="AB88" s="177"/>
      <c r="AC88" s="177"/>
      <c r="AD88" s="177"/>
      <c r="AE88" s="177"/>
      <c r="AF88" s="177"/>
      <c r="AG88" s="110"/>
      <c r="AH88" s="157">
        <f>' B_Populations'!C93</f>
        <v>0</v>
      </c>
      <c r="AI88" s="157">
        <f>IF(AH88=0,0,($C$88/$AH$88)*100000)</f>
        <v>0</v>
      </c>
      <c r="AJ88" s="157">
        <f>' B_Populations'!E93</f>
        <v>0</v>
      </c>
      <c r="AK88" s="157">
        <f>IF(AJ88=0,0,($D$88/$AJ$88)*100000)</f>
        <v>0</v>
      </c>
      <c r="AL88" s="157">
        <f>' B_Populations'!G93</f>
        <v>0</v>
      </c>
      <c r="AM88" s="157">
        <f>IF(AL88=0,0,($E$88/$AL$88)*100000)</f>
        <v>0</v>
      </c>
      <c r="AN88" s="157">
        <f>' B_Populations'!I93</f>
        <v>0</v>
      </c>
      <c r="AO88" s="157">
        <f>IF(AN88=0,0,($F$88/$AN$88)*100000)</f>
        <v>0</v>
      </c>
      <c r="AP88" s="157">
        <f>' B_Populations'!K93</f>
        <v>0</v>
      </c>
      <c r="AQ88" s="157">
        <f>IF(AP88=0,0,($G$88/$AP$88)*100000)</f>
        <v>0</v>
      </c>
      <c r="AR88" s="157">
        <f>' B_Populations'!M93</f>
        <v>0</v>
      </c>
      <c r="AS88" s="157">
        <f>IF(AR88=0,0,($H$88/$AR$88)*100000)</f>
        <v>0</v>
      </c>
      <c r="AT88" s="157">
        <f>' B_Populations'!O93</f>
        <v>0</v>
      </c>
      <c r="AU88" s="157">
        <f>IF(AT88=0,0,($I$88/$AT$88)*100000)</f>
        <v>0</v>
      </c>
      <c r="AV88" s="157">
        <f>' B_Populations'!Q93</f>
        <v>0</v>
      </c>
      <c r="AW88" s="157">
        <f>IF(AV88=0,0,($J$88/$AV$88)*100000)</f>
        <v>0</v>
      </c>
      <c r="AX88" s="157">
        <f>' B_Populations'!S93</f>
        <v>0</v>
      </c>
      <c r="AY88" s="157">
        <f>IF(AX88=0,0,($K$88/$AX$88)*100000)</f>
        <v>0</v>
      </c>
      <c r="AZ88" s="157">
        <f>' B_Populations'!U93</f>
        <v>0</v>
      </c>
      <c r="BA88" s="157">
        <f>IF(AZ88=0,0,($L$88/$AZ$88)*100000)</f>
        <v>0</v>
      </c>
      <c r="CQ88" s="110"/>
      <c r="CR88" s="158"/>
      <c r="CS88" s="159">
        <v>1.5507999999999999E-2</v>
      </c>
      <c r="CT88" s="110"/>
      <c r="CU88" s="108" t="str">
        <f>' B_Populations'!$B$18</f>
        <v>85+</v>
      </c>
      <c r="CV88" s="160">
        <f t="shared" si="97"/>
        <v>0</v>
      </c>
      <c r="CW88" s="161">
        <f t="shared" si="98"/>
        <v>0</v>
      </c>
      <c r="CX88" s="161">
        <f t="shared" si="99"/>
        <v>0</v>
      </c>
      <c r="CY88" s="162">
        <f t="shared" si="100"/>
        <v>0</v>
      </c>
      <c r="CZ88" s="162">
        <f t="shared" si="101"/>
        <v>0</v>
      </c>
      <c r="DA88" s="162">
        <f t="shared" si="102"/>
        <v>0</v>
      </c>
      <c r="DB88" s="162">
        <f t="shared" si="103"/>
        <v>0</v>
      </c>
      <c r="DC88" s="162">
        <f t="shared" si="104"/>
        <v>0</v>
      </c>
      <c r="DD88" s="162">
        <f t="shared" si="105"/>
        <v>0</v>
      </c>
      <c r="DE88" s="178">
        <f t="shared" si="106"/>
        <v>0</v>
      </c>
    </row>
    <row r="89" spans="1:109">
      <c r="B89" s="163" t="s">
        <v>115</v>
      </c>
      <c r="C89" s="164">
        <f t="shared" ref="C89:L89" si="107">SUM(C79:C88)</f>
        <v>0</v>
      </c>
      <c r="D89" s="165">
        <f t="shared" si="107"/>
        <v>0</v>
      </c>
      <c r="E89" s="165">
        <f t="shared" si="107"/>
        <v>0</v>
      </c>
      <c r="F89" s="167">
        <f t="shared" si="107"/>
        <v>0</v>
      </c>
      <c r="G89" s="167">
        <f t="shared" si="107"/>
        <v>0</v>
      </c>
      <c r="H89" s="167">
        <f t="shared" si="107"/>
        <v>0</v>
      </c>
      <c r="I89" s="167">
        <f t="shared" si="107"/>
        <v>0</v>
      </c>
      <c r="J89" s="167">
        <f t="shared" si="107"/>
        <v>0</v>
      </c>
      <c r="K89" s="167">
        <f t="shared" si="107"/>
        <v>0</v>
      </c>
      <c r="L89" s="179">
        <f t="shared" si="107"/>
        <v>0</v>
      </c>
      <c r="M89" s="98"/>
      <c r="AH89" s="170">
        <f t="shared" ref="AH89:BA89" si="108">SUM(AH79:AH88)</f>
        <v>0</v>
      </c>
      <c r="AI89" s="157">
        <f t="shared" si="108"/>
        <v>0</v>
      </c>
      <c r="AJ89" s="157">
        <f t="shared" si="108"/>
        <v>0</v>
      </c>
      <c r="AK89" s="157">
        <f t="shared" si="108"/>
        <v>0</v>
      </c>
      <c r="AL89" s="157">
        <f t="shared" si="108"/>
        <v>0</v>
      </c>
      <c r="AM89" s="157">
        <f t="shared" si="108"/>
        <v>0</v>
      </c>
      <c r="AN89" s="157">
        <f t="shared" si="108"/>
        <v>0</v>
      </c>
      <c r="AO89" s="157">
        <f t="shared" si="108"/>
        <v>0</v>
      </c>
      <c r="AP89" s="157">
        <f t="shared" si="108"/>
        <v>0</v>
      </c>
      <c r="AQ89" s="157">
        <f t="shared" si="108"/>
        <v>0</v>
      </c>
      <c r="AR89" s="157">
        <f t="shared" si="108"/>
        <v>0</v>
      </c>
      <c r="AS89" s="157">
        <f t="shared" si="108"/>
        <v>0</v>
      </c>
      <c r="AT89" s="157">
        <f t="shared" si="108"/>
        <v>0</v>
      </c>
      <c r="AU89" s="157">
        <f t="shared" si="108"/>
        <v>0</v>
      </c>
      <c r="AV89" s="157">
        <f t="shared" si="108"/>
        <v>0</v>
      </c>
      <c r="AW89" s="157">
        <f t="shared" si="108"/>
        <v>0</v>
      </c>
      <c r="AX89" s="157">
        <f t="shared" si="108"/>
        <v>0</v>
      </c>
      <c r="AY89" s="157">
        <f t="shared" si="108"/>
        <v>0</v>
      </c>
      <c r="AZ89" s="157">
        <f t="shared" si="108"/>
        <v>0</v>
      </c>
      <c r="BA89" s="157">
        <f t="shared" si="108"/>
        <v>0</v>
      </c>
      <c r="CS89" s="171"/>
      <c r="CU89" s="157" t="s">
        <v>115</v>
      </c>
      <c r="CV89" s="160">
        <f t="shared" ref="CV89:DE89" si="109">SUM(CV79:CV88)</f>
        <v>0</v>
      </c>
      <c r="CW89" s="161">
        <f t="shared" si="109"/>
        <v>0</v>
      </c>
      <c r="CX89" s="161">
        <f t="shared" si="109"/>
        <v>0</v>
      </c>
      <c r="CY89" s="172">
        <f t="shared" si="109"/>
        <v>0</v>
      </c>
      <c r="CZ89" s="172">
        <f t="shared" si="109"/>
        <v>0</v>
      </c>
      <c r="DA89" s="172">
        <f t="shared" si="109"/>
        <v>0</v>
      </c>
      <c r="DB89" s="172">
        <f t="shared" si="109"/>
        <v>0</v>
      </c>
      <c r="DC89" s="172">
        <f t="shared" si="109"/>
        <v>0</v>
      </c>
      <c r="DD89" s="172">
        <f t="shared" si="109"/>
        <v>0</v>
      </c>
      <c r="DE89" s="180">
        <f t="shared" si="109"/>
        <v>0</v>
      </c>
    </row>
    <row r="91" spans="1:109" ht="12.95" thickBot="1"/>
    <row r="92" spans="1:109" ht="13.5" thickBot="1">
      <c r="A92" s="136" t="s">
        <v>116</v>
      </c>
      <c r="B92" s="173"/>
      <c r="C92" s="174">
        <f>' B_Populations'!A100</f>
        <v>0</v>
      </c>
      <c r="D92" s="139" t="s">
        <v>103</v>
      </c>
      <c r="E92" s="139"/>
      <c r="F92" s="140" t="s">
        <v>104</v>
      </c>
      <c r="G92" s="141"/>
      <c r="H92" s="141"/>
      <c r="I92" s="141"/>
      <c r="J92" s="141"/>
      <c r="K92" s="141"/>
      <c r="L92" s="141"/>
      <c r="M92" s="98"/>
      <c r="N92" s="98"/>
      <c r="O92" s="98"/>
      <c r="P92" s="98"/>
      <c r="Q92" s="98"/>
      <c r="R92" s="98"/>
      <c r="S92" s="98"/>
      <c r="T92" s="98"/>
      <c r="U92" s="98"/>
      <c r="V92" s="98"/>
      <c r="W92" s="98"/>
      <c r="X92" s="98"/>
      <c r="Y92" s="98"/>
      <c r="CV92" s="98" t="s">
        <v>106</v>
      </c>
      <c r="CW92" s="98"/>
      <c r="CX92" s="98"/>
      <c r="CY92" s="98"/>
    </row>
    <row r="93" spans="1:109" ht="39">
      <c r="B93" s="144" t="s">
        <v>32</v>
      </c>
      <c r="C93" s="145" t="s">
        <v>107</v>
      </c>
      <c r="D93" s="146" t="s">
        <v>108</v>
      </c>
      <c r="E93" s="146" t="s">
        <v>109</v>
      </c>
      <c r="F93" s="148" t="str">
        <f>' B_Populations'!$I$8</f>
        <v>White-Not Hispanic</v>
      </c>
      <c r="G93" s="148" t="str">
        <f>' B_Populations'!$K$8</f>
        <v>Hispanic</v>
      </c>
      <c r="H93" s="148" t="str">
        <f>' B_Populations'!$M$8</f>
        <v>Black-Not Hispanic</v>
      </c>
      <c r="I93" s="148" t="str">
        <f>' B_Populations'!$O$8</f>
        <v>Asian</v>
      </c>
      <c r="J93" s="148" t="str">
        <f>' B_Populations'!$Q$8</f>
        <v>American Indian/Alaska Native</v>
      </c>
      <c r="K93" s="148" t="str">
        <f>' B_Populations'!$S$8</f>
        <v>Other</v>
      </c>
      <c r="L93" s="175" t="str">
        <f>' B_Populations'!$U$8</f>
        <v>Other</v>
      </c>
      <c r="M93" s="102"/>
      <c r="N93" s="102"/>
      <c r="O93" s="102"/>
      <c r="P93" s="102"/>
      <c r="Q93" s="102"/>
      <c r="R93" s="102"/>
      <c r="S93" s="102"/>
      <c r="T93" s="102"/>
      <c r="U93" s="102"/>
      <c r="V93" s="102"/>
      <c r="W93" s="102"/>
      <c r="X93" s="102"/>
      <c r="Y93" s="102"/>
      <c r="Z93" s="102"/>
      <c r="AA93" s="102"/>
      <c r="AB93" s="102"/>
      <c r="AC93" s="102"/>
      <c r="AD93" s="102"/>
      <c r="AE93" s="102"/>
      <c r="AF93" s="102"/>
      <c r="AH93" s="150" t="s">
        <v>110</v>
      </c>
      <c r="AI93" s="150" t="s">
        <v>111</v>
      </c>
      <c r="AJ93" s="150" t="s">
        <v>112</v>
      </c>
      <c r="AK93" s="150" t="s">
        <v>111</v>
      </c>
      <c r="AL93" s="150" t="s">
        <v>113</v>
      </c>
      <c r="AM93" s="150" t="s">
        <v>111</v>
      </c>
      <c r="AN93" s="150" t="str">
        <f>' B_Populations'!$I$8</f>
        <v>White-Not Hispanic</v>
      </c>
      <c r="AO93" s="150" t="s">
        <v>111</v>
      </c>
      <c r="AP93" s="150" t="str">
        <f>' B_Populations'!$K$8</f>
        <v>Hispanic</v>
      </c>
      <c r="AQ93" s="150" t="s">
        <v>111</v>
      </c>
      <c r="AR93" s="150" t="str">
        <f>' B_Populations'!$M$8</f>
        <v>Black-Not Hispanic</v>
      </c>
      <c r="AS93" s="150" t="s">
        <v>111</v>
      </c>
      <c r="AT93" s="150" t="str">
        <f>' B_Populations'!$O$8</f>
        <v>Asian</v>
      </c>
      <c r="AU93" s="150" t="s">
        <v>111</v>
      </c>
      <c r="AV93" s="150" t="str">
        <f>' B_Populations'!$Q$8</f>
        <v>American Indian/Alaska Native</v>
      </c>
      <c r="AW93" s="150" t="s">
        <v>111</v>
      </c>
      <c r="AX93" s="150" t="str">
        <f>' B_Populations'!$S$8</f>
        <v>Other</v>
      </c>
      <c r="AY93" s="150" t="s">
        <v>111</v>
      </c>
      <c r="AZ93" s="150" t="str">
        <f>' B_Populations'!$U$8</f>
        <v>Other</v>
      </c>
      <c r="BA93" s="150" t="s">
        <v>111</v>
      </c>
      <c r="BB93" s="102"/>
      <c r="BC93" s="102"/>
      <c r="BD93" s="102"/>
      <c r="BE93" s="102"/>
      <c r="BF93" s="102"/>
      <c r="BG93" s="102"/>
      <c r="BH93" s="102"/>
      <c r="BI93" s="102"/>
      <c r="BJ93" s="102"/>
      <c r="BK93" s="102"/>
      <c r="BL93" s="102"/>
      <c r="BM93" s="102"/>
      <c r="BN93" s="102"/>
      <c r="BO93" s="102"/>
      <c r="BP93" s="102"/>
      <c r="BQ93" s="102"/>
      <c r="BR93" s="102"/>
      <c r="BS93" s="102"/>
      <c r="BT93" s="102"/>
      <c r="BU93" s="102"/>
      <c r="BV93" s="102"/>
      <c r="BW93" s="102"/>
      <c r="BX93" s="102"/>
      <c r="BY93" s="102"/>
      <c r="BZ93" s="102"/>
      <c r="CA93" s="102"/>
      <c r="CB93" s="102"/>
      <c r="CC93" s="102"/>
      <c r="CD93" s="102"/>
      <c r="CE93" s="102"/>
      <c r="CF93" s="102"/>
      <c r="CG93" s="102"/>
      <c r="CH93" s="102"/>
      <c r="CI93" s="102"/>
      <c r="CJ93" s="102"/>
      <c r="CK93" s="102"/>
      <c r="CL93" s="102"/>
      <c r="CM93" s="102"/>
      <c r="CN93" s="102"/>
      <c r="CO93" s="102"/>
      <c r="CP93" s="102"/>
      <c r="CQ93" s="102"/>
      <c r="CR93" s="102"/>
      <c r="CS93" s="151" t="s">
        <v>114</v>
      </c>
      <c r="CU93" s="150" t="s">
        <v>32</v>
      </c>
      <c r="CV93" s="152" t="s">
        <v>33</v>
      </c>
      <c r="CW93" s="153" t="s">
        <v>34</v>
      </c>
      <c r="CX93" s="153" t="s">
        <v>35</v>
      </c>
      <c r="CY93" s="148" t="str">
        <f>' B_Populations'!$I$8</f>
        <v>White-Not Hispanic</v>
      </c>
      <c r="CZ93" s="148" t="str">
        <f>' B_Populations'!$K$8</f>
        <v>Hispanic</v>
      </c>
      <c r="DA93" s="148" t="str">
        <f>' B_Populations'!$M$8</f>
        <v>Black-Not Hispanic</v>
      </c>
      <c r="DB93" s="148" t="str">
        <f>' B_Populations'!$O$8</f>
        <v>Asian</v>
      </c>
      <c r="DC93" s="148" t="str">
        <f>' B_Populations'!$Q$8</f>
        <v>American Indian/Alaska Native</v>
      </c>
      <c r="DD93" s="148" t="str">
        <f>' B_Populations'!$S$8</f>
        <v>Other</v>
      </c>
      <c r="DE93" s="175" t="str">
        <f>' B_Populations'!$U$8</f>
        <v>Other</v>
      </c>
    </row>
    <row r="94" spans="1:109">
      <c r="B94" s="108" t="str">
        <f>' B_Populations'!$B$9</f>
        <v>10-14</v>
      </c>
      <c r="C94" s="301"/>
      <c r="D94" s="302"/>
      <c r="E94" s="302"/>
      <c r="F94" s="155"/>
      <c r="G94" s="155"/>
      <c r="H94" s="155"/>
      <c r="I94" s="155"/>
      <c r="J94" s="155"/>
      <c r="K94" s="155"/>
      <c r="L94" s="155"/>
      <c r="M94" s="110"/>
      <c r="N94" s="110"/>
      <c r="O94" s="110"/>
      <c r="P94" s="110"/>
      <c r="Q94" s="110"/>
      <c r="R94" s="110"/>
      <c r="S94" s="110"/>
      <c r="T94" s="110"/>
      <c r="U94" s="110"/>
      <c r="V94" s="110"/>
      <c r="W94" s="110"/>
      <c r="X94" s="110"/>
      <c r="Y94" s="110"/>
      <c r="Z94" s="177"/>
      <c r="AA94" s="177"/>
      <c r="AB94" s="177"/>
      <c r="AC94" s="177"/>
      <c r="AD94" s="177"/>
      <c r="AE94" s="177"/>
      <c r="AF94" s="177"/>
      <c r="AG94" s="110"/>
      <c r="AH94" s="157">
        <f>' B_Populations'!C99</f>
        <v>0</v>
      </c>
      <c r="AI94" s="157">
        <f>IF(AH94=0,0,($C$94/$AH$94)*100000)</f>
        <v>0</v>
      </c>
      <c r="AJ94" s="157">
        <f>' B_Populations'!E99</f>
        <v>0</v>
      </c>
      <c r="AK94" s="157">
        <f>IF(AJ94=0,0,($D$94/$AJ$94)*100000)</f>
        <v>0</v>
      </c>
      <c r="AL94" s="157">
        <f>' B_Populations'!G99</f>
        <v>0</v>
      </c>
      <c r="AM94" s="157">
        <f>IF(AL94=0,0,($E$94/$AL$94)*100000)</f>
        <v>0</v>
      </c>
      <c r="AN94" s="157">
        <f>' B_Populations'!I99</f>
        <v>0</v>
      </c>
      <c r="AO94" s="157">
        <f>IF(AN94=0,0,($F$94/$AN$94)*100000)</f>
        <v>0</v>
      </c>
      <c r="AP94" s="157">
        <f>' B_Populations'!K99</f>
        <v>0</v>
      </c>
      <c r="AQ94" s="157">
        <f>IF(AP94=0,0,($G$94/$AP$94)*100000)</f>
        <v>0</v>
      </c>
      <c r="AR94" s="157">
        <f>' B_Populations'!M99</f>
        <v>0</v>
      </c>
      <c r="AS94" s="157">
        <f>IF(AR94=0,0,($H$94/$AR$94)*100000)</f>
        <v>0</v>
      </c>
      <c r="AT94" s="157">
        <f>' B_Populations'!O99</f>
        <v>0</v>
      </c>
      <c r="AU94" s="157">
        <f>IF(AT94=0,0,($I$94/$AT$94)*100000)</f>
        <v>0</v>
      </c>
      <c r="AV94" s="157">
        <f>' B_Populations'!Q99</f>
        <v>0</v>
      </c>
      <c r="AW94" s="157">
        <f>IF(AV94=0,0,($J$94/$AV$94)*100000)</f>
        <v>0</v>
      </c>
      <c r="AX94" s="157">
        <f>' B_Populations'!S99</f>
        <v>0</v>
      </c>
      <c r="AY94" s="157">
        <f>IF(AX94=0,0,($K$94/$AX$94)*100000)</f>
        <v>0</v>
      </c>
      <c r="AZ94" s="157">
        <f>' B_Populations'!U99</f>
        <v>0</v>
      </c>
      <c r="BA94" s="157">
        <f>IF(AZ94=0,0,($L$94/$AZ$94)*100000)</f>
        <v>0</v>
      </c>
      <c r="CQ94" s="110"/>
      <c r="CR94" s="158"/>
      <c r="CS94" s="159">
        <v>7.3032E-2</v>
      </c>
      <c r="CT94" s="110"/>
      <c r="CU94" s="108" t="str">
        <f>' B_Populations'!$B$9</f>
        <v>10-14</v>
      </c>
      <c r="CV94" s="160">
        <f t="shared" ref="CV94:CV103" si="110">AI94*CS94</f>
        <v>0</v>
      </c>
      <c r="CW94" s="161">
        <f t="shared" ref="CW94:CW103" si="111">AK94*CS94</f>
        <v>0</v>
      </c>
      <c r="CX94" s="161">
        <f t="shared" ref="CX94:CX103" si="112">AM94*CS94</f>
        <v>0</v>
      </c>
      <c r="CY94" s="162">
        <f t="shared" ref="CY94:CY103" si="113">AO94*CS94</f>
        <v>0</v>
      </c>
      <c r="CZ94" s="162">
        <f t="shared" ref="CZ94:CZ103" si="114">AQ94*CS94</f>
        <v>0</v>
      </c>
      <c r="DA94" s="162">
        <f t="shared" ref="DA94:DA103" si="115">AS94*CS94</f>
        <v>0</v>
      </c>
      <c r="DB94" s="162">
        <f t="shared" ref="DB94:DB103" si="116">AU94*CS94</f>
        <v>0</v>
      </c>
      <c r="DC94" s="162">
        <f t="shared" ref="DC94:DC103" si="117">AW94*CS94</f>
        <v>0</v>
      </c>
      <c r="DD94" s="162">
        <f t="shared" ref="DD94:DD103" si="118">AY94*CS94</f>
        <v>0</v>
      </c>
      <c r="DE94" s="178">
        <f t="shared" ref="DE94:DE103" si="119">BA94*CS94</f>
        <v>0</v>
      </c>
    </row>
    <row r="95" spans="1:109">
      <c r="B95" s="108" t="str">
        <f>' B_Populations'!$B$10</f>
        <v>15-19</v>
      </c>
      <c r="C95" s="301"/>
      <c r="D95" s="302"/>
      <c r="E95" s="302"/>
      <c r="F95" s="155"/>
      <c r="G95" s="155"/>
      <c r="H95" s="155"/>
      <c r="I95" s="155"/>
      <c r="J95" s="155"/>
      <c r="K95" s="155"/>
      <c r="L95" s="155"/>
      <c r="M95" s="110"/>
      <c r="N95" s="110"/>
      <c r="O95" s="110"/>
      <c r="P95" s="110"/>
      <c r="Q95" s="110"/>
      <c r="R95" s="110"/>
      <c r="S95" s="110"/>
      <c r="T95" s="110"/>
      <c r="U95" s="110"/>
      <c r="V95" s="110"/>
      <c r="W95" s="110"/>
      <c r="X95" s="110"/>
      <c r="Y95" s="110"/>
      <c r="Z95" s="177"/>
      <c r="AA95" s="177"/>
      <c r="AB95" s="177"/>
      <c r="AC95" s="177"/>
      <c r="AD95" s="177"/>
      <c r="AE95" s="177"/>
      <c r="AF95" s="177"/>
      <c r="AG95" s="110"/>
      <c r="AH95" s="157">
        <f>' B_Populations'!C100</f>
        <v>0</v>
      </c>
      <c r="AI95" s="157">
        <f>IF(AH95=0,0,($C$95/$AH$95)*100000)</f>
        <v>0</v>
      </c>
      <c r="AJ95" s="157">
        <f>' B_Populations'!E100</f>
        <v>0</v>
      </c>
      <c r="AK95" s="157">
        <f>IF(AJ95=0,0,($D$95/$AJ$95)*100000)</f>
        <v>0</v>
      </c>
      <c r="AL95" s="157">
        <f>' B_Populations'!G100</f>
        <v>0</v>
      </c>
      <c r="AM95" s="157">
        <f>IF(AL95=0,0,($E$95/$AL$95)*100000)</f>
        <v>0</v>
      </c>
      <c r="AN95" s="157">
        <f>' B_Populations'!I100</f>
        <v>0</v>
      </c>
      <c r="AO95" s="157">
        <f>IF(AN95=0,0,($F$95/$AN$95)*100000)</f>
        <v>0</v>
      </c>
      <c r="AP95" s="157">
        <f>' B_Populations'!K100</f>
        <v>0</v>
      </c>
      <c r="AQ95" s="157">
        <f>IF(AP95=0,0,($G$95/$AP$95)*100000)</f>
        <v>0</v>
      </c>
      <c r="AR95" s="157">
        <f>' B_Populations'!M100</f>
        <v>0</v>
      </c>
      <c r="AS95" s="157">
        <f>IF(AR95=0,0,($H$95/$AR$95)*100000)</f>
        <v>0</v>
      </c>
      <c r="AT95" s="157">
        <f>' B_Populations'!O100</f>
        <v>0</v>
      </c>
      <c r="AU95" s="157">
        <f>IF(AT95=0,0,($I$95/$AT$95)*100000)</f>
        <v>0</v>
      </c>
      <c r="AV95" s="157">
        <f>' B_Populations'!Q100</f>
        <v>0</v>
      </c>
      <c r="AW95" s="157">
        <f>IF(AV95=0,0,($J$95/$AV$95)*100000)</f>
        <v>0</v>
      </c>
      <c r="AX95" s="157">
        <f>' B_Populations'!S100</f>
        <v>0</v>
      </c>
      <c r="AY95" s="157">
        <f>IF(AX95=0,0,($K$95/$AX$95)*100000)</f>
        <v>0</v>
      </c>
      <c r="AZ95" s="157">
        <f>' B_Populations'!U100</f>
        <v>0</v>
      </c>
      <c r="BA95" s="157">
        <f>IF(AZ95=0,0,($L$95/$AZ$95)*100000)</f>
        <v>0</v>
      </c>
      <c r="CQ95" s="110"/>
      <c r="CR95" s="158"/>
      <c r="CS95" s="159">
        <v>7.2168999999999997E-2</v>
      </c>
      <c r="CT95" s="110"/>
      <c r="CU95" s="108" t="str">
        <f>' B_Populations'!$B$10</f>
        <v>15-19</v>
      </c>
      <c r="CV95" s="160">
        <f t="shared" si="110"/>
        <v>0</v>
      </c>
      <c r="CW95" s="161">
        <f t="shared" si="111"/>
        <v>0</v>
      </c>
      <c r="CX95" s="161">
        <f t="shared" si="112"/>
        <v>0</v>
      </c>
      <c r="CY95" s="162">
        <f t="shared" si="113"/>
        <v>0</v>
      </c>
      <c r="CZ95" s="162">
        <f t="shared" si="114"/>
        <v>0</v>
      </c>
      <c r="DA95" s="162">
        <f t="shared" si="115"/>
        <v>0</v>
      </c>
      <c r="DB95" s="162">
        <f t="shared" si="116"/>
        <v>0</v>
      </c>
      <c r="DC95" s="162">
        <f t="shared" si="117"/>
        <v>0</v>
      </c>
      <c r="DD95" s="162">
        <f t="shared" si="118"/>
        <v>0</v>
      </c>
      <c r="DE95" s="178">
        <f t="shared" si="119"/>
        <v>0</v>
      </c>
    </row>
    <row r="96" spans="1:109">
      <c r="B96" s="108" t="str">
        <f>' B_Populations'!$B$11</f>
        <v>20-24</v>
      </c>
      <c r="C96" s="301"/>
      <c r="D96" s="302"/>
      <c r="E96" s="302"/>
      <c r="F96" s="155"/>
      <c r="G96" s="155"/>
      <c r="H96" s="155"/>
      <c r="I96" s="155"/>
      <c r="J96" s="155"/>
      <c r="K96" s="155"/>
      <c r="L96" s="155"/>
      <c r="M96" s="110"/>
      <c r="N96" s="110"/>
      <c r="O96" s="110"/>
      <c r="P96" s="110"/>
      <c r="Q96" s="110"/>
      <c r="R96" s="110"/>
      <c r="S96" s="110"/>
      <c r="T96" s="110"/>
      <c r="U96" s="110"/>
      <c r="V96" s="110"/>
      <c r="W96" s="110"/>
      <c r="X96" s="110"/>
      <c r="Y96" s="110"/>
      <c r="Z96" s="177"/>
      <c r="AA96" s="177"/>
      <c r="AB96" s="177"/>
      <c r="AC96" s="177"/>
      <c r="AD96" s="177"/>
      <c r="AE96" s="177"/>
      <c r="AF96" s="177"/>
      <c r="AG96" s="110"/>
      <c r="AH96" s="157">
        <f>' B_Populations'!C101</f>
        <v>0</v>
      </c>
      <c r="AI96" s="157">
        <f>IF(AH96=0,0,($C$96/$AH$96)*100000)</f>
        <v>0</v>
      </c>
      <c r="AJ96" s="157">
        <f>' B_Populations'!E101</f>
        <v>0</v>
      </c>
      <c r="AK96" s="157">
        <f>IF(AJ96=0,0,($D$96/$AJ$96)*100000)</f>
        <v>0</v>
      </c>
      <c r="AL96" s="157">
        <f>' B_Populations'!G101</f>
        <v>0</v>
      </c>
      <c r="AM96" s="157">
        <f>IF(AL96=0,0,($E$96/$AL$96)*100000)</f>
        <v>0</v>
      </c>
      <c r="AN96" s="157">
        <f>' B_Populations'!I101</f>
        <v>0</v>
      </c>
      <c r="AO96" s="157">
        <f>IF(AN96=0,0,($F$96/$AN$96)*100000)</f>
        <v>0</v>
      </c>
      <c r="AP96" s="157">
        <f>' B_Populations'!K101</f>
        <v>0</v>
      </c>
      <c r="AQ96" s="157">
        <f>IF(AP96=0,0,($G$96/$AP$96)*100000)</f>
        <v>0</v>
      </c>
      <c r="AR96" s="157">
        <f>' B_Populations'!M101</f>
        <v>0</v>
      </c>
      <c r="AS96" s="157">
        <f>IF(AR96=0,0,($H$96/$AR$96)*100000)</f>
        <v>0</v>
      </c>
      <c r="AT96" s="157">
        <f>' B_Populations'!O101</f>
        <v>0</v>
      </c>
      <c r="AU96" s="157">
        <f>IF(AT96=0,0,($I$96/$AT$96)*100000)</f>
        <v>0</v>
      </c>
      <c r="AV96" s="157">
        <f>' B_Populations'!Q101</f>
        <v>0</v>
      </c>
      <c r="AW96" s="157">
        <f>IF(AV96=0,0,($J$96/$AV$96)*100000)</f>
        <v>0</v>
      </c>
      <c r="AX96" s="157">
        <f>' B_Populations'!S101</f>
        <v>0</v>
      </c>
      <c r="AY96" s="157">
        <f>IF(AX96=0,0,($K$96/$AX$96)*100000)</f>
        <v>0</v>
      </c>
      <c r="AZ96" s="157">
        <f>' B_Populations'!U101</f>
        <v>0</v>
      </c>
      <c r="BA96" s="157">
        <f>IF(AZ96=0,0,($L$96/$AZ$96)*100000)</f>
        <v>0</v>
      </c>
      <c r="CQ96" s="110"/>
      <c r="CR96" s="158"/>
      <c r="CS96" s="159">
        <v>6.6477999999999995E-2</v>
      </c>
      <c r="CT96" s="110"/>
      <c r="CU96" s="108" t="str">
        <f>' B_Populations'!$B$11</f>
        <v>20-24</v>
      </c>
      <c r="CV96" s="160">
        <f t="shared" si="110"/>
        <v>0</v>
      </c>
      <c r="CW96" s="161">
        <f t="shared" si="111"/>
        <v>0</v>
      </c>
      <c r="CX96" s="161">
        <f t="shared" si="112"/>
        <v>0</v>
      </c>
      <c r="CY96" s="162">
        <f t="shared" si="113"/>
        <v>0</v>
      </c>
      <c r="CZ96" s="162">
        <f t="shared" si="114"/>
        <v>0</v>
      </c>
      <c r="DA96" s="162">
        <f t="shared" si="115"/>
        <v>0</v>
      </c>
      <c r="DB96" s="162">
        <f t="shared" si="116"/>
        <v>0</v>
      </c>
      <c r="DC96" s="162">
        <f t="shared" si="117"/>
        <v>0</v>
      </c>
      <c r="DD96" s="162">
        <f t="shared" si="118"/>
        <v>0</v>
      </c>
      <c r="DE96" s="178">
        <f t="shared" si="119"/>
        <v>0</v>
      </c>
    </row>
    <row r="97" spans="1:109">
      <c r="B97" s="108" t="str">
        <f>' B_Populations'!$B$12</f>
        <v>25-34</v>
      </c>
      <c r="C97" s="301"/>
      <c r="D97" s="302"/>
      <c r="E97" s="302"/>
      <c r="F97" s="155"/>
      <c r="G97" s="155"/>
      <c r="H97" s="155"/>
      <c r="I97" s="155"/>
      <c r="J97" s="155"/>
      <c r="K97" s="155"/>
      <c r="L97" s="155"/>
      <c r="M97" s="110"/>
      <c r="N97" s="110"/>
      <c r="O97" s="110"/>
      <c r="P97" s="110"/>
      <c r="Q97" s="110"/>
      <c r="R97" s="110"/>
      <c r="S97" s="110"/>
      <c r="T97" s="110"/>
      <c r="U97" s="110"/>
      <c r="V97" s="110"/>
      <c r="W97" s="110"/>
      <c r="X97" s="110"/>
      <c r="Y97" s="110"/>
      <c r="Z97" s="177"/>
      <c r="AA97" s="177"/>
      <c r="AB97" s="177"/>
      <c r="AC97" s="177"/>
      <c r="AD97" s="177"/>
      <c r="AE97" s="177"/>
      <c r="AF97" s="177"/>
      <c r="AG97" s="110"/>
      <c r="AH97" s="157">
        <f>' B_Populations'!C102</f>
        <v>0</v>
      </c>
      <c r="AI97" s="157">
        <f>IF(AH97=0,0,($C$97/$AH$97)*100000)</f>
        <v>0</v>
      </c>
      <c r="AJ97" s="157">
        <f>' B_Populations'!E102</f>
        <v>0</v>
      </c>
      <c r="AK97" s="157">
        <f>IF(AJ97=0,0,($D$97/$AJ$97)*100000)</f>
        <v>0</v>
      </c>
      <c r="AL97" s="157">
        <f>' B_Populations'!G102</f>
        <v>0</v>
      </c>
      <c r="AM97" s="157">
        <f>IF(AL97=0,0,($E$97/$AL$97)*100000)</f>
        <v>0</v>
      </c>
      <c r="AN97" s="157">
        <f>' B_Populations'!I102</f>
        <v>0</v>
      </c>
      <c r="AO97" s="157">
        <f>IF(AN97=0,0,($F$97/$AN$97)*100000)</f>
        <v>0</v>
      </c>
      <c r="AP97" s="157">
        <f>' B_Populations'!K102</f>
        <v>0</v>
      </c>
      <c r="AQ97" s="157">
        <f>IF(AP97=0,0,($G$97/$AP$97)*100000)</f>
        <v>0</v>
      </c>
      <c r="AR97" s="157">
        <f>' B_Populations'!M102</f>
        <v>0</v>
      </c>
      <c r="AS97" s="157">
        <f>IF(AR97=0,0,($H$97/$AR$97)*100000)</f>
        <v>0</v>
      </c>
      <c r="AT97" s="157">
        <f>' B_Populations'!O102</f>
        <v>0</v>
      </c>
      <c r="AU97" s="157">
        <f>IF(AT97=0,0,($I$97/$AT$97)*100000)</f>
        <v>0</v>
      </c>
      <c r="AV97" s="157">
        <f>' B_Populations'!Q102</f>
        <v>0</v>
      </c>
      <c r="AW97" s="157">
        <f>IF(AV97=0,0,($J$97/$AV$97)*100000)</f>
        <v>0</v>
      </c>
      <c r="AX97" s="157">
        <f>' B_Populations'!S102</f>
        <v>0</v>
      </c>
      <c r="AY97" s="157">
        <f>IF(AX97=0,0,($K$97/$AX$97)*100000)</f>
        <v>0</v>
      </c>
      <c r="AZ97" s="157">
        <f>' B_Populations'!U102</f>
        <v>0</v>
      </c>
      <c r="BA97" s="157">
        <f>IF(AZ97=0,0,($L$97/$AZ$97)*100000)</f>
        <v>0</v>
      </c>
      <c r="CQ97" s="110"/>
      <c r="CR97" s="158"/>
      <c r="CS97" s="159">
        <v>0.135573</v>
      </c>
      <c r="CT97" s="110"/>
      <c r="CU97" s="108" t="str">
        <f>' B_Populations'!$B$12</f>
        <v>25-34</v>
      </c>
      <c r="CV97" s="160">
        <f t="shared" si="110"/>
        <v>0</v>
      </c>
      <c r="CW97" s="161">
        <f t="shared" si="111"/>
        <v>0</v>
      </c>
      <c r="CX97" s="161">
        <f t="shared" si="112"/>
        <v>0</v>
      </c>
      <c r="CY97" s="162">
        <f t="shared" si="113"/>
        <v>0</v>
      </c>
      <c r="CZ97" s="162">
        <f t="shared" si="114"/>
        <v>0</v>
      </c>
      <c r="DA97" s="162">
        <f t="shared" si="115"/>
        <v>0</v>
      </c>
      <c r="DB97" s="162">
        <f t="shared" si="116"/>
        <v>0</v>
      </c>
      <c r="DC97" s="162">
        <f t="shared" si="117"/>
        <v>0</v>
      </c>
      <c r="DD97" s="162">
        <f t="shared" si="118"/>
        <v>0</v>
      </c>
      <c r="DE97" s="178">
        <f t="shared" si="119"/>
        <v>0</v>
      </c>
    </row>
    <row r="98" spans="1:109">
      <c r="B98" s="108" t="str">
        <f>' B_Populations'!$B$13</f>
        <v>35-44</v>
      </c>
      <c r="C98" s="301"/>
      <c r="D98" s="302"/>
      <c r="E98" s="302"/>
      <c r="F98" s="155"/>
      <c r="G98" s="155"/>
      <c r="H98" s="155"/>
      <c r="I98" s="155"/>
      <c r="J98" s="155"/>
      <c r="K98" s="155"/>
      <c r="L98" s="155"/>
      <c r="M98" s="110"/>
      <c r="N98" s="110"/>
      <c r="O98" s="110"/>
      <c r="P98" s="110"/>
      <c r="Q98" s="110"/>
      <c r="R98" s="110"/>
      <c r="S98" s="110"/>
      <c r="T98" s="110"/>
      <c r="U98" s="110"/>
      <c r="V98" s="110"/>
      <c r="W98" s="110"/>
      <c r="X98" s="110"/>
      <c r="Y98" s="110"/>
      <c r="Z98" s="177"/>
      <c r="AA98" s="177"/>
      <c r="AB98" s="177"/>
      <c r="AC98" s="177"/>
      <c r="AD98" s="177"/>
      <c r="AE98" s="177"/>
      <c r="AF98" s="177"/>
      <c r="AG98" s="110"/>
      <c r="AH98" s="157">
        <f>' B_Populations'!C103</f>
        <v>0</v>
      </c>
      <c r="AI98" s="157">
        <f>IF(AH98=0,0,($C$98/$AH$98)*100000)</f>
        <v>0</v>
      </c>
      <c r="AJ98" s="157">
        <f>' B_Populations'!E103</f>
        <v>0</v>
      </c>
      <c r="AK98" s="157">
        <f>IF(AJ98=0,0,($D$98/$AJ$98)*100000)</f>
        <v>0</v>
      </c>
      <c r="AL98" s="157">
        <f>' B_Populations'!G103</f>
        <v>0</v>
      </c>
      <c r="AM98" s="157">
        <f>IF(AL98=0,0,($E$98/$AL$98)*100000)</f>
        <v>0</v>
      </c>
      <c r="AN98" s="157">
        <f>' B_Populations'!I103</f>
        <v>0</v>
      </c>
      <c r="AO98" s="157">
        <f>IF(AN98=0,0,($F$98/$AN$98)*100000)</f>
        <v>0</v>
      </c>
      <c r="AP98" s="157">
        <f>' B_Populations'!K103</f>
        <v>0</v>
      </c>
      <c r="AQ98" s="157">
        <f>IF(AP98=0,0,($G$98/$AP$98)*100000)</f>
        <v>0</v>
      </c>
      <c r="AR98" s="157">
        <f>' B_Populations'!M103</f>
        <v>0</v>
      </c>
      <c r="AS98" s="157">
        <f>IF(AR98=0,0,($H$98/$AR$98)*100000)</f>
        <v>0</v>
      </c>
      <c r="AT98" s="157">
        <f>' B_Populations'!O103</f>
        <v>0</v>
      </c>
      <c r="AU98" s="157">
        <f>IF(AT98=0,0,($I$98/$AT$98)*100000)</f>
        <v>0</v>
      </c>
      <c r="AV98" s="157">
        <f>' B_Populations'!Q103</f>
        <v>0</v>
      </c>
      <c r="AW98" s="157">
        <f>IF(AV98=0,0,($J$98/$AV$98)*100000)</f>
        <v>0</v>
      </c>
      <c r="AX98" s="157">
        <f>' B_Populations'!S103</f>
        <v>0</v>
      </c>
      <c r="AY98" s="157">
        <f>IF(AX98=0,0,($K$98/$AX$98)*100000)</f>
        <v>0</v>
      </c>
      <c r="AZ98" s="157">
        <f>' B_Populations'!U103</f>
        <v>0</v>
      </c>
      <c r="BA98" s="157">
        <f>IF(AZ98=0,0,($L$98/$AZ$98)*100000)</f>
        <v>0</v>
      </c>
      <c r="CQ98" s="110"/>
      <c r="CR98" s="158"/>
      <c r="CS98" s="159">
        <v>0.16261300000000001</v>
      </c>
      <c r="CT98" s="110"/>
      <c r="CU98" s="108" t="str">
        <f>' B_Populations'!$B$13</f>
        <v>35-44</v>
      </c>
      <c r="CV98" s="160">
        <f t="shared" si="110"/>
        <v>0</v>
      </c>
      <c r="CW98" s="161">
        <f t="shared" si="111"/>
        <v>0</v>
      </c>
      <c r="CX98" s="161">
        <f t="shared" si="112"/>
        <v>0</v>
      </c>
      <c r="CY98" s="162">
        <f t="shared" si="113"/>
        <v>0</v>
      </c>
      <c r="CZ98" s="162">
        <f t="shared" si="114"/>
        <v>0</v>
      </c>
      <c r="DA98" s="162">
        <f t="shared" si="115"/>
        <v>0</v>
      </c>
      <c r="DB98" s="162">
        <f t="shared" si="116"/>
        <v>0</v>
      </c>
      <c r="DC98" s="162">
        <f t="shared" si="117"/>
        <v>0</v>
      </c>
      <c r="DD98" s="162">
        <f t="shared" si="118"/>
        <v>0</v>
      </c>
      <c r="DE98" s="178">
        <f t="shared" si="119"/>
        <v>0</v>
      </c>
    </row>
    <row r="99" spans="1:109">
      <c r="B99" s="108" t="str">
        <f>' B_Populations'!$B$14</f>
        <v>45-54</v>
      </c>
      <c r="C99" s="301"/>
      <c r="D99" s="302"/>
      <c r="E99" s="302"/>
      <c r="F99" s="155"/>
      <c r="G99" s="155"/>
      <c r="H99" s="155"/>
      <c r="I99" s="155"/>
      <c r="J99" s="155"/>
      <c r="K99" s="155"/>
      <c r="L99" s="155"/>
      <c r="M99" s="110"/>
      <c r="N99" s="110"/>
      <c r="O99" s="110"/>
      <c r="P99" s="110"/>
      <c r="Q99" s="110"/>
      <c r="R99" s="110"/>
      <c r="S99" s="110"/>
      <c r="T99" s="110"/>
      <c r="U99" s="110"/>
      <c r="V99" s="110"/>
      <c r="W99" s="110"/>
      <c r="X99" s="110"/>
      <c r="Y99" s="110"/>
      <c r="Z99" s="177"/>
      <c r="AA99" s="177"/>
      <c r="AB99" s="177"/>
      <c r="AC99" s="177"/>
      <c r="AD99" s="177"/>
      <c r="AE99" s="177"/>
      <c r="AF99" s="177"/>
      <c r="AG99" s="110"/>
      <c r="AH99" s="157">
        <f>' B_Populations'!C104</f>
        <v>0</v>
      </c>
      <c r="AI99" s="157">
        <f>IF(AH99=0,0,($C$99/$AH$99)*100000)</f>
        <v>0</v>
      </c>
      <c r="AJ99" s="157">
        <f>' B_Populations'!E104</f>
        <v>0</v>
      </c>
      <c r="AK99" s="157">
        <f>IF(AJ99=0,0,($D$99/$AJ$99)*100000)</f>
        <v>0</v>
      </c>
      <c r="AL99" s="157">
        <f>' B_Populations'!G104</f>
        <v>0</v>
      </c>
      <c r="AM99" s="157">
        <f>IF(AL99=0,0,($E$99/$AL$99)*100000)</f>
        <v>0</v>
      </c>
      <c r="AN99" s="157">
        <f>' B_Populations'!I104</f>
        <v>0</v>
      </c>
      <c r="AO99" s="157">
        <f>IF(AN99=0,0,($F$99/$AN$99)*100000)</f>
        <v>0</v>
      </c>
      <c r="AP99" s="157">
        <f>' B_Populations'!K104</f>
        <v>0</v>
      </c>
      <c r="AQ99" s="157">
        <f>IF(AP99=0,0,($G$99/$AP$99)*100000)</f>
        <v>0</v>
      </c>
      <c r="AR99" s="157">
        <f>' B_Populations'!M104</f>
        <v>0</v>
      </c>
      <c r="AS99" s="157">
        <f>IF(AR99=0,0,($H$99/$AR$99)*100000)</f>
        <v>0</v>
      </c>
      <c r="AT99" s="157">
        <f>' B_Populations'!O104</f>
        <v>0</v>
      </c>
      <c r="AU99" s="157">
        <f>IF(AT99=0,0,($I$99/$AT$99)*100000)</f>
        <v>0</v>
      </c>
      <c r="AV99" s="157">
        <f>' B_Populations'!Q104</f>
        <v>0</v>
      </c>
      <c r="AW99" s="157">
        <f>IF(AV99=0,0,($J$99/$AV$99)*100000)</f>
        <v>0</v>
      </c>
      <c r="AX99" s="157">
        <f>' B_Populations'!S104</f>
        <v>0</v>
      </c>
      <c r="AY99" s="157">
        <f>IF(AX99=0,0,($K$99/$AX$99)*100000)</f>
        <v>0</v>
      </c>
      <c r="AZ99" s="157">
        <f>' B_Populations'!U104</f>
        <v>0</v>
      </c>
      <c r="BA99" s="157">
        <f>IF(AZ99=0,0,($L$99/$AZ$99)*100000)</f>
        <v>0</v>
      </c>
      <c r="CQ99" s="110"/>
      <c r="CR99" s="158"/>
      <c r="CS99" s="159">
        <v>0.13483400000000001</v>
      </c>
      <c r="CT99" s="110"/>
      <c r="CU99" s="108" t="str">
        <f>' B_Populations'!$B$14</f>
        <v>45-54</v>
      </c>
      <c r="CV99" s="160">
        <f t="shared" si="110"/>
        <v>0</v>
      </c>
      <c r="CW99" s="161">
        <f t="shared" si="111"/>
        <v>0</v>
      </c>
      <c r="CX99" s="161">
        <f t="shared" si="112"/>
        <v>0</v>
      </c>
      <c r="CY99" s="162">
        <f t="shared" si="113"/>
        <v>0</v>
      </c>
      <c r="CZ99" s="162">
        <f t="shared" si="114"/>
        <v>0</v>
      </c>
      <c r="DA99" s="162">
        <f t="shared" si="115"/>
        <v>0</v>
      </c>
      <c r="DB99" s="162">
        <f t="shared" si="116"/>
        <v>0</v>
      </c>
      <c r="DC99" s="162">
        <f t="shared" si="117"/>
        <v>0</v>
      </c>
      <c r="DD99" s="162">
        <f t="shared" si="118"/>
        <v>0</v>
      </c>
      <c r="DE99" s="178">
        <f t="shared" si="119"/>
        <v>0</v>
      </c>
    </row>
    <row r="100" spans="1:109">
      <c r="B100" s="108" t="str">
        <f>' B_Populations'!$B$15</f>
        <v>55-64</v>
      </c>
      <c r="C100" s="301"/>
      <c r="D100" s="302"/>
      <c r="E100" s="302"/>
      <c r="F100" s="155"/>
      <c r="G100" s="155"/>
      <c r="H100" s="155"/>
      <c r="I100" s="155"/>
      <c r="J100" s="155"/>
      <c r="K100" s="155"/>
      <c r="L100" s="155"/>
      <c r="M100" s="110"/>
      <c r="N100" s="110"/>
      <c r="O100" s="110"/>
      <c r="P100" s="110"/>
      <c r="Q100" s="110"/>
      <c r="R100" s="110"/>
      <c r="S100" s="110"/>
      <c r="T100" s="110"/>
      <c r="U100" s="110"/>
      <c r="V100" s="110"/>
      <c r="W100" s="110"/>
      <c r="X100" s="110"/>
      <c r="Y100" s="110"/>
      <c r="Z100" s="177"/>
      <c r="AA100" s="177"/>
      <c r="AB100" s="177"/>
      <c r="AC100" s="177"/>
      <c r="AD100" s="177"/>
      <c r="AE100" s="177"/>
      <c r="AF100" s="177"/>
      <c r="AG100" s="110"/>
      <c r="AH100" s="157">
        <f>' B_Populations'!C105</f>
        <v>0</v>
      </c>
      <c r="AI100" s="157">
        <f>IF(AH100=0,0,($C$100/$AH$100)*100000)</f>
        <v>0</v>
      </c>
      <c r="AJ100" s="157">
        <f>' B_Populations'!E105</f>
        <v>0</v>
      </c>
      <c r="AK100" s="157">
        <f>IF(AJ100=0,0,($D$100/$AJ$100)*100000)</f>
        <v>0</v>
      </c>
      <c r="AL100" s="157">
        <f>' B_Populations'!G105</f>
        <v>0</v>
      </c>
      <c r="AM100" s="157">
        <f>IF(AL100=0,0,($E$100/$AL$100)*100000)</f>
        <v>0</v>
      </c>
      <c r="AN100" s="157">
        <f>' B_Populations'!I105</f>
        <v>0</v>
      </c>
      <c r="AO100" s="157">
        <f>IF(AN100=0,0,($F$100/$AN$100)*100000)</f>
        <v>0</v>
      </c>
      <c r="AP100" s="157">
        <f>' B_Populations'!K105</f>
        <v>0</v>
      </c>
      <c r="AQ100" s="157">
        <f>IF(AP100=0,0,($G$100/$AP$100)*100000)</f>
        <v>0</v>
      </c>
      <c r="AR100" s="157">
        <f>' B_Populations'!M105</f>
        <v>0</v>
      </c>
      <c r="AS100" s="157">
        <f>IF(AR100=0,0,($H$100/$AR$100)*100000)</f>
        <v>0</v>
      </c>
      <c r="AT100" s="157">
        <f>' B_Populations'!O105</f>
        <v>0</v>
      </c>
      <c r="AU100" s="157">
        <f>IF(AT100=0,0,($I$100/$AT$100)*100000)</f>
        <v>0</v>
      </c>
      <c r="AV100" s="157">
        <f>' B_Populations'!Q105</f>
        <v>0</v>
      </c>
      <c r="AW100" s="157">
        <f>IF(AV100=0,0,($J$100/$AV$100)*100000)</f>
        <v>0</v>
      </c>
      <c r="AX100" s="157">
        <f>' B_Populations'!S105</f>
        <v>0</v>
      </c>
      <c r="AY100" s="157">
        <f>IF(AX100=0,0,($K$100/$AX$100)*100000)</f>
        <v>0</v>
      </c>
      <c r="AZ100" s="157">
        <f>' B_Populations'!U105</f>
        <v>0</v>
      </c>
      <c r="BA100" s="157">
        <f>IF(AZ100=0,0,($L$100/$AZ$100)*100000)</f>
        <v>0</v>
      </c>
      <c r="CQ100" s="110"/>
      <c r="CR100" s="158"/>
      <c r="CS100" s="159">
        <v>8.7247000000000005E-2</v>
      </c>
      <c r="CT100" s="110"/>
      <c r="CU100" s="108" t="str">
        <f>' B_Populations'!$B$15</f>
        <v>55-64</v>
      </c>
      <c r="CV100" s="160">
        <f t="shared" si="110"/>
        <v>0</v>
      </c>
      <c r="CW100" s="161">
        <f t="shared" si="111"/>
        <v>0</v>
      </c>
      <c r="CX100" s="161">
        <f t="shared" si="112"/>
        <v>0</v>
      </c>
      <c r="CY100" s="162">
        <f t="shared" si="113"/>
        <v>0</v>
      </c>
      <c r="CZ100" s="162">
        <f t="shared" si="114"/>
        <v>0</v>
      </c>
      <c r="DA100" s="162">
        <f t="shared" si="115"/>
        <v>0</v>
      </c>
      <c r="DB100" s="162">
        <f t="shared" si="116"/>
        <v>0</v>
      </c>
      <c r="DC100" s="162">
        <f t="shared" si="117"/>
        <v>0</v>
      </c>
      <c r="DD100" s="162">
        <f t="shared" si="118"/>
        <v>0</v>
      </c>
      <c r="DE100" s="178">
        <f t="shared" si="119"/>
        <v>0</v>
      </c>
    </row>
    <row r="101" spans="1:109">
      <c r="B101" s="108" t="str">
        <f>' B_Populations'!$B$16</f>
        <v>65-74</v>
      </c>
      <c r="C101" s="301"/>
      <c r="D101" s="302"/>
      <c r="E101" s="302"/>
      <c r="F101" s="155"/>
      <c r="G101" s="155"/>
      <c r="H101" s="155"/>
      <c r="I101" s="155"/>
      <c r="J101" s="155"/>
      <c r="K101" s="155"/>
      <c r="L101" s="155"/>
      <c r="M101" s="110"/>
      <c r="N101" s="110"/>
      <c r="O101" s="110"/>
      <c r="P101" s="110"/>
      <c r="Q101" s="110"/>
      <c r="R101" s="110"/>
      <c r="S101" s="110"/>
      <c r="T101" s="110"/>
      <c r="U101" s="110"/>
      <c r="V101" s="110"/>
      <c r="W101" s="110"/>
      <c r="X101" s="110"/>
      <c r="Y101" s="110"/>
      <c r="Z101" s="177"/>
      <c r="AA101" s="177"/>
      <c r="AB101" s="177"/>
      <c r="AC101" s="177"/>
      <c r="AD101" s="177"/>
      <c r="AE101" s="177"/>
      <c r="AF101" s="177"/>
      <c r="AG101" s="110"/>
      <c r="AH101" s="157">
        <f>' B_Populations'!C106</f>
        <v>0</v>
      </c>
      <c r="AI101" s="157">
        <f>IF(AH101=0,0,($C$101/$AH$101)*100000)</f>
        <v>0</v>
      </c>
      <c r="AJ101" s="157">
        <f>' B_Populations'!E106</f>
        <v>0</v>
      </c>
      <c r="AK101" s="157">
        <f>IF(AJ101=0,0,($D$101/$AJ$101)*100000)</f>
        <v>0</v>
      </c>
      <c r="AL101" s="157">
        <f>' B_Populations'!G106</f>
        <v>0</v>
      </c>
      <c r="AM101" s="157">
        <f>IF(AL101=0,0,($E$101/$AL$101)*100000)</f>
        <v>0</v>
      </c>
      <c r="AN101" s="157">
        <f>' B_Populations'!I106</f>
        <v>0</v>
      </c>
      <c r="AO101" s="157">
        <f>IF(AN101=0,0,($F$101/$AN$101)*100000)</f>
        <v>0</v>
      </c>
      <c r="AP101" s="157">
        <f>' B_Populations'!K106</f>
        <v>0</v>
      </c>
      <c r="AQ101" s="157">
        <f>IF(AP101=0,0,($G$101/$AP$101)*100000)</f>
        <v>0</v>
      </c>
      <c r="AR101" s="157">
        <f>' B_Populations'!M106</f>
        <v>0</v>
      </c>
      <c r="AS101" s="157">
        <f>IF(AR101=0,0,($H$101/$AR$101)*100000)</f>
        <v>0</v>
      </c>
      <c r="AT101" s="157">
        <f>' B_Populations'!O106</f>
        <v>0</v>
      </c>
      <c r="AU101" s="157">
        <f>IF(AT101=0,0,($I$101/$AT$101)*100000)</f>
        <v>0</v>
      </c>
      <c r="AV101" s="157">
        <f>' B_Populations'!Q106</f>
        <v>0</v>
      </c>
      <c r="AW101" s="157">
        <f>IF(AV101=0,0,($J$101/$AV$101)*100000)</f>
        <v>0</v>
      </c>
      <c r="AX101" s="157">
        <f>' B_Populations'!S106</f>
        <v>0</v>
      </c>
      <c r="AY101" s="157">
        <f>IF(AX101=0,0,($K$101/$AX$101)*100000)</f>
        <v>0</v>
      </c>
      <c r="AZ101" s="157">
        <f>' B_Populations'!U106</f>
        <v>0</v>
      </c>
      <c r="BA101" s="157">
        <f>IF(AZ101=0,0,($L$101/$AZ$101)*100000)</f>
        <v>0</v>
      </c>
      <c r="CQ101" s="110"/>
      <c r="CR101" s="158"/>
      <c r="CS101" s="159">
        <v>6.6036999999999998E-2</v>
      </c>
      <c r="CT101" s="110"/>
      <c r="CU101" s="108" t="str">
        <f>' B_Populations'!$B$16</f>
        <v>65-74</v>
      </c>
      <c r="CV101" s="160">
        <f t="shared" si="110"/>
        <v>0</v>
      </c>
      <c r="CW101" s="161">
        <f t="shared" si="111"/>
        <v>0</v>
      </c>
      <c r="CX101" s="161">
        <f t="shared" si="112"/>
        <v>0</v>
      </c>
      <c r="CY101" s="162">
        <f t="shared" si="113"/>
        <v>0</v>
      </c>
      <c r="CZ101" s="162">
        <f t="shared" si="114"/>
        <v>0</v>
      </c>
      <c r="DA101" s="162">
        <f t="shared" si="115"/>
        <v>0</v>
      </c>
      <c r="DB101" s="162">
        <f t="shared" si="116"/>
        <v>0</v>
      </c>
      <c r="DC101" s="162">
        <f t="shared" si="117"/>
        <v>0</v>
      </c>
      <c r="DD101" s="162">
        <f t="shared" si="118"/>
        <v>0</v>
      </c>
      <c r="DE101" s="178">
        <f t="shared" si="119"/>
        <v>0</v>
      </c>
    </row>
    <row r="102" spans="1:109">
      <c r="B102" s="108" t="str">
        <f>' B_Populations'!$B$17</f>
        <v>75-84</v>
      </c>
      <c r="C102" s="301"/>
      <c r="D102" s="302"/>
      <c r="E102" s="302"/>
      <c r="F102" s="155"/>
      <c r="G102" s="155"/>
      <c r="H102" s="155"/>
      <c r="I102" s="155"/>
      <c r="J102" s="155"/>
      <c r="K102" s="155"/>
      <c r="L102" s="155"/>
      <c r="M102" s="110"/>
      <c r="N102" s="110"/>
      <c r="O102" s="110"/>
      <c r="P102" s="110"/>
      <c r="Q102" s="110"/>
      <c r="R102" s="110"/>
      <c r="S102" s="110"/>
      <c r="T102" s="110"/>
      <c r="U102" s="110"/>
      <c r="V102" s="110"/>
      <c r="W102" s="110"/>
      <c r="X102" s="110"/>
      <c r="Y102" s="110"/>
      <c r="Z102" s="177"/>
      <c r="AA102" s="177"/>
      <c r="AB102" s="177"/>
      <c r="AC102" s="177"/>
      <c r="AD102" s="177"/>
      <c r="AE102" s="177"/>
      <c r="AF102" s="177"/>
      <c r="AG102" s="110"/>
      <c r="AH102" s="157">
        <f>' B_Populations'!C107</f>
        <v>0</v>
      </c>
      <c r="AI102" s="157">
        <f>IF(AH102=0,0,($C$102/$AH$102)*100000)</f>
        <v>0</v>
      </c>
      <c r="AJ102" s="157">
        <f>' B_Populations'!E107</f>
        <v>0</v>
      </c>
      <c r="AK102" s="157">
        <f>IF(AJ102=0,0,($D$102/$AJ$102)*100000)</f>
        <v>0</v>
      </c>
      <c r="AL102" s="157">
        <f>' B_Populations'!G107</f>
        <v>0</v>
      </c>
      <c r="AM102" s="157">
        <f>IF(AL102=0,0,($E$102/$AL$102)*100000)</f>
        <v>0</v>
      </c>
      <c r="AN102" s="157">
        <f>' B_Populations'!I107</f>
        <v>0</v>
      </c>
      <c r="AO102" s="157">
        <f>IF(AN102=0,0,($F$102/$AN$102)*100000)</f>
        <v>0</v>
      </c>
      <c r="AP102" s="157">
        <f>' B_Populations'!K107</f>
        <v>0</v>
      </c>
      <c r="AQ102" s="157">
        <f>IF(AP102=0,0,($G$102/$AP$102)*100000)</f>
        <v>0</v>
      </c>
      <c r="AR102" s="157">
        <f>' B_Populations'!M107</f>
        <v>0</v>
      </c>
      <c r="AS102" s="157">
        <f>IF(AR102=0,0,($H$102/$AR$102)*100000)</f>
        <v>0</v>
      </c>
      <c r="AT102" s="157">
        <f>' B_Populations'!O107</f>
        <v>0</v>
      </c>
      <c r="AU102" s="157">
        <f>IF(AT102=0,0,($I$102/$AT$102)*100000)</f>
        <v>0</v>
      </c>
      <c r="AV102" s="157">
        <f>' B_Populations'!Q107</f>
        <v>0</v>
      </c>
      <c r="AW102" s="157">
        <f>IF(AV102=0,0,($J$102/$AV$102)*100000)</f>
        <v>0</v>
      </c>
      <c r="AX102" s="157">
        <f>' B_Populations'!S107</f>
        <v>0</v>
      </c>
      <c r="AY102" s="157">
        <f>IF(AX102=0,0,($K$102/$AX$102)*100000)</f>
        <v>0</v>
      </c>
      <c r="AZ102" s="157">
        <f>' B_Populations'!U107</f>
        <v>0</v>
      </c>
      <c r="BA102" s="157">
        <f>IF(AZ102=0,0,($L$102/$AZ$102)*100000)</f>
        <v>0</v>
      </c>
      <c r="CQ102" s="110"/>
      <c r="CR102" s="158"/>
      <c r="CS102" s="159">
        <v>4.4840999999999999E-2</v>
      </c>
      <c r="CT102" s="110"/>
      <c r="CU102" s="108" t="str">
        <f>' B_Populations'!$B$17</f>
        <v>75-84</v>
      </c>
      <c r="CV102" s="160">
        <f t="shared" si="110"/>
        <v>0</v>
      </c>
      <c r="CW102" s="161">
        <f t="shared" si="111"/>
        <v>0</v>
      </c>
      <c r="CX102" s="161">
        <f t="shared" si="112"/>
        <v>0</v>
      </c>
      <c r="CY102" s="162">
        <f t="shared" si="113"/>
        <v>0</v>
      </c>
      <c r="CZ102" s="162">
        <f t="shared" si="114"/>
        <v>0</v>
      </c>
      <c r="DA102" s="162">
        <f t="shared" si="115"/>
        <v>0</v>
      </c>
      <c r="DB102" s="162">
        <f t="shared" si="116"/>
        <v>0</v>
      </c>
      <c r="DC102" s="162">
        <f t="shared" si="117"/>
        <v>0</v>
      </c>
      <c r="DD102" s="162">
        <f t="shared" si="118"/>
        <v>0</v>
      </c>
      <c r="DE102" s="178">
        <f t="shared" si="119"/>
        <v>0</v>
      </c>
    </row>
    <row r="103" spans="1:109">
      <c r="B103" s="108" t="str">
        <f>' B_Populations'!$B$18</f>
        <v>85+</v>
      </c>
      <c r="C103" s="301"/>
      <c r="D103" s="302"/>
      <c r="E103" s="302"/>
      <c r="F103" s="155"/>
      <c r="G103" s="155"/>
      <c r="H103" s="155"/>
      <c r="I103" s="155"/>
      <c r="J103" s="155"/>
      <c r="K103" s="155"/>
      <c r="L103" s="155"/>
      <c r="M103" s="110"/>
      <c r="N103" s="110"/>
      <c r="O103" s="110"/>
      <c r="P103" s="110"/>
      <c r="Q103" s="110"/>
      <c r="R103" s="110"/>
      <c r="S103" s="110"/>
      <c r="T103" s="110"/>
      <c r="U103" s="110"/>
      <c r="V103" s="110"/>
      <c r="W103" s="110"/>
      <c r="X103" s="110"/>
      <c r="Y103" s="110"/>
      <c r="Z103" s="177"/>
      <c r="AA103" s="177"/>
      <c r="AB103" s="177"/>
      <c r="AC103" s="177"/>
      <c r="AD103" s="177"/>
      <c r="AE103" s="177"/>
      <c r="AF103" s="177"/>
      <c r="AG103" s="110"/>
      <c r="AH103" s="157">
        <f>' B_Populations'!C108</f>
        <v>0</v>
      </c>
      <c r="AI103" s="157">
        <f>IF(AH103=0,0,($C$103/$AH$103)*100000)</f>
        <v>0</v>
      </c>
      <c r="AJ103" s="157">
        <f>' B_Populations'!E108</f>
        <v>0</v>
      </c>
      <c r="AK103" s="157">
        <f>IF(AJ103=0,0,($D$103/$AJ$103)*100000)</f>
        <v>0</v>
      </c>
      <c r="AL103" s="157">
        <f>' B_Populations'!G108</f>
        <v>0</v>
      </c>
      <c r="AM103" s="157">
        <f>IF(AL103=0,0,($E$103/$AL$103)*100000)</f>
        <v>0</v>
      </c>
      <c r="AN103" s="157">
        <f>' B_Populations'!I108</f>
        <v>0</v>
      </c>
      <c r="AO103" s="157">
        <f>IF(AN103=0,0,($F$103/$AN$103)*100000)</f>
        <v>0</v>
      </c>
      <c r="AP103" s="157">
        <f>' B_Populations'!K108</f>
        <v>0</v>
      </c>
      <c r="AQ103" s="157">
        <f>IF(AP103=0,0,($G$103/$AP$103)*100000)</f>
        <v>0</v>
      </c>
      <c r="AR103" s="157">
        <f>' B_Populations'!M108</f>
        <v>0</v>
      </c>
      <c r="AS103" s="157">
        <f>IF(AR103=0,0,($H$103/$AR$103)*100000)</f>
        <v>0</v>
      </c>
      <c r="AT103" s="157">
        <f>' B_Populations'!O108</f>
        <v>0</v>
      </c>
      <c r="AU103" s="157">
        <f>IF(AT103=0,0,($I$103/$AT$103)*100000)</f>
        <v>0</v>
      </c>
      <c r="AV103" s="157">
        <f>' B_Populations'!Q108</f>
        <v>0</v>
      </c>
      <c r="AW103" s="157">
        <f>IF(AV103=0,0,($J$103/$AV$103)*100000)</f>
        <v>0</v>
      </c>
      <c r="AX103" s="157">
        <f>' B_Populations'!S108</f>
        <v>0</v>
      </c>
      <c r="AY103" s="157">
        <f>IF(AX103=0,0,($K$103/$AX$103)*100000)</f>
        <v>0</v>
      </c>
      <c r="AZ103" s="157">
        <f>' B_Populations'!U108</f>
        <v>0</v>
      </c>
      <c r="BA103" s="157">
        <f>IF(AZ103=0,0,($L$103/$AZ$103)*100000)</f>
        <v>0</v>
      </c>
      <c r="CQ103" s="110"/>
      <c r="CR103" s="158"/>
      <c r="CS103" s="159">
        <v>1.5507999999999999E-2</v>
      </c>
      <c r="CT103" s="110"/>
      <c r="CU103" s="108" t="str">
        <f>' B_Populations'!$B$18</f>
        <v>85+</v>
      </c>
      <c r="CV103" s="160">
        <f t="shared" si="110"/>
        <v>0</v>
      </c>
      <c r="CW103" s="161">
        <f t="shared" si="111"/>
        <v>0</v>
      </c>
      <c r="CX103" s="161">
        <f t="shared" si="112"/>
        <v>0</v>
      </c>
      <c r="CY103" s="162">
        <f t="shared" si="113"/>
        <v>0</v>
      </c>
      <c r="CZ103" s="162">
        <f t="shared" si="114"/>
        <v>0</v>
      </c>
      <c r="DA103" s="162">
        <f t="shared" si="115"/>
        <v>0</v>
      </c>
      <c r="DB103" s="162">
        <f t="shared" si="116"/>
        <v>0</v>
      </c>
      <c r="DC103" s="162">
        <f t="shared" si="117"/>
        <v>0</v>
      </c>
      <c r="DD103" s="162">
        <f t="shared" si="118"/>
        <v>0</v>
      </c>
      <c r="DE103" s="178">
        <f t="shared" si="119"/>
        <v>0</v>
      </c>
    </row>
    <row r="104" spans="1:109">
      <c r="B104" s="163" t="s">
        <v>115</v>
      </c>
      <c r="C104" s="164">
        <f t="shared" ref="C104:L104" si="120">SUM(C94:C103)</f>
        <v>0</v>
      </c>
      <c r="D104" s="165">
        <f t="shared" si="120"/>
        <v>0</v>
      </c>
      <c r="E104" s="165">
        <f t="shared" si="120"/>
        <v>0</v>
      </c>
      <c r="F104" s="167">
        <f t="shared" si="120"/>
        <v>0</v>
      </c>
      <c r="G104" s="167">
        <f t="shared" si="120"/>
        <v>0</v>
      </c>
      <c r="H104" s="167">
        <f t="shared" si="120"/>
        <v>0</v>
      </c>
      <c r="I104" s="167">
        <f t="shared" si="120"/>
        <v>0</v>
      </c>
      <c r="J104" s="167">
        <f t="shared" si="120"/>
        <v>0</v>
      </c>
      <c r="K104" s="167">
        <f t="shared" si="120"/>
        <v>0</v>
      </c>
      <c r="L104" s="179">
        <f t="shared" si="120"/>
        <v>0</v>
      </c>
      <c r="M104" s="98"/>
      <c r="AH104" s="170">
        <f t="shared" ref="AH104:BA104" si="121">SUM(AH94:AH103)</f>
        <v>0</v>
      </c>
      <c r="AI104" s="157">
        <f t="shared" si="121"/>
        <v>0</v>
      </c>
      <c r="AJ104" s="157">
        <f t="shared" si="121"/>
        <v>0</v>
      </c>
      <c r="AK104" s="157">
        <f t="shared" si="121"/>
        <v>0</v>
      </c>
      <c r="AL104" s="157">
        <f t="shared" si="121"/>
        <v>0</v>
      </c>
      <c r="AM104" s="157">
        <f t="shared" si="121"/>
        <v>0</v>
      </c>
      <c r="AN104" s="157">
        <f t="shared" si="121"/>
        <v>0</v>
      </c>
      <c r="AO104" s="157">
        <f t="shared" si="121"/>
        <v>0</v>
      </c>
      <c r="AP104" s="157">
        <f t="shared" si="121"/>
        <v>0</v>
      </c>
      <c r="AQ104" s="157">
        <f t="shared" si="121"/>
        <v>0</v>
      </c>
      <c r="AR104" s="157">
        <f t="shared" si="121"/>
        <v>0</v>
      </c>
      <c r="AS104" s="157">
        <f t="shared" si="121"/>
        <v>0</v>
      </c>
      <c r="AT104" s="157">
        <f t="shared" si="121"/>
        <v>0</v>
      </c>
      <c r="AU104" s="157">
        <f t="shared" si="121"/>
        <v>0</v>
      </c>
      <c r="AV104" s="157">
        <f t="shared" si="121"/>
        <v>0</v>
      </c>
      <c r="AW104" s="157">
        <f t="shared" si="121"/>
        <v>0</v>
      </c>
      <c r="AX104" s="157">
        <f t="shared" si="121"/>
        <v>0</v>
      </c>
      <c r="AY104" s="157">
        <f t="shared" si="121"/>
        <v>0</v>
      </c>
      <c r="AZ104" s="157">
        <f t="shared" si="121"/>
        <v>0</v>
      </c>
      <c r="BA104" s="157">
        <f t="shared" si="121"/>
        <v>0</v>
      </c>
      <c r="CS104" s="171"/>
      <c r="CU104" s="157" t="s">
        <v>115</v>
      </c>
      <c r="CV104" s="160">
        <f t="shared" ref="CV104:DE104" si="122">SUM(CV94:CV103)</f>
        <v>0</v>
      </c>
      <c r="CW104" s="161">
        <f t="shared" si="122"/>
        <v>0</v>
      </c>
      <c r="CX104" s="161">
        <f t="shared" si="122"/>
        <v>0</v>
      </c>
      <c r="CY104" s="172">
        <f t="shared" si="122"/>
        <v>0</v>
      </c>
      <c r="CZ104" s="172">
        <f t="shared" si="122"/>
        <v>0</v>
      </c>
      <c r="DA104" s="172">
        <f t="shared" si="122"/>
        <v>0</v>
      </c>
      <c r="DB104" s="172">
        <f t="shared" si="122"/>
        <v>0</v>
      </c>
      <c r="DC104" s="172">
        <f t="shared" si="122"/>
        <v>0</v>
      </c>
      <c r="DD104" s="172">
        <f t="shared" si="122"/>
        <v>0</v>
      </c>
      <c r="DE104" s="180">
        <f t="shared" si="122"/>
        <v>0</v>
      </c>
    </row>
    <row r="106" spans="1:109" ht="12.95" thickBot="1"/>
    <row r="107" spans="1:109" ht="13.5" thickBot="1">
      <c r="A107" s="136" t="s">
        <v>116</v>
      </c>
      <c r="B107" s="173"/>
      <c r="C107" s="174">
        <f>' B_Populations'!A115</f>
        <v>0</v>
      </c>
      <c r="D107" s="139" t="s">
        <v>103</v>
      </c>
      <c r="E107" s="139"/>
      <c r="F107" s="140" t="s">
        <v>104</v>
      </c>
      <c r="G107" s="141"/>
      <c r="H107" s="141"/>
      <c r="I107" s="141"/>
      <c r="J107" s="141"/>
      <c r="K107" s="141"/>
      <c r="L107" s="141"/>
      <c r="M107" s="98"/>
      <c r="N107" s="98"/>
      <c r="O107" s="98"/>
      <c r="P107" s="98"/>
      <c r="Q107" s="98"/>
      <c r="R107" s="98"/>
      <c r="S107" s="98"/>
      <c r="T107" s="98"/>
      <c r="U107" s="98"/>
      <c r="V107" s="98"/>
      <c r="W107" s="98"/>
      <c r="X107" s="98"/>
      <c r="Y107" s="98"/>
      <c r="CV107" s="98" t="s">
        <v>106</v>
      </c>
      <c r="CW107" s="98"/>
      <c r="CX107" s="98"/>
      <c r="CY107" s="98"/>
    </row>
    <row r="108" spans="1:109" ht="39">
      <c r="B108" s="144" t="s">
        <v>32</v>
      </c>
      <c r="C108" s="145" t="s">
        <v>107</v>
      </c>
      <c r="D108" s="146" t="s">
        <v>108</v>
      </c>
      <c r="E108" s="146" t="s">
        <v>109</v>
      </c>
      <c r="F108" s="148" t="str">
        <f>' B_Populations'!$I$8</f>
        <v>White-Not Hispanic</v>
      </c>
      <c r="G108" s="148" t="str">
        <f>' B_Populations'!$K$8</f>
        <v>Hispanic</v>
      </c>
      <c r="H108" s="148" t="str">
        <f>' B_Populations'!$M$8</f>
        <v>Black-Not Hispanic</v>
      </c>
      <c r="I108" s="148" t="str">
        <f>' B_Populations'!$O$8</f>
        <v>Asian</v>
      </c>
      <c r="J108" s="148" t="str">
        <f>' B_Populations'!$Q$8</f>
        <v>American Indian/Alaska Native</v>
      </c>
      <c r="K108" s="148" t="str">
        <f>' B_Populations'!$S$8</f>
        <v>Other</v>
      </c>
      <c r="L108" s="175" t="str">
        <f>' B_Populations'!$U$8</f>
        <v>Other</v>
      </c>
      <c r="M108" s="102"/>
      <c r="N108" s="102"/>
      <c r="O108" s="102"/>
      <c r="P108" s="102"/>
      <c r="Q108" s="102"/>
      <c r="R108" s="102"/>
      <c r="S108" s="102"/>
      <c r="T108" s="102"/>
      <c r="U108" s="102"/>
      <c r="V108" s="102"/>
      <c r="W108" s="102"/>
      <c r="X108" s="102"/>
      <c r="Y108" s="102"/>
      <c r="Z108" s="102"/>
      <c r="AA108" s="102"/>
      <c r="AB108" s="102"/>
      <c r="AC108" s="102"/>
      <c r="AD108" s="102"/>
      <c r="AE108" s="102"/>
      <c r="AF108" s="102"/>
      <c r="AH108" s="150" t="s">
        <v>110</v>
      </c>
      <c r="AI108" s="150" t="s">
        <v>111</v>
      </c>
      <c r="AJ108" s="150" t="s">
        <v>112</v>
      </c>
      <c r="AK108" s="150" t="s">
        <v>111</v>
      </c>
      <c r="AL108" s="150" t="s">
        <v>113</v>
      </c>
      <c r="AM108" s="150" t="s">
        <v>111</v>
      </c>
      <c r="AN108" s="150" t="str">
        <f>' B_Populations'!$I$8</f>
        <v>White-Not Hispanic</v>
      </c>
      <c r="AO108" s="150" t="s">
        <v>111</v>
      </c>
      <c r="AP108" s="150" t="str">
        <f>' B_Populations'!$K$8</f>
        <v>Hispanic</v>
      </c>
      <c r="AQ108" s="150" t="s">
        <v>111</v>
      </c>
      <c r="AR108" s="150" t="str">
        <f>' B_Populations'!$M$8</f>
        <v>Black-Not Hispanic</v>
      </c>
      <c r="AS108" s="150" t="s">
        <v>111</v>
      </c>
      <c r="AT108" s="150" t="str">
        <f>' B_Populations'!$O$8</f>
        <v>Asian</v>
      </c>
      <c r="AU108" s="150" t="s">
        <v>111</v>
      </c>
      <c r="AV108" s="150" t="str">
        <f>' B_Populations'!$Q$8</f>
        <v>American Indian/Alaska Native</v>
      </c>
      <c r="AW108" s="150" t="s">
        <v>111</v>
      </c>
      <c r="AX108" s="150" t="str">
        <f>' B_Populations'!$S$8</f>
        <v>Other</v>
      </c>
      <c r="AY108" s="150" t="s">
        <v>111</v>
      </c>
      <c r="AZ108" s="150" t="str">
        <f>' B_Populations'!$U$8</f>
        <v>Other</v>
      </c>
      <c r="BA108" s="150" t="s">
        <v>111</v>
      </c>
      <c r="BB108" s="102"/>
      <c r="BC108" s="102"/>
      <c r="BD108" s="102"/>
      <c r="BE108" s="102"/>
      <c r="BF108" s="102"/>
      <c r="BG108" s="102"/>
      <c r="BH108" s="102"/>
      <c r="BI108" s="102"/>
      <c r="BJ108" s="102"/>
      <c r="BK108" s="102"/>
      <c r="BL108" s="102"/>
      <c r="BM108" s="102"/>
      <c r="BN108" s="102"/>
      <c r="BO108" s="102"/>
      <c r="BP108" s="102"/>
      <c r="BQ108" s="102"/>
      <c r="BR108" s="102"/>
      <c r="BS108" s="102"/>
      <c r="BT108" s="102"/>
      <c r="BU108" s="102"/>
      <c r="BV108" s="102"/>
      <c r="BW108" s="102"/>
      <c r="BX108" s="102"/>
      <c r="BY108" s="102"/>
      <c r="BZ108" s="102"/>
      <c r="CA108" s="102"/>
      <c r="CB108" s="102"/>
      <c r="CC108" s="102"/>
      <c r="CD108" s="102"/>
      <c r="CE108" s="102"/>
      <c r="CF108" s="102"/>
      <c r="CG108" s="102"/>
      <c r="CH108" s="102"/>
      <c r="CI108" s="102"/>
      <c r="CJ108" s="102"/>
      <c r="CK108" s="102"/>
      <c r="CL108" s="102"/>
      <c r="CM108" s="102"/>
      <c r="CN108" s="102"/>
      <c r="CO108" s="102"/>
      <c r="CP108" s="102"/>
      <c r="CQ108" s="102"/>
      <c r="CR108" s="102"/>
      <c r="CS108" s="151" t="s">
        <v>114</v>
      </c>
      <c r="CU108" s="150" t="s">
        <v>32</v>
      </c>
      <c r="CV108" s="152" t="s">
        <v>33</v>
      </c>
      <c r="CW108" s="153" t="s">
        <v>34</v>
      </c>
      <c r="CX108" s="153" t="s">
        <v>35</v>
      </c>
      <c r="CY108" s="148" t="str">
        <f>' B_Populations'!$I$8</f>
        <v>White-Not Hispanic</v>
      </c>
      <c r="CZ108" s="148" t="str">
        <f>' B_Populations'!$K$8</f>
        <v>Hispanic</v>
      </c>
      <c r="DA108" s="148" t="str">
        <f>' B_Populations'!$M$8</f>
        <v>Black-Not Hispanic</v>
      </c>
      <c r="DB108" s="148" t="str">
        <f>' B_Populations'!$O$8</f>
        <v>Asian</v>
      </c>
      <c r="DC108" s="148" t="str">
        <f>' B_Populations'!$Q$8</f>
        <v>American Indian/Alaska Native</v>
      </c>
      <c r="DD108" s="148" t="str">
        <f>' B_Populations'!$S$8</f>
        <v>Other</v>
      </c>
      <c r="DE108" s="175" t="str">
        <f>' B_Populations'!$U$8</f>
        <v>Other</v>
      </c>
    </row>
    <row r="109" spans="1:109">
      <c r="B109" s="108" t="str">
        <f>' B_Populations'!$B$9</f>
        <v>10-14</v>
      </c>
      <c r="C109" s="301"/>
      <c r="D109" s="302"/>
      <c r="E109" s="302"/>
      <c r="F109" s="155"/>
      <c r="G109" s="155"/>
      <c r="H109" s="155"/>
      <c r="I109" s="155"/>
      <c r="J109" s="155"/>
      <c r="K109" s="155"/>
      <c r="L109" s="155"/>
      <c r="M109" s="110"/>
      <c r="N109" s="110"/>
      <c r="O109" s="110"/>
      <c r="P109" s="110"/>
      <c r="Q109" s="110"/>
      <c r="R109" s="110"/>
      <c r="S109" s="110"/>
      <c r="T109" s="110"/>
      <c r="U109" s="110"/>
      <c r="V109" s="110"/>
      <c r="W109" s="110"/>
      <c r="X109" s="110"/>
      <c r="Y109" s="110"/>
      <c r="Z109" s="177"/>
      <c r="AA109" s="177"/>
      <c r="AB109" s="177"/>
      <c r="AC109" s="177"/>
      <c r="AD109" s="177"/>
      <c r="AE109" s="177"/>
      <c r="AF109" s="177"/>
      <c r="AG109" s="110"/>
      <c r="AH109" s="157">
        <f>' B_Populations'!C114</f>
        <v>0</v>
      </c>
      <c r="AI109" s="157">
        <f>IF(AH109=0,0,($C$109/$AH$109)*100000)</f>
        <v>0</v>
      </c>
      <c r="AJ109" s="157">
        <f>' B_Populations'!E114</f>
        <v>0</v>
      </c>
      <c r="AK109" s="157">
        <f>IF(AJ109=0,0,($D$109/$AJ$109)*100000)</f>
        <v>0</v>
      </c>
      <c r="AL109" s="157">
        <f>' B_Populations'!G114</f>
        <v>0</v>
      </c>
      <c r="AM109" s="157">
        <f>IF(AL109=0,0,($E$109/$AL$109)*100000)</f>
        <v>0</v>
      </c>
      <c r="AN109" s="157">
        <f>' B_Populations'!I114</f>
        <v>0</v>
      </c>
      <c r="AO109" s="157">
        <f>IF(AN109=0,0,($F$109/$AN$109)*100000)</f>
        <v>0</v>
      </c>
      <c r="AP109" s="157">
        <f>' B_Populations'!K114</f>
        <v>0</v>
      </c>
      <c r="AQ109" s="157">
        <f>IF(AP109=0,0,($G$109/$AP$109)*100000)</f>
        <v>0</v>
      </c>
      <c r="AR109" s="157">
        <f>' B_Populations'!M114</f>
        <v>0</v>
      </c>
      <c r="AS109" s="157">
        <f>IF(AR109=0,0,($H$109/$AR$109)*100000)</f>
        <v>0</v>
      </c>
      <c r="AT109" s="157">
        <f>' B_Populations'!O114</f>
        <v>0</v>
      </c>
      <c r="AU109" s="157">
        <f>IF(AT109=0,0,($I$109/$AT$109)*100000)</f>
        <v>0</v>
      </c>
      <c r="AV109" s="157">
        <f>' B_Populations'!Q114</f>
        <v>0</v>
      </c>
      <c r="AW109" s="157">
        <f>IF(AV109=0,0,($J$109/$AV$109)*100000)</f>
        <v>0</v>
      </c>
      <c r="AX109" s="157">
        <f>' B_Populations'!S114</f>
        <v>0</v>
      </c>
      <c r="AY109" s="157">
        <f>IF(AX109=0,0,($K$109/$AX$109)*100000)</f>
        <v>0</v>
      </c>
      <c r="AZ109" s="157">
        <f>' B_Populations'!U114</f>
        <v>0</v>
      </c>
      <c r="BA109" s="157">
        <f>IF(AZ109=0,0,($L$109/$AZ$109)*100000)</f>
        <v>0</v>
      </c>
      <c r="CQ109" s="110"/>
      <c r="CR109" s="158"/>
      <c r="CS109" s="159">
        <v>7.3032E-2</v>
      </c>
      <c r="CT109" s="110"/>
      <c r="CU109" s="108" t="str">
        <f>' B_Populations'!$B$9</f>
        <v>10-14</v>
      </c>
      <c r="CV109" s="160">
        <f t="shared" ref="CV109:CV118" si="123">AI109*CS109</f>
        <v>0</v>
      </c>
      <c r="CW109" s="161">
        <f t="shared" ref="CW109:CW118" si="124">AK109*CS109</f>
        <v>0</v>
      </c>
      <c r="CX109" s="161">
        <f t="shared" ref="CX109:CX118" si="125">AM109*CS109</f>
        <v>0</v>
      </c>
      <c r="CY109" s="162">
        <f t="shared" ref="CY109:CY118" si="126">AO109*CS109</f>
        <v>0</v>
      </c>
      <c r="CZ109" s="162">
        <f t="shared" ref="CZ109:CZ118" si="127">AQ109*CS109</f>
        <v>0</v>
      </c>
      <c r="DA109" s="162">
        <f t="shared" ref="DA109:DA118" si="128">AS109*CS109</f>
        <v>0</v>
      </c>
      <c r="DB109" s="162">
        <f t="shared" ref="DB109:DB118" si="129">AU109*CS109</f>
        <v>0</v>
      </c>
      <c r="DC109" s="162">
        <f t="shared" ref="DC109:DC118" si="130">AW109*CS109</f>
        <v>0</v>
      </c>
      <c r="DD109" s="162">
        <f t="shared" ref="DD109:DD118" si="131">AY109*CS109</f>
        <v>0</v>
      </c>
      <c r="DE109" s="178">
        <f t="shared" ref="DE109:DE118" si="132">BA109*CS109</f>
        <v>0</v>
      </c>
    </row>
    <row r="110" spans="1:109">
      <c r="B110" s="108" t="str">
        <f>' B_Populations'!$B$10</f>
        <v>15-19</v>
      </c>
      <c r="C110" s="301"/>
      <c r="D110" s="302"/>
      <c r="E110" s="302"/>
      <c r="F110" s="155"/>
      <c r="G110" s="155"/>
      <c r="H110" s="155"/>
      <c r="I110" s="155"/>
      <c r="J110" s="155"/>
      <c r="K110" s="155"/>
      <c r="L110" s="155"/>
      <c r="M110" s="110"/>
      <c r="N110" s="110"/>
      <c r="O110" s="110"/>
      <c r="P110" s="110"/>
      <c r="Q110" s="110"/>
      <c r="R110" s="110"/>
      <c r="S110" s="110"/>
      <c r="T110" s="110"/>
      <c r="U110" s="110"/>
      <c r="V110" s="110"/>
      <c r="W110" s="110"/>
      <c r="X110" s="110"/>
      <c r="Y110" s="110"/>
      <c r="Z110" s="177"/>
      <c r="AA110" s="177"/>
      <c r="AB110" s="177"/>
      <c r="AC110" s="177"/>
      <c r="AD110" s="177"/>
      <c r="AE110" s="177"/>
      <c r="AF110" s="177"/>
      <c r="AG110" s="110"/>
      <c r="AH110" s="157">
        <f>' B_Populations'!C115</f>
        <v>0</v>
      </c>
      <c r="AI110" s="157">
        <f>IF(AH110=0,0,($C$110/$AH$110)*100000)</f>
        <v>0</v>
      </c>
      <c r="AJ110" s="157">
        <f>' B_Populations'!E115</f>
        <v>0</v>
      </c>
      <c r="AK110" s="157">
        <f>IF(AJ110=0,0,($D$110/$AJ$110)*100000)</f>
        <v>0</v>
      </c>
      <c r="AL110" s="157">
        <f>' B_Populations'!G115</f>
        <v>0</v>
      </c>
      <c r="AM110" s="157">
        <f>IF(AL110=0,0,($E$110/$AL$110)*100000)</f>
        <v>0</v>
      </c>
      <c r="AN110" s="157">
        <f>' B_Populations'!I115</f>
        <v>0</v>
      </c>
      <c r="AO110" s="157">
        <f>IF(AN110=0,0,($F$110/$AN$110)*100000)</f>
        <v>0</v>
      </c>
      <c r="AP110" s="157">
        <f>' B_Populations'!K115</f>
        <v>0</v>
      </c>
      <c r="AQ110" s="157">
        <f>IF(AP110=0,0,($G$110/$AP$110)*100000)</f>
        <v>0</v>
      </c>
      <c r="AR110" s="157">
        <f>' B_Populations'!M115</f>
        <v>0</v>
      </c>
      <c r="AS110" s="157">
        <f>IF(AR110=0,0,($H$110/$AR$110)*100000)</f>
        <v>0</v>
      </c>
      <c r="AT110" s="157">
        <f>' B_Populations'!O115</f>
        <v>0</v>
      </c>
      <c r="AU110" s="157">
        <f>IF(AT110=0,0,($I$110/$AT$110)*100000)</f>
        <v>0</v>
      </c>
      <c r="AV110" s="157">
        <f>' B_Populations'!Q115</f>
        <v>0</v>
      </c>
      <c r="AW110" s="157">
        <f>IF(AV110=0,0,($J$110/$AV$110)*100000)</f>
        <v>0</v>
      </c>
      <c r="AX110" s="157">
        <f>' B_Populations'!S115</f>
        <v>0</v>
      </c>
      <c r="AY110" s="157">
        <f>IF(AX110=0,0,($K$110/$AX$110)*100000)</f>
        <v>0</v>
      </c>
      <c r="AZ110" s="157">
        <f>' B_Populations'!U115</f>
        <v>0</v>
      </c>
      <c r="BA110" s="157">
        <f>IF(AZ110=0,0,($L$110/$AZ$110)*100000)</f>
        <v>0</v>
      </c>
      <c r="CQ110" s="110"/>
      <c r="CR110" s="158"/>
      <c r="CS110" s="159">
        <v>7.2168999999999997E-2</v>
      </c>
      <c r="CT110" s="110"/>
      <c r="CU110" s="108" t="str">
        <f>' B_Populations'!$B$10</f>
        <v>15-19</v>
      </c>
      <c r="CV110" s="160">
        <f t="shared" si="123"/>
        <v>0</v>
      </c>
      <c r="CW110" s="161">
        <f t="shared" si="124"/>
        <v>0</v>
      </c>
      <c r="CX110" s="161">
        <f t="shared" si="125"/>
        <v>0</v>
      </c>
      <c r="CY110" s="162">
        <f t="shared" si="126"/>
        <v>0</v>
      </c>
      <c r="CZ110" s="162">
        <f t="shared" si="127"/>
        <v>0</v>
      </c>
      <c r="DA110" s="162">
        <f t="shared" si="128"/>
        <v>0</v>
      </c>
      <c r="DB110" s="162">
        <f t="shared" si="129"/>
        <v>0</v>
      </c>
      <c r="DC110" s="162">
        <f t="shared" si="130"/>
        <v>0</v>
      </c>
      <c r="DD110" s="162">
        <f t="shared" si="131"/>
        <v>0</v>
      </c>
      <c r="DE110" s="178">
        <f t="shared" si="132"/>
        <v>0</v>
      </c>
    </row>
    <row r="111" spans="1:109">
      <c r="B111" s="108" t="str">
        <f>' B_Populations'!$B$11</f>
        <v>20-24</v>
      </c>
      <c r="C111" s="301"/>
      <c r="D111" s="302"/>
      <c r="E111" s="302"/>
      <c r="F111" s="155"/>
      <c r="G111" s="155"/>
      <c r="H111" s="155"/>
      <c r="I111" s="155"/>
      <c r="J111" s="155"/>
      <c r="K111" s="155"/>
      <c r="L111" s="155"/>
      <c r="M111" s="110"/>
      <c r="N111" s="110"/>
      <c r="O111" s="110"/>
      <c r="P111" s="110"/>
      <c r="Q111" s="110"/>
      <c r="R111" s="110"/>
      <c r="S111" s="110"/>
      <c r="T111" s="110"/>
      <c r="U111" s="110"/>
      <c r="V111" s="110"/>
      <c r="W111" s="110"/>
      <c r="X111" s="110"/>
      <c r="Y111" s="110"/>
      <c r="Z111" s="177"/>
      <c r="AA111" s="177"/>
      <c r="AB111" s="177"/>
      <c r="AC111" s="177"/>
      <c r="AD111" s="177"/>
      <c r="AE111" s="177"/>
      <c r="AF111" s="177"/>
      <c r="AG111" s="110"/>
      <c r="AH111" s="157">
        <f>' B_Populations'!C116</f>
        <v>0</v>
      </c>
      <c r="AI111" s="157">
        <f>IF(AH111=0,0,($C$111/$AH$111)*100000)</f>
        <v>0</v>
      </c>
      <c r="AJ111" s="157">
        <f>' B_Populations'!E116</f>
        <v>0</v>
      </c>
      <c r="AK111" s="157">
        <f>IF(AJ111=0,0,($D$111/$AJ$111)*100000)</f>
        <v>0</v>
      </c>
      <c r="AL111" s="157">
        <f>' B_Populations'!G116</f>
        <v>0</v>
      </c>
      <c r="AM111" s="157">
        <f>IF(AL111=0,0,($E$111/$AL$111)*100000)</f>
        <v>0</v>
      </c>
      <c r="AN111" s="157">
        <f>' B_Populations'!I116</f>
        <v>0</v>
      </c>
      <c r="AO111" s="157">
        <f>IF(AN111=0,0,($F$111/$AN$111)*100000)</f>
        <v>0</v>
      </c>
      <c r="AP111" s="157">
        <f>' B_Populations'!K116</f>
        <v>0</v>
      </c>
      <c r="AQ111" s="157">
        <f>IF(AP111=0,0,($G$111/$AP$111)*100000)</f>
        <v>0</v>
      </c>
      <c r="AR111" s="157">
        <f>' B_Populations'!M116</f>
        <v>0</v>
      </c>
      <c r="AS111" s="157">
        <f>IF(AR111=0,0,($H$111/$AR$111)*100000)</f>
        <v>0</v>
      </c>
      <c r="AT111" s="157">
        <f>' B_Populations'!O116</f>
        <v>0</v>
      </c>
      <c r="AU111" s="157">
        <f>IF(AT111=0,0,($I$111/$AT$111)*100000)</f>
        <v>0</v>
      </c>
      <c r="AV111" s="157">
        <f>' B_Populations'!Q116</f>
        <v>0</v>
      </c>
      <c r="AW111" s="157">
        <f>IF(AV111=0,0,($J$111/$AV$111)*100000)</f>
        <v>0</v>
      </c>
      <c r="AX111" s="157">
        <f>' B_Populations'!S116</f>
        <v>0</v>
      </c>
      <c r="AY111" s="157">
        <f>IF(AX111=0,0,($K$111/$AX$111)*100000)</f>
        <v>0</v>
      </c>
      <c r="AZ111" s="157">
        <f>' B_Populations'!U116</f>
        <v>0</v>
      </c>
      <c r="BA111" s="157">
        <f>IF(AZ111=0,0,($L$111/$AZ$111)*100000)</f>
        <v>0</v>
      </c>
      <c r="CQ111" s="110"/>
      <c r="CR111" s="158"/>
      <c r="CS111" s="159">
        <v>6.6477999999999995E-2</v>
      </c>
      <c r="CT111" s="110"/>
      <c r="CU111" s="108" t="str">
        <f>' B_Populations'!$B$11</f>
        <v>20-24</v>
      </c>
      <c r="CV111" s="160">
        <f t="shared" si="123"/>
        <v>0</v>
      </c>
      <c r="CW111" s="161">
        <f t="shared" si="124"/>
        <v>0</v>
      </c>
      <c r="CX111" s="161">
        <f t="shared" si="125"/>
        <v>0</v>
      </c>
      <c r="CY111" s="162">
        <f t="shared" si="126"/>
        <v>0</v>
      </c>
      <c r="CZ111" s="162">
        <f t="shared" si="127"/>
        <v>0</v>
      </c>
      <c r="DA111" s="162">
        <f t="shared" si="128"/>
        <v>0</v>
      </c>
      <c r="DB111" s="162">
        <f t="shared" si="129"/>
        <v>0</v>
      </c>
      <c r="DC111" s="162">
        <f t="shared" si="130"/>
        <v>0</v>
      </c>
      <c r="DD111" s="162">
        <f t="shared" si="131"/>
        <v>0</v>
      </c>
      <c r="DE111" s="178">
        <f t="shared" si="132"/>
        <v>0</v>
      </c>
    </row>
    <row r="112" spans="1:109">
      <c r="B112" s="108" t="str">
        <f>' B_Populations'!$B$12</f>
        <v>25-34</v>
      </c>
      <c r="C112" s="301"/>
      <c r="D112" s="302"/>
      <c r="E112" s="302"/>
      <c r="F112" s="155"/>
      <c r="G112" s="155"/>
      <c r="H112" s="155"/>
      <c r="I112" s="155"/>
      <c r="J112" s="155"/>
      <c r="K112" s="155"/>
      <c r="L112" s="155"/>
      <c r="M112" s="110"/>
      <c r="N112" s="110"/>
      <c r="O112" s="110"/>
      <c r="P112" s="110"/>
      <c r="Q112" s="110"/>
      <c r="R112" s="110"/>
      <c r="S112" s="110"/>
      <c r="T112" s="110"/>
      <c r="U112" s="110"/>
      <c r="V112" s="110"/>
      <c r="W112" s="110"/>
      <c r="X112" s="110"/>
      <c r="Y112" s="110"/>
      <c r="Z112" s="177"/>
      <c r="AA112" s="177"/>
      <c r="AB112" s="177"/>
      <c r="AC112" s="177"/>
      <c r="AD112" s="177"/>
      <c r="AE112" s="177"/>
      <c r="AF112" s="177"/>
      <c r="AG112" s="110"/>
      <c r="AH112" s="157">
        <f>' B_Populations'!C117</f>
        <v>0</v>
      </c>
      <c r="AI112" s="157">
        <f>IF(AH112=0,0,($C$112/$AH$112)*100000)</f>
        <v>0</v>
      </c>
      <c r="AJ112" s="157">
        <f>' B_Populations'!E117</f>
        <v>0</v>
      </c>
      <c r="AK112" s="157">
        <f>IF(AJ112=0,0,($D$112/$AJ$112)*100000)</f>
        <v>0</v>
      </c>
      <c r="AL112" s="157">
        <f>' B_Populations'!G117</f>
        <v>0</v>
      </c>
      <c r="AM112" s="157">
        <f>IF(AL112=0,0,($E$112/$AL$112)*100000)</f>
        <v>0</v>
      </c>
      <c r="AN112" s="157">
        <f>' B_Populations'!I117</f>
        <v>0</v>
      </c>
      <c r="AO112" s="157">
        <f>IF(AN112=0,0,($F$112/$AN$112)*100000)</f>
        <v>0</v>
      </c>
      <c r="AP112" s="157">
        <f>' B_Populations'!K117</f>
        <v>0</v>
      </c>
      <c r="AQ112" s="157">
        <f>IF(AP112=0,0,($G$112/$AP$112)*100000)</f>
        <v>0</v>
      </c>
      <c r="AR112" s="157">
        <f>' B_Populations'!M117</f>
        <v>0</v>
      </c>
      <c r="AS112" s="157">
        <f>IF(AR112=0,0,($H$112/$AR$112)*100000)</f>
        <v>0</v>
      </c>
      <c r="AT112" s="157">
        <f>' B_Populations'!O117</f>
        <v>0</v>
      </c>
      <c r="AU112" s="157">
        <f>IF(AT112=0,0,($I$112/$AT$112)*100000)</f>
        <v>0</v>
      </c>
      <c r="AV112" s="157">
        <f>' B_Populations'!Q117</f>
        <v>0</v>
      </c>
      <c r="AW112" s="157">
        <f>IF(AV112=0,0,($J$112/$AV$112)*100000)</f>
        <v>0</v>
      </c>
      <c r="AX112" s="157">
        <f>' B_Populations'!S117</f>
        <v>0</v>
      </c>
      <c r="AY112" s="157">
        <f>IF(AX112=0,0,($K$112/$AX$112)*100000)</f>
        <v>0</v>
      </c>
      <c r="AZ112" s="157">
        <f>' B_Populations'!U117</f>
        <v>0</v>
      </c>
      <c r="BA112" s="157">
        <f>IF(AZ112=0,0,($L$112/$AZ$112)*100000)</f>
        <v>0</v>
      </c>
      <c r="CQ112" s="110"/>
      <c r="CR112" s="158"/>
      <c r="CS112" s="159">
        <v>0.135573</v>
      </c>
      <c r="CT112" s="110"/>
      <c r="CU112" s="108" t="str">
        <f>' B_Populations'!$B$12</f>
        <v>25-34</v>
      </c>
      <c r="CV112" s="160">
        <f t="shared" si="123"/>
        <v>0</v>
      </c>
      <c r="CW112" s="161">
        <f t="shared" si="124"/>
        <v>0</v>
      </c>
      <c r="CX112" s="161">
        <f t="shared" si="125"/>
        <v>0</v>
      </c>
      <c r="CY112" s="162">
        <f t="shared" si="126"/>
        <v>0</v>
      </c>
      <c r="CZ112" s="162">
        <f t="shared" si="127"/>
        <v>0</v>
      </c>
      <c r="DA112" s="162">
        <f t="shared" si="128"/>
        <v>0</v>
      </c>
      <c r="DB112" s="162">
        <f t="shared" si="129"/>
        <v>0</v>
      </c>
      <c r="DC112" s="162">
        <f t="shared" si="130"/>
        <v>0</v>
      </c>
      <c r="DD112" s="162">
        <f t="shared" si="131"/>
        <v>0</v>
      </c>
      <c r="DE112" s="178">
        <f t="shared" si="132"/>
        <v>0</v>
      </c>
    </row>
    <row r="113" spans="1:109">
      <c r="B113" s="108" t="str">
        <f>' B_Populations'!$B$13</f>
        <v>35-44</v>
      </c>
      <c r="C113" s="301"/>
      <c r="D113" s="302"/>
      <c r="E113" s="302"/>
      <c r="F113" s="155"/>
      <c r="G113" s="155"/>
      <c r="H113" s="155"/>
      <c r="I113" s="155"/>
      <c r="J113" s="155"/>
      <c r="K113" s="155"/>
      <c r="L113" s="155"/>
      <c r="M113" s="110"/>
      <c r="N113" s="110"/>
      <c r="O113" s="110"/>
      <c r="P113" s="110"/>
      <c r="Q113" s="110"/>
      <c r="R113" s="110"/>
      <c r="S113" s="110"/>
      <c r="T113" s="110"/>
      <c r="U113" s="110"/>
      <c r="V113" s="110"/>
      <c r="W113" s="110"/>
      <c r="X113" s="110"/>
      <c r="Y113" s="110"/>
      <c r="Z113" s="177"/>
      <c r="AA113" s="177"/>
      <c r="AB113" s="177"/>
      <c r="AC113" s="177"/>
      <c r="AD113" s="177"/>
      <c r="AE113" s="177"/>
      <c r="AF113" s="177"/>
      <c r="AG113" s="110"/>
      <c r="AH113" s="157">
        <f>' B_Populations'!C118</f>
        <v>0</v>
      </c>
      <c r="AI113" s="157">
        <f>IF(AH113=0,0,($C$113/$AH$113)*100000)</f>
        <v>0</v>
      </c>
      <c r="AJ113" s="157">
        <f>' B_Populations'!E118</f>
        <v>0</v>
      </c>
      <c r="AK113" s="157">
        <f>IF(AJ113=0,0,($D$113/$AJ$113)*100000)</f>
        <v>0</v>
      </c>
      <c r="AL113" s="157">
        <f>' B_Populations'!G118</f>
        <v>0</v>
      </c>
      <c r="AM113" s="157">
        <f>IF(AL113=0,0,($E$113/$AL$113)*100000)</f>
        <v>0</v>
      </c>
      <c r="AN113" s="157">
        <f>' B_Populations'!I118</f>
        <v>0</v>
      </c>
      <c r="AO113" s="157">
        <f>IF(AN113=0,0,($F$113/$AN$113)*100000)</f>
        <v>0</v>
      </c>
      <c r="AP113" s="157">
        <f>' B_Populations'!K118</f>
        <v>0</v>
      </c>
      <c r="AQ113" s="157">
        <f>IF(AP113=0,0,($G$113/$AP$113)*100000)</f>
        <v>0</v>
      </c>
      <c r="AR113" s="157">
        <f>' B_Populations'!M118</f>
        <v>0</v>
      </c>
      <c r="AS113" s="157">
        <f>IF(AR113=0,0,($H$113/$AR$113)*100000)</f>
        <v>0</v>
      </c>
      <c r="AT113" s="157">
        <f>' B_Populations'!O118</f>
        <v>0</v>
      </c>
      <c r="AU113" s="157">
        <f>IF(AT113=0,0,($I$113/$AT$113)*100000)</f>
        <v>0</v>
      </c>
      <c r="AV113" s="157">
        <f>' B_Populations'!Q118</f>
        <v>0</v>
      </c>
      <c r="AW113" s="157">
        <f>IF(AV113=0,0,($J$113/$AV$113)*100000)</f>
        <v>0</v>
      </c>
      <c r="AX113" s="157">
        <f>' B_Populations'!S118</f>
        <v>0</v>
      </c>
      <c r="AY113" s="157">
        <f>IF(AX113=0,0,($K$113/$AX$113)*100000)</f>
        <v>0</v>
      </c>
      <c r="AZ113" s="157">
        <f>' B_Populations'!U118</f>
        <v>0</v>
      </c>
      <c r="BA113" s="157">
        <f>IF(AZ113=0,0,($L$113/$AZ$113)*100000)</f>
        <v>0</v>
      </c>
      <c r="CQ113" s="110"/>
      <c r="CR113" s="158"/>
      <c r="CS113" s="159">
        <v>0.16261300000000001</v>
      </c>
      <c r="CT113" s="110"/>
      <c r="CU113" s="108" t="str">
        <f>' B_Populations'!$B$13</f>
        <v>35-44</v>
      </c>
      <c r="CV113" s="160">
        <f t="shared" si="123"/>
        <v>0</v>
      </c>
      <c r="CW113" s="161">
        <f t="shared" si="124"/>
        <v>0</v>
      </c>
      <c r="CX113" s="161">
        <f t="shared" si="125"/>
        <v>0</v>
      </c>
      <c r="CY113" s="162">
        <f t="shared" si="126"/>
        <v>0</v>
      </c>
      <c r="CZ113" s="162">
        <f t="shared" si="127"/>
        <v>0</v>
      </c>
      <c r="DA113" s="162">
        <f t="shared" si="128"/>
        <v>0</v>
      </c>
      <c r="DB113" s="162">
        <f t="shared" si="129"/>
        <v>0</v>
      </c>
      <c r="DC113" s="162">
        <f t="shared" si="130"/>
        <v>0</v>
      </c>
      <c r="DD113" s="162">
        <f t="shared" si="131"/>
        <v>0</v>
      </c>
      <c r="DE113" s="178">
        <f t="shared" si="132"/>
        <v>0</v>
      </c>
    </row>
    <row r="114" spans="1:109">
      <c r="B114" s="108" t="str">
        <f>' B_Populations'!$B$14</f>
        <v>45-54</v>
      </c>
      <c r="C114" s="301"/>
      <c r="D114" s="302"/>
      <c r="E114" s="302"/>
      <c r="F114" s="155"/>
      <c r="G114" s="155"/>
      <c r="H114" s="155"/>
      <c r="I114" s="155"/>
      <c r="J114" s="155"/>
      <c r="K114" s="155"/>
      <c r="L114" s="155"/>
      <c r="M114" s="110"/>
      <c r="N114" s="110"/>
      <c r="O114" s="110"/>
      <c r="P114" s="110"/>
      <c r="Q114" s="110"/>
      <c r="R114" s="110"/>
      <c r="S114" s="110"/>
      <c r="T114" s="110"/>
      <c r="U114" s="110"/>
      <c r="V114" s="110"/>
      <c r="W114" s="110"/>
      <c r="X114" s="110"/>
      <c r="Y114" s="110"/>
      <c r="Z114" s="177"/>
      <c r="AA114" s="177"/>
      <c r="AB114" s="177"/>
      <c r="AC114" s="177"/>
      <c r="AD114" s="177"/>
      <c r="AE114" s="177"/>
      <c r="AF114" s="177"/>
      <c r="AG114" s="110"/>
      <c r="AH114" s="157">
        <f>' B_Populations'!C119</f>
        <v>0</v>
      </c>
      <c r="AI114" s="157">
        <f>IF(AH114=0,0,($C$114/$AH$114)*100000)</f>
        <v>0</v>
      </c>
      <c r="AJ114" s="157">
        <f>' B_Populations'!E119</f>
        <v>0</v>
      </c>
      <c r="AK114" s="157">
        <f>IF(AJ114=0,0,($D$114/$AJ$114)*100000)</f>
        <v>0</v>
      </c>
      <c r="AL114" s="157">
        <f>' B_Populations'!G119</f>
        <v>0</v>
      </c>
      <c r="AM114" s="157">
        <f>IF(AL114=0,0,($E$114/$AL$114)*100000)</f>
        <v>0</v>
      </c>
      <c r="AN114" s="157">
        <f>' B_Populations'!I119</f>
        <v>0</v>
      </c>
      <c r="AO114" s="157">
        <f>IF(AN114=0,0,($F$114/$AN$114)*100000)</f>
        <v>0</v>
      </c>
      <c r="AP114" s="157">
        <f>' B_Populations'!K119</f>
        <v>0</v>
      </c>
      <c r="AQ114" s="157">
        <f>IF(AP114=0,0,($G$114/$AP$114)*100000)</f>
        <v>0</v>
      </c>
      <c r="AR114" s="157">
        <f>' B_Populations'!M119</f>
        <v>0</v>
      </c>
      <c r="AS114" s="157">
        <f>IF(AR114=0,0,($H$114/$AR$114)*100000)</f>
        <v>0</v>
      </c>
      <c r="AT114" s="157">
        <f>' B_Populations'!O119</f>
        <v>0</v>
      </c>
      <c r="AU114" s="157">
        <f>IF(AT114=0,0,($I$114/$AT$114)*100000)</f>
        <v>0</v>
      </c>
      <c r="AV114" s="157">
        <f>' B_Populations'!Q119</f>
        <v>0</v>
      </c>
      <c r="AW114" s="157">
        <f>IF(AV114=0,0,($J$114/$AV$114)*100000)</f>
        <v>0</v>
      </c>
      <c r="AX114" s="157">
        <f>' B_Populations'!S119</f>
        <v>0</v>
      </c>
      <c r="AY114" s="157">
        <f>IF(AX114=0,0,($K$114/$AX$114)*100000)</f>
        <v>0</v>
      </c>
      <c r="AZ114" s="157">
        <f>' B_Populations'!U119</f>
        <v>0</v>
      </c>
      <c r="BA114" s="157">
        <f>IF(AZ114=0,0,($L$114/$AZ$114)*100000)</f>
        <v>0</v>
      </c>
      <c r="CQ114" s="110"/>
      <c r="CR114" s="158"/>
      <c r="CS114" s="159">
        <v>0.13483400000000001</v>
      </c>
      <c r="CT114" s="110"/>
      <c r="CU114" s="108" t="str">
        <f>' B_Populations'!$B$14</f>
        <v>45-54</v>
      </c>
      <c r="CV114" s="160">
        <f t="shared" si="123"/>
        <v>0</v>
      </c>
      <c r="CW114" s="161">
        <f t="shared" si="124"/>
        <v>0</v>
      </c>
      <c r="CX114" s="161">
        <f t="shared" si="125"/>
        <v>0</v>
      </c>
      <c r="CY114" s="162">
        <f t="shared" si="126"/>
        <v>0</v>
      </c>
      <c r="CZ114" s="162">
        <f t="shared" si="127"/>
        <v>0</v>
      </c>
      <c r="DA114" s="162">
        <f t="shared" si="128"/>
        <v>0</v>
      </c>
      <c r="DB114" s="162">
        <f t="shared" si="129"/>
        <v>0</v>
      </c>
      <c r="DC114" s="162">
        <f t="shared" si="130"/>
        <v>0</v>
      </c>
      <c r="DD114" s="162">
        <f t="shared" si="131"/>
        <v>0</v>
      </c>
      <c r="DE114" s="178">
        <f t="shared" si="132"/>
        <v>0</v>
      </c>
    </row>
    <row r="115" spans="1:109">
      <c r="B115" s="108" t="str">
        <f>' B_Populations'!$B$15</f>
        <v>55-64</v>
      </c>
      <c r="C115" s="301"/>
      <c r="D115" s="302"/>
      <c r="E115" s="302"/>
      <c r="F115" s="155"/>
      <c r="G115" s="155"/>
      <c r="H115" s="155"/>
      <c r="I115" s="155"/>
      <c r="J115" s="155"/>
      <c r="K115" s="155"/>
      <c r="L115" s="155"/>
      <c r="M115" s="110"/>
      <c r="N115" s="110"/>
      <c r="O115" s="110"/>
      <c r="P115" s="110"/>
      <c r="Q115" s="110"/>
      <c r="R115" s="110"/>
      <c r="S115" s="110"/>
      <c r="T115" s="110"/>
      <c r="U115" s="110"/>
      <c r="V115" s="110"/>
      <c r="W115" s="110"/>
      <c r="X115" s="110"/>
      <c r="Y115" s="110"/>
      <c r="Z115" s="177"/>
      <c r="AA115" s="177"/>
      <c r="AB115" s="177"/>
      <c r="AC115" s="177"/>
      <c r="AD115" s="177"/>
      <c r="AE115" s="177"/>
      <c r="AF115" s="177"/>
      <c r="AG115" s="110"/>
      <c r="AH115" s="157">
        <f>' B_Populations'!C120</f>
        <v>0</v>
      </c>
      <c r="AI115" s="157">
        <f>IF(AH115=0,0,($C$115/$AH$115)*100000)</f>
        <v>0</v>
      </c>
      <c r="AJ115" s="157">
        <f>' B_Populations'!E120</f>
        <v>0</v>
      </c>
      <c r="AK115" s="157">
        <f>IF(AJ115=0,0,($D$115/$AJ$115)*100000)</f>
        <v>0</v>
      </c>
      <c r="AL115" s="157">
        <f>' B_Populations'!G120</f>
        <v>0</v>
      </c>
      <c r="AM115" s="157">
        <f>IF(AL115=0,0,($E$115/$AL$115)*100000)</f>
        <v>0</v>
      </c>
      <c r="AN115" s="157">
        <f>' B_Populations'!I120</f>
        <v>0</v>
      </c>
      <c r="AO115" s="157">
        <f>IF(AN115=0,0,($F$115/$AN$115)*100000)</f>
        <v>0</v>
      </c>
      <c r="AP115" s="157">
        <f>' B_Populations'!K120</f>
        <v>0</v>
      </c>
      <c r="AQ115" s="157">
        <f>IF(AP115=0,0,($G$115/$AP$115)*100000)</f>
        <v>0</v>
      </c>
      <c r="AR115" s="157">
        <f>' B_Populations'!M120</f>
        <v>0</v>
      </c>
      <c r="AS115" s="157">
        <f>IF(AR115=0,0,($H$115/$AR$115)*100000)</f>
        <v>0</v>
      </c>
      <c r="AT115" s="157">
        <f>' B_Populations'!O120</f>
        <v>0</v>
      </c>
      <c r="AU115" s="157">
        <f>IF(AT115=0,0,($I$115/$AT$115)*100000)</f>
        <v>0</v>
      </c>
      <c r="AV115" s="157">
        <f>' B_Populations'!Q120</f>
        <v>0</v>
      </c>
      <c r="AW115" s="157">
        <f>IF(AV115=0,0,($J$115/$AV$115)*100000)</f>
        <v>0</v>
      </c>
      <c r="AX115" s="157">
        <f>' B_Populations'!S120</f>
        <v>0</v>
      </c>
      <c r="AY115" s="157">
        <f>IF(AX115=0,0,($K$115/$AX$115)*100000)</f>
        <v>0</v>
      </c>
      <c r="AZ115" s="157">
        <f>' B_Populations'!U120</f>
        <v>0</v>
      </c>
      <c r="BA115" s="157">
        <f>IF(AZ115=0,0,($L$115/$AZ$115)*100000)</f>
        <v>0</v>
      </c>
      <c r="CQ115" s="110"/>
      <c r="CR115" s="158"/>
      <c r="CS115" s="159">
        <v>8.7247000000000005E-2</v>
      </c>
      <c r="CT115" s="110"/>
      <c r="CU115" s="108" t="str">
        <f>' B_Populations'!$B$15</f>
        <v>55-64</v>
      </c>
      <c r="CV115" s="160">
        <f t="shared" si="123"/>
        <v>0</v>
      </c>
      <c r="CW115" s="161">
        <f t="shared" si="124"/>
        <v>0</v>
      </c>
      <c r="CX115" s="161">
        <f t="shared" si="125"/>
        <v>0</v>
      </c>
      <c r="CY115" s="162">
        <f t="shared" si="126"/>
        <v>0</v>
      </c>
      <c r="CZ115" s="162">
        <f t="shared" si="127"/>
        <v>0</v>
      </c>
      <c r="DA115" s="162">
        <f t="shared" si="128"/>
        <v>0</v>
      </c>
      <c r="DB115" s="162">
        <f t="shared" si="129"/>
        <v>0</v>
      </c>
      <c r="DC115" s="162">
        <f t="shared" si="130"/>
        <v>0</v>
      </c>
      <c r="DD115" s="162">
        <f t="shared" si="131"/>
        <v>0</v>
      </c>
      <c r="DE115" s="178">
        <f t="shared" si="132"/>
        <v>0</v>
      </c>
    </row>
    <row r="116" spans="1:109">
      <c r="B116" s="108" t="str">
        <f>' B_Populations'!$B$16</f>
        <v>65-74</v>
      </c>
      <c r="C116" s="301"/>
      <c r="D116" s="302"/>
      <c r="E116" s="302"/>
      <c r="F116" s="155"/>
      <c r="G116" s="155"/>
      <c r="H116" s="155"/>
      <c r="I116" s="155"/>
      <c r="J116" s="155"/>
      <c r="K116" s="155"/>
      <c r="L116" s="155"/>
      <c r="M116" s="110"/>
      <c r="N116" s="110"/>
      <c r="O116" s="110"/>
      <c r="P116" s="110"/>
      <c r="Q116" s="110"/>
      <c r="R116" s="110"/>
      <c r="S116" s="110"/>
      <c r="T116" s="110"/>
      <c r="U116" s="110"/>
      <c r="V116" s="110"/>
      <c r="W116" s="110"/>
      <c r="X116" s="110"/>
      <c r="Y116" s="110"/>
      <c r="Z116" s="177"/>
      <c r="AA116" s="177"/>
      <c r="AB116" s="177"/>
      <c r="AC116" s="177"/>
      <c r="AD116" s="177"/>
      <c r="AE116" s="177"/>
      <c r="AF116" s="177"/>
      <c r="AG116" s="110"/>
      <c r="AH116" s="157">
        <f>' B_Populations'!C121</f>
        <v>0</v>
      </c>
      <c r="AI116" s="157">
        <f>IF(AH116=0,0,($C$116/$AH$116)*100000)</f>
        <v>0</v>
      </c>
      <c r="AJ116" s="157">
        <f>' B_Populations'!E121</f>
        <v>0</v>
      </c>
      <c r="AK116" s="157">
        <f>IF(AJ116=0,0,($D$116/$AJ$116)*100000)</f>
        <v>0</v>
      </c>
      <c r="AL116" s="157">
        <f>' B_Populations'!G121</f>
        <v>0</v>
      </c>
      <c r="AM116" s="157">
        <f>IF(AL116=0,0,($E$116/$AL$116)*100000)</f>
        <v>0</v>
      </c>
      <c r="AN116" s="157">
        <f>' B_Populations'!I121</f>
        <v>0</v>
      </c>
      <c r="AO116" s="157">
        <f>IF(AN116=0,0,($F$116/$AN$116)*100000)</f>
        <v>0</v>
      </c>
      <c r="AP116" s="157">
        <f>' B_Populations'!K121</f>
        <v>0</v>
      </c>
      <c r="AQ116" s="157">
        <f>IF(AP116=0,0,($G$116/$AP$116)*100000)</f>
        <v>0</v>
      </c>
      <c r="AR116" s="157">
        <f>' B_Populations'!M121</f>
        <v>0</v>
      </c>
      <c r="AS116" s="157">
        <f>IF(AR116=0,0,($H$116/$AR$116)*100000)</f>
        <v>0</v>
      </c>
      <c r="AT116" s="157">
        <f>' B_Populations'!O121</f>
        <v>0</v>
      </c>
      <c r="AU116" s="157">
        <f>IF(AT116=0,0,($I$116/$AT$116)*100000)</f>
        <v>0</v>
      </c>
      <c r="AV116" s="157">
        <f>' B_Populations'!Q121</f>
        <v>0</v>
      </c>
      <c r="AW116" s="157">
        <f>IF(AV116=0,0,($J$116/$AV$116)*100000)</f>
        <v>0</v>
      </c>
      <c r="AX116" s="157">
        <f>' B_Populations'!S121</f>
        <v>0</v>
      </c>
      <c r="AY116" s="157">
        <f>IF(AX116=0,0,($K$116/$AX$116)*100000)</f>
        <v>0</v>
      </c>
      <c r="AZ116" s="157">
        <f>' B_Populations'!U121</f>
        <v>0</v>
      </c>
      <c r="BA116" s="157">
        <f>IF(AZ116=0,0,($L$116/$AZ$116)*100000)</f>
        <v>0</v>
      </c>
      <c r="CQ116" s="110"/>
      <c r="CR116" s="158"/>
      <c r="CS116" s="159">
        <v>6.6036999999999998E-2</v>
      </c>
      <c r="CT116" s="110"/>
      <c r="CU116" s="108" t="str">
        <f>' B_Populations'!$B$16</f>
        <v>65-74</v>
      </c>
      <c r="CV116" s="160">
        <f t="shared" si="123"/>
        <v>0</v>
      </c>
      <c r="CW116" s="161">
        <f t="shared" si="124"/>
        <v>0</v>
      </c>
      <c r="CX116" s="161">
        <f t="shared" si="125"/>
        <v>0</v>
      </c>
      <c r="CY116" s="162">
        <f t="shared" si="126"/>
        <v>0</v>
      </c>
      <c r="CZ116" s="162">
        <f t="shared" si="127"/>
        <v>0</v>
      </c>
      <c r="DA116" s="162">
        <f t="shared" si="128"/>
        <v>0</v>
      </c>
      <c r="DB116" s="162">
        <f t="shared" si="129"/>
        <v>0</v>
      </c>
      <c r="DC116" s="162">
        <f t="shared" si="130"/>
        <v>0</v>
      </c>
      <c r="DD116" s="162">
        <f t="shared" si="131"/>
        <v>0</v>
      </c>
      <c r="DE116" s="178">
        <f t="shared" si="132"/>
        <v>0</v>
      </c>
    </row>
    <row r="117" spans="1:109">
      <c r="B117" s="108" t="str">
        <f>' B_Populations'!$B$17</f>
        <v>75-84</v>
      </c>
      <c r="C117" s="301"/>
      <c r="D117" s="302"/>
      <c r="E117" s="302"/>
      <c r="F117" s="155"/>
      <c r="G117" s="155"/>
      <c r="H117" s="155"/>
      <c r="I117" s="155"/>
      <c r="J117" s="155"/>
      <c r="K117" s="155"/>
      <c r="L117" s="155"/>
      <c r="M117" s="110"/>
      <c r="N117" s="110"/>
      <c r="O117" s="110"/>
      <c r="P117" s="110"/>
      <c r="Q117" s="110"/>
      <c r="R117" s="110"/>
      <c r="S117" s="110"/>
      <c r="T117" s="110"/>
      <c r="U117" s="110"/>
      <c r="V117" s="110"/>
      <c r="W117" s="110"/>
      <c r="X117" s="110"/>
      <c r="Y117" s="110"/>
      <c r="Z117" s="177"/>
      <c r="AA117" s="177"/>
      <c r="AB117" s="177"/>
      <c r="AC117" s="177"/>
      <c r="AD117" s="177"/>
      <c r="AE117" s="177"/>
      <c r="AF117" s="177"/>
      <c r="AG117" s="110"/>
      <c r="AH117" s="157">
        <f>' B_Populations'!C122</f>
        <v>0</v>
      </c>
      <c r="AI117" s="157">
        <f>IF(AH117=0,0,($C$117/$AH$117)*100000)</f>
        <v>0</v>
      </c>
      <c r="AJ117" s="157">
        <f>' B_Populations'!E122</f>
        <v>0</v>
      </c>
      <c r="AK117" s="157">
        <f>IF(AJ117=0,0,($D$117/$AJ$117)*100000)</f>
        <v>0</v>
      </c>
      <c r="AL117" s="157">
        <f>' B_Populations'!G122</f>
        <v>0</v>
      </c>
      <c r="AM117" s="157">
        <f>IF(AL117=0,0,($E$117/$AL$117)*100000)</f>
        <v>0</v>
      </c>
      <c r="AN117" s="157">
        <f>' B_Populations'!I122</f>
        <v>0</v>
      </c>
      <c r="AO117" s="157">
        <f>IF(AN117=0,0,($F$117/$AN$117)*100000)</f>
        <v>0</v>
      </c>
      <c r="AP117" s="157">
        <f>' B_Populations'!K122</f>
        <v>0</v>
      </c>
      <c r="AQ117" s="157">
        <f>IF(AP117=0,0,($G$117/$AP$117)*100000)</f>
        <v>0</v>
      </c>
      <c r="AR117" s="157">
        <f>' B_Populations'!M122</f>
        <v>0</v>
      </c>
      <c r="AS117" s="157">
        <f>IF(AR117=0,0,($H$117/$AR$117)*100000)</f>
        <v>0</v>
      </c>
      <c r="AT117" s="157">
        <f>' B_Populations'!O122</f>
        <v>0</v>
      </c>
      <c r="AU117" s="157">
        <f>IF(AT117=0,0,($I$117/$AT$117)*100000)</f>
        <v>0</v>
      </c>
      <c r="AV117" s="157">
        <f>' B_Populations'!Q122</f>
        <v>0</v>
      </c>
      <c r="AW117" s="157">
        <f>IF(AV117=0,0,($J$117/$AV$117)*100000)</f>
        <v>0</v>
      </c>
      <c r="AX117" s="157">
        <f>' B_Populations'!S122</f>
        <v>0</v>
      </c>
      <c r="AY117" s="157">
        <f>IF(AX117=0,0,($K$117/$AX$117)*100000)</f>
        <v>0</v>
      </c>
      <c r="AZ117" s="157">
        <f>' B_Populations'!U122</f>
        <v>0</v>
      </c>
      <c r="BA117" s="157">
        <f>IF(AZ117=0,0,($L$117/$AZ$117)*100000)</f>
        <v>0</v>
      </c>
      <c r="CQ117" s="110"/>
      <c r="CR117" s="158"/>
      <c r="CS117" s="159">
        <v>4.4840999999999999E-2</v>
      </c>
      <c r="CT117" s="110"/>
      <c r="CU117" s="108" t="str">
        <f>' B_Populations'!$B$17</f>
        <v>75-84</v>
      </c>
      <c r="CV117" s="160">
        <f t="shared" si="123"/>
        <v>0</v>
      </c>
      <c r="CW117" s="161">
        <f t="shared" si="124"/>
        <v>0</v>
      </c>
      <c r="CX117" s="161">
        <f t="shared" si="125"/>
        <v>0</v>
      </c>
      <c r="CY117" s="162">
        <f t="shared" si="126"/>
        <v>0</v>
      </c>
      <c r="CZ117" s="162">
        <f t="shared" si="127"/>
        <v>0</v>
      </c>
      <c r="DA117" s="162">
        <f t="shared" si="128"/>
        <v>0</v>
      </c>
      <c r="DB117" s="162">
        <f t="shared" si="129"/>
        <v>0</v>
      </c>
      <c r="DC117" s="162">
        <f t="shared" si="130"/>
        <v>0</v>
      </c>
      <c r="DD117" s="162">
        <f t="shared" si="131"/>
        <v>0</v>
      </c>
      <c r="DE117" s="178">
        <f t="shared" si="132"/>
        <v>0</v>
      </c>
    </row>
    <row r="118" spans="1:109">
      <c r="B118" s="108" t="str">
        <f>' B_Populations'!$B$18</f>
        <v>85+</v>
      </c>
      <c r="C118" s="301"/>
      <c r="D118" s="302"/>
      <c r="E118" s="302"/>
      <c r="F118" s="155"/>
      <c r="G118" s="155"/>
      <c r="H118" s="155"/>
      <c r="I118" s="155"/>
      <c r="J118" s="155"/>
      <c r="K118" s="155"/>
      <c r="L118" s="155"/>
      <c r="M118" s="110"/>
      <c r="N118" s="110"/>
      <c r="O118" s="110"/>
      <c r="P118" s="110"/>
      <c r="Q118" s="110"/>
      <c r="R118" s="110"/>
      <c r="S118" s="110"/>
      <c r="T118" s="110"/>
      <c r="U118" s="110"/>
      <c r="V118" s="110"/>
      <c r="W118" s="110"/>
      <c r="X118" s="110"/>
      <c r="Y118" s="110"/>
      <c r="Z118" s="177"/>
      <c r="AA118" s="177"/>
      <c r="AB118" s="177"/>
      <c r="AC118" s="177"/>
      <c r="AD118" s="177"/>
      <c r="AE118" s="177"/>
      <c r="AF118" s="177"/>
      <c r="AG118" s="110"/>
      <c r="AH118" s="157">
        <f>' B_Populations'!C123</f>
        <v>0</v>
      </c>
      <c r="AI118" s="157">
        <f>IF(AH118=0,0,($C$118/$AH$118)*100000)</f>
        <v>0</v>
      </c>
      <c r="AJ118" s="157">
        <f>' B_Populations'!E123</f>
        <v>0</v>
      </c>
      <c r="AK118" s="157">
        <f>IF(AJ118=0,0,($D$118/$AJ$118)*100000)</f>
        <v>0</v>
      </c>
      <c r="AL118" s="157">
        <f>' B_Populations'!G123</f>
        <v>0</v>
      </c>
      <c r="AM118" s="157">
        <f>IF(AL118=0,0,($E$118/$AL$118)*100000)</f>
        <v>0</v>
      </c>
      <c r="AN118" s="157">
        <f>' B_Populations'!I123</f>
        <v>0</v>
      </c>
      <c r="AO118" s="157">
        <f>IF(AN118=0,0,($F$118/$AN$118)*100000)</f>
        <v>0</v>
      </c>
      <c r="AP118" s="157">
        <f>' B_Populations'!K123</f>
        <v>0</v>
      </c>
      <c r="AQ118" s="157">
        <f>IF(AP118=0,0,($G$118/$AP$118)*100000)</f>
        <v>0</v>
      </c>
      <c r="AR118" s="157">
        <f>' B_Populations'!M123</f>
        <v>0</v>
      </c>
      <c r="AS118" s="157">
        <f>IF(AR118=0,0,($H$118/$AR$118)*100000)</f>
        <v>0</v>
      </c>
      <c r="AT118" s="157">
        <f>' B_Populations'!O123</f>
        <v>0</v>
      </c>
      <c r="AU118" s="157">
        <f>IF(AT118=0,0,($I$118/$AT$118)*100000)</f>
        <v>0</v>
      </c>
      <c r="AV118" s="157">
        <f>' B_Populations'!Q123</f>
        <v>0</v>
      </c>
      <c r="AW118" s="157">
        <f>IF(AV118=0,0,($J$118/$AV$118)*100000)</f>
        <v>0</v>
      </c>
      <c r="AX118" s="157">
        <f>' B_Populations'!S123</f>
        <v>0</v>
      </c>
      <c r="AY118" s="157">
        <f>IF(AX118=0,0,($K$118/$AX$118)*100000)</f>
        <v>0</v>
      </c>
      <c r="AZ118" s="157">
        <f>' B_Populations'!U123</f>
        <v>0</v>
      </c>
      <c r="BA118" s="157">
        <f>IF(AZ118=0,0,($L$118/$AZ$118)*100000)</f>
        <v>0</v>
      </c>
      <c r="CQ118" s="110"/>
      <c r="CR118" s="158"/>
      <c r="CS118" s="159">
        <v>1.5507999999999999E-2</v>
      </c>
      <c r="CT118" s="110"/>
      <c r="CU118" s="108" t="str">
        <f>' B_Populations'!$B$18</f>
        <v>85+</v>
      </c>
      <c r="CV118" s="160">
        <f t="shared" si="123"/>
        <v>0</v>
      </c>
      <c r="CW118" s="161">
        <f t="shared" si="124"/>
        <v>0</v>
      </c>
      <c r="CX118" s="161">
        <f t="shared" si="125"/>
        <v>0</v>
      </c>
      <c r="CY118" s="162">
        <f t="shared" si="126"/>
        <v>0</v>
      </c>
      <c r="CZ118" s="162">
        <f t="shared" si="127"/>
        <v>0</v>
      </c>
      <c r="DA118" s="162">
        <f t="shared" si="128"/>
        <v>0</v>
      </c>
      <c r="DB118" s="162">
        <f t="shared" si="129"/>
        <v>0</v>
      </c>
      <c r="DC118" s="162">
        <f t="shared" si="130"/>
        <v>0</v>
      </c>
      <c r="DD118" s="162">
        <f t="shared" si="131"/>
        <v>0</v>
      </c>
      <c r="DE118" s="178">
        <f t="shared" si="132"/>
        <v>0</v>
      </c>
    </row>
    <row r="119" spans="1:109">
      <c r="B119" s="163" t="s">
        <v>115</v>
      </c>
      <c r="C119" s="164">
        <f t="shared" ref="C119:L119" si="133">SUM(C109:C118)</f>
        <v>0</v>
      </c>
      <c r="D119" s="165">
        <f t="shared" si="133"/>
        <v>0</v>
      </c>
      <c r="E119" s="165">
        <f t="shared" si="133"/>
        <v>0</v>
      </c>
      <c r="F119" s="167">
        <f t="shared" si="133"/>
        <v>0</v>
      </c>
      <c r="G119" s="167">
        <f t="shared" si="133"/>
        <v>0</v>
      </c>
      <c r="H119" s="167">
        <f t="shared" si="133"/>
        <v>0</v>
      </c>
      <c r="I119" s="167">
        <f t="shared" si="133"/>
        <v>0</v>
      </c>
      <c r="J119" s="167">
        <f t="shared" si="133"/>
        <v>0</v>
      </c>
      <c r="K119" s="167">
        <f t="shared" si="133"/>
        <v>0</v>
      </c>
      <c r="L119" s="179">
        <f t="shared" si="133"/>
        <v>0</v>
      </c>
      <c r="M119" s="98"/>
      <c r="AH119" s="170">
        <f t="shared" ref="AH119:BA119" si="134">SUM(AH109:AH118)</f>
        <v>0</v>
      </c>
      <c r="AI119" s="157">
        <f t="shared" si="134"/>
        <v>0</v>
      </c>
      <c r="AJ119" s="157">
        <f t="shared" si="134"/>
        <v>0</v>
      </c>
      <c r="AK119" s="157">
        <f t="shared" si="134"/>
        <v>0</v>
      </c>
      <c r="AL119" s="157">
        <f t="shared" si="134"/>
        <v>0</v>
      </c>
      <c r="AM119" s="157">
        <f t="shared" si="134"/>
        <v>0</v>
      </c>
      <c r="AN119" s="157">
        <f t="shared" si="134"/>
        <v>0</v>
      </c>
      <c r="AO119" s="157">
        <f t="shared" si="134"/>
        <v>0</v>
      </c>
      <c r="AP119" s="157">
        <f t="shared" si="134"/>
        <v>0</v>
      </c>
      <c r="AQ119" s="157">
        <f t="shared" si="134"/>
        <v>0</v>
      </c>
      <c r="AR119" s="157">
        <f t="shared" si="134"/>
        <v>0</v>
      </c>
      <c r="AS119" s="157">
        <f t="shared" si="134"/>
        <v>0</v>
      </c>
      <c r="AT119" s="157">
        <f t="shared" si="134"/>
        <v>0</v>
      </c>
      <c r="AU119" s="157">
        <f t="shared" si="134"/>
        <v>0</v>
      </c>
      <c r="AV119" s="157">
        <f t="shared" si="134"/>
        <v>0</v>
      </c>
      <c r="AW119" s="157">
        <f t="shared" si="134"/>
        <v>0</v>
      </c>
      <c r="AX119" s="157">
        <f t="shared" si="134"/>
        <v>0</v>
      </c>
      <c r="AY119" s="157">
        <f t="shared" si="134"/>
        <v>0</v>
      </c>
      <c r="AZ119" s="157">
        <f t="shared" si="134"/>
        <v>0</v>
      </c>
      <c r="BA119" s="157">
        <f t="shared" si="134"/>
        <v>0</v>
      </c>
      <c r="CS119" s="171"/>
      <c r="CU119" s="157" t="s">
        <v>115</v>
      </c>
      <c r="CV119" s="160">
        <f t="shared" ref="CV119:DE119" si="135">SUM(CV109:CV118)</f>
        <v>0</v>
      </c>
      <c r="CW119" s="161">
        <f t="shared" si="135"/>
        <v>0</v>
      </c>
      <c r="CX119" s="161">
        <f t="shared" si="135"/>
        <v>0</v>
      </c>
      <c r="CY119" s="172">
        <f t="shared" si="135"/>
        <v>0</v>
      </c>
      <c r="CZ119" s="172">
        <f t="shared" si="135"/>
        <v>0</v>
      </c>
      <c r="DA119" s="172">
        <f t="shared" si="135"/>
        <v>0</v>
      </c>
      <c r="DB119" s="172">
        <f t="shared" si="135"/>
        <v>0</v>
      </c>
      <c r="DC119" s="172">
        <f t="shared" si="135"/>
        <v>0</v>
      </c>
      <c r="DD119" s="172">
        <f t="shared" si="135"/>
        <v>0</v>
      </c>
      <c r="DE119" s="180">
        <f t="shared" si="135"/>
        <v>0</v>
      </c>
    </row>
    <row r="121" spans="1:109" ht="12.95" thickBot="1"/>
    <row r="122" spans="1:109" ht="13.5" thickBot="1">
      <c r="A122" s="136" t="s">
        <v>116</v>
      </c>
      <c r="B122" s="173"/>
      <c r="C122" s="174">
        <f>' B_Populations'!A130</f>
        <v>0</v>
      </c>
      <c r="D122" s="139" t="s">
        <v>103</v>
      </c>
      <c r="E122" s="139"/>
      <c r="F122" s="140" t="s">
        <v>104</v>
      </c>
      <c r="G122" s="141"/>
      <c r="H122" s="141"/>
      <c r="I122" s="141"/>
      <c r="J122" s="141"/>
      <c r="K122" s="141"/>
      <c r="L122" s="141"/>
      <c r="M122" s="98"/>
      <c r="N122" s="98"/>
      <c r="O122" s="98"/>
      <c r="P122" s="98"/>
      <c r="Q122" s="98"/>
      <c r="R122" s="98"/>
      <c r="S122" s="98"/>
      <c r="T122" s="98"/>
      <c r="U122" s="98"/>
      <c r="V122" s="98"/>
      <c r="W122" s="98"/>
      <c r="X122" s="98"/>
      <c r="Y122" s="98"/>
      <c r="CV122" s="98" t="s">
        <v>106</v>
      </c>
      <c r="CW122" s="98"/>
      <c r="CX122" s="98"/>
      <c r="CY122" s="98"/>
    </row>
    <row r="123" spans="1:109" ht="39">
      <c r="B123" s="144" t="s">
        <v>32</v>
      </c>
      <c r="C123" s="145" t="s">
        <v>107</v>
      </c>
      <c r="D123" s="146" t="s">
        <v>108</v>
      </c>
      <c r="E123" s="146" t="s">
        <v>109</v>
      </c>
      <c r="F123" s="148" t="str">
        <f>' B_Populations'!$I$8</f>
        <v>White-Not Hispanic</v>
      </c>
      <c r="G123" s="148" t="str">
        <f>' B_Populations'!$K$8</f>
        <v>Hispanic</v>
      </c>
      <c r="H123" s="148" t="str">
        <f>' B_Populations'!$M$8</f>
        <v>Black-Not Hispanic</v>
      </c>
      <c r="I123" s="148" t="str">
        <f>' B_Populations'!$O$8</f>
        <v>Asian</v>
      </c>
      <c r="J123" s="148" t="str">
        <f>' B_Populations'!$Q$8</f>
        <v>American Indian/Alaska Native</v>
      </c>
      <c r="K123" s="148" t="str">
        <f>' B_Populations'!$S$8</f>
        <v>Other</v>
      </c>
      <c r="L123" s="175" t="str">
        <f>' B_Populations'!$U$8</f>
        <v>Other</v>
      </c>
      <c r="M123" s="102"/>
      <c r="N123" s="102"/>
      <c r="O123" s="102"/>
      <c r="P123" s="102"/>
      <c r="Q123" s="102"/>
      <c r="R123" s="102"/>
      <c r="S123" s="102"/>
      <c r="T123" s="102"/>
      <c r="U123" s="102"/>
      <c r="V123" s="102"/>
      <c r="W123" s="102"/>
      <c r="X123" s="102"/>
      <c r="Y123" s="102"/>
      <c r="Z123" s="102"/>
      <c r="AA123" s="102"/>
      <c r="AB123" s="102"/>
      <c r="AC123" s="102"/>
      <c r="AD123" s="102"/>
      <c r="AE123" s="102"/>
      <c r="AF123" s="102"/>
      <c r="AH123" s="150" t="s">
        <v>110</v>
      </c>
      <c r="AI123" s="150" t="s">
        <v>111</v>
      </c>
      <c r="AJ123" s="150" t="s">
        <v>112</v>
      </c>
      <c r="AK123" s="150" t="s">
        <v>111</v>
      </c>
      <c r="AL123" s="150" t="s">
        <v>113</v>
      </c>
      <c r="AM123" s="150" t="s">
        <v>111</v>
      </c>
      <c r="AN123" s="150" t="str">
        <f>' B_Populations'!$I$8</f>
        <v>White-Not Hispanic</v>
      </c>
      <c r="AO123" s="150" t="s">
        <v>111</v>
      </c>
      <c r="AP123" s="150" t="str">
        <f>' B_Populations'!$K$8</f>
        <v>Hispanic</v>
      </c>
      <c r="AQ123" s="150" t="s">
        <v>111</v>
      </c>
      <c r="AR123" s="150" t="str">
        <f>' B_Populations'!$M$8</f>
        <v>Black-Not Hispanic</v>
      </c>
      <c r="AS123" s="150" t="s">
        <v>111</v>
      </c>
      <c r="AT123" s="150" t="str">
        <f>' B_Populations'!$O$8</f>
        <v>Asian</v>
      </c>
      <c r="AU123" s="150" t="s">
        <v>111</v>
      </c>
      <c r="AV123" s="150" t="str">
        <f>' B_Populations'!$Q$8</f>
        <v>American Indian/Alaska Native</v>
      </c>
      <c r="AW123" s="150" t="s">
        <v>111</v>
      </c>
      <c r="AX123" s="150" t="str">
        <f>' B_Populations'!$S$8</f>
        <v>Other</v>
      </c>
      <c r="AY123" s="150" t="s">
        <v>111</v>
      </c>
      <c r="AZ123" s="150" t="str">
        <f>' B_Populations'!$U$8</f>
        <v>Other</v>
      </c>
      <c r="BA123" s="150" t="s">
        <v>111</v>
      </c>
      <c r="BB123" s="102"/>
      <c r="BC123" s="102"/>
      <c r="BD123" s="102"/>
      <c r="BE123" s="102"/>
      <c r="BF123" s="102"/>
      <c r="BG123" s="102"/>
      <c r="BH123" s="102"/>
      <c r="BI123" s="102"/>
      <c r="BJ123" s="102"/>
      <c r="BK123" s="102"/>
      <c r="BL123" s="102"/>
      <c r="BM123" s="102"/>
      <c r="BN123" s="102"/>
      <c r="BO123" s="102"/>
      <c r="BP123" s="102"/>
      <c r="BQ123" s="102"/>
      <c r="BR123" s="102"/>
      <c r="BS123" s="102"/>
      <c r="BT123" s="102"/>
      <c r="BU123" s="102"/>
      <c r="BV123" s="102"/>
      <c r="BW123" s="102"/>
      <c r="BX123" s="102"/>
      <c r="BY123" s="102"/>
      <c r="BZ123" s="102"/>
      <c r="CA123" s="102"/>
      <c r="CB123" s="102"/>
      <c r="CC123" s="102"/>
      <c r="CD123" s="102"/>
      <c r="CE123" s="102"/>
      <c r="CF123" s="102"/>
      <c r="CG123" s="102"/>
      <c r="CH123" s="102"/>
      <c r="CI123" s="102"/>
      <c r="CJ123" s="102"/>
      <c r="CK123" s="102"/>
      <c r="CL123" s="102"/>
      <c r="CM123" s="102"/>
      <c r="CN123" s="102"/>
      <c r="CO123" s="102"/>
      <c r="CP123" s="102"/>
      <c r="CQ123" s="102"/>
      <c r="CR123" s="102"/>
      <c r="CS123" s="151" t="s">
        <v>114</v>
      </c>
      <c r="CU123" s="150" t="s">
        <v>32</v>
      </c>
      <c r="CV123" s="152" t="s">
        <v>33</v>
      </c>
      <c r="CW123" s="153" t="s">
        <v>34</v>
      </c>
      <c r="CX123" s="153" t="s">
        <v>35</v>
      </c>
      <c r="CY123" s="148" t="str">
        <f>' B_Populations'!$I$8</f>
        <v>White-Not Hispanic</v>
      </c>
      <c r="CZ123" s="148" t="str">
        <f>' B_Populations'!$K$8</f>
        <v>Hispanic</v>
      </c>
      <c r="DA123" s="148" t="str">
        <f>' B_Populations'!$M$8</f>
        <v>Black-Not Hispanic</v>
      </c>
      <c r="DB123" s="148" t="str">
        <f>' B_Populations'!$O$8</f>
        <v>Asian</v>
      </c>
      <c r="DC123" s="148" t="str">
        <f>' B_Populations'!$Q$8</f>
        <v>American Indian/Alaska Native</v>
      </c>
      <c r="DD123" s="148" t="str">
        <f>' B_Populations'!$S$8</f>
        <v>Other</v>
      </c>
      <c r="DE123" s="175" t="str">
        <f>' B_Populations'!$U$8</f>
        <v>Other</v>
      </c>
    </row>
    <row r="124" spans="1:109">
      <c r="B124" s="108" t="str">
        <f>' B_Populations'!$B$9</f>
        <v>10-14</v>
      </c>
      <c r="C124" s="301"/>
      <c r="D124" s="302"/>
      <c r="E124" s="302"/>
      <c r="F124" s="155"/>
      <c r="G124" s="155"/>
      <c r="H124" s="155"/>
      <c r="I124" s="155"/>
      <c r="J124" s="155"/>
      <c r="K124" s="155"/>
      <c r="L124" s="155"/>
      <c r="M124" s="110"/>
      <c r="N124" s="110"/>
      <c r="O124" s="110"/>
      <c r="P124" s="110"/>
      <c r="Q124" s="110"/>
      <c r="R124" s="110"/>
      <c r="S124" s="110"/>
      <c r="T124" s="110"/>
      <c r="U124" s="110"/>
      <c r="V124" s="110"/>
      <c r="W124" s="110"/>
      <c r="X124" s="110"/>
      <c r="Y124" s="110"/>
      <c r="Z124" s="177"/>
      <c r="AA124" s="177"/>
      <c r="AB124" s="177"/>
      <c r="AC124" s="177"/>
      <c r="AD124" s="177"/>
      <c r="AE124" s="177"/>
      <c r="AF124" s="177"/>
      <c r="AG124" s="110"/>
      <c r="AH124" s="157">
        <f>' B_Populations'!C129</f>
        <v>0</v>
      </c>
      <c r="AI124" s="157">
        <f>IF(AH124=0,0,($C$124/$AH$124)*100000)</f>
        <v>0</v>
      </c>
      <c r="AJ124" s="157">
        <f>' B_Populations'!E129</f>
        <v>0</v>
      </c>
      <c r="AK124" s="157">
        <f>IF(AJ124=0,0,($D$124/$AJ$124)*100000)</f>
        <v>0</v>
      </c>
      <c r="AL124" s="157">
        <f>' B_Populations'!G129</f>
        <v>0</v>
      </c>
      <c r="AM124" s="157">
        <f>IF(AL124=0,0,($E$124/$AL$124)*100000)</f>
        <v>0</v>
      </c>
      <c r="AN124" s="157">
        <f>' B_Populations'!I129</f>
        <v>0</v>
      </c>
      <c r="AO124" s="157">
        <f>IF(AN124=0,0,($F$124/$AN$124)*100000)</f>
        <v>0</v>
      </c>
      <c r="AP124" s="157">
        <f>' B_Populations'!K129</f>
        <v>0</v>
      </c>
      <c r="AQ124" s="157">
        <f>IF(AP124=0,0,($G$124/$AP$124)*100000)</f>
        <v>0</v>
      </c>
      <c r="AR124" s="157">
        <f>' B_Populations'!M129</f>
        <v>0</v>
      </c>
      <c r="AS124" s="157">
        <f>IF(AR124=0,0,($H$124/$AR$124)*100000)</f>
        <v>0</v>
      </c>
      <c r="AT124" s="157">
        <f>' B_Populations'!O129</f>
        <v>0</v>
      </c>
      <c r="AU124" s="157">
        <f>IF(AT124=0,0,($I$124/$AT$124)*100000)</f>
        <v>0</v>
      </c>
      <c r="AV124" s="157">
        <f>' B_Populations'!Q129</f>
        <v>0</v>
      </c>
      <c r="AW124" s="157">
        <f>IF(AV124=0,0,($J$124/$AV$124)*100000)</f>
        <v>0</v>
      </c>
      <c r="AX124" s="157">
        <f>' B_Populations'!S129</f>
        <v>0</v>
      </c>
      <c r="AY124" s="157">
        <f>IF(AX124=0,0,($K$124/$AX$124)*100000)</f>
        <v>0</v>
      </c>
      <c r="AZ124" s="157">
        <f>' B_Populations'!U129</f>
        <v>0</v>
      </c>
      <c r="BA124" s="157">
        <f>IF(AZ124=0,0,($L$124/$AZ$124)*100000)</f>
        <v>0</v>
      </c>
      <c r="CQ124" s="110"/>
      <c r="CR124" s="158"/>
      <c r="CS124" s="159">
        <v>7.3032E-2</v>
      </c>
      <c r="CT124" s="110"/>
      <c r="CU124" s="108" t="str">
        <f>' B_Populations'!$B$9</f>
        <v>10-14</v>
      </c>
      <c r="CV124" s="160">
        <f t="shared" ref="CV124:CV133" si="136">AI124*CS124</f>
        <v>0</v>
      </c>
      <c r="CW124" s="161">
        <f t="shared" ref="CW124:CW133" si="137">AK124*CS124</f>
        <v>0</v>
      </c>
      <c r="CX124" s="161">
        <f t="shared" ref="CX124:CX133" si="138">AM124*CS124</f>
        <v>0</v>
      </c>
      <c r="CY124" s="162">
        <f t="shared" ref="CY124:CY133" si="139">AO124*CS124</f>
        <v>0</v>
      </c>
      <c r="CZ124" s="162">
        <f t="shared" ref="CZ124:CZ133" si="140">AQ124*CS124</f>
        <v>0</v>
      </c>
      <c r="DA124" s="162">
        <f t="shared" ref="DA124:DA133" si="141">AS124*CS124</f>
        <v>0</v>
      </c>
      <c r="DB124" s="162">
        <f t="shared" ref="DB124:DB133" si="142">AU124*CS124</f>
        <v>0</v>
      </c>
      <c r="DC124" s="162">
        <f t="shared" ref="DC124:DC133" si="143">AW124*CS124</f>
        <v>0</v>
      </c>
      <c r="DD124" s="162">
        <f t="shared" ref="DD124:DD133" si="144">AY124*CS124</f>
        <v>0</v>
      </c>
      <c r="DE124" s="178">
        <f t="shared" ref="DE124:DE133" si="145">BA124*CS124</f>
        <v>0</v>
      </c>
    </row>
    <row r="125" spans="1:109">
      <c r="B125" s="108" t="str">
        <f>' B_Populations'!$B$10</f>
        <v>15-19</v>
      </c>
      <c r="C125" s="301"/>
      <c r="D125" s="302"/>
      <c r="E125" s="302"/>
      <c r="F125" s="155"/>
      <c r="G125" s="155"/>
      <c r="H125" s="155"/>
      <c r="I125" s="155"/>
      <c r="J125" s="155"/>
      <c r="K125" s="155"/>
      <c r="L125" s="155"/>
      <c r="M125" s="110"/>
      <c r="N125" s="110"/>
      <c r="O125" s="110"/>
      <c r="P125" s="110"/>
      <c r="Q125" s="110"/>
      <c r="R125" s="110"/>
      <c r="S125" s="110"/>
      <c r="T125" s="110"/>
      <c r="U125" s="110"/>
      <c r="V125" s="110"/>
      <c r="W125" s="110"/>
      <c r="X125" s="110"/>
      <c r="Y125" s="110"/>
      <c r="Z125" s="177"/>
      <c r="AA125" s="177"/>
      <c r="AB125" s="177"/>
      <c r="AC125" s="177"/>
      <c r="AD125" s="177"/>
      <c r="AE125" s="177"/>
      <c r="AF125" s="177"/>
      <c r="AG125" s="110"/>
      <c r="AH125" s="157">
        <f>' B_Populations'!C130</f>
        <v>0</v>
      </c>
      <c r="AI125" s="157">
        <f>IF(AH125=0,0,($C$125/$AH$125)*100000)</f>
        <v>0</v>
      </c>
      <c r="AJ125" s="157">
        <f>' B_Populations'!E130</f>
        <v>0</v>
      </c>
      <c r="AK125" s="157">
        <f>IF(AJ125=0,0,($D$125/$AJ$125)*100000)</f>
        <v>0</v>
      </c>
      <c r="AL125" s="157">
        <f>' B_Populations'!G130</f>
        <v>0</v>
      </c>
      <c r="AM125" s="157">
        <f>IF(AL125=0,0,($E$125/$AL$125)*100000)</f>
        <v>0</v>
      </c>
      <c r="AN125" s="157">
        <f>' B_Populations'!I130</f>
        <v>0</v>
      </c>
      <c r="AO125" s="157">
        <f>IF(AN125=0,0,($F$125/$AN$125)*100000)</f>
        <v>0</v>
      </c>
      <c r="AP125" s="157">
        <f>' B_Populations'!K130</f>
        <v>0</v>
      </c>
      <c r="AQ125" s="157">
        <f>IF(AP125=0,0,($G$125/$AP$125)*100000)</f>
        <v>0</v>
      </c>
      <c r="AR125" s="157">
        <f>' B_Populations'!M130</f>
        <v>0</v>
      </c>
      <c r="AS125" s="157">
        <f>IF(AR125=0,0,($H$125/$AR$125)*100000)</f>
        <v>0</v>
      </c>
      <c r="AT125" s="157">
        <f>' B_Populations'!O130</f>
        <v>0</v>
      </c>
      <c r="AU125" s="157">
        <f>IF(AT125=0,0,($I$125/$AT$125)*100000)</f>
        <v>0</v>
      </c>
      <c r="AV125" s="157">
        <f>' B_Populations'!Q130</f>
        <v>0</v>
      </c>
      <c r="AW125" s="157">
        <f>IF(AV125=0,0,($J$125/$AV$125)*100000)</f>
        <v>0</v>
      </c>
      <c r="AX125" s="157">
        <f>' B_Populations'!S130</f>
        <v>0</v>
      </c>
      <c r="AY125" s="157">
        <f>IF(AX125=0,0,($K$125/$AX$125)*100000)</f>
        <v>0</v>
      </c>
      <c r="AZ125" s="157">
        <f>' B_Populations'!U130</f>
        <v>0</v>
      </c>
      <c r="BA125" s="157">
        <f>IF(AZ125=0,0,($L$125/$AZ$125)*100000)</f>
        <v>0</v>
      </c>
      <c r="CQ125" s="110"/>
      <c r="CR125" s="158"/>
      <c r="CS125" s="159">
        <v>7.2168999999999997E-2</v>
      </c>
      <c r="CT125" s="110"/>
      <c r="CU125" s="108" t="str">
        <f>' B_Populations'!$B$10</f>
        <v>15-19</v>
      </c>
      <c r="CV125" s="160">
        <f t="shared" si="136"/>
        <v>0</v>
      </c>
      <c r="CW125" s="161">
        <f t="shared" si="137"/>
        <v>0</v>
      </c>
      <c r="CX125" s="161">
        <f t="shared" si="138"/>
        <v>0</v>
      </c>
      <c r="CY125" s="162">
        <f t="shared" si="139"/>
        <v>0</v>
      </c>
      <c r="CZ125" s="162">
        <f t="shared" si="140"/>
        <v>0</v>
      </c>
      <c r="DA125" s="162">
        <f t="shared" si="141"/>
        <v>0</v>
      </c>
      <c r="DB125" s="162">
        <f t="shared" si="142"/>
        <v>0</v>
      </c>
      <c r="DC125" s="162">
        <f t="shared" si="143"/>
        <v>0</v>
      </c>
      <c r="DD125" s="162">
        <f t="shared" si="144"/>
        <v>0</v>
      </c>
      <c r="DE125" s="178">
        <f t="shared" si="145"/>
        <v>0</v>
      </c>
    </row>
    <row r="126" spans="1:109">
      <c r="B126" s="108" t="str">
        <f>' B_Populations'!$B$11</f>
        <v>20-24</v>
      </c>
      <c r="C126" s="301"/>
      <c r="D126" s="302"/>
      <c r="E126" s="302"/>
      <c r="F126" s="155"/>
      <c r="G126" s="155"/>
      <c r="H126" s="155"/>
      <c r="I126" s="155"/>
      <c r="J126" s="155"/>
      <c r="K126" s="155"/>
      <c r="L126" s="155"/>
      <c r="M126" s="110"/>
      <c r="N126" s="110"/>
      <c r="O126" s="110"/>
      <c r="P126" s="110"/>
      <c r="Q126" s="110"/>
      <c r="R126" s="110"/>
      <c r="S126" s="110"/>
      <c r="T126" s="110"/>
      <c r="U126" s="110"/>
      <c r="V126" s="110"/>
      <c r="W126" s="110"/>
      <c r="X126" s="110"/>
      <c r="Y126" s="110"/>
      <c r="Z126" s="177"/>
      <c r="AA126" s="177"/>
      <c r="AB126" s="177"/>
      <c r="AC126" s="177"/>
      <c r="AD126" s="177"/>
      <c r="AE126" s="177"/>
      <c r="AF126" s="177"/>
      <c r="AG126" s="110"/>
      <c r="AH126" s="157">
        <f>' B_Populations'!C131</f>
        <v>0</v>
      </c>
      <c r="AI126" s="157">
        <f>IF(AH126=0,0,($C$126/$AH$126)*100000)</f>
        <v>0</v>
      </c>
      <c r="AJ126" s="157">
        <f>' B_Populations'!E131</f>
        <v>0</v>
      </c>
      <c r="AK126" s="157">
        <f>IF(AJ126=0,0,($D$126/$AJ$126)*100000)</f>
        <v>0</v>
      </c>
      <c r="AL126" s="157">
        <f>' B_Populations'!G131</f>
        <v>0</v>
      </c>
      <c r="AM126" s="157">
        <f>IF(AL126=0,0,($E$126/$AL$126)*100000)</f>
        <v>0</v>
      </c>
      <c r="AN126" s="157">
        <f>' B_Populations'!I131</f>
        <v>0</v>
      </c>
      <c r="AO126" s="157">
        <f>IF(AN126=0,0,($F$126/$AN$126)*100000)</f>
        <v>0</v>
      </c>
      <c r="AP126" s="157">
        <f>' B_Populations'!K131</f>
        <v>0</v>
      </c>
      <c r="AQ126" s="157">
        <f>IF(AP126=0,0,($G$126/$AP$126)*100000)</f>
        <v>0</v>
      </c>
      <c r="AR126" s="157">
        <f>' B_Populations'!M131</f>
        <v>0</v>
      </c>
      <c r="AS126" s="157">
        <f>IF(AR126=0,0,($H$126/$AR$126)*100000)</f>
        <v>0</v>
      </c>
      <c r="AT126" s="157">
        <f>' B_Populations'!O131</f>
        <v>0</v>
      </c>
      <c r="AU126" s="157">
        <f>IF(AT126=0,0,($I$126/$AT$126)*100000)</f>
        <v>0</v>
      </c>
      <c r="AV126" s="157">
        <f>' B_Populations'!Q131</f>
        <v>0</v>
      </c>
      <c r="AW126" s="157">
        <f>IF(AV126=0,0,($J$126/$AV$126)*100000)</f>
        <v>0</v>
      </c>
      <c r="AX126" s="157">
        <f>' B_Populations'!S131</f>
        <v>0</v>
      </c>
      <c r="AY126" s="157">
        <f>IF(AX126=0,0,($K$126/$AX$126)*100000)</f>
        <v>0</v>
      </c>
      <c r="AZ126" s="157">
        <f>' B_Populations'!U131</f>
        <v>0</v>
      </c>
      <c r="BA126" s="157">
        <f>IF(AZ126=0,0,($L$126/$AZ$126)*100000)</f>
        <v>0</v>
      </c>
      <c r="CQ126" s="110"/>
      <c r="CR126" s="158"/>
      <c r="CS126" s="159">
        <v>6.6477999999999995E-2</v>
      </c>
      <c r="CT126" s="110"/>
      <c r="CU126" s="108" t="str">
        <f>' B_Populations'!$B$11</f>
        <v>20-24</v>
      </c>
      <c r="CV126" s="160">
        <f t="shared" si="136"/>
        <v>0</v>
      </c>
      <c r="CW126" s="161">
        <f t="shared" si="137"/>
        <v>0</v>
      </c>
      <c r="CX126" s="161">
        <f t="shared" si="138"/>
        <v>0</v>
      </c>
      <c r="CY126" s="162">
        <f t="shared" si="139"/>
        <v>0</v>
      </c>
      <c r="CZ126" s="162">
        <f t="shared" si="140"/>
        <v>0</v>
      </c>
      <c r="DA126" s="162">
        <f t="shared" si="141"/>
        <v>0</v>
      </c>
      <c r="DB126" s="162">
        <f t="shared" si="142"/>
        <v>0</v>
      </c>
      <c r="DC126" s="162">
        <f t="shared" si="143"/>
        <v>0</v>
      </c>
      <c r="DD126" s="162">
        <f t="shared" si="144"/>
        <v>0</v>
      </c>
      <c r="DE126" s="178">
        <f t="shared" si="145"/>
        <v>0</v>
      </c>
    </row>
    <row r="127" spans="1:109">
      <c r="B127" s="108" t="str">
        <f>' B_Populations'!$B$12</f>
        <v>25-34</v>
      </c>
      <c r="C127" s="301"/>
      <c r="D127" s="302"/>
      <c r="E127" s="302"/>
      <c r="F127" s="155"/>
      <c r="G127" s="155"/>
      <c r="H127" s="155"/>
      <c r="I127" s="155"/>
      <c r="J127" s="155"/>
      <c r="K127" s="155"/>
      <c r="L127" s="155"/>
      <c r="M127" s="110"/>
      <c r="N127" s="110"/>
      <c r="O127" s="110"/>
      <c r="P127" s="110"/>
      <c r="Q127" s="110"/>
      <c r="R127" s="110"/>
      <c r="S127" s="110"/>
      <c r="T127" s="110"/>
      <c r="U127" s="110"/>
      <c r="V127" s="110"/>
      <c r="W127" s="110"/>
      <c r="X127" s="110"/>
      <c r="Y127" s="110"/>
      <c r="Z127" s="177"/>
      <c r="AA127" s="177"/>
      <c r="AB127" s="177"/>
      <c r="AC127" s="177"/>
      <c r="AD127" s="177"/>
      <c r="AE127" s="177"/>
      <c r="AF127" s="177"/>
      <c r="AG127" s="110"/>
      <c r="AH127" s="157">
        <f>' B_Populations'!C132</f>
        <v>0</v>
      </c>
      <c r="AI127" s="157">
        <f>IF(AH127=0,0,($C$127/$AH$127)*100000)</f>
        <v>0</v>
      </c>
      <c r="AJ127" s="157">
        <f>' B_Populations'!E132</f>
        <v>0</v>
      </c>
      <c r="AK127" s="157">
        <f>IF(AJ127=0,0,($D$127/$AJ$127)*100000)</f>
        <v>0</v>
      </c>
      <c r="AL127" s="157">
        <f>' B_Populations'!G132</f>
        <v>0</v>
      </c>
      <c r="AM127" s="157">
        <f>IF(AL127=0,0,($E$127/$AL$127)*100000)</f>
        <v>0</v>
      </c>
      <c r="AN127" s="157">
        <f>' B_Populations'!I132</f>
        <v>0</v>
      </c>
      <c r="AO127" s="157">
        <f>IF(AN127=0,0,($F$127/$AN$127)*100000)</f>
        <v>0</v>
      </c>
      <c r="AP127" s="157">
        <f>' B_Populations'!K132</f>
        <v>0</v>
      </c>
      <c r="AQ127" s="157">
        <f>IF(AP127=0,0,($G$127/$AP$127)*100000)</f>
        <v>0</v>
      </c>
      <c r="AR127" s="157">
        <f>' B_Populations'!M132</f>
        <v>0</v>
      </c>
      <c r="AS127" s="157">
        <f>IF(AR127=0,0,($H$127/$AR$127)*100000)</f>
        <v>0</v>
      </c>
      <c r="AT127" s="157">
        <f>' B_Populations'!O132</f>
        <v>0</v>
      </c>
      <c r="AU127" s="157">
        <f>IF(AT127=0,0,($I$127/$AT$127)*100000)</f>
        <v>0</v>
      </c>
      <c r="AV127" s="157">
        <f>' B_Populations'!Q132</f>
        <v>0</v>
      </c>
      <c r="AW127" s="157">
        <f>IF(AV127=0,0,($J$127/$AV$127)*100000)</f>
        <v>0</v>
      </c>
      <c r="AX127" s="157">
        <f>' B_Populations'!S132</f>
        <v>0</v>
      </c>
      <c r="AY127" s="157">
        <f>IF(AX127=0,0,($K$127/$AX$127)*100000)</f>
        <v>0</v>
      </c>
      <c r="AZ127" s="157">
        <f>' B_Populations'!U132</f>
        <v>0</v>
      </c>
      <c r="BA127" s="157">
        <f>IF(AZ127=0,0,($L$127/$AZ$127)*100000)</f>
        <v>0</v>
      </c>
      <c r="CQ127" s="110"/>
      <c r="CR127" s="158"/>
      <c r="CS127" s="159">
        <v>0.135573</v>
      </c>
      <c r="CT127" s="110"/>
      <c r="CU127" s="108" t="str">
        <f>' B_Populations'!$B$12</f>
        <v>25-34</v>
      </c>
      <c r="CV127" s="160">
        <f t="shared" si="136"/>
        <v>0</v>
      </c>
      <c r="CW127" s="161">
        <f t="shared" si="137"/>
        <v>0</v>
      </c>
      <c r="CX127" s="161">
        <f t="shared" si="138"/>
        <v>0</v>
      </c>
      <c r="CY127" s="162">
        <f t="shared" si="139"/>
        <v>0</v>
      </c>
      <c r="CZ127" s="162">
        <f t="shared" si="140"/>
        <v>0</v>
      </c>
      <c r="DA127" s="162">
        <f t="shared" si="141"/>
        <v>0</v>
      </c>
      <c r="DB127" s="162">
        <f t="shared" si="142"/>
        <v>0</v>
      </c>
      <c r="DC127" s="162">
        <f t="shared" si="143"/>
        <v>0</v>
      </c>
      <c r="DD127" s="162">
        <f t="shared" si="144"/>
        <v>0</v>
      </c>
      <c r="DE127" s="178">
        <f t="shared" si="145"/>
        <v>0</v>
      </c>
    </row>
    <row r="128" spans="1:109">
      <c r="B128" s="108" t="str">
        <f>' B_Populations'!$B$13</f>
        <v>35-44</v>
      </c>
      <c r="C128" s="301"/>
      <c r="D128" s="302"/>
      <c r="E128" s="302"/>
      <c r="F128" s="155"/>
      <c r="G128" s="155"/>
      <c r="H128" s="155"/>
      <c r="I128" s="155"/>
      <c r="J128" s="155"/>
      <c r="K128" s="155"/>
      <c r="L128" s="155"/>
      <c r="M128" s="110"/>
      <c r="N128" s="110"/>
      <c r="O128" s="110"/>
      <c r="P128" s="110"/>
      <c r="Q128" s="110"/>
      <c r="R128" s="110"/>
      <c r="S128" s="110"/>
      <c r="T128" s="110"/>
      <c r="U128" s="110"/>
      <c r="V128" s="110"/>
      <c r="W128" s="110"/>
      <c r="X128" s="110"/>
      <c r="Y128" s="110"/>
      <c r="Z128" s="177"/>
      <c r="AA128" s="177"/>
      <c r="AB128" s="177"/>
      <c r="AC128" s="177"/>
      <c r="AD128" s="177"/>
      <c r="AE128" s="177"/>
      <c r="AF128" s="177"/>
      <c r="AG128" s="110"/>
      <c r="AH128" s="157">
        <f>' B_Populations'!C133</f>
        <v>0</v>
      </c>
      <c r="AI128" s="157">
        <f>IF(AH128=0,0,($C$128/$AH$128)*100000)</f>
        <v>0</v>
      </c>
      <c r="AJ128" s="157">
        <f>' B_Populations'!E133</f>
        <v>0</v>
      </c>
      <c r="AK128" s="157">
        <f>IF(AJ128=0,0,($D$128/$AJ$128)*100000)</f>
        <v>0</v>
      </c>
      <c r="AL128" s="157">
        <f>' B_Populations'!G133</f>
        <v>0</v>
      </c>
      <c r="AM128" s="157">
        <f>IF(AL128=0,0,($E$128/$AL$128)*100000)</f>
        <v>0</v>
      </c>
      <c r="AN128" s="157">
        <f>' B_Populations'!I133</f>
        <v>0</v>
      </c>
      <c r="AO128" s="157">
        <f>IF(AN128=0,0,($F$128/$AN$128)*100000)</f>
        <v>0</v>
      </c>
      <c r="AP128" s="157">
        <f>' B_Populations'!K133</f>
        <v>0</v>
      </c>
      <c r="AQ128" s="157">
        <f>IF(AP128=0,0,($G$128/$AP$128)*100000)</f>
        <v>0</v>
      </c>
      <c r="AR128" s="157">
        <f>' B_Populations'!M133</f>
        <v>0</v>
      </c>
      <c r="AS128" s="157">
        <f>IF(AR128=0,0,($H$128/$AR$128)*100000)</f>
        <v>0</v>
      </c>
      <c r="AT128" s="157">
        <f>' B_Populations'!O133</f>
        <v>0</v>
      </c>
      <c r="AU128" s="157">
        <f>IF(AT128=0,0,($I$128/$AT$128)*100000)</f>
        <v>0</v>
      </c>
      <c r="AV128" s="157">
        <f>' B_Populations'!Q133</f>
        <v>0</v>
      </c>
      <c r="AW128" s="157">
        <f>IF(AV128=0,0,($J$128/$AV$128)*100000)</f>
        <v>0</v>
      </c>
      <c r="AX128" s="157">
        <f>' B_Populations'!S133</f>
        <v>0</v>
      </c>
      <c r="AY128" s="157">
        <f>IF(AX128=0,0,($K$128/$AX$128)*100000)</f>
        <v>0</v>
      </c>
      <c r="AZ128" s="157">
        <f>' B_Populations'!U133</f>
        <v>0</v>
      </c>
      <c r="BA128" s="157">
        <f>IF(AZ128=0,0,($L$128/$AZ$128)*100000)</f>
        <v>0</v>
      </c>
      <c r="CQ128" s="110"/>
      <c r="CR128" s="158"/>
      <c r="CS128" s="159">
        <v>0.16261300000000001</v>
      </c>
      <c r="CT128" s="110"/>
      <c r="CU128" s="108" t="str">
        <f>' B_Populations'!$B$13</f>
        <v>35-44</v>
      </c>
      <c r="CV128" s="160">
        <f t="shared" si="136"/>
        <v>0</v>
      </c>
      <c r="CW128" s="161">
        <f t="shared" si="137"/>
        <v>0</v>
      </c>
      <c r="CX128" s="161">
        <f t="shared" si="138"/>
        <v>0</v>
      </c>
      <c r="CY128" s="162">
        <f t="shared" si="139"/>
        <v>0</v>
      </c>
      <c r="CZ128" s="162">
        <f t="shared" si="140"/>
        <v>0</v>
      </c>
      <c r="DA128" s="162">
        <f t="shared" si="141"/>
        <v>0</v>
      </c>
      <c r="DB128" s="162">
        <f t="shared" si="142"/>
        <v>0</v>
      </c>
      <c r="DC128" s="162">
        <f t="shared" si="143"/>
        <v>0</v>
      </c>
      <c r="DD128" s="162">
        <f t="shared" si="144"/>
        <v>0</v>
      </c>
      <c r="DE128" s="178">
        <f t="shared" si="145"/>
        <v>0</v>
      </c>
    </row>
    <row r="129" spans="1:109">
      <c r="B129" s="108" t="str">
        <f>' B_Populations'!$B$14</f>
        <v>45-54</v>
      </c>
      <c r="C129" s="301"/>
      <c r="D129" s="302"/>
      <c r="E129" s="302"/>
      <c r="F129" s="155"/>
      <c r="G129" s="155"/>
      <c r="H129" s="155"/>
      <c r="I129" s="155"/>
      <c r="J129" s="155"/>
      <c r="K129" s="155"/>
      <c r="L129" s="155"/>
      <c r="M129" s="110"/>
      <c r="N129" s="110"/>
      <c r="O129" s="110"/>
      <c r="P129" s="110"/>
      <c r="Q129" s="110"/>
      <c r="R129" s="110"/>
      <c r="S129" s="110"/>
      <c r="T129" s="110"/>
      <c r="U129" s="110"/>
      <c r="V129" s="110"/>
      <c r="W129" s="110"/>
      <c r="X129" s="110"/>
      <c r="Y129" s="110"/>
      <c r="Z129" s="177"/>
      <c r="AA129" s="177"/>
      <c r="AB129" s="177"/>
      <c r="AC129" s="177"/>
      <c r="AD129" s="177"/>
      <c r="AE129" s="177"/>
      <c r="AF129" s="177"/>
      <c r="AG129" s="110"/>
      <c r="AH129" s="157">
        <f>' B_Populations'!C134</f>
        <v>0</v>
      </c>
      <c r="AI129" s="157">
        <f>IF(AH129=0,0,($C$129/$AH$129)*100000)</f>
        <v>0</v>
      </c>
      <c r="AJ129" s="157">
        <f>' B_Populations'!E134</f>
        <v>0</v>
      </c>
      <c r="AK129" s="157">
        <f>IF(AJ129=0,0,($D$129/$AJ$129)*100000)</f>
        <v>0</v>
      </c>
      <c r="AL129" s="157">
        <f>' B_Populations'!G134</f>
        <v>0</v>
      </c>
      <c r="AM129" s="157">
        <f>IF(AL129=0,0,($E$129/$AL$129)*100000)</f>
        <v>0</v>
      </c>
      <c r="AN129" s="157">
        <f>' B_Populations'!I134</f>
        <v>0</v>
      </c>
      <c r="AO129" s="157">
        <f>IF(AN129=0,0,($F$129/$AN$129)*100000)</f>
        <v>0</v>
      </c>
      <c r="AP129" s="157">
        <f>' B_Populations'!K134</f>
        <v>0</v>
      </c>
      <c r="AQ129" s="157">
        <f>IF(AP129=0,0,($G$129/$AP$129)*100000)</f>
        <v>0</v>
      </c>
      <c r="AR129" s="157">
        <f>' B_Populations'!M134</f>
        <v>0</v>
      </c>
      <c r="AS129" s="157">
        <f>IF(AR129=0,0,($H$129/$AR$129)*100000)</f>
        <v>0</v>
      </c>
      <c r="AT129" s="157">
        <f>' B_Populations'!O134</f>
        <v>0</v>
      </c>
      <c r="AU129" s="157">
        <f>IF(AT129=0,0,($I$129/$AT$129)*100000)</f>
        <v>0</v>
      </c>
      <c r="AV129" s="157">
        <f>' B_Populations'!Q134</f>
        <v>0</v>
      </c>
      <c r="AW129" s="157">
        <f>IF(AV129=0,0,($J$129/$AV$129)*100000)</f>
        <v>0</v>
      </c>
      <c r="AX129" s="157">
        <f>' B_Populations'!S134</f>
        <v>0</v>
      </c>
      <c r="AY129" s="157">
        <f>IF(AX129=0,0,($K$129/$AX$129)*100000)</f>
        <v>0</v>
      </c>
      <c r="AZ129" s="157">
        <f>' B_Populations'!U134</f>
        <v>0</v>
      </c>
      <c r="BA129" s="157">
        <f>IF(AZ129=0,0,($L$129/$AZ$129)*100000)</f>
        <v>0</v>
      </c>
      <c r="CQ129" s="110"/>
      <c r="CR129" s="158"/>
      <c r="CS129" s="159">
        <v>0.13483400000000001</v>
      </c>
      <c r="CT129" s="110"/>
      <c r="CU129" s="108" t="str">
        <f>' B_Populations'!$B$14</f>
        <v>45-54</v>
      </c>
      <c r="CV129" s="160">
        <f t="shared" si="136"/>
        <v>0</v>
      </c>
      <c r="CW129" s="161">
        <f t="shared" si="137"/>
        <v>0</v>
      </c>
      <c r="CX129" s="161">
        <f t="shared" si="138"/>
        <v>0</v>
      </c>
      <c r="CY129" s="162">
        <f t="shared" si="139"/>
        <v>0</v>
      </c>
      <c r="CZ129" s="162">
        <f t="shared" si="140"/>
        <v>0</v>
      </c>
      <c r="DA129" s="162">
        <f t="shared" si="141"/>
        <v>0</v>
      </c>
      <c r="DB129" s="162">
        <f t="shared" si="142"/>
        <v>0</v>
      </c>
      <c r="DC129" s="162">
        <f t="shared" si="143"/>
        <v>0</v>
      </c>
      <c r="DD129" s="162">
        <f t="shared" si="144"/>
        <v>0</v>
      </c>
      <c r="DE129" s="178">
        <f t="shared" si="145"/>
        <v>0</v>
      </c>
    </row>
    <row r="130" spans="1:109">
      <c r="B130" s="108" t="str">
        <f>' B_Populations'!$B$15</f>
        <v>55-64</v>
      </c>
      <c r="C130" s="301"/>
      <c r="D130" s="302"/>
      <c r="E130" s="302"/>
      <c r="F130" s="155"/>
      <c r="G130" s="155"/>
      <c r="H130" s="155"/>
      <c r="I130" s="155"/>
      <c r="J130" s="155"/>
      <c r="K130" s="155"/>
      <c r="L130" s="155"/>
      <c r="M130" s="110"/>
      <c r="N130" s="110"/>
      <c r="O130" s="110"/>
      <c r="P130" s="110"/>
      <c r="Q130" s="110"/>
      <c r="R130" s="110"/>
      <c r="S130" s="110"/>
      <c r="T130" s="110"/>
      <c r="U130" s="110"/>
      <c r="V130" s="110"/>
      <c r="W130" s="110"/>
      <c r="X130" s="110"/>
      <c r="Y130" s="110"/>
      <c r="Z130" s="177"/>
      <c r="AA130" s="177"/>
      <c r="AB130" s="177"/>
      <c r="AC130" s="177"/>
      <c r="AD130" s="177"/>
      <c r="AE130" s="177"/>
      <c r="AF130" s="177"/>
      <c r="AG130" s="110"/>
      <c r="AH130" s="157">
        <f>' B_Populations'!C135</f>
        <v>0</v>
      </c>
      <c r="AI130" s="157">
        <f>IF(AH130=0,0,($C$130/$AH$130)*100000)</f>
        <v>0</v>
      </c>
      <c r="AJ130" s="157">
        <f>' B_Populations'!E135</f>
        <v>0</v>
      </c>
      <c r="AK130" s="157">
        <f>IF(AJ130=0,0,($D$130/$AJ$130)*100000)</f>
        <v>0</v>
      </c>
      <c r="AL130" s="157">
        <f>' B_Populations'!G135</f>
        <v>0</v>
      </c>
      <c r="AM130" s="157">
        <f>IF(AL130=0,0,($E$130/$AL$130)*100000)</f>
        <v>0</v>
      </c>
      <c r="AN130" s="157">
        <f>' B_Populations'!I135</f>
        <v>0</v>
      </c>
      <c r="AO130" s="157">
        <f>IF(AN130=0,0,($F$130/$AN$130)*100000)</f>
        <v>0</v>
      </c>
      <c r="AP130" s="157">
        <f>' B_Populations'!K135</f>
        <v>0</v>
      </c>
      <c r="AQ130" s="157">
        <f>IF(AP130=0,0,($G$130/$AP$130)*100000)</f>
        <v>0</v>
      </c>
      <c r="AR130" s="157">
        <f>' B_Populations'!M135</f>
        <v>0</v>
      </c>
      <c r="AS130" s="157">
        <f>IF(AR130=0,0,($H$130/$AR$130)*100000)</f>
        <v>0</v>
      </c>
      <c r="AT130" s="157">
        <f>' B_Populations'!O135</f>
        <v>0</v>
      </c>
      <c r="AU130" s="157">
        <f>IF(AT130=0,0,($I$130/$AT$130)*100000)</f>
        <v>0</v>
      </c>
      <c r="AV130" s="157">
        <f>' B_Populations'!Q135</f>
        <v>0</v>
      </c>
      <c r="AW130" s="157">
        <f>IF(AV130=0,0,($J$130/$AV$130)*100000)</f>
        <v>0</v>
      </c>
      <c r="AX130" s="157">
        <f>' B_Populations'!S135</f>
        <v>0</v>
      </c>
      <c r="AY130" s="157">
        <f>IF(AX130=0,0,($K$130/$AX$130)*100000)</f>
        <v>0</v>
      </c>
      <c r="AZ130" s="157">
        <f>' B_Populations'!U135</f>
        <v>0</v>
      </c>
      <c r="BA130" s="157">
        <f>IF(AZ130=0,0,($L$130/$AZ$130)*100000)</f>
        <v>0</v>
      </c>
      <c r="CQ130" s="110"/>
      <c r="CR130" s="158"/>
      <c r="CS130" s="159">
        <v>8.7247000000000005E-2</v>
      </c>
      <c r="CT130" s="110"/>
      <c r="CU130" s="108" t="str">
        <f>' B_Populations'!$B$15</f>
        <v>55-64</v>
      </c>
      <c r="CV130" s="160">
        <f t="shared" si="136"/>
        <v>0</v>
      </c>
      <c r="CW130" s="161">
        <f t="shared" si="137"/>
        <v>0</v>
      </c>
      <c r="CX130" s="161">
        <f t="shared" si="138"/>
        <v>0</v>
      </c>
      <c r="CY130" s="162">
        <f t="shared" si="139"/>
        <v>0</v>
      </c>
      <c r="CZ130" s="162">
        <f t="shared" si="140"/>
        <v>0</v>
      </c>
      <c r="DA130" s="162">
        <f t="shared" si="141"/>
        <v>0</v>
      </c>
      <c r="DB130" s="162">
        <f t="shared" si="142"/>
        <v>0</v>
      </c>
      <c r="DC130" s="162">
        <f t="shared" si="143"/>
        <v>0</v>
      </c>
      <c r="DD130" s="162">
        <f t="shared" si="144"/>
        <v>0</v>
      </c>
      <c r="DE130" s="178">
        <f t="shared" si="145"/>
        <v>0</v>
      </c>
    </row>
    <row r="131" spans="1:109">
      <c r="B131" s="108" t="str">
        <f>' B_Populations'!$B$16</f>
        <v>65-74</v>
      </c>
      <c r="C131" s="301"/>
      <c r="D131" s="302"/>
      <c r="E131" s="302"/>
      <c r="F131" s="155"/>
      <c r="G131" s="155"/>
      <c r="H131" s="155"/>
      <c r="I131" s="155"/>
      <c r="J131" s="155"/>
      <c r="K131" s="155"/>
      <c r="L131" s="155"/>
      <c r="M131" s="110"/>
      <c r="N131" s="110"/>
      <c r="O131" s="110"/>
      <c r="P131" s="110"/>
      <c r="Q131" s="110"/>
      <c r="R131" s="110"/>
      <c r="S131" s="110"/>
      <c r="T131" s="110"/>
      <c r="U131" s="110"/>
      <c r="V131" s="110"/>
      <c r="W131" s="110"/>
      <c r="X131" s="110"/>
      <c r="Y131" s="110"/>
      <c r="Z131" s="177"/>
      <c r="AA131" s="177"/>
      <c r="AB131" s="177"/>
      <c r="AC131" s="177"/>
      <c r="AD131" s="177"/>
      <c r="AE131" s="177"/>
      <c r="AF131" s="177"/>
      <c r="AG131" s="110"/>
      <c r="AH131" s="157">
        <f>' B_Populations'!C136</f>
        <v>0</v>
      </c>
      <c r="AI131" s="157">
        <f>IF(AH131=0,0,($C$131/$AH$131)*100000)</f>
        <v>0</v>
      </c>
      <c r="AJ131" s="157">
        <f>' B_Populations'!E136</f>
        <v>0</v>
      </c>
      <c r="AK131" s="157">
        <f>IF(AJ131=0,0,($D$131/$AJ$131)*100000)</f>
        <v>0</v>
      </c>
      <c r="AL131" s="157">
        <f>' B_Populations'!G136</f>
        <v>0</v>
      </c>
      <c r="AM131" s="157">
        <f>IF(AL131=0,0,($E$131/$AL$131)*100000)</f>
        <v>0</v>
      </c>
      <c r="AN131" s="157">
        <f>' B_Populations'!I136</f>
        <v>0</v>
      </c>
      <c r="AO131" s="157">
        <f>IF(AN131=0,0,($F$131/$AN$131)*100000)</f>
        <v>0</v>
      </c>
      <c r="AP131" s="157">
        <f>' B_Populations'!K136</f>
        <v>0</v>
      </c>
      <c r="AQ131" s="157">
        <f>IF(AP131=0,0,($G$131/$AP$131)*100000)</f>
        <v>0</v>
      </c>
      <c r="AR131" s="157">
        <f>' B_Populations'!M136</f>
        <v>0</v>
      </c>
      <c r="AS131" s="157">
        <f>IF(AR131=0,0,($H$131/$AR$131)*100000)</f>
        <v>0</v>
      </c>
      <c r="AT131" s="157">
        <f>' B_Populations'!O136</f>
        <v>0</v>
      </c>
      <c r="AU131" s="157">
        <f>IF(AT131=0,0,($I$131/$AT$131)*100000)</f>
        <v>0</v>
      </c>
      <c r="AV131" s="157">
        <f>' B_Populations'!Q136</f>
        <v>0</v>
      </c>
      <c r="AW131" s="157">
        <f>IF(AV131=0,0,($J$131/$AV$131)*100000)</f>
        <v>0</v>
      </c>
      <c r="AX131" s="157">
        <f>' B_Populations'!S136</f>
        <v>0</v>
      </c>
      <c r="AY131" s="157">
        <f>IF(AX131=0,0,($K$131/$AX$131)*100000)</f>
        <v>0</v>
      </c>
      <c r="AZ131" s="157">
        <f>' B_Populations'!U136</f>
        <v>0</v>
      </c>
      <c r="BA131" s="157">
        <f>IF(AZ131=0,0,($L$131/$AZ$131)*100000)</f>
        <v>0</v>
      </c>
      <c r="CQ131" s="110"/>
      <c r="CR131" s="158"/>
      <c r="CS131" s="159">
        <v>6.6036999999999998E-2</v>
      </c>
      <c r="CT131" s="110"/>
      <c r="CU131" s="108" t="str">
        <f>' B_Populations'!$B$16</f>
        <v>65-74</v>
      </c>
      <c r="CV131" s="160">
        <f t="shared" si="136"/>
        <v>0</v>
      </c>
      <c r="CW131" s="161">
        <f t="shared" si="137"/>
        <v>0</v>
      </c>
      <c r="CX131" s="161">
        <f t="shared" si="138"/>
        <v>0</v>
      </c>
      <c r="CY131" s="162">
        <f t="shared" si="139"/>
        <v>0</v>
      </c>
      <c r="CZ131" s="162">
        <f t="shared" si="140"/>
        <v>0</v>
      </c>
      <c r="DA131" s="162">
        <f t="shared" si="141"/>
        <v>0</v>
      </c>
      <c r="DB131" s="162">
        <f t="shared" si="142"/>
        <v>0</v>
      </c>
      <c r="DC131" s="162">
        <f t="shared" si="143"/>
        <v>0</v>
      </c>
      <c r="DD131" s="162">
        <f t="shared" si="144"/>
        <v>0</v>
      </c>
      <c r="DE131" s="178">
        <f t="shared" si="145"/>
        <v>0</v>
      </c>
    </row>
    <row r="132" spans="1:109">
      <c r="B132" s="108" t="str">
        <f>' B_Populations'!$B$17</f>
        <v>75-84</v>
      </c>
      <c r="C132" s="301"/>
      <c r="D132" s="302"/>
      <c r="E132" s="302"/>
      <c r="F132" s="155"/>
      <c r="G132" s="155"/>
      <c r="H132" s="155"/>
      <c r="I132" s="155"/>
      <c r="J132" s="155"/>
      <c r="K132" s="155"/>
      <c r="L132" s="155"/>
      <c r="M132" s="110"/>
      <c r="N132" s="110"/>
      <c r="O132" s="110"/>
      <c r="P132" s="110"/>
      <c r="Q132" s="110"/>
      <c r="R132" s="110"/>
      <c r="S132" s="110"/>
      <c r="T132" s="110"/>
      <c r="U132" s="110"/>
      <c r="V132" s="110"/>
      <c r="W132" s="110"/>
      <c r="X132" s="110"/>
      <c r="Y132" s="110"/>
      <c r="Z132" s="177"/>
      <c r="AA132" s="177"/>
      <c r="AB132" s="177"/>
      <c r="AC132" s="177"/>
      <c r="AD132" s="177"/>
      <c r="AE132" s="177"/>
      <c r="AF132" s="177"/>
      <c r="AG132" s="110"/>
      <c r="AH132" s="157">
        <f>' B_Populations'!C137</f>
        <v>0</v>
      </c>
      <c r="AI132" s="157">
        <f>IF(AH132=0,0,($C$132/$AH$132)*100000)</f>
        <v>0</v>
      </c>
      <c r="AJ132" s="157">
        <f>' B_Populations'!E137</f>
        <v>0</v>
      </c>
      <c r="AK132" s="157">
        <f>IF(AJ132=0,0,($D$132/$AJ$132)*100000)</f>
        <v>0</v>
      </c>
      <c r="AL132" s="157">
        <f>' B_Populations'!G137</f>
        <v>0</v>
      </c>
      <c r="AM132" s="157">
        <f>IF(AL132=0,0,($E$132/$AL$132)*100000)</f>
        <v>0</v>
      </c>
      <c r="AN132" s="157">
        <f>' B_Populations'!I137</f>
        <v>0</v>
      </c>
      <c r="AO132" s="157">
        <f>IF(AN132=0,0,($F$132/$AN$132)*100000)</f>
        <v>0</v>
      </c>
      <c r="AP132" s="157">
        <f>' B_Populations'!K137</f>
        <v>0</v>
      </c>
      <c r="AQ132" s="157">
        <f>IF(AP132=0,0,($G$132/$AP$132)*100000)</f>
        <v>0</v>
      </c>
      <c r="AR132" s="157">
        <f>' B_Populations'!M137</f>
        <v>0</v>
      </c>
      <c r="AS132" s="157">
        <f>IF(AR132=0,0,($H$132/$AR$132)*100000)</f>
        <v>0</v>
      </c>
      <c r="AT132" s="157">
        <f>' B_Populations'!O137</f>
        <v>0</v>
      </c>
      <c r="AU132" s="157">
        <f>IF(AT132=0,0,($I$132/$AT$132)*100000)</f>
        <v>0</v>
      </c>
      <c r="AV132" s="157">
        <f>' B_Populations'!Q137</f>
        <v>0</v>
      </c>
      <c r="AW132" s="157">
        <f>IF(AV132=0,0,($J$132/$AV$132)*100000)</f>
        <v>0</v>
      </c>
      <c r="AX132" s="157">
        <f>' B_Populations'!S137</f>
        <v>0</v>
      </c>
      <c r="AY132" s="157">
        <f>IF(AX132=0,0,($K$132/$AX$132)*100000)</f>
        <v>0</v>
      </c>
      <c r="AZ132" s="157">
        <f>' B_Populations'!U137</f>
        <v>0</v>
      </c>
      <c r="BA132" s="157">
        <f>IF(AZ132=0,0,($L$132/$AZ$132)*100000)</f>
        <v>0</v>
      </c>
      <c r="CQ132" s="110"/>
      <c r="CR132" s="158"/>
      <c r="CS132" s="159">
        <v>4.4840999999999999E-2</v>
      </c>
      <c r="CT132" s="110"/>
      <c r="CU132" s="108" t="str">
        <f>' B_Populations'!$B$17</f>
        <v>75-84</v>
      </c>
      <c r="CV132" s="160">
        <f t="shared" si="136"/>
        <v>0</v>
      </c>
      <c r="CW132" s="161">
        <f t="shared" si="137"/>
        <v>0</v>
      </c>
      <c r="CX132" s="161">
        <f t="shared" si="138"/>
        <v>0</v>
      </c>
      <c r="CY132" s="162">
        <f t="shared" si="139"/>
        <v>0</v>
      </c>
      <c r="CZ132" s="162">
        <f t="shared" si="140"/>
        <v>0</v>
      </c>
      <c r="DA132" s="162">
        <f t="shared" si="141"/>
        <v>0</v>
      </c>
      <c r="DB132" s="162">
        <f t="shared" si="142"/>
        <v>0</v>
      </c>
      <c r="DC132" s="162">
        <f t="shared" si="143"/>
        <v>0</v>
      </c>
      <c r="DD132" s="162">
        <f t="shared" si="144"/>
        <v>0</v>
      </c>
      <c r="DE132" s="178">
        <f t="shared" si="145"/>
        <v>0</v>
      </c>
    </row>
    <row r="133" spans="1:109">
      <c r="B133" s="108" t="str">
        <f>' B_Populations'!$B$18</f>
        <v>85+</v>
      </c>
      <c r="C133" s="301"/>
      <c r="D133" s="302"/>
      <c r="E133" s="302"/>
      <c r="F133" s="155"/>
      <c r="G133" s="155"/>
      <c r="H133" s="155"/>
      <c r="I133" s="155"/>
      <c r="J133" s="155"/>
      <c r="K133" s="155"/>
      <c r="L133" s="155"/>
      <c r="M133" s="110"/>
      <c r="N133" s="110"/>
      <c r="O133" s="110"/>
      <c r="P133" s="110"/>
      <c r="Q133" s="110"/>
      <c r="R133" s="110"/>
      <c r="S133" s="110"/>
      <c r="T133" s="110"/>
      <c r="U133" s="110"/>
      <c r="V133" s="110"/>
      <c r="W133" s="110"/>
      <c r="X133" s="110"/>
      <c r="Y133" s="110"/>
      <c r="Z133" s="177"/>
      <c r="AA133" s="177"/>
      <c r="AB133" s="177"/>
      <c r="AC133" s="177"/>
      <c r="AD133" s="177"/>
      <c r="AE133" s="177"/>
      <c r="AF133" s="177"/>
      <c r="AG133" s="110"/>
      <c r="AH133" s="157">
        <f>' B_Populations'!C138</f>
        <v>0</v>
      </c>
      <c r="AI133" s="157">
        <f>IF(AH133=0,0,($C$133/$AH$133)*100000)</f>
        <v>0</v>
      </c>
      <c r="AJ133" s="157">
        <f>' B_Populations'!E138</f>
        <v>0</v>
      </c>
      <c r="AK133" s="157">
        <f>IF(AJ133=0,0,($D$133/$AJ$133)*100000)</f>
        <v>0</v>
      </c>
      <c r="AL133" s="157">
        <f>' B_Populations'!G138</f>
        <v>0</v>
      </c>
      <c r="AM133" s="157">
        <f>IF(AL133=0,0,($E$133/$AL$133)*100000)</f>
        <v>0</v>
      </c>
      <c r="AN133" s="157">
        <f>' B_Populations'!I138</f>
        <v>0</v>
      </c>
      <c r="AO133" s="157">
        <f>IF(AN133=0,0,($F$133/$AN$133)*100000)</f>
        <v>0</v>
      </c>
      <c r="AP133" s="157">
        <f>' B_Populations'!K138</f>
        <v>0</v>
      </c>
      <c r="AQ133" s="157">
        <f>IF(AP133=0,0,($G$133/$AP$133)*100000)</f>
        <v>0</v>
      </c>
      <c r="AR133" s="157">
        <f>' B_Populations'!M138</f>
        <v>0</v>
      </c>
      <c r="AS133" s="157">
        <f>IF(AR133=0,0,($H$133/$AR$133)*100000)</f>
        <v>0</v>
      </c>
      <c r="AT133" s="157">
        <f>' B_Populations'!O138</f>
        <v>0</v>
      </c>
      <c r="AU133" s="157">
        <f>IF(AT133=0,0,($I$133/$AT$133)*100000)</f>
        <v>0</v>
      </c>
      <c r="AV133" s="157">
        <f>' B_Populations'!Q138</f>
        <v>0</v>
      </c>
      <c r="AW133" s="157">
        <f>IF(AV133=0,0,($J$133/$AV$133)*100000)</f>
        <v>0</v>
      </c>
      <c r="AX133" s="157">
        <f>' B_Populations'!S138</f>
        <v>0</v>
      </c>
      <c r="AY133" s="157">
        <f>IF(AX133=0,0,($K$133/$AX$133)*100000)</f>
        <v>0</v>
      </c>
      <c r="AZ133" s="157">
        <f>' B_Populations'!U138</f>
        <v>0</v>
      </c>
      <c r="BA133" s="157">
        <f>IF(AZ133=0,0,($L$133/$AZ$133)*100000)</f>
        <v>0</v>
      </c>
      <c r="CQ133" s="110"/>
      <c r="CR133" s="158"/>
      <c r="CS133" s="159">
        <v>1.5507999999999999E-2</v>
      </c>
      <c r="CT133" s="110"/>
      <c r="CU133" s="108" t="str">
        <f>' B_Populations'!$B$18</f>
        <v>85+</v>
      </c>
      <c r="CV133" s="160">
        <f t="shared" si="136"/>
        <v>0</v>
      </c>
      <c r="CW133" s="161">
        <f t="shared" si="137"/>
        <v>0</v>
      </c>
      <c r="CX133" s="161">
        <f t="shared" si="138"/>
        <v>0</v>
      </c>
      <c r="CY133" s="162">
        <f t="shared" si="139"/>
        <v>0</v>
      </c>
      <c r="CZ133" s="162">
        <f t="shared" si="140"/>
        <v>0</v>
      </c>
      <c r="DA133" s="162">
        <f t="shared" si="141"/>
        <v>0</v>
      </c>
      <c r="DB133" s="162">
        <f t="shared" si="142"/>
        <v>0</v>
      </c>
      <c r="DC133" s="162">
        <f t="shared" si="143"/>
        <v>0</v>
      </c>
      <c r="DD133" s="162">
        <f t="shared" si="144"/>
        <v>0</v>
      </c>
      <c r="DE133" s="178">
        <f t="shared" si="145"/>
        <v>0</v>
      </c>
    </row>
    <row r="134" spans="1:109">
      <c r="B134" s="163" t="s">
        <v>115</v>
      </c>
      <c r="C134" s="164">
        <f t="shared" ref="C134:L134" si="146">SUM(C124:C133)</f>
        <v>0</v>
      </c>
      <c r="D134" s="165">
        <f t="shared" si="146"/>
        <v>0</v>
      </c>
      <c r="E134" s="165">
        <f t="shared" si="146"/>
        <v>0</v>
      </c>
      <c r="F134" s="167">
        <f t="shared" si="146"/>
        <v>0</v>
      </c>
      <c r="G134" s="167">
        <f t="shared" si="146"/>
        <v>0</v>
      </c>
      <c r="H134" s="167">
        <f t="shared" si="146"/>
        <v>0</v>
      </c>
      <c r="I134" s="167">
        <f t="shared" si="146"/>
        <v>0</v>
      </c>
      <c r="J134" s="167">
        <f t="shared" si="146"/>
        <v>0</v>
      </c>
      <c r="K134" s="167">
        <f t="shared" si="146"/>
        <v>0</v>
      </c>
      <c r="L134" s="179">
        <f t="shared" si="146"/>
        <v>0</v>
      </c>
      <c r="M134" s="98"/>
      <c r="AH134" s="170">
        <f t="shared" ref="AH134:BA134" si="147">SUM(AH124:AH133)</f>
        <v>0</v>
      </c>
      <c r="AI134" s="157">
        <f t="shared" si="147"/>
        <v>0</v>
      </c>
      <c r="AJ134" s="157">
        <f t="shared" si="147"/>
        <v>0</v>
      </c>
      <c r="AK134" s="157">
        <f t="shared" si="147"/>
        <v>0</v>
      </c>
      <c r="AL134" s="157">
        <f t="shared" si="147"/>
        <v>0</v>
      </c>
      <c r="AM134" s="157">
        <f t="shared" si="147"/>
        <v>0</v>
      </c>
      <c r="AN134" s="157">
        <f t="shared" si="147"/>
        <v>0</v>
      </c>
      <c r="AO134" s="157">
        <f t="shared" si="147"/>
        <v>0</v>
      </c>
      <c r="AP134" s="157">
        <f t="shared" si="147"/>
        <v>0</v>
      </c>
      <c r="AQ134" s="157">
        <f t="shared" si="147"/>
        <v>0</v>
      </c>
      <c r="AR134" s="157">
        <f t="shared" si="147"/>
        <v>0</v>
      </c>
      <c r="AS134" s="157">
        <f t="shared" si="147"/>
        <v>0</v>
      </c>
      <c r="AT134" s="157">
        <f t="shared" si="147"/>
        <v>0</v>
      </c>
      <c r="AU134" s="157">
        <f t="shared" si="147"/>
        <v>0</v>
      </c>
      <c r="AV134" s="157">
        <f t="shared" si="147"/>
        <v>0</v>
      </c>
      <c r="AW134" s="157">
        <f t="shared" si="147"/>
        <v>0</v>
      </c>
      <c r="AX134" s="157">
        <f t="shared" si="147"/>
        <v>0</v>
      </c>
      <c r="AY134" s="157">
        <f t="shared" si="147"/>
        <v>0</v>
      </c>
      <c r="AZ134" s="157">
        <f t="shared" si="147"/>
        <v>0</v>
      </c>
      <c r="BA134" s="157">
        <f t="shared" si="147"/>
        <v>0</v>
      </c>
      <c r="CS134" s="171"/>
      <c r="CU134" s="157" t="s">
        <v>115</v>
      </c>
      <c r="CV134" s="160">
        <f t="shared" ref="CV134:DE134" si="148">SUM(CV124:CV133)</f>
        <v>0</v>
      </c>
      <c r="CW134" s="161">
        <f t="shared" si="148"/>
        <v>0</v>
      </c>
      <c r="CX134" s="161">
        <f t="shared" si="148"/>
        <v>0</v>
      </c>
      <c r="CY134" s="172">
        <f t="shared" si="148"/>
        <v>0</v>
      </c>
      <c r="CZ134" s="172">
        <f t="shared" si="148"/>
        <v>0</v>
      </c>
      <c r="DA134" s="172">
        <f t="shared" si="148"/>
        <v>0</v>
      </c>
      <c r="DB134" s="172">
        <f t="shared" si="148"/>
        <v>0</v>
      </c>
      <c r="DC134" s="172">
        <f t="shared" si="148"/>
        <v>0</v>
      </c>
      <c r="DD134" s="172">
        <f t="shared" si="148"/>
        <v>0</v>
      </c>
      <c r="DE134" s="180">
        <f t="shared" si="148"/>
        <v>0</v>
      </c>
    </row>
    <row r="136" spans="1:109" ht="12.95" thickBot="1"/>
    <row r="137" spans="1:109" ht="13.5" thickBot="1">
      <c r="A137" s="136" t="s">
        <v>116</v>
      </c>
      <c r="B137" s="173"/>
      <c r="C137" s="174">
        <f>' B_Populations'!A145</f>
        <v>0</v>
      </c>
      <c r="D137" s="139" t="s">
        <v>103</v>
      </c>
      <c r="E137" s="139"/>
      <c r="F137" s="140" t="s">
        <v>104</v>
      </c>
      <c r="G137" s="141"/>
      <c r="H137" s="141"/>
      <c r="I137" s="141"/>
      <c r="J137" s="141"/>
      <c r="K137" s="141"/>
      <c r="L137" s="141"/>
      <c r="M137" s="98"/>
      <c r="N137" s="98"/>
      <c r="O137" s="98"/>
      <c r="P137" s="98"/>
      <c r="Q137" s="98"/>
      <c r="R137" s="98"/>
      <c r="S137" s="98"/>
      <c r="T137" s="98"/>
      <c r="U137" s="98"/>
      <c r="V137" s="98"/>
      <c r="W137" s="98"/>
      <c r="X137" s="98"/>
      <c r="Y137" s="98"/>
      <c r="CV137" s="98" t="s">
        <v>106</v>
      </c>
      <c r="CW137" s="98"/>
      <c r="CX137" s="98"/>
      <c r="CY137" s="98"/>
    </row>
    <row r="138" spans="1:109" ht="39">
      <c r="B138" s="144" t="s">
        <v>32</v>
      </c>
      <c r="C138" s="145" t="s">
        <v>107</v>
      </c>
      <c r="D138" s="146" t="s">
        <v>108</v>
      </c>
      <c r="E138" s="146" t="s">
        <v>109</v>
      </c>
      <c r="F138" s="148" t="str">
        <f>' B_Populations'!$I$8</f>
        <v>White-Not Hispanic</v>
      </c>
      <c r="G138" s="148" t="str">
        <f>' B_Populations'!$K$8</f>
        <v>Hispanic</v>
      </c>
      <c r="H138" s="148" t="str">
        <f>' B_Populations'!$M$8</f>
        <v>Black-Not Hispanic</v>
      </c>
      <c r="I138" s="148" t="str">
        <f>' B_Populations'!$O$8</f>
        <v>Asian</v>
      </c>
      <c r="J138" s="148" t="str">
        <f>' B_Populations'!$Q$8</f>
        <v>American Indian/Alaska Native</v>
      </c>
      <c r="K138" s="148" t="str">
        <f>' B_Populations'!$S$8</f>
        <v>Other</v>
      </c>
      <c r="L138" s="175" t="str">
        <f>' B_Populations'!$U$8</f>
        <v>Other</v>
      </c>
      <c r="M138" s="102"/>
      <c r="N138" s="102"/>
      <c r="O138" s="102"/>
      <c r="P138" s="102"/>
      <c r="Q138" s="102"/>
      <c r="R138" s="102"/>
      <c r="S138" s="102"/>
      <c r="T138" s="102"/>
      <c r="U138" s="102"/>
      <c r="V138" s="102"/>
      <c r="W138" s="102"/>
      <c r="X138" s="102"/>
      <c r="Y138" s="102"/>
      <c r="Z138" s="102"/>
      <c r="AA138" s="102"/>
      <c r="AB138" s="102"/>
      <c r="AC138" s="102"/>
      <c r="AD138" s="102"/>
      <c r="AE138" s="102"/>
      <c r="AF138" s="102"/>
      <c r="AH138" s="150" t="s">
        <v>110</v>
      </c>
      <c r="AI138" s="150" t="s">
        <v>111</v>
      </c>
      <c r="AJ138" s="150" t="s">
        <v>112</v>
      </c>
      <c r="AK138" s="150" t="s">
        <v>111</v>
      </c>
      <c r="AL138" s="150" t="s">
        <v>113</v>
      </c>
      <c r="AM138" s="150" t="s">
        <v>111</v>
      </c>
      <c r="AN138" s="150" t="str">
        <f>' B_Populations'!$I$8</f>
        <v>White-Not Hispanic</v>
      </c>
      <c r="AO138" s="150" t="s">
        <v>111</v>
      </c>
      <c r="AP138" s="150" t="str">
        <f>' B_Populations'!$K$8</f>
        <v>Hispanic</v>
      </c>
      <c r="AQ138" s="150" t="s">
        <v>111</v>
      </c>
      <c r="AR138" s="150" t="str">
        <f>' B_Populations'!$M$8</f>
        <v>Black-Not Hispanic</v>
      </c>
      <c r="AS138" s="150" t="s">
        <v>111</v>
      </c>
      <c r="AT138" s="150" t="str">
        <f>' B_Populations'!$O$8</f>
        <v>Asian</v>
      </c>
      <c r="AU138" s="150" t="s">
        <v>111</v>
      </c>
      <c r="AV138" s="150" t="str">
        <f>' B_Populations'!$Q$8</f>
        <v>American Indian/Alaska Native</v>
      </c>
      <c r="AW138" s="150" t="s">
        <v>111</v>
      </c>
      <c r="AX138" s="150" t="str">
        <f>' B_Populations'!$S$8</f>
        <v>Other</v>
      </c>
      <c r="AY138" s="150" t="s">
        <v>111</v>
      </c>
      <c r="AZ138" s="150" t="str">
        <f>' B_Populations'!$U$8</f>
        <v>Other</v>
      </c>
      <c r="BA138" s="150" t="s">
        <v>111</v>
      </c>
      <c r="BB138" s="102"/>
      <c r="BC138" s="102"/>
      <c r="BD138" s="102"/>
      <c r="BE138" s="102"/>
      <c r="BF138" s="102"/>
      <c r="BG138" s="102"/>
      <c r="BH138" s="102"/>
      <c r="BI138" s="102"/>
      <c r="BJ138" s="102"/>
      <c r="BK138" s="102"/>
      <c r="BL138" s="102"/>
      <c r="BM138" s="102"/>
      <c r="BN138" s="102"/>
      <c r="BO138" s="102"/>
      <c r="BP138" s="102"/>
      <c r="BQ138" s="102"/>
      <c r="BR138" s="102"/>
      <c r="BS138" s="102"/>
      <c r="BT138" s="102"/>
      <c r="BU138" s="102"/>
      <c r="BV138" s="102"/>
      <c r="BW138" s="102"/>
      <c r="BX138" s="102"/>
      <c r="BY138" s="102"/>
      <c r="BZ138" s="102"/>
      <c r="CA138" s="102"/>
      <c r="CB138" s="102"/>
      <c r="CC138" s="102"/>
      <c r="CD138" s="102"/>
      <c r="CE138" s="102"/>
      <c r="CF138" s="102"/>
      <c r="CG138" s="102"/>
      <c r="CH138" s="102"/>
      <c r="CI138" s="102"/>
      <c r="CJ138" s="102"/>
      <c r="CK138" s="102"/>
      <c r="CL138" s="102"/>
      <c r="CM138" s="102"/>
      <c r="CN138" s="102"/>
      <c r="CO138" s="102"/>
      <c r="CP138" s="102"/>
      <c r="CQ138" s="102"/>
      <c r="CR138" s="102"/>
      <c r="CS138" s="151" t="s">
        <v>114</v>
      </c>
      <c r="CU138" s="150" t="s">
        <v>32</v>
      </c>
      <c r="CV138" s="152" t="s">
        <v>33</v>
      </c>
      <c r="CW138" s="153" t="s">
        <v>34</v>
      </c>
      <c r="CX138" s="153" t="s">
        <v>35</v>
      </c>
      <c r="CY138" s="148" t="str">
        <f>' B_Populations'!$I$8</f>
        <v>White-Not Hispanic</v>
      </c>
      <c r="CZ138" s="148" t="str">
        <f>' B_Populations'!$K$8</f>
        <v>Hispanic</v>
      </c>
      <c r="DA138" s="148" t="str">
        <f>' B_Populations'!$M$8</f>
        <v>Black-Not Hispanic</v>
      </c>
      <c r="DB138" s="148" t="str">
        <f>' B_Populations'!$O$8</f>
        <v>Asian</v>
      </c>
      <c r="DC138" s="148" t="str">
        <f>' B_Populations'!$Q$8</f>
        <v>American Indian/Alaska Native</v>
      </c>
      <c r="DD138" s="148" t="str">
        <f>' B_Populations'!$S$8</f>
        <v>Other</v>
      </c>
      <c r="DE138" s="175" t="str">
        <f>' B_Populations'!$U$8</f>
        <v>Other</v>
      </c>
    </row>
    <row r="139" spans="1:109">
      <c r="B139" s="108" t="str">
        <f>' B_Populations'!$B$9</f>
        <v>10-14</v>
      </c>
      <c r="C139" s="301"/>
      <c r="D139" s="302"/>
      <c r="E139" s="302"/>
      <c r="F139" s="155"/>
      <c r="G139" s="155"/>
      <c r="H139" s="155"/>
      <c r="I139" s="155"/>
      <c r="J139" s="155"/>
      <c r="K139" s="155"/>
      <c r="L139" s="155"/>
      <c r="M139" s="110"/>
      <c r="N139" s="110"/>
      <c r="O139" s="110"/>
      <c r="P139" s="110"/>
      <c r="Q139" s="110"/>
      <c r="R139" s="110"/>
      <c r="S139" s="110"/>
      <c r="T139" s="110"/>
      <c r="U139" s="110"/>
      <c r="V139" s="110"/>
      <c r="W139" s="110"/>
      <c r="X139" s="110"/>
      <c r="Y139" s="110"/>
      <c r="Z139" s="177"/>
      <c r="AA139" s="177"/>
      <c r="AB139" s="177"/>
      <c r="AC139" s="177"/>
      <c r="AD139" s="177"/>
      <c r="AE139" s="177"/>
      <c r="AF139" s="177"/>
      <c r="AG139" s="110"/>
      <c r="AH139" s="157">
        <f>' B_Populations'!C144</f>
        <v>0</v>
      </c>
      <c r="AI139" s="157">
        <f>IF(AH139=0,0,($C$139/$AH$139)*100000)</f>
        <v>0</v>
      </c>
      <c r="AJ139" s="157">
        <f>' B_Populations'!E144</f>
        <v>0</v>
      </c>
      <c r="AK139" s="157">
        <f>IF(AJ139=0,0,($D$139/$AJ$139)*100000)</f>
        <v>0</v>
      </c>
      <c r="AL139" s="157">
        <f>' B_Populations'!G144</f>
        <v>0</v>
      </c>
      <c r="AM139" s="157">
        <f>IF(AL139=0,0,($E$139/$AL$139)*100000)</f>
        <v>0</v>
      </c>
      <c r="AN139" s="157">
        <f>' B_Populations'!I144</f>
        <v>0</v>
      </c>
      <c r="AO139" s="157">
        <f>IF(AN139=0,0,($F$139/$AN$139)*100000)</f>
        <v>0</v>
      </c>
      <c r="AP139" s="157">
        <f>' B_Populations'!K144</f>
        <v>0</v>
      </c>
      <c r="AQ139" s="157">
        <f>IF(AP139=0,0,($G$139/$AP$139)*100000)</f>
        <v>0</v>
      </c>
      <c r="AR139" s="157">
        <f>' B_Populations'!M144</f>
        <v>0</v>
      </c>
      <c r="AS139" s="157">
        <f>IF(AR139=0,0,($H$139/$AR$139)*100000)</f>
        <v>0</v>
      </c>
      <c r="AT139" s="157">
        <f>' B_Populations'!O144</f>
        <v>0</v>
      </c>
      <c r="AU139" s="157">
        <f>IF(AT139=0,0,($I$139/$AT$139)*100000)</f>
        <v>0</v>
      </c>
      <c r="AV139" s="157">
        <f>' B_Populations'!Q144</f>
        <v>0</v>
      </c>
      <c r="AW139" s="157">
        <f>IF(AV139=0,0,($J$139/$AV$139)*100000)</f>
        <v>0</v>
      </c>
      <c r="AX139" s="157">
        <f>' B_Populations'!S144</f>
        <v>0</v>
      </c>
      <c r="AY139" s="157">
        <f>IF(AX139=0,0,($K$139/$AX$139)*100000)</f>
        <v>0</v>
      </c>
      <c r="AZ139" s="157">
        <f>' B_Populations'!U144</f>
        <v>0</v>
      </c>
      <c r="BA139" s="157">
        <f>IF(AZ139=0,0,($L$139/$AZ$139)*100000)</f>
        <v>0</v>
      </c>
      <c r="CQ139" s="110"/>
      <c r="CR139" s="158"/>
      <c r="CS139" s="159">
        <v>7.3032E-2</v>
      </c>
      <c r="CT139" s="110"/>
      <c r="CU139" s="108" t="str">
        <f>' B_Populations'!$B$9</f>
        <v>10-14</v>
      </c>
      <c r="CV139" s="160">
        <f t="shared" ref="CV139:CV148" si="149">AI139*CS139</f>
        <v>0</v>
      </c>
      <c r="CW139" s="161">
        <f t="shared" ref="CW139:CW148" si="150">AK139*CS139</f>
        <v>0</v>
      </c>
      <c r="CX139" s="161">
        <f t="shared" ref="CX139:CX148" si="151">AM139*CS139</f>
        <v>0</v>
      </c>
      <c r="CY139" s="162">
        <f t="shared" ref="CY139:CY148" si="152">AO139*CS139</f>
        <v>0</v>
      </c>
      <c r="CZ139" s="162">
        <f t="shared" ref="CZ139:CZ148" si="153">AQ139*CS139</f>
        <v>0</v>
      </c>
      <c r="DA139" s="162">
        <f t="shared" ref="DA139:DA148" si="154">AS139*CS139</f>
        <v>0</v>
      </c>
      <c r="DB139" s="162">
        <f t="shared" ref="DB139:DB148" si="155">AU139*CS139</f>
        <v>0</v>
      </c>
      <c r="DC139" s="162">
        <f t="shared" ref="DC139:DC148" si="156">AW139*CS139</f>
        <v>0</v>
      </c>
      <c r="DD139" s="162">
        <f t="shared" ref="DD139:DD148" si="157">AY139*CS139</f>
        <v>0</v>
      </c>
      <c r="DE139" s="178">
        <f t="shared" ref="DE139:DE148" si="158">BA139*CS139</f>
        <v>0</v>
      </c>
    </row>
    <row r="140" spans="1:109">
      <c r="B140" s="108" t="str">
        <f>' B_Populations'!$B$10</f>
        <v>15-19</v>
      </c>
      <c r="C140" s="301"/>
      <c r="D140" s="302"/>
      <c r="E140" s="302"/>
      <c r="F140" s="155"/>
      <c r="G140" s="155"/>
      <c r="H140" s="155"/>
      <c r="I140" s="155"/>
      <c r="J140" s="155"/>
      <c r="K140" s="155"/>
      <c r="L140" s="155"/>
      <c r="M140" s="110"/>
      <c r="N140" s="110"/>
      <c r="O140" s="110"/>
      <c r="P140" s="110"/>
      <c r="Q140" s="110"/>
      <c r="R140" s="110"/>
      <c r="S140" s="110"/>
      <c r="T140" s="110"/>
      <c r="U140" s="110"/>
      <c r="V140" s="110"/>
      <c r="W140" s="110"/>
      <c r="X140" s="110"/>
      <c r="Y140" s="110"/>
      <c r="Z140" s="177"/>
      <c r="AA140" s="177"/>
      <c r="AB140" s="177"/>
      <c r="AC140" s="177"/>
      <c r="AD140" s="177"/>
      <c r="AE140" s="177"/>
      <c r="AF140" s="177"/>
      <c r="AG140" s="110"/>
      <c r="AH140" s="157">
        <f>' B_Populations'!C145</f>
        <v>0</v>
      </c>
      <c r="AI140" s="157">
        <f>IF(AH140=0,0,($C$140/$AH$140)*100000)</f>
        <v>0</v>
      </c>
      <c r="AJ140" s="157">
        <f>' B_Populations'!E145</f>
        <v>0</v>
      </c>
      <c r="AK140" s="157">
        <f>IF(AJ140=0,0,($D$140/$AJ$140)*100000)</f>
        <v>0</v>
      </c>
      <c r="AL140" s="157">
        <f>' B_Populations'!G145</f>
        <v>0</v>
      </c>
      <c r="AM140" s="157">
        <f>IF(AL140=0,0,($E$140/$AL$140)*100000)</f>
        <v>0</v>
      </c>
      <c r="AN140" s="157">
        <f>' B_Populations'!I145</f>
        <v>0</v>
      </c>
      <c r="AO140" s="157">
        <f>IF(AN140=0,0,($F$140/$AN$140)*100000)</f>
        <v>0</v>
      </c>
      <c r="AP140" s="157">
        <f>' B_Populations'!K145</f>
        <v>0</v>
      </c>
      <c r="AQ140" s="157">
        <f>IF(AP140=0,0,($G$140/$AP$140)*100000)</f>
        <v>0</v>
      </c>
      <c r="AR140" s="157">
        <f>' B_Populations'!M145</f>
        <v>0</v>
      </c>
      <c r="AS140" s="157">
        <f>IF(AR140=0,0,($H$140/$AR$140)*100000)</f>
        <v>0</v>
      </c>
      <c r="AT140" s="157">
        <f>' B_Populations'!O145</f>
        <v>0</v>
      </c>
      <c r="AU140" s="157">
        <f>IF(AT140=0,0,($I$140/$AT$140)*100000)</f>
        <v>0</v>
      </c>
      <c r="AV140" s="157">
        <f>' B_Populations'!Q145</f>
        <v>0</v>
      </c>
      <c r="AW140" s="157">
        <f>IF(AV140=0,0,($J$140/$AV$140)*100000)</f>
        <v>0</v>
      </c>
      <c r="AX140" s="157">
        <f>' B_Populations'!S145</f>
        <v>0</v>
      </c>
      <c r="AY140" s="157">
        <f>IF(AX140=0,0,($K$140/$AX$140)*100000)</f>
        <v>0</v>
      </c>
      <c r="AZ140" s="157">
        <f>' B_Populations'!U145</f>
        <v>0</v>
      </c>
      <c r="BA140" s="157">
        <f>IF(AZ140=0,0,($L$140/$AZ$140)*100000)</f>
        <v>0</v>
      </c>
      <c r="CQ140" s="110"/>
      <c r="CR140" s="158"/>
      <c r="CS140" s="159">
        <v>7.2168999999999997E-2</v>
      </c>
      <c r="CT140" s="110"/>
      <c r="CU140" s="108" t="str">
        <f>' B_Populations'!$B$10</f>
        <v>15-19</v>
      </c>
      <c r="CV140" s="160">
        <f t="shared" si="149"/>
        <v>0</v>
      </c>
      <c r="CW140" s="161">
        <f t="shared" si="150"/>
        <v>0</v>
      </c>
      <c r="CX140" s="161">
        <f t="shared" si="151"/>
        <v>0</v>
      </c>
      <c r="CY140" s="162">
        <f t="shared" si="152"/>
        <v>0</v>
      </c>
      <c r="CZ140" s="162">
        <f t="shared" si="153"/>
        <v>0</v>
      </c>
      <c r="DA140" s="162">
        <f t="shared" si="154"/>
        <v>0</v>
      </c>
      <c r="DB140" s="162">
        <f t="shared" si="155"/>
        <v>0</v>
      </c>
      <c r="DC140" s="162">
        <f t="shared" si="156"/>
        <v>0</v>
      </c>
      <c r="DD140" s="162">
        <f t="shared" si="157"/>
        <v>0</v>
      </c>
      <c r="DE140" s="178">
        <f t="shared" si="158"/>
        <v>0</v>
      </c>
    </row>
    <row r="141" spans="1:109">
      <c r="B141" s="108" t="str">
        <f>' B_Populations'!$B$11</f>
        <v>20-24</v>
      </c>
      <c r="C141" s="301"/>
      <c r="D141" s="302"/>
      <c r="E141" s="302"/>
      <c r="F141" s="155"/>
      <c r="G141" s="155"/>
      <c r="H141" s="155"/>
      <c r="I141" s="155"/>
      <c r="J141" s="155"/>
      <c r="K141" s="155"/>
      <c r="L141" s="155"/>
      <c r="M141" s="110"/>
      <c r="N141" s="110"/>
      <c r="O141" s="110"/>
      <c r="P141" s="110"/>
      <c r="Q141" s="110"/>
      <c r="R141" s="110"/>
      <c r="S141" s="110"/>
      <c r="T141" s="110"/>
      <c r="U141" s="110"/>
      <c r="V141" s="110"/>
      <c r="W141" s="110"/>
      <c r="X141" s="110"/>
      <c r="Y141" s="110"/>
      <c r="Z141" s="177"/>
      <c r="AA141" s="177"/>
      <c r="AB141" s="177"/>
      <c r="AC141" s="177"/>
      <c r="AD141" s="177"/>
      <c r="AE141" s="177"/>
      <c r="AF141" s="177"/>
      <c r="AG141" s="110"/>
      <c r="AH141" s="157">
        <f>' B_Populations'!C146</f>
        <v>0</v>
      </c>
      <c r="AI141" s="157">
        <f>IF(AH141=0,0,($C$141/$AH$141)*100000)</f>
        <v>0</v>
      </c>
      <c r="AJ141" s="157">
        <f>' B_Populations'!E146</f>
        <v>0</v>
      </c>
      <c r="AK141" s="157">
        <f>IF(AJ141=0,0,($D$141/$AJ$141)*100000)</f>
        <v>0</v>
      </c>
      <c r="AL141" s="157">
        <f>' B_Populations'!G146</f>
        <v>0</v>
      </c>
      <c r="AM141" s="157">
        <f>IF(AL141=0,0,($E$141/$AL$141)*100000)</f>
        <v>0</v>
      </c>
      <c r="AN141" s="157">
        <f>' B_Populations'!I146</f>
        <v>0</v>
      </c>
      <c r="AO141" s="157">
        <f>IF(AN141=0,0,($F$141/$AN$141)*100000)</f>
        <v>0</v>
      </c>
      <c r="AP141" s="157">
        <f>' B_Populations'!K146</f>
        <v>0</v>
      </c>
      <c r="AQ141" s="157">
        <f>IF(AP141=0,0,($G$141/$AP$141)*100000)</f>
        <v>0</v>
      </c>
      <c r="AR141" s="157">
        <f>' B_Populations'!M146</f>
        <v>0</v>
      </c>
      <c r="AS141" s="157">
        <f>IF(AR141=0,0,($H$141/$AR$141)*100000)</f>
        <v>0</v>
      </c>
      <c r="AT141" s="157">
        <f>' B_Populations'!O146</f>
        <v>0</v>
      </c>
      <c r="AU141" s="157">
        <f>IF(AT141=0,0,($I$141/$AT$141)*100000)</f>
        <v>0</v>
      </c>
      <c r="AV141" s="157">
        <f>' B_Populations'!Q146</f>
        <v>0</v>
      </c>
      <c r="AW141" s="157">
        <f>IF(AV141=0,0,($J$141/$AV$141)*100000)</f>
        <v>0</v>
      </c>
      <c r="AX141" s="157">
        <f>' B_Populations'!S146</f>
        <v>0</v>
      </c>
      <c r="AY141" s="157">
        <f>IF(AX141=0,0,($K$141/$AX$141)*100000)</f>
        <v>0</v>
      </c>
      <c r="AZ141" s="157">
        <f>' B_Populations'!U146</f>
        <v>0</v>
      </c>
      <c r="BA141" s="157">
        <f>IF(AZ141=0,0,($L$141/$AZ$141)*100000)</f>
        <v>0</v>
      </c>
      <c r="CQ141" s="110"/>
      <c r="CR141" s="158"/>
      <c r="CS141" s="159">
        <v>6.6477999999999995E-2</v>
      </c>
      <c r="CT141" s="110"/>
      <c r="CU141" s="108" t="str">
        <f>' B_Populations'!$B$11</f>
        <v>20-24</v>
      </c>
      <c r="CV141" s="160">
        <f t="shared" si="149"/>
        <v>0</v>
      </c>
      <c r="CW141" s="161">
        <f t="shared" si="150"/>
        <v>0</v>
      </c>
      <c r="CX141" s="161">
        <f t="shared" si="151"/>
        <v>0</v>
      </c>
      <c r="CY141" s="162">
        <f t="shared" si="152"/>
        <v>0</v>
      </c>
      <c r="CZ141" s="162">
        <f t="shared" si="153"/>
        <v>0</v>
      </c>
      <c r="DA141" s="162">
        <f t="shared" si="154"/>
        <v>0</v>
      </c>
      <c r="DB141" s="162">
        <f t="shared" si="155"/>
        <v>0</v>
      </c>
      <c r="DC141" s="162">
        <f t="shared" si="156"/>
        <v>0</v>
      </c>
      <c r="DD141" s="162">
        <f t="shared" si="157"/>
        <v>0</v>
      </c>
      <c r="DE141" s="178">
        <f t="shared" si="158"/>
        <v>0</v>
      </c>
    </row>
    <row r="142" spans="1:109">
      <c r="B142" s="108" t="str">
        <f>' B_Populations'!$B$12</f>
        <v>25-34</v>
      </c>
      <c r="C142" s="301"/>
      <c r="D142" s="302"/>
      <c r="E142" s="302"/>
      <c r="F142" s="155"/>
      <c r="G142" s="155"/>
      <c r="H142" s="155"/>
      <c r="I142" s="155"/>
      <c r="J142" s="155"/>
      <c r="K142" s="155"/>
      <c r="L142" s="155"/>
      <c r="M142" s="110"/>
      <c r="N142" s="110"/>
      <c r="O142" s="110"/>
      <c r="P142" s="110"/>
      <c r="Q142" s="110"/>
      <c r="R142" s="110"/>
      <c r="S142" s="110"/>
      <c r="T142" s="110"/>
      <c r="U142" s="110"/>
      <c r="V142" s="110"/>
      <c r="W142" s="110"/>
      <c r="X142" s="110"/>
      <c r="Y142" s="110"/>
      <c r="Z142" s="177"/>
      <c r="AA142" s="177"/>
      <c r="AB142" s="177"/>
      <c r="AC142" s="177"/>
      <c r="AD142" s="177"/>
      <c r="AE142" s="177"/>
      <c r="AF142" s="177"/>
      <c r="AG142" s="110"/>
      <c r="AH142" s="157">
        <f>' B_Populations'!C147</f>
        <v>0</v>
      </c>
      <c r="AI142" s="157">
        <f>IF(AH142=0,0,($C$142/$AH$142)*100000)</f>
        <v>0</v>
      </c>
      <c r="AJ142" s="157">
        <f>' B_Populations'!E147</f>
        <v>0</v>
      </c>
      <c r="AK142" s="157">
        <f>IF(AJ142=0,0,($D$142/$AJ$142)*100000)</f>
        <v>0</v>
      </c>
      <c r="AL142" s="157">
        <f>' B_Populations'!G147</f>
        <v>0</v>
      </c>
      <c r="AM142" s="157">
        <f>IF(AL142=0,0,($E$142/$AL$142)*100000)</f>
        <v>0</v>
      </c>
      <c r="AN142" s="157">
        <f>' B_Populations'!I147</f>
        <v>0</v>
      </c>
      <c r="AO142" s="157">
        <f>IF(AN142=0,0,($F$142/$AN$142)*100000)</f>
        <v>0</v>
      </c>
      <c r="AP142" s="157">
        <f>' B_Populations'!K147</f>
        <v>0</v>
      </c>
      <c r="AQ142" s="157">
        <f>IF(AP142=0,0,($G$142/$AP$142)*100000)</f>
        <v>0</v>
      </c>
      <c r="AR142" s="157">
        <f>' B_Populations'!M147</f>
        <v>0</v>
      </c>
      <c r="AS142" s="157">
        <f>IF(AR142=0,0,($H$142/$AR$142)*100000)</f>
        <v>0</v>
      </c>
      <c r="AT142" s="157">
        <f>' B_Populations'!O147</f>
        <v>0</v>
      </c>
      <c r="AU142" s="157">
        <f>IF(AT142=0,0,($I$142/$AT$142)*100000)</f>
        <v>0</v>
      </c>
      <c r="AV142" s="157">
        <f>' B_Populations'!Q147</f>
        <v>0</v>
      </c>
      <c r="AW142" s="157">
        <f>IF(AV142=0,0,($J$142/$AV$142)*100000)</f>
        <v>0</v>
      </c>
      <c r="AX142" s="157">
        <f>' B_Populations'!S147</f>
        <v>0</v>
      </c>
      <c r="AY142" s="157">
        <f>IF(AX142=0,0,($K$142/$AX$142)*100000)</f>
        <v>0</v>
      </c>
      <c r="AZ142" s="157">
        <f>' B_Populations'!U147</f>
        <v>0</v>
      </c>
      <c r="BA142" s="157">
        <f>IF(AZ142=0,0,($L$142/$AZ$142)*100000)</f>
        <v>0</v>
      </c>
      <c r="CQ142" s="110"/>
      <c r="CR142" s="158"/>
      <c r="CS142" s="159">
        <v>0.135573</v>
      </c>
      <c r="CT142" s="110"/>
      <c r="CU142" s="108" t="str">
        <f>' B_Populations'!$B$12</f>
        <v>25-34</v>
      </c>
      <c r="CV142" s="160">
        <f t="shared" si="149"/>
        <v>0</v>
      </c>
      <c r="CW142" s="161">
        <f t="shared" si="150"/>
        <v>0</v>
      </c>
      <c r="CX142" s="161">
        <f t="shared" si="151"/>
        <v>0</v>
      </c>
      <c r="CY142" s="162">
        <f t="shared" si="152"/>
        <v>0</v>
      </c>
      <c r="CZ142" s="162">
        <f t="shared" si="153"/>
        <v>0</v>
      </c>
      <c r="DA142" s="162">
        <f t="shared" si="154"/>
        <v>0</v>
      </c>
      <c r="DB142" s="162">
        <f t="shared" si="155"/>
        <v>0</v>
      </c>
      <c r="DC142" s="162">
        <f t="shared" si="156"/>
        <v>0</v>
      </c>
      <c r="DD142" s="162">
        <f t="shared" si="157"/>
        <v>0</v>
      </c>
      <c r="DE142" s="178">
        <f t="shared" si="158"/>
        <v>0</v>
      </c>
    </row>
    <row r="143" spans="1:109">
      <c r="B143" s="108" t="str">
        <f>' B_Populations'!$B$13</f>
        <v>35-44</v>
      </c>
      <c r="C143" s="301"/>
      <c r="D143" s="302"/>
      <c r="E143" s="302"/>
      <c r="F143" s="155"/>
      <c r="G143" s="155"/>
      <c r="H143" s="155"/>
      <c r="I143" s="155"/>
      <c r="J143" s="155"/>
      <c r="K143" s="155"/>
      <c r="L143" s="155"/>
      <c r="M143" s="110"/>
      <c r="N143" s="110"/>
      <c r="O143" s="110"/>
      <c r="P143" s="110"/>
      <c r="Q143" s="110"/>
      <c r="R143" s="110"/>
      <c r="S143" s="110"/>
      <c r="T143" s="110"/>
      <c r="U143" s="110"/>
      <c r="V143" s="110"/>
      <c r="W143" s="110"/>
      <c r="X143" s="110"/>
      <c r="Y143" s="110"/>
      <c r="Z143" s="177"/>
      <c r="AA143" s="177"/>
      <c r="AB143" s="177"/>
      <c r="AC143" s="177"/>
      <c r="AD143" s="177"/>
      <c r="AE143" s="177"/>
      <c r="AF143" s="177"/>
      <c r="AG143" s="110"/>
      <c r="AH143" s="157">
        <f>' B_Populations'!C148</f>
        <v>0</v>
      </c>
      <c r="AI143" s="157">
        <f>IF(AH143=0,0,($C$143/$AH$143)*100000)</f>
        <v>0</v>
      </c>
      <c r="AJ143" s="157">
        <f>' B_Populations'!E148</f>
        <v>0</v>
      </c>
      <c r="AK143" s="157">
        <f>IF(AJ143=0,0,($D$143/$AJ$143)*100000)</f>
        <v>0</v>
      </c>
      <c r="AL143" s="157">
        <f>' B_Populations'!G148</f>
        <v>0</v>
      </c>
      <c r="AM143" s="157">
        <f>IF(AL143=0,0,($E$143/$AL$143)*100000)</f>
        <v>0</v>
      </c>
      <c r="AN143" s="157">
        <f>' B_Populations'!I148</f>
        <v>0</v>
      </c>
      <c r="AO143" s="157">
        <f>IF(AN143=0,0,($F$143/$AN$143)*100000)</f>
        <v>0</v>
      </c>
      <c r="AP143" s="157">
        <f>' B_Populations'!K148</f>
        <v>0</v>
      </c>
      <c r="AQ143" s="157">
        <f>IF(AP143=0,0,($G$143/$AP$143)*100000)</f>
        <v>0</v>
      </c>
      <c r="AR143" s="157">
        <f>' B_Populations'!M148</f>
        <v>0</v>
      </c>
      <c r="AS143" s="157">
        <f>IF(AR143=0,0,($H$143/$AR$143)*100000)</f>
        <v>0</v>
      </c>
      <c r="AT143" s="157">
        <f>' B_Populations'!O148</f>
        <v>0</v>
      </c>
      <c r="AU143" s="157">
        <f>IF(AT143=0,0,($I$143/$AT$143)*100000)</f>
        <v>0</v>
      </c>
      <c r="AV143" s="157">
        <f>' B_Populations'!Q148</f>
        <v>0</v>
      </c>
      <c r="AW143" s="157">
        <f>IF(AV143=0,0,($J$143/$AV$143)*100000)</f>
        <v>0</v>
      </c>
      <c r="AX143" s="157">
        <f>' B_Populations'!S148</f>
        <v>0</v>
      </c>
      <c r="AY143" s="157">
        <f>IF(AX143=0,0,($K$143/$AX$143)*100000)</f>
        <v>0</v>
      </c>
      <c r="AZ143" s="157">
        <f>' B_Populations'!U148</f>
        <v>0</v>
      </c>
      <c r="BA143" s="157">
        <f>IF(AZ143=0,0,($L$143/$AZ$143)*100000)</f>
        <v>0</v>
      </c>
      <c r="CQ143" s="110"/>
      <c r="CR143" s="158"/>
      <c r="CS143" s="159">
        <v>0.16261300000000001</v>
      </c>
      <c r="CT143" s="110"/>
      <c r="CU143" s="108" t="str">
        <f>' B_Populations'!$B$13</f>
        <v>35-44</v>
      </c>
      <c r="CV143" s="160">
        <f t="shared" si="149"/>
        <v>0</v>
      </c>
      <c r="CW143" s="161">
        <f t="shared" si="150"/>
        <v>0</v>
      </c>
      <c r="CX143" s="161">
        <f t="shared" si="151"/>
        <v>0</v>
      </c>
      <c r="CY143" s="162">
        <f t="shared" si="152"/>
        <v>0</v>
      </c>
      <c r="CZ143" s="162">
        <f t="shared" si="153"/>
        <v>0</v>
      </c>
      <c r="DA143" s="162">
        <f t="shared" si="154"/>
        <v>0</v>
      </c>
      <c r="DB143" s="162">
        <f t="shared" si="155"/>
        <v>0</v>
      </c>
      <c r="DC143" s="162">
        <f t="shared" si="156"/>
        <v>0</v>
      </c>
      <c r="DD143" s="162">
        <f t="shared" si="157"/>
        <v>0</v>
      </c>
      <c r="DE143" s="178">
        <f t="shared" si="158"/>
        <v>0</v>
      </c>
    </row>
    <row r="144" spans="1:109">
      <c r="B144" s="108" t="str">
        <f>' B_Populations'!$B$14</f>
        <v>45-54</v>
      </c>
      <c r="C144" s="301"/>
      <c r="D144" s="302"/>
      <c r="E144" s="302"/>
      <c r="F144" s="155"/>
      <c r="G144" s="155"/>
      <c r="H144" s="155"/>
      <c r="I144" s="155"/>
      <c r="J144" s="155"/>
      <c r="K144" s="155"/>
      <c r="L144" s="155"/>
      <c r="M144" s="110"/>
      <c r="N144" s="110"/>
      <c r="O144" s="110"/>
      <c r="P144" s="110"/>
      <c r="Q144" s="110"/>
      <c r="R144" s="110"/>
      <c r="S144" s="110"/>
      <c r="T144" s="110"/>
      <c r="U144" s="110"/>
      <c r="V144" s="110"/>
      <c r="W144" s="110"/>
      <c r="X144" s="110"/>
      <c r="Y144" s="110"/>
      <c r="Z144" s="177"/>
      <c r="AA144" s="177"/>
      <c r="AB144" s="177"/>
      <c r="AC144" s="177"/>
      <c r="AD144" s="177"/>
      <c r="AE144" s="177"/>
      <c r="AF144" s="177"/>
      <c r="AG144" s="110"/>
      <c r="AH144" s="157">
        <f>' B_Populations'!C149</f>
        <v>0</v>
      </c>
      <c r="AI144" s="157">
        <f>IF(AH144=0,0,($C$144/$AH$144)*100000)</f>
        <v>0</v>
      </c>
      <c r="AJ144" s="157">
        <f>' B_Populations'!E149</f>
        <v>0</v>
      </c>
      <c r="AK144" s="157">
        <f>IF(AJ144=0,0,($D$144/$AJ$144)*100000)</f>
        <v>0</v>
      </c>
      <c r="AL144" s="157">
        <f>' B_Populations'!G149</f>
        <v>0</v>
      </c>
      <c r="AM144" s="157">
        <f>IF(AL144=0,0,($E$144/$AL$144)*100000)</f>
        <v>0</v>
      </c>
      <c r="AN144" s="157">
        <f>' B_Populations'!I149</f>
        <v>0</v>
      </c>
      <c r="AO144" s="157">
        <f>IF(AN144=0,0,($F$144/$AN$144)*100000)</f>
        <v>0</v>
      </c>
      <c r="AP144" s="157">
        <f>' B_Populations'!K149</f>
        <v>0</v>
      </c>
      <c r="AQ144" s="157">
        <f>IF(AP144=0,0,($G$144/$AP$144)*100000)</f>
        <v>0</v>
      </c>
      <c r="AR144" s="157">
        <f>' B_Populations'!M149</f>
        <v>0</v>
      </c>
      <c r="AS144" s="157">
        <f>IF(AR144=0,0,($H$144/$AR$144)*100000)</f>
        <v>0</v>
      </c>
      <c r="AT144" s="157">
        <f>' B_Populations'!O149</f>
        <v>0</v>
      </c>
      <c r="AU144" s="157">
        <f>IF(AT144=0,0,($I$144/$AT$144)*100000)</f>
        <v>0</v>
      </c>
      <c r="AV144" s="157">
        <f>' B_Populations'!Q149</f>
        <v>0</v>
      </c>
      <c r="AW144" s="157">
        <f>IF(AV144=0,0,($J$144/$AV$144)*100000)</f>
        <v>0</v>
      </c>
      <c r="AX144" s="157">
        <f>' B_Populations'!S149</f>
        <v>0</v>
      </c>
      <c r="AY144" s="157">
        <f>IF(AX144=0,0,($K$144/$AX$144)*100000)</f>
        <v>0</v>
      </c>
      <c r="AZ144" s="157">
        <f>' B_Populations'!U149</f>
        <v>0</v>
      </c>
      <c r="BA144" s="157">
        <f>IF(AZ144=0,0,($L$144/$AZ$144)*100000)</f>
        <v>0</v>
      </c>
      <c r="CQ144" s="110"/>
      <c r="CR144" s="158"/>
      <c r="CS144" s="159">
        <v>0.13483400000000001</v>
      </c>
      <c r="CT144" s="110"/>
      <c r="CU144" s="108" t="str">
        <f>' B_Populations'!$B$14</f>
        <v>45-54</v>
      </c>
      <c r="CV144" s="160">
        <f t="shared" si="149"/>
        <v>0</v>
      </c>
      <c r="CW144" s="161">
        <f t="shared" si="150"/>
        <v>0</v>
      </c>
      <c r="CX144" s="161">
        <f t="shared" si="151"/>
        <v>0</v>
      </c>
      <c r="CY144" s="162">
        <f t="shared" si="152"/>
        <v>0</v>
      </c>
      <c r="CZ144" s="162">
        <f t="shared" si="153"/>
        <v>0</v>
      </c>
      <c r="DA144" s="162">
        <f t="shared" si="154"/>
        <v>0</v>
      </c>
      <c r="DB144" s="162">
        <f t="shared" si="155"/>
        <v>0</v>
      </c>
      <c r="DC144" s="162">
        <f t="shared" si="156"/>
        <v>0</v>
      </c>
      <c r="DD144" s="162">
        <f t="shared" si="157"/>
        <v>0</v>
      </c>
      <c r="DE144" s="178">
        <f t="shared" si="158"/>
        <v>0</v>
      </c>
    </row>
    <row r="145" spans="1:109">
      <c r="B145" s="108" t="str">
        <f>' B_Populations'!$B$15</f>
        <v>55-64</v>
      </c>
      <c r="C145" s="301"/>
      <c r="D145" s="302"/>
      <c r="E145" s="302"/>
      <c r="F145" s="155"/>
      <c r="G145" s="155"/>
      <c r="H145" s="155"/>
      <c r="I145" s="155"/>
      <c r="J145" s="155"/>
      <c r="K145" s="155"/>
      <c r="L145" s="155"/>
      <c r="M145" s="110"/>
      <c r="N145" s="110"/>
      <c r="O145" s="110"/>
      <c r="P145" s="110"/>
      <c r="Q145" s="110"/>
      <c r="R145" s="110"/>
      <c r="S145" s="110"/>
      <c r="T145" s="110"/>
      <c r="U145" s="110"/>
      <c r="V145" s="110"/>
      <c r="W145" s="110"/>
      <c r="X145" s="110"/>
      <c r="Y145" s="110"/>
      <c r="Z145" s="177"/>
      <c r="AA145" s="177"/>
      <c r="AB145" s="177"/>
      <c r="AC145" s="177"/>
      <c r="AD145" s="177"/>
      <c r="AE145" s="177"/>
      <c r="AF145" s="177"/>
      <c r="AG145" s="110"/>
      <c r="AH145" s="157">
        <f>' B_Populations'!C150</f>
        <v>0</v>
      </c>
      <c r="AI145" s="157">
        <f>IF(AH145=0,0,($C$145/$AH$145)*100000)</f>
        <v>0</v>
      </c>
      <c r="AJ145" s="157">
        <f>' B_Populations'!E150</f>
        <v>0</v>
      </c>
      <c r="AK145" s="157">
        <f>IF(AJ145=0,0,($D$145/$AJ$145)*100000)</f>
        <v>0</v>
      </c>
      <c r="AL145" s="157">
        <f>' B_Populations'!G150</f>
        <v>0</v>
      </c>
      <c r="AM145" s="157">
        <f>IF(AL145=0,0,($E$145/$AL$145)*100000)</f>
        <v>0</v>
      </c>
      <c r="AN145" s="157">
        <f>' B_Populations'!I150</f>
        <v>0</v>
      </c>
      <c r="AO145" s="157">
        <f>IF(AN145=0,0,($F$145/$AN$145)*100000)</f>
        <v>0</v>
      </c>
      <c r="AP145" s="157">
        <f>' B_Populations'!K150</f>
        <v>0</v>
      </c>
      <c r="AQ145" s="157">
        <f>IF(AP145=0,0,($G$145/$AP$145)*100000)</f>
        <v>0</v>
      </c>
      <c r="AR145" s="157">
        <f>' B_Populations'!M150</f>
        <v>0</v>
      </c>
      <c r="AS145" s="157">
        <f>IF(AR145=0,0,($H$145/$AR$145)*100000)</f>
        <v>0</v>
      </c>
      <c r="AT145" s="157">
        <f>' B_Populations'!O150</f>
        <v>0</v>
      </c>
      <c r="AU145" s="157">
        <f>IF(AT145=0,0,($I$145/$AT$145)*100000)</f>
        <v>0</v>
      </c>
      <c r="AV145" s="157">
        <f>' B_Populations'!Q150</f>
        <v>0</v>
      </c>
      <c r="AW145" s="157">
        <f>IF(AV145=0,0,($J$145/$AV$145)*100000)</f>
        <v>0</v>
      </c>
      <c r="AX145" s="157">
        <f>' B_Populations'!S150</f>
        <v>0</v>
      </c>
      <c r="AY145" s="157">
        <f>IF(AX145=0,0,($K$145/$AX$145)*100000)</f>
        <v>0</v>
      </c>
      <c r="AZ145" s="157">
        <f>' B_Populations'!U150</f>
        <v>0</v>
      </c>
      <c r="BA145" s="157">
        <f>IF(AZ145=0,0,($L$145/$AZ$145)*100000)</f>
        <v>0</v>
      </c>
      <c r="CQ145" s="110"/>
      <c r="CR145" s="158"/>
      <c r="CS145" s="159">
        <v>8.7247000000000005E-2</v>
      </c>
      <c r="CT145" s="110"/>
      <c r="CU145" s="108" t="str">
        <f>' B_Populations'!$B$15</f>
        <v>55-64</v>
      </c>
      <c r="CV145" s="160">
        <f t="shared" si="149"/>
        <v>0</v>
      </c>
      <c r="CW145" s="161">
        <f t="shared" si="150"/>
        <v>0</v>
      </c>
      <c r="CX145" s="161">
        <f t="shared" si="151"/>
        <v>0</v>
      </c>
      <c r="CY145" s="162">
        <f t="shared" si="152"/>
        <v>0</v>
      </c>
      <c r="CZ145" s="162">
        <f t="shared" si="153"/>
        <v>0</v>
      </c>
      <c r="DA145" s="162">
        <f t="shared" si="154"/>
        <v>0</v>
      </c>
      <c r="DB145" s="162">
        <f t="shared" si="155"/>
        <v>0</v>
      </c>
      <c r="DC145" s="162">
        <f t="shared" si="156"/>
        <v>0</v>
      </c>
      <c r="DD145" s="162">
        <f t="shared" si="157"/>
        <v>0</v>
      </c>
      <c r="DE145" s="178">
        <f t="shared" si="158"/>
        <v>0</v>
      </c>
    </row>
    <row r="146" spans="1:109">
      <c r="B146" s="108" t="str">
        <f>' B_Populations'!$B$16</f>
        <v>65-74</v>
      </c>
      <c r="C146" s="301"/>
      <c r="D146" s="302"/>
      <c r="E146" s="302"/>
      <c r="F146" s="155"/>
      <c r="G146" s="155"/>
      <c r="H146" s="155"/>
      <c r="I146" s="155"/>
      <c r="J146" s="155"/>
      <c r="K146" s="155"/>
      <c r="L146" s="155"/>
      <c r="M146" s="110"/>
      <c r="N146" s="110"/>
      <c r="O146" s="110"/>
      <c r="P146" s="110"/>
      <c r="Q146" s="110"/>
      <c r="R146" s="110"/>
      <c r="S146" s="110"/>
      <c r="T146" s="110"/>
      <c r="U146" s="110"/>
      <c r="V146" s="110"/>
      <c r="W146" s="110"/>
      <c r="X146" s="110"/>
      <c r="Y146" s="110"/>
      <c r="Z146" s="177"/>
      <c r="AA146" s="177"/>
      <c r="AB146" s="177"/>
      <c r="AC146" s="177"/>
      <c r="AD146" s="177"/>
      <c r="AE146" s="177"/>
      <c r="AF146" s="177"/>
      <c r="AG146" s="110"/>
      <c r="AH146" s="157">
        <f>' B_Populations'!C151</f>
        <v>0</v>
      </c>
      <c r="AI146" s="157">
        <f>IF(AH146=0,0,($C$146/$AH$146)*100000)</f>
        <v>0</v>
      </c>
      <c r="AJ146" s="157">
        <f>' B_Populations'!E151</f>
        <v>0</v>
      </c>
      <c r="AK146" s="157">
        <f>IF(AJ146=0,0,($D$146/$AJ$146)*100000)</f>
        <v>0</v>
      </c>
      <c r="AL146" s="157">
        <f>' B_Populations'!G151</f>
        <v>0</v>
      </c>
      <c r="AM146" s="157">
        <f>IF(AL146=0,0,($E$146/$AL$146)*100000)</f>
        <v>0</v>
      </c>
      <c r="AN146" s="157">
        <f>' B_Populations'!I151</f>
        <v>0</v>
      </c>
      <c r="AO146" s="157">
        <f>IF(AN146=0,0,($F$146/$AN$146)*100000)</f>
        <v>0</v>
      </c>
      <c r="AP146" s="157">
        <f>' B_Populations'!K151</f>
        <v>0</v>
      </c>
      <c r="AQ146" s="157">
        <f>IF(AP146=0,0,($G$146/$AP$146)*100000)</f>
        <v>0</v>
      </c>
      <c r="AR146" s="157">
        <f>' B_Populations'!M151</f>
        <v>0</v>
      </c>
      <c r="AS146" s="157">
        <f>IF(AR146=0,0,($H$146/$AR$146)*100000)</f>
        <v>0</v>
      </c>
      <c r="AT146" s="157">
        <f>' B_Populations'!O151</f>
        <v>0</v>
      </c>
      <c r="AU146" s="157">
        <f>IF(AT146=0,0,($I$146/$AT$146)*100000)</f>
        <v>0</v>
      </c>
      <c r="AV146" s="157">
        <f>' B_Populations'!Q151</f>
        <v>0</v>
      </c>
      <c r="AW146" s="157">
        <f>IF(AV146=0,0,($J$146/$AV$146)*100000)</f>
        <v>0</v>
      </c>
      <c r="AX146" s="157">
        <f>' B_Populations'!S151</f>
        <v>0</v>
      </c>
      <c r="AY146" s="157">
        <f>IF(AX146=0,0,($K$146/$AX$146)*100000)</f>
        <v>0</v>
      </c>
      <c r="AZ146" s="157">
        <f>' B_Populations'!U151</f>
        <v>0</v>
      </c>
      <c r="BA146" s="157">
        <f>IF(AZ146=0,0,($L$146/$AZ$146)*100000)</f>
        <v>0</v>
      </c>
      <c r="CQ146" s="110"/>
      <c r="CR146" s="158"/>
      <c r="CS146" s="159">
        <v>6.6036999999999998E-2</v>
      </c>
      <c r="CT146" s="110"/>
      <c r="CU146" s="108" t="str">
        <f>' B_Populations'!$B$16</f>
        <v>65-74</v>
      </c>
      <c r="CV146" s="160">
        <f t="shared" si="149"/>
        <v>0</v>
      </c>
      <c r="CW146" s="161">
        <f t="shared" si="150"/>
        <v>0</v>
      </c>
      <c r="CX146" s="161">
        <f t="shared" si="151"/>
        <v>0</v>
      </c>
      <c r="CY146" s="162">
        <f t="shared" si="152"/>
        <v>0</v>
      </c>
      <c r="CZ146" s="162">
        <f t="shared" si="153"/>
        <v>0</v>
      </c>
      <c r="DA146" s="162">
        <f t="shared" si="154"/>
        <v>0</v>
      </c>
      <c r="DB146" s="162">
        <f t="shared" si="155"/>
        <v>0</v>
      </c>
      <c r="DC146" s="162">
        <f t="shared" si="156"/>
        <v>0</v>
      </c>
      <c r="DD146" s="162">
        <f t="shared" si="157"/>
        <v>0</v>
      </c>
      <c r="DE146" s="178">
        <f t="shared" si="158"/>
        <v>0</v>
      </c>
    </row>
    <row r="147" spans="1:109">
      <c r="B147" s="108" t="str">
        <f>' B_Populations'!$B$17</f>
        <v>75-84</v>
      </c>
      <c r="C147" s="301"/>
      <c r="D147" s="302"/>
      <c r="E147" s="302"/>
      <c r="F147" s="155"/>
      <c r="G147" s="155"/>
      <c r="H147" s="155"/>
      <c r="I147" s="155"/>
      <c r="J147" s="155"/>
      <c r="K147" s="155"/>
      <c r="L147" s="155"/>
      <c r="M147" s="110"/>
      <c r="N147" s="110"/>
      <c r="O147" s="110"/>
      <c r="P147" s="110"/>
      <c r="Q147" s="110"/>
      <c r="R147" s="110"/>
      <c r="S147" s="110"/>
      <c r="T147" s="110"/>
      <c r="U147" s="110"/>
      <c r="V147" s="110"/>
      <c r="W147" s="110"/>
      <c r="X147" s="110"/>
      <c r="Y147" s="110"/>
      <c r="Z147" s="177"/>
      <c r="AA147" s="177"/>
      <c r="AB147" s="177"/>
      <c r="AC147" s="177"/>
      <c r="AD147" s="177"/>
      <c r="AE147" s="177"/>
      <c r="AF147" s="177"/>
      <c r="AG147" s="110"/>
      <c r="AH147" s="157">
        <f>' B_Populations'!C152</f>
        <v>0</v>
      </c>
      <c r="AI147" s="157">
        <f>IF(AH147=0,0,($C$147/$AH$147)*100000)</f>
        <v>0</v>
      </c>
      <c r="AJ147" s="157">
        <f>' B_Populations'!E152</f>
        <v>0</v>
      </c>
      <c r="AK147" s="157">
        <f>IF(AJ147=0,0,($D$147/$AJ$147)*100000)</f>
        <v>0</v>
      </c>
      <c r="AL147" s="157">
        <f>' B_Populations'!G152</f>
        <v>0</v>
      </c>
      <c r="AM147" s="157">
        <f>IF(AL147=0,0,($E$147/$AL$147)*100000)</f>
        <v>0</v>
      </c>
      <c r="AN147" s="157">
        <f>' B_Populations'!I152</f>
        <v>0</v>
      </c>
      <c r="AO147" s="157">
        <f>IF(AN147=0,0,($F$147/$AN$147)*100000)</f>
        <v>0</v>
      </c>
      <c r="AP147" s="157">
        <f>' B_Populations'!K152</f>
        <v>0</v>
      </c>
      <c r="AQ147" s="157">
        <f>IF(AP147=0,0,($G$147/$AP$147)*100000)</f>
        <v>0</v>
      </c>
      <c r="AR147" s="157">
        <f>' B_Populations'!M152</f>
        <v>0</v>
      </c>
      <c r="AS147" s="157">
        <f>IF(AR147=0,0,($H$147/$AR$147)*100000)</f>
        <v>0</v>
      </c>
      <c r="AT147" s="157">
        <f>' B_Populations'!O152</f>
        <v>0</v>
      </c>
      <c r="AU147" s="157">
        <f>IF(AT147=0,0,($I$147/$AT$147)*100000)</f>
        <v>0</v>
      </c>
      <c r="AV147" s="157">
        <f>' B_Populations'!Q152</f>
        <v>0</v>
      </c>
      <c r="AW147" s="157">
        <f>IF(AV147=0,0,($J$147/$AV$147)*100000)</f>
        <v>0</v>
      </c>
      <c r="AX147" s="157">
        <f>' B_Populations'!S152</f>
        <v>0</v>
      </c>
      <c r="AY147" s="157">
        <f>IF(AX147=0,0,($K$147/$AX$147)*100000)</f>
        <v>0</v>
      </c>
      <c r="AZ147" s="157">
        <f>' B_Populations'!U152</f>
        <v>0</v>
      </c>
      <c r="BA147" s="157">
        <f>IF(AZ147=0,0,($L$147/$AZ$147)*100000)</f>
        <v>0</v>
      </c>
      <c r="CQ147" s="110"/>
      <c r="CR147" s="158"/>
      <c r="CS147" s="159">
        <v>4.4840999999999999E-2</v>
      </c>
      <c r="CT147" s="110"/>
      <c r="CU147" s="108" t="str">
        <f>' B_Populations'!$B$17</f>
        <v>75-84</v>
      </c>
      <c r="CV147" s="160">
        <f t="shared" si="149"/>
        <v>0</v>
      </c>
      <c r="CW147" s="161">
        <f t="shared" si="150"/>
        <v>0</v>
      </c>
      <c r="CX147" s="161">
        <f t="shared" si="151"/>
        <v>0</v>
      </c>
      <c r="CY147" s="162">
        <f t="shared" si="152"/>
        <v>0</v>
      </c>
      <c r="CZ147" s="162">
        <f t="shared" si="153"/>
        <v>0</v>
      </c>
      <c r="DA147" s="162">
        <f t="shared" si="154"/>
        <v>0</v>
      </c>
      <c r="DB147" s="162">
        <f t="shared" si="155"/>
        <v>0</v>
      </c>
      <c r="DC147" s="162">
        <f t="shared" si="156"/>
        <v>0</v>
      </c>
      <c r="DD147" s="162">
        <f t="shared" si="157"/>
        <v>0</v>
      </c>
      <c r="DE147" s="178">
        <f t="shared" si="158"/>
        <v>0</v>
      </c>
    </row>
    <row r="148" spans="1:109">
      <c r="B148" s="108" t="str">
        <f>' B_Populations'!$B$18</f>
        <v>85+</v>
      </c>
      <c r="C148" s="301"/>
      <c r="D148" s="302"/>
      <c r="E148" s="302"/>
      <c r="F148" s="155"/>
      <c r="G148" s="155"/>
      <c r="H148" s="155"/>
      <c r="I148" s="155"/>
      <c r="J148" s="155"/>
      <c r="K148" s="155"/>
      <c r="L148" s="155"/>
      <c r="M148" s="110"/>
      <c r="N148" s="110"/>
      <c r="O148" s="110"/>
      <c r="P148" s="110"/>
      <c r="Q148" s="110"/>
      <c r="R148" s="110"/>
      <c r="S148" s="110"/>
      <c r="T148" s="110"/>
      <c r="U148" s="110"/>
      <c r="V148" s="110"/>
      <c r="W148" s="110"/>
      <c r="X148" s="110"/>
      <c r="Y148" s="110"/>
      <c r="Z148" s="177"/>
      <c r="AA148" s="177"/>
      <c r="AB148" s="177"/>
      <c r="AC148" s="177"/>
      <c r="AD148" s="177"/>
      <c r="AE148" s="177"/>
      <c r="AF148" s="177"/>
      <c r="AG148" s="110"/>
      <c r="AH148" s="157">
        <f>' B_Populations'!C153</f>
        <v>0</v>
      </c>
      <c r="AI148" s="157">
        <f>IF(AH148=0,0,($C$148/$AH$148)*100000)</f>
        <v>0</v>
      </c>
      <c r="AJ148" s="157">
        <f>' B_Populations'!E153</f>
        <v>0</v>
      </c>
      <c r="AK148" s="157">
        <f>IF(AJ148=0,0,($D$148/$AJ$148)*100000)</f>
        <v>0</v>
      </c>
      <c r="AL148" s="157">
        <f>' B_Populations'!G153</f>
        <v>0</v>
      </c>
      <c r="AM148" s="157">
        <f>IF(AL148=0,0,($E$148/$AL$148)*100000)</f>
        <v>0</v>
      </c>
      <c r="AN148" s="157">
        <f>' B_Populations'!I153</f>
        <v>0</v>
      </c>
      <c r="AO148" s="157">
        <f>IF(AN148=0,0,($F$148/$AN$148)*100000)</f>
        <v>0</v>
      </c>
      <c r="AP148" s="157">
        <f>' B_Populations'!K153</f>
        <v>0</v>
      </c>
      <c r="AQ148" s="157">
        <f>IF(AP148=0,0,($G$148/$AP$148)*100000)</f>
        <v>0</v>
      </c>
      <c r="AR148" s="157">
        <f>' B_Populations'!M153</f>
        <v>0</v>
      </c>
      <c r="AS148" s="157">
        <f>IF(AR148=0,0,($H$148/$AR$148)*100000)</f>
        <v>0</v>
      </c>
      <c r="AT148" s="157">
        <f>' B_Populations'!O153</f>
        <v>0</v>
      </c>
      <c r="AU148" s="157">
        <f>IF(AT148=0,0,($I$148/$AT$148)*100000)</f>
        <v>0</v>
      </c>
      <c r="AV148" s="157">
        <f>' B_Populations'!Q153</f>
        <v>0</v>
      </c>
      <c r="AW148" s="157">
        <f>IF(AV148=0,0,($J$148/$AV$148)*100000)</f>
        <v>0</v>
      </c>
      <c r="AX148" s="157">
        <f>' B_Populations'!S153</f>
        <v>0</v>
      </c>
      <c r="AY148" s="157">
        <f>IF(AX148=0,0,($K$148/$AX$148)*100000)</f>
        <v>0</v>
      </c>
      <c r="AZ148" s="157">
        <f>' B_Populations'!U153</f>
        <v>0</v>
      </c>
      <c r="BA148" s="157">
        <f>IF(AZ148=0,0,($L$148/$AZ$148)*100000)</f>
        <v>0</v>
      </c>
      <c r="CQ148" s="110"/>
      <c r="CR148" s="158"/>
      <c r="CS148" s="159">
        <v>1.5507999999999999E-2</v>
      </c>
      <c r="CT148" s="110"/>
      <c r="CU148" s="108" t="str">
        <f>' B_Populations'!$B$18</f>
        <v>85+</v>
      </c>
      <c r="CV148" s="160">
        <f t="shared" si="149"/>
        <v>0</v>
      </c>
      <c r="CW148" s="161">
        <f t="shared" si="150"/>
        <v>0</v>
      </c>
      <c r="CX148" s="161">
        <f t="shared" si="151"/>
        <v>0</v>
      </c>
      <c r="CY148" s="162">
        <f t="shared" si="152"/>
        <v>0</v>
      </c>
      <c r="CZ148" s="162">
        <f t="shared" si="153"/>
        <v>0</v>
      </c>
      <c r="DA148" s="162">
        <f t="shared" si="154"/>
        <v>0</v>
      </c>
      <c r="DB148" s="162">
        <f t="shared" si="155"/>
        <v>0</v>
      </c>
      <c r="DC148" s="162">
        <f t="shared" si="156"/>
        <v>0</v>
      </c>
      <c r="DD148" s="162">
        <f t="shared" si="157"/>
        <v>0</v>
      </c>
      <c r="DE148" s="178">
        <f t="shared" si="158"/>
        <v>0</v>
      </c>
    </row>
    <row r="149" spans="1:109">
      <c r="B149" s="163" t="s">
        <v>115</v>
      </c>
      <c r="C149" s="164">
        <f t="shared" ref="C149:L149" si="159">SUM(C139:C148)</f>
        <v>0</v>
      </c>
      <c r="D149" s="165">
        <f t="shared" si="159"/>
        <v>0</v>
      </c>
      <c r="E149" s="165">
        <f t="shared" si="159"/>
        <v>0</v>
      </c>
      <c r="F149" s="167">
        <f t="shared" si="159"/>
        <v>0</v>
      </c>
      <c r="G149" s="167">
        <f t="shared" si="159"/>
        <v>0</v>
      </c>
      <c r="H149" s="167">
        <f t="shared" si="159"/>
        <v>0</v>
      </c>
      <c r="I149" s="167">
        <f t="shared" si="159"/>
        <v>0</v>
      </c>
      <c r="J149" s="167">
        <f t="shared" si="159"/>
        <v>0</v>
      </c>
      <c r="K149" s="167">
        <f t="shared" si="159"/>
        <v>0</v>
      </c>
      <c r="L149" s="179">
        <f t="shared" si="159"/>
        <v>0</v>
      </c>
      <c r="M149" s="98"/>
      <c r="AH149" s="170">
        <f t="shared" ref="AH149:BA149" si="160">SUM(AH139:AH148)</f>
        <v>0</v>
      </c>
      <c r="AI149" s="157">
        <f t="shared" si="160"/>
        <v>0</v>
      </c>
      <c r="AJ149" s="157">
        <f t="shared" si="160"/>
        <v>0</v>
      </c>
      <c r="AK149" s="157">
        <f t="shared" si="160"/>
        <v>0</v>
      </c>
      <c r="AL149" s="157">
        <f t="shared" si="160"/>
        <v>0</v>
      </c>
      <c r="AM149" s="157">
        <f t="shared" si="160"/>
        <v>0</v>
      </c>
      <c r="AN149" s="157">
        <f t="shared" si="160"/>
        <v>0</v>
      </c>
      <c r="AO149" s="157">
        <f t="shared" si="160"/>
        <v>0</v>
      </c>
      <c r="AP149" s="157">
        <f t="shared" si="160"/>
        <v>0</v>
      </c>
      <c r="AQ149" s="157">
        <f t="shared" si="160"/>
        <v>0</v>
      </c>
      <c r="AR149" s="157">
        <f t="shared" si="160"/>
        <v>0</v>
      </c>
      <c r="AS149" s="157">
        <f t="shared" si="160"/>
        <v>0</v>
      </c>
      <c r="AT149" s="157">
        <f t="shared" si="160"/>
        <v>0</v>
      </c>
      <c r="AU149" s="157">
        <f t="shared" si="160"/>
        <v>0</v>
      </c>
      <c r="AV149" s="157">
        <f t="shared" si="160"/>
        <v>0</v>
      </c>
      <c r="AW149" s="157">
        <f t="shared" si="160"/>
        <v>0</v>
      </c>
      <c r="AX149" s="157">
        <f t="shared" si="160"/>
        <v>0</v>
      </c>
      <c r="AY149" s="157">
        <f t="shared" si="160"/>
        <v>0</v>
      </c>
      <c r="AZ149" s="157">
        <f t="shared" si="160"/>
        <v>0</v>
      </c>
      <c r="BA149" s="157">
        <f t="shared" si="160"/>
        <v>0</v>
      </c>
      <c r="CS149" s="171"/>
      <c r="CU149" s="157" t="s">
        <v>115</v>
      </c>
      <c r="CV149" s="160">
        <f t="shared" ref="CV149:DE149" si="161">SUM(CV139:CV148)</f>
        <v>0</v>
      </c>
      <c r="CW149" s="161">
        <f t="shared" si="161"/>
        <v>0</v>
      </c>
      <c r="CX149" s="161">
        <f t="shared" si="161"/>
        <v>0</v>
      </c>
      <c r="CY149" s="172">
        <f t="shared" si="161"/>
        <v>0</v>
      </c>
      <c r="CZ149" s="172">
        <f t="shared" si="161"/>
        <v>0</v>
      </c>
      <c r="DA149" s="172">
        <f t="shared" si="161"/>
        <v>0</v>
      </c>
      <c r="DB149" s="172">
        <f t="shared" si="161"/>
        <v>0</v>
      </c>
      <c r="DC149" s="172">
        <f t="shared" si="161"/>
        <v>0</v>
      </c>
      <c r="DD149" s="172">
        <f t="shared" si="161"/>
        <v>0</v>
      </c>
      <c r="DE149" s="180">
        <f t="shared" si="161"/>
        <v>0</v>
      </c>
    </row>
    <row r="151" spans="1:109" ht="12.95" thickBot="1"/>
    <row r="152" spans="1:109" ht="13.5" thickBot="1">
      <c r="A152" s="136" t="s">
        <v>116</v>
      </c>
      <c r="B152" s="173"/>
      <c r="C152" s="174">
        <f>' B_Populations'!A160</f>
        <v>0</v>
      </c>
      <c r="D152" s="139" t="s">
        <v>103</v>
      </c>
      <c r="E152" s="139"/>
      <c r="F152" s="140" t="s">
        <v>104</v>
      </c>
      <c r="G152" s="141"/>
      <c r="H152" s="141"/>
      <c r="I152" s="141"/>
      <c r="J152" s="141"/>
      <c r="K152" s="141"/>
      <c r="L152" s="141"/>
      <c r="M152" s="98"/>
      <c r="N152" s="98"/>
      <c r="O152" s="98"/>
      <c r="P152" s="98"/>
      <c r="Q152" s="98"/>
      <c r="R152" s="98"/>
      <c r="S152" s="98"/>
      <c r="T152" s="98"/>
      <c r="U152" s="98"/>
      <c r="V152" s="98"/>
      <c r="W152" s="98"/>
      <c r="X152" s="98"/>
      <c r="Y152" s="98"/>
      <c r="CV152" s="98" t="s">
        <v>106</v>
      </c>
      <c r="CW152" s="98"/>
      <c r="CX152" s="98"/>
      <c r="CY152" s="98"/>
    </row>
    <row r="153" spans="1:109" ht="39">
      <c r="B153" s="144" t="s">
        <v>32</v>
      </c>
      <c r="C153" s="145" t="s">
        <v>107</v>
      </c>
      <c r="D153" s="146" t="s">
        <v>108</v>
      </c>
      <c r="E153" s="146" t="s">
        <v>109</v>
      </c>
      <c r="F153" s="148" t="str">
        <f>' B_Populations'!$I$8</f>
        <v>White-Not Hispanic</v>
      </c>
      <c r="G153" s="148" t="str">
        <f>' B_Populations'!$K$8</f>
        <v>Hispanic</v>
      </c>
      <c r="H153" s="148" t="str">
        <f>' B_Populations'!$M$8</f>
        <v>Black-Not Hispanic</v>
      </c>
      <c r="I153" s="148" t="str">
        <f>' B_Populations'!$O$8</f>
        <v>Asian</v>
      </c>
      <c r="J153" s="148" t="str">
        <f>' B_Populations'!$Q$8</f>
        <v>American Indian/Alaska Native</v>
      </c>
      <c r="K153" s="148" t="str">
        <f>' B_Populations'!$S$8</f>
        <v>Other</v>
      </c>
      <c r="L153" s="175" t="str">
        <f>' B_Populations'!$U$8</f>
        <v>Other</v>
      </c>
      <c r="M153" s="102"/>
      <c r="N153" s="102"/>
      <c r="O153" s="102"/>
      <c r="P153" s="102"/>
      <c r="Q153" s="102"/>
      <c r="R153" s="102"/>
      <c r="S153" s="102"/>
      <c r="T153" s="102"/>
      <c r="U153" s="102"/>
      <c r="V153" s="102"/>
      <c r="W153" s="102"/>
      <c r="X153" s="102"/>
      <c r="Y153" s="102"/>
      <c r="Z153" s="102"/>
      <c r="AA153" s="102"/>
      <c r="AB153" s="102"/>
      <c r="AC153" s="102"/>
      <c r="AD153" s="102"/>
      <c r="AE153" s="102"/>
      <c r="AF153" s="102"/>
      <c r="AH153" s="150" t="s">
        <v>110</v>
      </c>
      <c r="AI153" s="150" t="s">
        <v>111</v>
      </c>
      <c r="AJ153" s="150" t="s">
        <v>112</v>
      </c>
      <c r="AK153" s="150" t="s">
        <v>111</v>
      </c>
      <c r="AL153" s="150" t="s">
        <v>113</v>
      </c>
      <c r="AM153" s="150" t="s">
        <v>111</v>
      </c>
      <c r="AN153" s="150" t="str">
        <f>' B_Populations'!$I$8</f>
        <v>White-Not Hispanic</v>
      </c>
      <c r="AO153" s="150" t="s">
        <v>111</v>
      </c>
      <c r="AP153" s="150" t="str">
        <f>' B_Populations'!$K$8</f>
        <v>Hispanic</v>
      </c>
      <c r="AQ153" s="150" t="s">
        <v>111</v>
      </c>
      <c r="AR153" s="150" t="str">
        <f>' B_Populations'!$M$8</f>
        <v>Black-Not Hispanic</v>
      </c>
      <c r="AS153" s="150" t="s">
        <v>111</v>
      </c>
      <c r="AT153" s="150" t="str">
        <f>' B_Populations'!$O$8</f>
        <v>Asian</v>
      </c>
      <c r="AU153" s="150" t="s">
        <v>111</v>
      </c>
      <c r="AV153" s="150" t="str">
        <f>' B_Populations'!$Q$8</f>
        <v>American Indian/Alaska Native</v>
      </c>
      <c r="AW153" s="150" t="s">
        <v>111</v>
      </c>
      <c r="AX153" s="150" t="str">
        <f>' B_Populations'!$S$8</f>
        <v>Other</v>
      </c>
      <c r="AY153" s="150" t="s">
        <v>111</v>
      </c>
      <c r="AZ153" s="150" t="str">
        <f>' B_Populations'!$U$8</f>
        <v>Other</v>
      </c>
      <c r="BA153" s="150" t="s">
        <v>111</v>
      </c>
      <c r="BB153" s="102"/>
      <c r="BC153" s="102"/>
      <c r="BD153" s="102"/>
      <c r="BE153" s="102"/>
      <c r="BF153" s="102"/>
      <c r="BG153" s="102"/>
      <c r="BH153" s="102"/>
      <c r="BI153" s="102"/>
      <c r="BJ153" s="102"/>
      <c r="BK153" s="102"/>
      <c r="BL153" s="102"/>
      <c r="BM153" s="102"/>
      <c r="BN153" s="102"/>
      <c r="BO153" s="102"/>
      <c r="BP153" s="102"/>
      <c r="BQ153" s="102"/>
      <c r="BR153" s="102"/>
      <c r="BS153" s="102"/>
      <c r="BT153" s="102"/>
      <c r="BU153" s="102"/>
      <c r="BV153" s="102"/>
      <c r="BW153" s="102"/>
      <c r="BX153" s="102"/>
      <c r="BY153" s="102"/>
      <c r="BZ153" s="102"/>
      <c r="CA153" s="102"/>
      <c r="CB153" s="102"/>
      <c r="CC153" s="102"/>
      <c r="CD153" s="102"/>
      <c r="CE153" s="102"/>
      <c r="CF153" s="102"/>
      <c r="CG153" s="102"/>
      <c r="CH153" s="102"/>
      <c r="CI153" s="102"/>
      <c r="CJ153" s="102"/>
      <c r="CK153" s="102"/>
      <c r="CL153" s="102"/>
      <c r="CM153" s="102"/>
      <c r="CN153" s="102"/>
      <c r="CO153" s="102"/>
      <c r="CP153" s="102"/>
      <c r="CQ153" s="102"/>
      <c r="CR153" s="102"/>
      <c r="CS153" s="151" t="s">
        <v>114</v>
      </c>
      <c r="CU153" s="150" t="s">
        <v>32</v>
      </c>
      <c r="CV153" s="152" t="s">
        <v>33</v>
      </c>
      <c r="CW153" s="153" t="s">
        <v>34</v>
      </c>
      <c r="CX153" s="153" t="s">
        <v>35</v>
      </c>
      <c r="CY153" s="148" t="str">
        <f>' B_Populations'!$I$8</f>
        <v>White-Not Hispanic</v>
      </c>
      <c r="CZ153" s="148" t="str">
        <f>' B_Populations'!$K$8</f>
        <v>Hispanic</v>
      </c>
      <c r="DA153" s="148" t="str">
        <f>' B_Populations'!$M$8</f>
        <v>Black-Not Hispanic</v>
      </c>
      <c r="DB153" s="148" t="str">
        <f>' B_Populations'!$O$8</f>
        <v>Asian</v>
      </c>
      <c r="DC153" s="148" t="str">
        <f>' B_Populations'!$Q$8</f>
        <v>American Indian/Alaska Native</v>
      </c>
      <c r="DD153" s="148" t="str">
        <f>' B_Populations'!$S$8</f>
        <v>Other</v>
      </c>
      <c r="DE153" s="175" t="str">
        <f>' B_Populations'!$U$8</f>
        <v>Other</v>
      </c>
    </row>
    <row r="154" spans="1:109">
      <c r="B154" s="108" t="str">
        <f>' B_Populations'!$B$9</f>
        <v>10-14</v>
      </c>
      <c r="C154" s="301"/>
      <c r="D154" s="302"/>
      <c r="E154" s="302"/>
      <c r="F154" s="155"/>
      <c r="G154" s="155"/>
      <c r="H154" s="155"/>
      <c r="I154" s="155"/>
      <c r="J154" s="155"/>
      <c r="K154" s="155"/>
      <c r="L154" s="155"/>
      <c r="M154" s="110"/>
      <c r="N154" s="110"/>
      <c r="O154" s="110"/>
      <c r="P154" s="110"/>
      <c r="Q154" s="110"/>
      <c r="R154" s="110"/>
      <c r="S154" s="110"/>
      <c r="T154" s="110"/>
      <c r="U154" s="110"/>
      <c r="V154" s="110"/>
      <c r="W154" s="110"/>
      <c r="X154" s="110"/>
      <c r="Y154" s="110"/>
      <c r="Z154" s="177"/>
      <c r="AA154" s="177"/>
      <c r="AB154" s="177"/>
      <c r="AC154" s="177"/>
      <c r="AD154" s="177"/>
      <c r="AE154" s="177"/>
      <c r="AF154" s="177"/>
      <c r="AG154" s="110"/>
      <c r="AH154" s="157">
        <f>' B_Populations'!C159</f>
        <v>0</v>
      </c>
      <c r="AI154" s="157">
        <f>IF(AH154=0,0,($C$154/$AH$154)*100000)</f>
        <v>0</v>
      </c>
      <c r="AJ154" s="157">
        <f>' B_Populations'!E159</f>
        <v>0</v>
      </c>
      <c r="AK154" s="157">
        <f>IF(AJ154=0,0,($D$154/$AJ$154)*100000)</f>
        <v>0</v>
      </c>
      <c r="AL154" s="157">
        <f>' B_Populations'!G159</f>
        <v>0</v>
      </c>
      <c r="AM154" s="157">
        <f>IF(AL154=0,0,($E$154/$AL$154)*100000)</f>
        <v>0</v>
      </c>
      <c r="AN154" s="157">
        <f>' B_Populations'!I159</f>
        <v>0</v>
      </c>
      <c r="AO154" s="157">
        <f>IF(AN154=0,0,($F$154/$AN$154)*100000)</f>
        <v>0</v>
      </c>
      <c r="AP154" s="157">
        <f>' B_Populations'!K159</f>
        <v>0</v>
      </c>
      <c r="AQ154" s="157">
        <f>IF(AP154=0,0,($G$154/$AP$154)*100000)</f>
        <v>0</v>
      </c>
      <c r="AR154" s="157">
        <f>' B_Populations'!M159</f>
        <v>0</v>
      </c>
      <c r="AS154" s="157">
        <f>IF(AR154=0,0,($H$154/$AR$154)*100000)</f>
        <v>0</v>
      </c>
      <c r="AT154" s="157">
        <f>' B_Populations'!O159</f>
        <v>0</v>
      </c>
      <c r="AU154" s="157">
        <f>IF(AT154=0,0,($I$154/$AT$154)*100000)</f>
        <v>0</v>
      </c>
      <c r="AV154" s="157">
        <f>' B_Populations'!Q159</f>
        <v>0</v>
      </c>
      <c r="AW154" s="157">
        <f>IF(AV154=0,0,($J$154/$AV$154)*100000)</f>
        <v>0</v>
      </c>
      <c r="AX154" s="157">
        <f>' B_Populations'!S159</f>
        <v>0</v>
      </c>
      <c r="AY154" s="157">
        <f>IF(AX154=0,0,($K$154/$AX$154)*100000)</f>
        <v>0</v>
      </c>
      <c r="AZ154" s="157">
        <f>' B_Populations'!U159</f>
        <v>0</v>
      </c>
      <c r="BA154" s="157">
        <f>IF(AZ154=0,0,($L$154/$AZ$154)*100000)</f>
        <v>0</v>
      </c>
      <c r="CQ154" s="110"/>
      <c r="CR154" s="158"/>
      <c r="CS154" s="159">
        <v>7.3032E-2</v>
      </c>
      <c r="CT154" s="110"/>
      <c r="CU154" s="108" t="str">
        <f>' B_Populations'!$B$9</f>
        <v>10-14</v>
      </c>
      <c r="CV154" s="160">
        <f t="shared" ref="CV154:CV163" si="162">AI154*CS154</f>
        <v>0</v>
      </c>
      <c r="CW154" s="161">
        <f t="shared" ref="CW154:CW163" si="163">AK154*CS154</f>
        <v>0</v>
      </c>
      <c r="CX154" s="161">
        <f t="shared" ref="CX154:CX163" si="164">AM154*CS154</f>
        <v>0</v>
      </c>
      <c r="CY154" s="162">
        <f t="shared" ref="CY154:CY163" si="165">AO154*CS154</f>
        <v>0</v>
      </c>
      <c r="CZ154" s="162">
        <f t="shared" ref="CZ154:CZ163" si="166">AQ154*CS154</f>
        <v>0</v>
      </c>
      <c r="DA154" s="162">
        <f t="shared" ref="DA154:DA163" si="167">AS154*CS154</f>
        <v>0</v>
      </c>
      <c r="DB154" s="162">
        <f t="shared" ref="DB154:DB163" si="168">AU154*CS154</f>
        <v>0</v>
      </c>
      <c r="DC154" s="162">
        <f t="shared" ref="DC154:DC163" si="169">AW154*CS154</f>
        <v>0</v>
      </c>
      <c r="DD154" s="162">
        <f t="shared" ref="DD154:DD163" si="170">AY154*CS154</f>
        <v>0</v>
      </c>
      <c r="DE154" s="178">
        <f t="shared" ref="DE154:DE163" si="171">BA154*CS154</f>
        <v>0</v>
      </c>
    </row>
    <row r="155" spans="1:109">
      <c r="B155" s="108" t="str">
        <f>' B_Populations'!$B$10</f>
        <v>15-19</v>
      </c>
      <c r="C155" s="301"/>
      <c r="D155" s="302"/>
      <c r="E155" s="302"/>
      <c r="F155" s="155"/>
      <c r="G155" s="155"/>
      <c r="H155" s="155"/>
      <c r="I155" s="155"/>
      <c r="J155" s="155"/>
      <c r="K155" s="155"/>
      <c r="L155" s="155"/>
      <c r="M155" s="110"/>
      <c r="N155" s="110"/>
      <c r="O155" s="110"/>
      <c r="P155" s="110"/>
      <c r="Q155" s="110"/>
      <c r="R155" s="110"/>
      <c r="S155" s="110"/>
      <c r="T155" s="110"/>
      <c r="U155" s="110"/>
      <c r="V155" s="110"/>
      <c r="W155" s="110"/>
      <c r="X155" s="110"/>
      <c r="Y155" s="110"/>
      <c r="Z155" s="177"/>
      <c r="AA155" s="177"/>
      <c r="AB155" s="177"/>
      <c r="AC155" s="177"/>
      <c r="AD155" s="177"/>
      <c r="AE155" s="177"/>
      <c r="AF155" s="177"/>
      <c r="AG155" s="110"/>
      <c r="AH155" s="157">
        <f>' B_Populations'!C160</f>
        <v>0</v>
      </c>
      <c r="AI155" s="157">
        <f>IF(AH155=0,0,($C$155/$AH$155)*100000)</f>
        <v>0</v>
      </c>
      <c r="AJ155" s="157">
        <f>' B_Populations'!E160</f>
        <v>0</v>
      </c>
      <c r="AK155" s="157">
        <f>IF(AJ155=0,0,($D$155/$AJ$155)*100000)</f>
        <v>0</v>
      </c>
      <c r="AL155" s="157">
        <f>' B_Populations'!G160</f>
        <v>0</v>
      </c>
      <c r="AM155" s="157">
        <f>IF(AL155=0,0,($E$155/$AL$155)*100000)</f>
        <v>0</v>
      </c>
      <c r="AN155" s="157">
        <f>' B_Populations'!I160</f>
        <v>0</v>
      </c>
      <c r="AO155" s="157">
        <f>IF(AN155=0,0,($F$155/$AN$155)*100000)</f>
        <v>0</v>
      </c>
      <c r="AP155" s="157">
        <f>' B_Populations'!K160</f>
        <v>0</v>
      </c>
      <c r="AQ155" s="157">
        <f>IF(AP155=0,0,($G$155/$AP$155)*100000)</f>
        <v>0</v>
      </c>
      <c r="AR155" s="157">
        <f>' B_Populations'!M160</f>
        <v>0</v>
      </c>
      <c r="AS155" s="157">
        <f>IF(AR155=0,0,($H$155/$AR$155)*100000)</f>
        <v>0</v>
      </c>
      <c r="AT155" s="157">
        <f>' B_Populations'!O160</f>
        <v>0</v>
      </c>
      <c r="AU155" s="157">
        <f>IF(AT155=0,0,($I$155/$AT$155)*100000)</f>
        <v>0</v>
      </c>
      <c r="AV155" s="157">
        <f>' B_Populations'!Q160</f>
        <v>0</v>
      </c>
      <c r="AW155" s="157">
        <f>IF(AV155=0,0,($J$155/$AV$155)*100000)</f>
        <v>0</v>
      </c>
      <c r="AX155" s="157">
        <f>' B_Populations'!S160</f>
        <v>0</v>
      </c>
      <c r="AY155" s="157">
        <f>IF(AX155=0,0,($K$155/$AX$155)*100000)</f>
        <v>0</v>
      </c>
      <c r="AZ155" s="157">
        <f>' B_Populations'!U160</f>
        <v>0</v>
      </c>
      <c r="BA155" s="157">
        <f>IF(AZ155=0,0,($L$155/$AZ$155)*100000)</f>
        <v>0</v>
      </c>
      <c r="CQ155" s="110"/>
      <c r="CR155" s="158"/>
      <c r="CS155" s="159">
        <v>7.2168999999999997E-2</v>
      </c>
      <c r="CT155" s="110"/>
      <c r="CU155" s="108" t="str">
        <f>' B_Populations'!$B$10</f>
        <v>15-19</v>
      </c>
      <c r="CV155" s="160">
        <f t="shared" si="162"/>
        <v>0</v>
      </c>
      <c r="CW155" s="161">
        <f t="shared" si="163"/>
        <v>0</v>
      </c>
      <c r="CX155" s="161">
        <f t="shared" si="164"/>
        <v>0</v>
      </c>
      <c r="CY155" s="162">
        <f t="shared" si="165"/>
        <v>0</v>
      </c>
      <c r="CZ155" s="162">
        <f t="shared" si="166"/>
        <v>0</v>
      </c>
      <c r="DA155" s="162">
        <f t="shared" si="167"/>
        <v>0</v>
      </c>
      <c r="DB155" s="162">
        <f t="shared" si="168"/>
        <v>0</v>
      </c>
      <c r="DC155" s="162">
        <f t="shared" si="169"/>
        <v>0</v>
      </c>
      <c r="DD155" s="162">
        <f t="shared" si="170"/>
        <v>0</v>
      </c>
      <c r="DE155" s="178">
        <f t="shared" si="171"/>
        <v>0</v>
      </c>
    </row>
    <row r="156" spans="1:109">
      <c r="B156" s="108" t="str">
        <f>' B_Populations'!$B$11</f>
        <v>20-24</v>
      </c>
      <c r="C156" s="301"/>
      <c r="D156" s="302"/>
      <c r="E156" s="302"/>
      <c r="F156" s="155"/>
      <c r="G156" s="155"/>
      <c r="H156" s="155"/>
      <c r="I156" s="155"/>
      <c r="J156" s="155"/>
      <c r="K156" s="155"/>
      <c r="L156" s="155"/>
      <c r="M156" s="110"/>
      <c r="N156" s="110"/>
      <c r="O156" s="110"/>
      <c r="P156" s="110"/>
      <c r="Q156" s="110"/>
      <c r="R156" s="110"/>
      <c r="S156" s="110"/>
      <c r="T156" s="110"/>
      <c r="U156" s="110"/>
      <c r="V156" s="110"/>
      <c r="W156" s="110"/>
      <c r="X156" s="110"/>
      <c r="Y156" s="110"/>
      <c r="Z156" s="177"/>
      <c r="AA156" s="177"/>
      <c r="AB156" s="177"/>
      <c r="AC156" s="177"/>
      <c r="AD156" s="177"/>
      <c r="AE156" s="177"/>
      <c r="AF156" s="177"/>
      <c r="AG156" s="110"/>
      <c r="AH156" s="157">
        <f>' B_Populations'!C161</f>
        <v>0</v>
      </c>
      <c r="AI156" s="157">
        <f>IF(AH156=0,0,($C$156/$AH$156)*100000)</f>
        <v>0</v>
      </c>
      <c r="AJ156" s="157">
        <f>' B_Populations'!E161</f>
        <v>0</v>
      </c>
      <c r="AK156" s="157">
        <f>IF(AJ156=0,0,($D$156/$AJ$156)*100000)</f>
        <v>0</v>
      </c>
      <c r="AL156" s="157">
        <f>' B_Populations'!G161</f>
        <v>0</v>
      </c>
      <c r="AM156" s="157">
        <f>IF(AL156=0,0,($E$156/$AL$156)*100000)</f>
        <v>0</v>
      </c>
      <c r="AN156" s="157">
        <f>' B_Populations'!I161</f>
        <v>0</v>
      </c>
      <c r="AO156" s="157">
        <f>IF(AN156=0,0,($F$156/$AN$156)*100000)</f>
        <v>0</v>
      </c>
      <c r="AP156" s="157">
        <f>' B_Populations'!K161</f>
        <v>0</v>
      </c>
      <c r="AQ156" s="157">
        <f>IF(AP156=0,0,($G$156/$AP$156)*100000)</f>
        <v>0</v>
      </c>
      <c r="AR156" s="157">
        <f>' B_Populations'!M161</f>
        <v>0</v>
      </c>
      <c r="AS156" s="157">
        <f>IF(AR156=0,0,($H$156/$AR$156)*100000)</f>
        <v>0</v>
      </c>
      <c r="AT156" s="157">
        <f>' B_Populations'!O161</f>
        <v>0</v>
      </c>
      <c r="AU156" s="157">
        <f>IF(AT156=0,0,($I$156/$AT$156)*100000)</f>
        <v>0</v>
      </c>
      <c r="AV156" s="157">
        <f>' B_Populations'!Q161</f>
        <v>0</v>
      </c>
      <c r="AW156" s="157">
        <f>IF(AV156=0,0,($J$156/$AV$156)*100000)</f>
        <v>0</v>
      </c>
      <c r="AX156" s="157">
        <f>' B_Populations'!S161</f>
        <v>0</v>
      </c>
      <c r="AY156" s="157">
        <f>IF(AX156=0,0,($K$156/$AX$156)*100000)</f>
        <v>0</v>
      </c>
      <c r="AZ156" s="157">
        <f>' B_Populations'!U161</f>
        <v>0</v>
      </c>
      <c r="BA156" s="157">
        <f>IF(AZ156=0,0,($L$156/$AZ$156)*100000)</f>
        <v>0</v>
      </c>
      <c r="CQ156" s="110"/>
      <c r="CR156" s="158"/>
      <c r="CS156" s="159">
        <v>6.6477999999999995E-2</v>
      </c>
      <c r="CT156" s="110"/>
      <c r="CU156" s="108" t="str">
        <f>' B_Populations'!$B$11</f>
        <v>20-24</v>
      </c>
      <c r="CV156" s="160">
        <f t="shared" si="162"/>
        <v>0</v>
      </c>
      <c r="CW156" s="161">
        <f t="shared" si="163"/>
        <v>0</v>
      </c>
      <c r="CX156" s="161">
        <f t="shared" si="164"/>
        <v>0</v>
      </c>
      <c r="CY156" s="162">
        <f t="shared" si="165"/>
        <v>0</v>
      </c>
      <c r="CZ156" s="162">
        <f t="shared" si="166"/>
        <v>0</v>
      </c>
      <c r="DA156" s="162">
        <f t="shared" si="167"/>
        <v>0</v>
      </c>
      <c r="DB156" s="162">
        <f t="shared" si="168"/>
        <v>0</v>
      </c>
      <c r="DC156" s="162">
        <f t="shared" si="169"/>
        <v>0</v>
      </c>
      <c r="DD156" s="162">
        <f t="shared" si="170"/>
        <v>0</v>
      </c>
      <c r="DE156" s="178">
        <f t="shared" si="171"/>
        <v>0</v>
      </c>
    </row>
    <row r="157" spans="1:109">
      <c r="B157" s="108" t="str">
        <f>' B_Populations'!$B$12</f>
        <v>25-34</v>
      </c>
      <c r="C157" s="301"/>
      <c r="D157" s="302"/>
      <c r="E157" s="302"/>
      <c r="F157" s="155"/>
      <c r="G157" s="155"/>
      <c r="H157" s="155"/>
      <c r="I157" s="155"/>
      <c r="J157" s="155"/>
      <c r="K157" s="155"/>
      <c r="L157" s="155"/>
      <c r="M157" s="110"/>
      <c r="N157" s="110"/>
      <c r="O157" s="110"/>
      <c r="P157" s="110"/>
      <c r="Q157" s="110"/>
      <c r="R157" s="110"/>
      <c r="S157" s="110"/>
      <c r="T157" s="110"/>
      <c r="U157" s="110"/>
      <c r="V157" s="110"/>
      <c r="W157" s="110"/>
      <c r="X157" s="110"/>
      <c r="Y157" s="110"/>
      <c r="Z157" s="177"/>
      <c r="AA157" s="177"/>
      <c r="AB157" s="177"/>
      <c r="AC157" s="177"/>
      <c r="AD157" s="177"/>
      <c r="AE157" s="177"/>
      <c r="AF157" s="177"/>
      <c r="AG157" s="110"/>
      <c r="AH157" s="157">
        <f>' B_Populations'!C162</f>
        <v>0</v>
      </c>
      <c r="AI157" s="157">
        <f>IF(AH157=0,0,($C$157/$AH$157)*100000)</f>
        <v>0</v>
      </c>
      <c r="AJ157" s="157">
        <f>' B_Populations'!E162</f>
        <v>0</v>
      </c>
      <c r="AK157" s="157">
        <f>IF(AJ157=0,0,($D$157/$AJ$157)*100000)</f>
        <v>0</v>
      </c>
      <c r="AL157" s="157">
        <f>' B_Populations'!G162</f>
        <v>0</v>
      </c>
      <c r="AM157" s="157">
        <f>IF(AL157=0,0,($E$157/$AL$157)*100000)</f>
        <v>0</v>
      </c>
      <c r="AN157" s="157">
        <f>' B_Populations'!I162</f>
        <v>0</v>
      </c>
      <c r="AO157" s="157">
        <f>IF(AN157=0,0,($F$157/$AN$157)*100000)</f>
        <v>0</v>
      </c>
      <c r="AP157" s="157">
        <f>' B_Populations'!K162</f>
        <v>0</v>
      </c>
      <c r="AQ157" s="157">
        <f>IF(AP157=0,0,($G$157/$AP$157)*100000)</f>
        <v>0</v>
      </c>
      <c r="AR157" s="157">
        <f>' B_Populations'!M162</f>
        <v>0</v>
      </c>
      <c r="AS157" s="157">
        <f>IF(AR157=0,0,($H$157/$AR$157)*100000)</f>
        <v>0</v>
      </c>
      <c r="AT157" s="157">
        <f>' B_Populations'!O162</f>
        <v>0</v>
      </c>
      <c r="AU157" s="157">
        <f>IF(AT157=0,0,($I$157/$AT$157)*100000)</f>
        <v>0</v>
      </c>
      <c r="AV157" s="157">
        <f>' B_Populations'!Q162</f>
        <v>0</v>
      </c>
      <c r="AW157" s="157">
        <f>IF(AV157=0,0,($J$157/$AV$157)*100000)</f>
        <v>0</v>
      </c>
      <c r="AX157" s="157">
        <f>' B_Populations'!S162</f>
        <v>0</v>
      </c>
      <c r="AY157" s="157">
        <f>IF(AX157=0,0,($K$157/$AX$157)*100000)</f>
        <v>0</v>
      </c>
      <c r="AZ157" s="157">
        <f>' B_Populations'!U162</f>
        <v>0</v>
      </c>
      <c r="BA157" s="157">
        <f>IF(AZ157=0,0,($L$157/$AZ$157)*100000)</f>
        <v>0</v>
      </c>
      <c r="CQ157" s="110"/>
      <c r="CR157" s="158"/>
      <c r="CS157" s="159">
        <v>0.135573</v>
      </c>
      <c r="CT157" s="110"/>
      <c r="CU157" s="108" t="str">
        <f>' B_Populations'!$B$12</f>
        <v>25-34</v>
      </c>
      <c r="CV157" s="160">
        <f t="shared" si="162"/>
        <v>0</v>
      </c>
      <c r="CW157" s="161">
        <f t="shared" si="163"/>
        <v>0</v>
      </c>
      <c r="CX157" s="161">
        <f t="shared" si="164"/>
        <v>0</v>
      </c>
      <c r="CY157" s="162">
        <f t="shared" si="165"/>
        <v>0</v>
      </c>
      <c r="CZ157" s="162">
        <f t="shared" si="166"/>
        <v>0</v>
      </c>
      <c r="DA157" s="162">
        <f t="shared" si="167"/>
        <v>0</v>
      </c>
      <c r="DB157" s="162">
        <f t="shared" si="168"/>
        <v>0</v>
      </c>
      <c r="DC157" s="162">
        <f t="shared" si="169"/>
        <v>0</v>
      </c>
      <c r="DD157" s="162">
        <f t="shared" si="170"/>
        <v>0</v>
      </c>
      <c r="DE157" s="178">
        <f t="shared" si="171"/>
        <v>0</v>
      </c>
    </row>
    <row r="158" spans="1:109">
      <c r="B158" s="108" t="str">
        <f>' B_Populations'!$B$13</f>
        <v>35-44</v>
      </c>
      <c r="C158" s="301"/>
      <c r="D158" s="302"/>
      <c r="E158" s="302"/>
      <c r="F158" s="155"/>
      <c r="G158" s="155"/>
      <c r="H158" s="155"/>
      <c r="I158" s="155"/>
      <c r="J158" s="155"/>
      <c r="K158" s="155"/>
      <c r="L158" s="155"/>
      <c r="M158" s="110"/>
      <c r="N158" s="110"/>
      <c r="O158" s="110"/>
      <c r="P158" s="110"/>
      <c r="Q158" s="110"/>
      <c r="R158" s="110"/>
      <c r="S158" s="110"/>
      <c r="T158" s="110"/>
      <c r="U158" s="110"/>
      <c r="V158" s="110"/>
      <c r="W158" s="110"/>
      <c r="X158" s="110"/>
      <c r="Y158" s="110"/>
      <c r="Z158" s="177"/>
      <c r="AA158" s="177"/>
      <c r="AB158" s="177"/>
      <c r="AC158" s="177"/>
      <c r="AD158" s="177"/>
      <c r="AE158" s="177"/>
      <c r="AF158" s="177"/>
      <c r="AG158" s="110"/>
      <c r="AH158" s="157">
        <f>' B_Populations'!C163</f>
        <v>0</v>
      </c>
      <c r="AI158" s="157">
        <f>IF(AH158=0,0,($C$158/$AH$158)*100000)</f>
        <v>0</v>
      </c>
      <c r="AJ158" s="157">
        <f>' B_Populations'!E163</f>
        <v>0</v>
      </c>
      <c r="AK158" s="157">
        <f>IF(AJ158=0,0,($D$158/$AJ$158)*100000)</f>
        <v>0</v>
      </c>
      <c r="AL158" s="157">
        <f>' B_Populations'!G163</f>
        <v>0</v>
      </c>
      <c r="AM158" s="157">
        <f>IF(AL158=0,0,($E$158/$AL$158)*100000)</f>
        <v>0</v>
      </c>
      <c r="AN158" s="157">
        <f>' B_Populations'!I163</f>
        <v>0</v>
      </c>
      <c r="AO158" s="157">
        <f>IF(AN158=0,0,($F$158/$AN$158)*100000)</f>
        <v>0</v>
      </c>
      <c r="AP158" s="157">
        <f>' B_Populations'!K163</f>
        <v>0</v>
      </c>
      <c r="AQ158" s="157">
        <f>IF(AP158=0,0,($G$158/$AP$158)*100000)</f>
        <v>0</v>
      </c>
      <c r="AR158" s="157">
        <f>' B_Populations'!M163</f>
        <v>0</v>
      </c>
      <c r="AS158" s="157">
        <f>IF(AR158=0,0,($H$158/$AR$158)*100000)</f>
        <v>0</v>
      </c>
      <c r="AT158" s="157">
        <f>' B_Populations'!O163</f>
        <v>0</v>
      </c>
      <c r="AU158" s="157">
        <f>IF(AT158=0,0,($I$158/$AT$158)*100000)</f>
        <v>0</v>
      </c>
      <c r="AV158" s="157">
        <f>' B_Populations'!Q163</f>
        <v>0</v>
      </c>
      <c r="AW158" s="157">
        <f>IF(AV158=0,0,($J$158/$AV$158)*100000)</f>
        <v>0</v>
      </c>
      <c r="AX158" s="157">
        <f>' B_Populations'!S163</f>
        <v>0</v>
      </c>
      <c r="AY158" s="157">
        <f>IF(AX158=0,0,($K$158/$AX$158)*100000)</f>
        <v>0</v>
      </c>
      <c r="AZ158" s="157">
        <f>' B_Populations'!U163</f>
        <v>0</v>
      </c>
      <c r="BA158" s="157">
        <f>IF(AZ158=0,0,($L$158/$AZ$158)*100000)</f>
        <v>0</v>
      </c>
      <c r="CQ158" s="110"/>
      <c r="CR158" s="158"/>
      <c r="CS158" s="159">
        <v>0.16261300000000001</v>
      </c>
      <c r="CT158" s="110"/>
      <c r="CU158" s="108" t="str">
        <f>' B_Populations'!$B$13</f>
        <v>35-44</v>
      </c>
      <c r="CV158" s="160">
        <f t="shared" si="162"/>
        <v>0</v>
      </c>
      <c r="CW158" s="161">
        <f t="shared" si="163"/>
        <v>0</v>
      </c>
      <c r="CX158" s="161">
        <f t="shared" si="164"/>
        <v>0</v>
      </c>
      <c r="CY158" s="162">
        <f t="shared" si="165"/>
        <v>0</v>
      </c>
      <c r="CZ158" s="162">
        <f t="shared" si="166"/>
        <v>0</v>
      </c>
      <c r="DA158" s="162">
        <f t="shared" si="167"/>
        <v>0</v>
      </c>
      <c r="DB158" s="162">
        <f t="shared" si="168"/>
        <v>0</v>
      </c>
      <c r="DC158" s="162">
        <f t="shared" si="169"/>
        <v>0</v>
      </c>
      <c r="DD158" s="162">
        <f t="shared" si="170"/>
        <v>0</v>
      </c>
      <c r="DE158" s="178">
        <f t="shared" si="171"/>
        <v>0</v>
      </c>
    </row>
    <row r="159" spans="1:109">
      <c r="B159" s="108" t="str">
        <f>' B_Populations'!$B$14</f>
        <v>45-54</v>
      </c>
      <c r="C159" s="301"/>
      <c r="D159" s="302"/>
      <c r="E159" s="302"/>
      <c r="F159" s="155"/>
      <c r="G159" s="155"/>
      <c r="H159" s="155"/>
      <c r="I159" s="155"/>
      <c r="J159" s="155"/>
      <c r="K159" s="155"/>
      <c r="L159" s="155"/>
      <c r="M159" s="110"/>
      <c r="N159" s="110"/>
      <c r="O159" s="110"/>
      <c r="P159" s="110"/>
      <c r="Q159" s="110"/>
      <c r="R159" s="110"/>
      <c r="S159" s="110"/>
      <c r="T159" s="110"/>
      <c r="U159" s="110"/>
      <c r="V159" s="110"/>
      <c r="W159" s="110"/>
      <c r="X159" s="110"/>
      <c r="Y159" s="110"/>
      <c r="Z159" s="177"/>
      <c r="AA159" s="177"/>
      <c r="AB159" s="177"/>
      <c r="AC159" s="177"/>
      <c r="AD159" s="177"/>
      <c r="AE159" s="177"/>
      <c r="AF159" s="177"/>
      <c r="AG159" s="110"/>
      <c r="AH159" s="157">
        <f>' B_Populations'!C164</f>
        <v>0</v>
      </c>
      <c r="AI159" s="157">
        <f>IF(AH159=0,0,($C$159/$AH$159)*100000)</f>
        <v>0</v>
      </c>
      <c r="AJ159" s="157">
        <f>' B_Populations'!E164</f>
        <v>0</v>
      </c>
      <c r="AK159" s="157">
        <f>IF(AJ159=0,0,($D$159/$AJ$159)*100000)</f>
        <v>0</v>
      </c>
      <c r="AL159" s="157">
        <f>' B_Populations'!G164</f>
        <v>0</v>
      </c>
      <c r="AM159" s="157">
        <f>IF(AL159=0,0,($E$159/$AL$159)*100000)</f>
        <v>0</v>
      </c>
      <c r="AN159" s="157">
        <f>' B_Populations'!I164</f>
        <v>0</v>
      </c>
      <c r="AO159" s="157">
        <f>IF(AN159=0,0,($F$159/$AN$159)*100000)</f>
        <v>0</v>
      </c>
      <c r="AP159" s="157">
        <f>' B_Populations'!K164</f>
        <v>0</v>
      </c>
      <c r="AQ159" s="157">
        <f>IF(AP159=0,0,($G$159/$AP$159)*100000)</f>
        <v>0</v>
      </c>
      <c r="AR159" s="157">
        <f>' B_Populations'!M164</f>
        <v>0</v>
      </c>
      <c r="AS159" s="157">
        <f>IF(AR159=0,0,($H$159/$AR$159)*100000)</f>
        <v>0</v>
      </c>
      <c r="AT159" s="157">
        <f>' B_Populations'!O164</f>
        <v>0</v>
      </c>
      <c r="AU159" s="157">
        <f>IF(AT159=0,0,($I$159/$AT$159)*100000)</f>
        <v>0</v>
      </c>
      <c r="AV159" s="157">
        <f>' B_Populations'!Q164</f>
        <v>0</v>
      </c>
      <c r="AW159" s="157">
        <f>IF(AV159=0,0,($J$159/$AV$159)*100000)</f>
        <v>0</v>
      </c>
      <c r="AX159" s="157">
        <f>' B_Populations'!S164</f>
        <v>0</v>
      </c>
      <c r="AY159" s="157">
        <f>IF(AX159=0,0,($K$159/$AX$159)*100000)</f>
        <v>0</v>
      </c>
      <c r="AZ159" s="157">
        <f>' B_Populations'!U164</f>
        <v>0</v>
      </c>
      <c r="BA159" s="157">
        <f>IF(AZ159=0,0,($L$159/$AZ$159)*100000)</f>
        <v>0</v>
      </c>
      <c r="CQ159" s="110"/>
      <c r="CR159" s="158"/>
      <c r="CS159" s="159">
        <v>0.13483400000000001</v>
      </c>
      <c r="CT159" s="110"/>
      <c r="CU159" s="108" t="str">
        <f>' B_Populations'!$B$14</f>
        <v>45-54</v>
      </c>
      <c r="CV159" s="160">
        <f t="shared" si="162"/>
        <v>0</v>
      </c>
      <c r="CW159" s="161">
        <f t="shared" si="163"/>
        <v>0</v>
      </c>
      <c r="CX159" s="161">
        <f t="shared" si="164"/>
        <v>0</v>
      </c>
      <c r="CY159" s="162">
        <f t="shared" si="165"/>
        <v>0</v>
      </c>
      <c r="CZ159" s="162">
        <f t="shared" si="166"/>
        <v>0</v>
      </c>
      <c r="DA159" s="162">
        <f t="shared" si="167"/>
        <v>0</v>
      </c>
      <c r="DB159" s="162">
        <f t="shared" si="168"/>
        <v>0</v>
      </c>
      <c r="DC159" s="162">
        <f t="shared" si="169"/>
        <v>0</v>
      </c>
      <c r="DD159" s="162">
        <f t="shared" si="170"/>
        <v>0</v>
      </c>
      <c r="DE159" s="178">
        <f t="shared" si="171"/>
        <v>0</v>
      </c>
    </row>
    <row r="160" spans="1:109">
      <c r="B160" s="108" t="str">
        <f>' B_Populations'!$B$15</f>
        <v>55-64</v>
      </c>
      <c r="C160" s="301"/>
      <c r="D160" s="302"/>
      <c r="E160" s="302"/>
      <c r="F160" s="155"/>
      <c r="G160" s="155"/>
      <c r="H160" s="155"/>
      <c r="I160" s="155"/>
      <c r="J160" s="155"/>
      <c r="K160" s="155"/>
      <c r="L160" s="155"/>
      <c r="M160" s="110"/>
      <c r="N160" s="110"/>
      <c r="O160" s="110"/>
      <c r="P160" s="110"/>
      <c r="Q160" s="110"/>
      <c r="R160" s="110"/>
      <c r="S160" s="110"/>
      <c r="T160" s="110"/>
      <c r="U160" s="110"/>
      <c r="V160" s="110"/>
      <c r="W160" s="110"/>
      <c r="X160" s="110"/>
      <c r="Y160" s="110"/>
      <c r="Z160" s="177"/>
      <c r="AA160" s="177"/>
      <c r="AB160" s="177"/>
      <c r="AC160" s="177"/>
      <c r="AD160" s="177"/>
      <c r="AE160" s="177"/>
      <c r="AF160" s="177"/>
      <c r="AG160" s="110"/>
      <c r="AH160" s="157">
        <f>' B_Populations'!C165</f>
        <v>0</v>
      </c>
      <c r="AI160" s="157">
        <f>IF(AH160=0,0,($C$160/$AH$160)*100000)</f>
        <v>0</v>
      </c>
      <c r="AJ160" s="157">
        <f>' B_Populations'!E165</f>
        <v>0</v>
      </c>
      <c r="AK160" s="157">
        <f>IF(AJ160=0,0,($D$160/$AJ$160)*100000)</f>
        <v>0</v>
      </c>
      <c r="AL160" s="157">
        <f>' B_Populations'!G165</f>
        <v>0</v>
      </c>
      <c r="AM160" s="157">
        <f>IF(AL160=0,0,($E$160/$AL$160)*100000)</f>
        <v>0</v>
      </c>
      <c r="AN160" s="157">
        <f>' B_Populations'!I165</f>
        <v>0</v>
      </c>
      <c r="AO160" s="157">
        <f>IF(AN160=0,0,($F$160/$AN$160)*100000)</f>
        <v>0</v>
      </c>
      <c r="AP160" s="157">
        <f>' B_Populations'!K165</f>
        <v>0</v>
      </c>
      <c r="AQ160" s="157">
        <f>IF(AP160=0,0,($G$160/$AP$160)*100000)</f>
        <v>0</v>
      </c>
      <c r="AR160" s="157">
        <f>' B_Populations'!M165</f>
        <v>0</v>
      </c>
      <c r="AS160" s="157">
        <f>IF(AR160=0,0,($H$160/$AR$160)*100000)</f>
        <v>0</v>
      </c>
      <c r="AT160" s="157">
        <f>' B_Populations'!O165</f>
        <v>0</v>
      </c>
      <c r="AU160" s="157">
        <f>IF(AT160=0,0,($I$160/$AT$160)*100000)</f>
        <v>0</v>
      </c>
      <c r="AV160" s="157">
        <f>' B_Populations'!Q165</f>
        <v>0</v>
      </c>
      <c r="AW160" s="157">
        <f>IF(AV160=0,0,($J$160/$AV$160)*100000)</f>
        <v>0</v>
      </c>
      <c r="AX160" s="157">
        <f>' B_Populations'!S165</f>
        <v>0</v>
      </c>
      <c r="AY160" s="157">
        <f>IF(AX160=0,0,($K$160/$AX$160)*100000)</f>
        <v>0</v>
      </c>
      <c r="AZ160" s="157">
        <f>' B_Populations'!U165</f>
        <v>0</v>
      </c>
      <c r="BA160" s="157">
        <f>IF(AZ160=0,0,($L$160/$AZ$160)*100000)</f>
        <v>0</v>
      </c>
      <c r="CQ160" s="110"/>
      <c r="CR160" s="158"/>
      <c r="CS160" s="159">
        <v>8.7247000000000005E-2</v>
      </c>
      <c r="CT160" s="110"/>
      <c r="CU160" s="108" t="str">
        <f>' B_Populations'!$B$15</f>
        <v>55-64</v>
      </c>
      <c r="CV160" s="160">
        <f t="shared" si="162"/>
        <v>0</v>
      </c>
      <c r="CW160" s="161">
        <f t="shared" si="163"/>
        <v>0</v>
      </c>
      <c r="CX160" s="161">
        <f t="shared" si="164"/>
        <v>0</v>
      </c>
      <c r="CY160" s="162">
        <f t="shared" si="165"/>
        <v>0</v>
      </c>
      <c r="CZ160" s="162">
        <f t="shared" si="166"/>
        <v>0</v>
      </c>
      <c r="DA160" s="162">
        <f t="shared" si="167"/>
        <v>0</v>
      </c>
      <c r="DB160" s="162">
        <f t="shared" si="168"/>
        <v>0</v>
      </c>
      <c r="DC160" s="162">
        <f t="shared" si="169"/>
        <v>0</v>
      </c>
      <c r="DD160" s="162">
        <f t="shared" si="170"/>
        <v>0</v>
      </c>
      <c r="DE160" s="178">
        <f t="shared" si="171"/>
        <v>0</v>
      </c>
    </row>
    <row r="161" spans="1:109">
      <c r="B161" s="108" t="str">
        <f>' B_Populations'!$B$16</f>
        <v>65-74</v>
      </c>
      <c r="C161" s="301"/>
      <c r="D161" s="302"/>
      <c r="E161" s="302"/>
      <c r="F161" s="155"/>
      <c r="G161" s="155"/>
      <c r="H161" s="155"/>
      <c r="I161" s="155"/>
      <c r="J161" s="155"/>
      <c r="K161" s="155"/>
      <c r="L161" s="155"/>
      <c r="M161" s="110"/>
      <c r="N161" s="110"/>
      <c r="O161" s="110"/>
      <c r="P161" s="110"/>
      <c r="Q161" s="110"/>
      <c r="R161" s="110"/>
      <c r="S161" s="110"/>
      <c r="T161" s="110"/>
      <c r="U161" s="110"/>
      <c r="V161" s="110"/>
      <c r="W161" s="110"/>
      <c r="X161" s="110"/>
      <c r="Y161" s="110"/>
      <c r="Z161" s="177"/>
      <c r="AA161" s="177"/>
      <c r="AB161" s="177"/>
      <c r="AC161" s="177"/>
      <c r="AD161" s="177"/>
      <c r="AE161" s="177"/>
      <c r="AF161" s="177"/>
      <c r="AG161" s="110"/>
      <c r="AH161" s="157">
        <f>' B_Populations'!C166</f>
        <v>0</v>
      </c>
      <c r="AI161" s="157">
        <f>IF(AH161=0,0,($C$161/$AH$161)*100000)</f>
        <v>0</v>
      </c>
      <c r="AJ161" s="157">
        <f>' B_Populations'!E166</f>
        <v>0</v>
      </c>
      <c r="AK161" s="157">
        <f>IF(AJ161=0,0,($D$161/$AJ$161)*100000)</f>
        <v>0</v>
      </c>
      <c r="AL161" s="157">
        <f>' B_Populations'!G166</f>
        <v>0</v>
      </c>
      <c r="AM161" s="157">
        <f>IF(AL161=0,0,($E$161/$AL$161)*100000)</f>
        <v>0</v>
      </c>
      <c r="AN161" s="157">
        <f>' B_Populations'!I166</f>
        <v>0</v>
      </c>
      <c r="AO161" s="157">
        <f>IF(AN161=0,0,($F$161/$AN$161)*100000)</f>
        <v>0</v>
      </c>
      <c r="AP161" s="157">
        <f>' B_Populations'!K166</f>
        <v>0</v>
      </c>
      <c r="AQ161" s="157">
        <f>IF(AP161=0,0,($G$161/$AP$161)*100000)</f>
        <v>0</v>
      </c>
      <c r="AR161" s="157">
        <f>' B_Populations'!M166</f>
        <v>0</v>
      </c>
      <c r="AS161" s="157">
        <f>IF(AR161=0,0,($H$161/$AR$161)*100000)</f>
        <v>0</v>
      </c>
      <c r="AT161" s="157">
        <f>' B_Populations'!O166</f>
        <v>0</v>
      </c>
      <c r="AU161" s="157">
        <f>IF(AT161=0,0,($I$161/$AT$161)*100000)</f>
        <v>0</v>
      </c>
      <c r="AV161" s="157">
        <f>' B_Populations'!Q166</f>
        <v>0</v>
      </c>
      <c r="AW161" s="157">
        <f>IF(AV161=0,0,($J$161/$AV$161)*100000)</f>
        <v>0</v>
      </c>
      <c r="AX161" s="157">
        <f>' B_Populations'!S166</f>
        <v>0</v>
      </c>
      <c r="AY161" s="157">
        <f>IF(AX161=0,0,($K$161/$AX$161)*100000)</f>
        <v>0</v>
      </c>
      <c r="AZ161" s="157">
        <f>' B_Populations'!U166</f>
        <v>0</v>
      </c>
      <c r="BA161" s="157">
        <f>IF(AZ161=0,0,($L$161/$AZ$161)*100000)</f>
        <v>0</v>
      </c>
      <c r="CQ161" s="110"/>
      <c r="CR161" s="158"/>
      <c r="CS161" s="159">
        <v>6.6036999999999998E-2</v>
      </c>
      <c r="CT161" s="110"/>
      <c r="CU161" s="108" t="str">
        <f>' B_Populations'!$B$16</f>
        <v>65-74</v>
      </c>
      <c r="CV161" s="160">
        <f t="shared" si="162"/>
        <v>0</v>
      </c>
      <c r="CW161" s="161">
        <f t="shared" si="163"/>
        <v>0</v>
      </c>
      <c r="CX161" s="161">
        <f t="shared" si="164"/>
        <v>0</v>
      </c>
      <c r="CY161" s="162">
        <f t="shared" si="165"/>
        <v>0</v>
      </c>
      <c r="CZ161" s="162">
        <f t="shared" si="166"/>
        <v>0</v>
      </c>
      <c r="DA161" s="162">
        <f t="shared" si="167"/>
        <v>0</v>
      </c>
      <c r="DB161" s="162">
        <f t="shared" si="168"/>
        <v>0</v>
      </c>
      <c r="DC161" s="162">
        <f t="shared" si="169"/>
        <v>0</v>
      </c>
      <c r="DD161" s="162">
        <f t="shared" si="170"/>
        <v>0</v>
      </c>
      <c r="DE161" s="178">
        <f t="shared" si="171"/>
        <v>0</v>
      </c>
    </row>
    <row r="162" spans="1:109">
      <c r="B162" s="108" t="str">
        <f>' B_Populations'!$B$17</f>
        <v>75-84</v>
      </c>
      <c r="C162" s="301"/>
      <c r="D162" s="302"/>
      <c r="E162" s="302"/>
      <c r="F162" s="155"/>
      <c r="G162" s="155"/>
      <c r="H162" s="155"/>
      <c r="I162" s="155"/>
      <c r="J162" s="155"/>
      <c r="K162" s="155"/>
      <c r="L162" s="155"/>
      <c r="M162" s="110"/>
      <c r="N162" s="110"/>
      <c r="O162" s="110"/>
      <c r="P162" s="110"/>
      <c r="Q162" s="110"/>
      <c r="R162" s="110"/>
      <c r="S162" s="110"/>
      <c r="T162" s="110"/>
      <c r="U162" s="110"/>
      <c r="V162" s="110"/>
      <c r="W162" s="110"/>
      <c r="X162" s="110"/>
      <c r="Y162" s="110"/>
      <c r="Z162" s="177"/>
      <c r="AA162" s="177"/>
      <c r="AB162" s="177"/>
      <c r="AC162" s="177"/>
      <c r="AD162" s="177"/>
      <c r="AE162" s="177"/>
      <c r="AF162" s="177"/>
      <c r="AG162" s="110"/>
      <c r="AH162" s="157">
        <f>' B_Populations'!C167</f>
        <v>0</v>
      </c>
      <c r="AI162" s="157">
        <f>IF(AH162=0,0,($C$162/$AH$162)*100000)</f>
        <v>0</v>
      </c>
      <c r="AJ162" s="157">
        <f>' B_Populations'!E167</f>
        <v>0</v>
      </c>
      <c r="AK162" s="157">
        <f>IF(AJ162=0,0,($D$162/$AJ$162)*100000)</f>
        <v>0</v>
      </c>
      <c r="AL162" s="157">
        <f>' B_Populations'!G167</f>
        <v>0</v>
      </c>
      <c r="AM162" s="157">
        <f>IF(AL162=0,0,($E$162/$AL$162)*100000)</f>
        <v>0</v>
      </c>
      <c r="AN162" s="157">
        <f>' B_Populations'!I167</f>
        <v>0</v>
      </c>
      <c r="AO162" s="157">
        <f>IF(AN162=0,0,($F$162/$AN$162)*100000)</f>
        <v>0</v>
      </c>
      <c r="AP162" s="157">
        <f>' B_Populations'!K167</f>
        <v>0</v>
      </c>
      <c r="AQ162" s="157">
        <f>IF(AP162=0,0,($G$162/$AP$162)*100000)</f>
        <v>0</v>
      </c>
      <c r="AR162" s="157">
        <f>' B_Populations'!M167</f>
        <v>0</v>
      </c>
      <c r="AS162" s="157">
        <f>IF(AR162=0,0,($H$162/$AR$162)*100000)</f>
        <v>0</v>
      </c>
      <c r="AT162" s="157">
        <f>' B_Populations'!O167</f>
        <v>0</v>
      </c>
      <c r="AU162" s="157">
        <f>IF(AT162=0,0,($I$162/$AT$162)*100000)</f>
        <v>0</v>
      </c>
      <c r="AV162" s="157">
        <f>' B_Populations'!Q167</f>
        <v>0</v>
      </c>
      <c r="AW162" s="157">
        <f>IF(AV162=0,0,($J$162/$AV$162)*100000)</f>
        <v>0</v>
      </c>
      <c r="AX162" s="157">
        <f>' B_Populations'!S167</f>
        <v>0</v>
      </c>
      <c r="AY162" s="157">
        <f>IF(AX162=0,0,($K$162/$AX$162)*100000)</f>
        <v>0</v>
      </c>
      <c r="AZ162" s="157">
        <f>' B_Populations'!U167</f>
        <v>0</v>
      </c>
      <c r="BA162" s="157">
        <f>IF(AZ162=0,0,($L$162/$AZ$162)*100000)</f>
        <v>0</v>
      </c>
      <c r="CQ162" s="110"/>
      <c r="CR162" s="158"/>
      <c r="CS162" s="159">
        <v>4.4840999999999999E-2</v>
      </c>
      <c r="CT162" s="110"/>
      <c r="CU162" s="108" t="str">
        <f>' B_Populations'!$B$17</f>
        <v>75-84</v>
      </c>
      <c r="CV162" s="160">
        <f t="shared" si="162"/>
        <v>0</v>
      </c>
      <c r="CW162" s="161">
        <f t="shared" si="163"/>
        <v>0</v>
      </c>
      <c r="CX162" s="161">
        <f t="shared" si="164"/>
        <v>0</v>
      </c>
      <c r="CY162" s="162">
        <f t="shared" si="165"/>
        <v>0</v>
      </c>
      <c r="CZ162" s="162">
        <f t="shared" si="166"/>
        <v>0</v>
      </c>
      <c r="DA162" s="162">
        <f t="shared" si="167"/>
        <v>0</v>
      </c>
      <c r="DB162" s="162">
        <f t="shared" si="168"/>
        <v>0</v>
      </c>
      <c r="DC162" s="162">
        <f t="shared" si="169"/>
        <v>0</v>
      </c>
      <c r="DD162" s="162">
        <f t="shared" si="170"/>
        <v>0</v>
      </c>
      <c r="DE162" s="178">
        <f t="shared" si="171"/>
        <v>0</v>
      </c>
    </row>
    <row r="163" spans="1:109">
      <c r="B163" s="108" t="str">
        <f>' B_Populations'!$B$18</f>
        <v>85+</v>
      </c>
      <c r="C163" s="301"/>
      <c r="D163" s="302"/>
      <c r="E163" s="302"/>
      <c r="F163" s="155"/>
      <c r="G163" s="155"/>
      <c r="H163" s="155"/>
      <c r="I163" s="155"/>
      <c r="J163" s="155"/>
      <c r="K163" s="155"/>
      <c r="L163" s="155"/>
      <c r="M163" s="110"/>
      <c r="N163" s="110"/>
      <c r="O163" s="110"/>
      <c r="P163" s="110"/>
      <c r="Q163" s="110"/>
      <c r="R163" s="110"/>
      <c r="S163" s="110"/>
      <c r="T163" s="110"/>
      <c r="U163" s="110"/>
      <c r="V163" s="110"/>
      <c r="W163" s="110"/>
      <c r="X163" s="110"/>
      <c r="Y163" s="110"/>
      <c r="Z163" s="177"/>
      <c r="AA163" s="177"/>
      <c r="AB163" s="177"/>
      <c r="AC163" s="177"/>
      <c r="AD163" s="177"/>
      <c r="AE163" s="177"/>
      <c r="AF163" s="177"/>
      <c r="AG163" s="110"/>
      <c r="AH163" s="157">
        <f>' B_Populations'!C168</f>
        <v>0</v>
      </c>
      <c r="AI163" s="157">
        <f>IF(AH163=0,0,($C$163/$AH$163)*100000)</f>
        <v>0</v>
      </c>
      <c r="AJ163" s="157">
        <f>' B_Populations'!E168</f>
        <v>0</v>
      </c>
      <c r="AK163" s="157">
        <f>IF(AJ163=0,0,($D$163/$AJ$163)*100000)</f>
        <v>0</v>
      </c>
      <c r="AL163" s="157">
        <f>' B_Populations'!G168</f>
        <v>0</v>
      </c>
      <c r="AM163" s="157">
        <f>IF(AL163=0,0,($E$163/$AL$163)*100000)</f>
        <v>0</v>
      </c>
      <c r="AN163" s="157">
        <f>' B_Populations'!I168</f>
        <v>0</v>
      </c>
      <c r="AO163" s="157">
        <f>IF(AN163=0,0,($F$163/$AN$163)*100000)</f>
        <v>0</v>
      </c>
      <c r="AP163" s="157">
        <f>' B_Populations'!K168</f>
        <v>0</v>
      </c>
      <c r="AQ163" s="157">
        <f>IF(AP163=0,0,($G$163/$AP$163)*100000)</f>
        <v>0</v>
      </c>
      <c r="AR163" s="157">
        <f>' B_Populations'!M168</f>
        <v>0</v>
      </c>
      <c r="AS163" s="157">
        <f>IF(AR163=0,0,($H$163/$AR$163)*100000)</f>
        <v>0</v>
      </c>
      <c r="AT163" s="157">
        <f>' B_Populations'!O168</f>
        <v>0</v>
      </c>
      <c r="AU163" s="157">
        <f>IF(AT163=0,0,($I$163/$AT$163)*100000)</f>
        <v>0</v>
      </c>
      <c r="AV163" s="157">
        <f>' B_Populations'!Q168</f>
        <v>0</v>
      </c>
      <c r="AW163" s="157">
        <f>IF(AV163=0,0,($J$163/$AV$163)*100000)</f>
        <v>0</v>
      </c>
      <c r="AX163" s="157">
        <f>' B_Populations'!S168</f>
        <v>0</v>
      </c>
      <c r="AY163" s="157">
        <f>IF(AX163=0,0,($K$163/$AX$163)*100000)</f>
        <v>0</v>
      </c>
      <c r="AZ163" s="157">
        <f>' B_Populations'!U168</f>
        <v>0</v>
      </c>
      <c r="BA163" s="157">
        <f>IF(AZ163=0,0,($L$163/$AZ$163)*100000)</f>
        <v>0</v>
      </c>
      <c r="CQ163" s="110"/>
      <c r="CR163" s="158"/>
      <c r="CS163" s="159">
        <v>1.5507999999999999E-2</v>
      </c>
      <c r="CT163" s="110"/>
      <c r="CU163" s="108" t="str">
        <f>' B_Populations'!$B$18</f>
        <v>85+</v>
      </c>
      <c r="CV163" s="160">
        <f t="shared" si="162"/>
        <v>0</v>
      </c>
      <c r="CW163" s="161">
        <f t="shared" si="163"/>
        <v>0</v>
      </c>
      <c r="CX163" s="161">
        <f t="shared" si="164"/>
        <v>0</v>
      </c>
      <c r="CY163" s="162">
        <f t="shared" si="165"/>
        <v>0</v>
      </c>
      <c r="CZ163" s="162">
        <f t="shared" si="166"/>
        <v>0</v>
      </c>
      <c r="DA163" s="162">
        <f t="shared" si="167"/>
        <v>0</v>
      </c>
      <c r="DB163" s="162">
        <f t="shared" si="168"/>
        <v>0</v>
      </c>
      <c r="DC163" s="162">
        <f t="shared" si="169"/>
        <v>0</v>
      </c>
      <c r="DD163" s="162">
        <f t="shared" si="170"/>
        <v>0</v>
      </c>
      <c r="DE163" s="178">
        <f t="shared" si="171"/>
        <v>0</v>
      </c>
    </row>
    <row r="164" spans="1:109">
      <c r="B164" s="163" t="s">
        <v>115</v>
      </c>
      <c r="C164" s="164">
        <f t="shared" ref="C164:L164" si="172">SUM(C154:C163)</f>
        <v>0</v>
      </c>
      <c r="D164" s="165">
        <f t="shared" si="172"/>
        <v>0</v>
      </c>
      <c r="E164" s="165">
        <f t="shared" si="172"/>
        <v>0</v>
      </c>
      <c r="F164" s="167">
        <f t="shared" si="172"/>
        <v>0</v>
      </c>
      <c r="G164" s="167">
        <f t="shared" si="172"/>
        <v>0</v>
      </c>
      <c r="H164" s="167">
        <f t="shared" si="172"/>
        <v>0</v>
      </c>
      <c r="I164" s="167">
        <f t="shared" si="172"/>
        <v>0</v>
      </c>
      <c r="J164" s="167">
        <f t="shared" si="172"/>
        <v>0</v>
      </c>
      <c r="K164" s="167">
        <f t="shared" si="172"/>
        <v>0</v>
      </c>
      <c r="L164" s="179">
        <f t="shared" si="172"/>
        <v>0</v>
      </c>
      <c r="M164" s="98"/>
      <c r="AH164" s="170">
        <f t="shared" ref="AH164:BA164" si="173">SUM(AH154:AH163)</f>
        <v>0</v>
      </c>
      <c r="AI164" s="157">
        <f t="shared" si="173"/>
        <v>0</v>
      </c>
      <c r="AJ164" s="157">
        <f t="shared" si="173"/>
        <v>0</v>
      </c>
      <c r="AK164" s="157">
        <f t="shared" si="173"/>
        <v>0</v>
      </c>
      <c r="AL164" s="157">
        <f t="shared" si="173"/>
        <v>0</v>
      </c>
      <c r="AM164" s="157">
        <f t="shared" si="173"/>
        <v>0</v>
      </c>
      <c r="AN164" s="157">
        <f t="shared" si="173"/>
        <v>0</v>
      </c>
      <c r="AO164" s="157">
        <f t="shared" si="173"/>
        <v>0</v>
      </c>
      <c r="AP164" s="157">
        <f t="shared" si="173"/>
        <v>0</v>
      </c>
      <c r="AQ164" s="157">
        <f t="shared" si="173"/>
        <v>0</v>
      </c>
      <c r="AR164" s="157">
        <f t="shared" si="173"/>
        <v>0</v>
      </c>
      <c r="AS164" s="157">
        <f t="shared" si="173"/>
        <v>0</v>
      </c>
      <c r="AT164" s="157">
        <f t="shared" si="173"/>
        <v>0</v>
      </c>
      <c r="AU164" s="157">
        <f t="shared" si="173"/>
        <v>0</v>
      </c>
      <c r="AV164" s="157">
        <f t="shared" si="173"/>
        <v>0</v>
      </c>
      <c r="AW164" s="157">
        <f t="shared" si="173"/>
        <v>0</v>
      </c>
      <c r="AX164" s="157">
        <f t="shared" si="173"/>
        <v>0</v>
      </c>
      <c r="AY164" s="157">
        <f t="shared" si="173"/>
        <v>0</v>
      </c>
      <c r="AZ164" s="157">
        <f t="shared" si="173"/>
        <v>0</v>
      </c>
      <c r="BA164" s="157">
        <f t="shared" si="173"/>
        <v>0</v>
      </c>
      <c r="CS164" s="171"/>
      <c r="CU164" s="157" t="s">
        <v>115</v>
      </c>
      <c r="CV164" s="160">
        <f t="shared" ref="CV164:DE164" si="174">SUM(CV154:CV163)</f>
        <v>0</v>
      </c>
      <c r="CW164" s="161">
        <f t="shared" si="174"/>
        <v>0</v>
      </c>
      <c r="CX164" s="161">
        <f t="shared" si="174"/>
        <v>0</v>
      </c>
      <c r="CY164" s="172">
        <f t="shared" si="174"/>
        <v>0</v>
      </c>
      <c r="CZ164" s="172">
        <f t="shared" si="174"/>
        <v>0</v>
      </c>
      <c r="DA164" s="172">
        <f t="shared" si="174"/>
        <v>0</v>
      </c>
      <c r="DB164" s="172">
        <f t="shared" si="174"/>
        <v>0</v>
      </c>
      <c r="DC164" s="172">
        <f t="shared" si="174"/>
        <v>0</v>
      </c>
      <c r="DD164" s="172">
        <f t="shared" si="174"/>
        <v>0</v>
      </c>
      <c r="DE164" s="180">
        <f t="shared" si="174"/>
        <v>0</v>
      </c>
    </row>
    <row r="166" spans="1:109" ht="12.95" thickBot="1"/>
    <row r="167" spans="1:109" ht="13.5" thickBot="1">
      <c r="A167" s="136" t="s">
        <v>116</v>
      </c>
      <c r="B167" s="173"/>
      <c r="C167" s="174">
        <f>' B_Populations'!A175</f>
        <v>0</v>
      </c>
      <c r="D167" s="139" t="s">
        <v>103</v>
      </c>
      <c r="E167" s="139"/>
      <c r="F167" s="140" t="s">
        <v>104</v>
      </c>
      <c r="G167" s="141"/>
      <c r="H167" s="141"/>
      <c r="I167" s="141"/>
      <c r="J167" s="141"/>
      <c r="K167" s="141"/>
      <c r="L167" s="141"/>
      <c r="M167" s="98"/>
      <c r="N167" s="98"/>
      <c r="O167" s="98"/>
      <c r="P167" s="98"/>
      <c r="Q167" s="98"/>
      <c r="R167" s="98"/>
      <c r="S167" s="98"/>
      <c r="T167" s="98"/>
      <c r="U167" s="98"/>
      <c r="V167" s="98"/>
      <c r="W167" s="98"/>
      <c r="X167" s="98"/>
      <c r="Y167" s="98"/>
      <c r="CV167" s="98" t="s">
        <v>106</v>
      </c>
      <c r="CW167" s="98"/>
      <c r="CX167" s="98"/>
      <c r="CY167" s="98"/>
    </row>
    <row r="168" spans="1:109" ht="39">
      <c r="B168" s="144" t="s">
        <v>32</v>
      </c>
      <c r="C168" s="145" t="s">
        <v>107</v>
      </c>
      <c r="D168" s="146" t="s">
        <v>108</v>
      </c>
      <c r="E168" s="146" t="s">
        <v>109</v>
      </c>
      <c r="F168" s="148" t="str">
        <f>' B_Populations'!$I$8</f>
        <v>White-Not Hispanic</v>
      </c>
      <c r="G168" s="148" t="str">
        <f>' B_Populations'!$K$8</f>
        <v>Hispanic</v>
      </c>
      <c r="H168" s="148" t="str">
        <f>' B_Populations'!$M$8</f>
        <v>Black-Not Hispanic</v>
      </c>
      <c r="I168" s="148" t="str">
        <f>' B_Populations'!$O$8</f>
        <v>Asian</v>
      </c>
      <c r="J168" s="148" t="str">
        <f>' B_Populations'!$Q$8</f>
        <v>American Indian/Alaska Native</v>
      </c>
      <c r="K168" s="148" t="str">
        <f>' B_Populations'!$S$8</f>
        <v>Other</v>
      </c>
      <c r="L168" s="175" t="str">
        <f>' B_Populations'!$U$8</f>
        <v>Other</v>
      </c>
      <c r="M168" s="102"/>
      <c r="N168" s="102"/>
      <c r="O168" s="102"/>
      <c r="P168" s="102"/>
      <c r="Q168" s="102"/>
      <c r="R168" s="102"/>
      <c r="S168" s="102"/>
      <c r="T168" s="102"/>
      <c r="U168" s="102"/>
      <c r="V168" s="102"/>
      <c r="W168" s="102"/>
      <c r="X168" s="102"/>
      <c r="Y168" s="102"/>
      <c r="Z168" s="102"/>
      <c r="AA168" s="102"/>
      <c r="AB168" s="102"/>
      <c r="AC168" s="102"/>
      <c r="AD168" s="102"/>
      <c r="AE168" s="102"/>
      <c r="AF168" s="102"/>
      <c r="AH168" s="150" t="s">
        <v>110</v>
      </c>
      <c r="AI168" s="150" t="s">
        <v>111</v>
      </c>
      <c r="AJ168" s="150" t="s">
        <v>112</v>
      </c>
      <c r="AK168" s="150" t="s">
        <v>111</v>
      </c>
      <c r="AL168" s="150" t="s">
        <v>113</v>
      </c>
      <c r="AM168" s="150" t="s">
        <v>111</v>
      </c>
      <c r="AN168" s="150" t="str">
        <f>' B_Populations'!$I$8</f>
        <v>White-Not Hispanic</v>
      </c>
      <c r="AO168" s="150" t="s">
        <v>111</v>
      </c>
      <c r="AP168" s="150" t="str">
        <f>' B_Populations'!$K$8</f>
        <v>Hispanic</v>
      </c>
      <c r="AQ168" s="150" t="s">
        <v>111</v>
      </c>
      <c r="AR168" s="150" t="str">
        <f>' B_Populations'!$M$8</f>
        <v>Black-Not Hispanic</v>
      </c>
      <c r="AS168" s="150" t="s">
        <v>111</v>
      </c>
      <c r="AT168" s="150" t="str">
        <f>' B_Populations'!$O$8</f>
        <v>Asian</v>
      </c>
      <c r="AU168" s="150" t="s">
        <v>111</v>
      </c>
      <c r="AV168" s="150" t="str">
        <f>' B_Populations'!$Q$8</f>
        <v>American Indian/Alaska Native</v>
      </c>
      <c r="AW168" s="150" t="s">
        <v>111</v>
      </c>
      <c r="AX168" s="150" t="str">
        <f>' B_Populations'!$S$8</f>
        <v>Other</v>
      </c>
      <c r="AY168" s="150" t="s">
        <v>111</v>
      </c>
      <c r="AZ168" s="150" t="str">
        <f>' B_Populations'!$U$8</f>
        <v>Other</v>
      </c>
      <c r="BA168" s="150" t="s">
        <v>111</v>
      </c>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51" t="s">
        <v>114</v>
      </c>
      <c r="CU168" s="150" t="s">
        <v>32</v>
      </c>
      <c r="CV168" s="152" t="s">
        <v>33</v>
      </c>
      <c r="CW168" s="153" t="s">
        <v>34</v>
      </c>
      <c r="CX168" s="153" t="s">
        <v>35</v>
      </c>
      <c r="CY168" s="148" t="str">
        <f>' B_Populations'!$I$8</f>
        <v>White-Not Hispanic</v>
      </c>
      <c r="CZ168" s="148" t="str">
        <f>' B_Populations'!$K$8</f>
        <v>Hispanic</v>
      </c>
      <c r="DA168" s="148" t="str">
        <f>' B_Populations'!$M$8</f>
        <v>Black-Not Hispanic</v>
      </c>
      <c r="DB168" s="148" t="str">
        <f>' B_Populations'!$O$8</f>
        <v>Asian</v>
      </c>
      <c r="DC168" s="148" t="str">
        <f>' B_Populations'!$Q$8</f>
        <v>American Indian/Alaska Native</v>
      </c>
      <c r="DD168" s="148" t="str">
        <f>' B_Populations'!$S$8</f>
        <v>Other</v>
      </c>
      <c r="DE168" s="175" t="str">
        <f>' B_Populations'!$U$8</f>
        <v>Other</v>
      </c>
    </row>
    <row r="169" spans="1:109">
      <c r="B169" s="108" t="str">
        <f>' B_Populations'!$B$9</f>
        <v>10-14</v>
      </c>
      <c r="C169" s="301"/>
      <c r="D169" s="302"/>
      <c r="E169" s="302"/>
      <c r="F169" s="155"/>
      <c r="G169" s="155"/>
      <c r="H169" s="155"/>
      <c r="I169" s="155"/>
      <c r="J169" s="155"/>
      <c r="K169" s="155"/>
      <c r="L169" s="155"/>
      <c r="M169" s="110"/>
      <c r="N169" s="110"/>
      <c r="O169" s="110"/>
      <c r="P169" s="110"/>
      <c r="Q169" s="110"/>
      <c r="R169" s="110"/>
      <c r="S169" s="110"/>
      <c r="T169" s="110"/>
      <c r="U169" s="110"/>
      <c r="V169" s="110"/>
      <c r="W169" s="110"/>
      <c r="X169" s="110"/>
      <c r="Y169" s="110"/>
      <c r="Z169" s="177"/>
      <c r="AA169" s="177"/>
      <c r="AB169" s="177"/>
      <c r="AC169" s="177"/>
      <c r="AD169" s="177"/>
      <c r="AE169" s="177"/>
      <c r="AF169" s="177"/>
      <c r="AG169" s="110"/>
      <c r="AH169" s="157">
        <f>' B_Populations'!C174</f>
        <v>0</v>
      </c>
      <c r="AI169" s="157">
        <f>IF(AH169=0,0,($C$169/$AH$169)*100000)</f>
        <v>0</v>
      </c>
      <c r="AJ169" s="157">
        <f>' B_Populations'!E174</f>
        <v>0</v>
      </c>
      <c r="AK169" s="157">
        <f>IF(AJ169=0,0,($D$169/$AJ$169)*100000)</f>
        <v>0</v>
      </c>
      <c r="AL169" s="157">
        <f>' B_Populations'!G174</f>
        <v>0</v>
      </c>
      <c r="AM169" s="157">
        <f>IF(AL169=0,0,($E$169/$AL$169)*100000)</f>
        <v>0</v>
      </c>
      <c r="AN169" s="157">
        <f>' B_Populations'!I174</f>
        <v>0</v>
      </c>
      <c r="AO169" s="157">
        <f>IF(AN169=0,0,($F$169/$AN$169)*100000)</f>
        <v>0</v>
      </c>
      <c r="AP169" s="157">
        <f>' B_Populations'!K174</f>
        <v>0</v>
      </c>
      <c r="AQ169" s="157">
        <f>IF(AP169=0,0,($G$169/$AP$169)*100000)</f>
        <v>0</v>
      </c>
      <c r="AR169" s="157">
        <f>' B_Populations'!M174</f>
        <v>0</v>
      </c>
      <c r="AS169" s="157">
        <f>IF(AR169=0,0,($H$169/$AR$169)*100000)</f>
        <v>0</v>
      </c>
      <c r="AT169" s="157">
        <f>' B_Populations'!O174</f>
        <v>0</v>
      </c>
      <c r="AU169" s="157">
        <f>IF(AT169=0,0,($I$169/$AT$169)*100000)</f>
        <v>0</v>
      </c>
      <c r="AV169" s="157">
        <f>' B_Populations'!Q174</f>
        <v>0</v>
      </c>
      <c r="AW169" s="157">
        <f>IF(AV169=0,0,($J$169/$AV$169)*100000)</f>
        <v>0</v>
      </c>
      <c r="AX169" s="157">
        <f>' B_Populations'!S174</f>
        <v>0</v>
      </c>
      <c r="AY169" s="157">
        <f>IF(AX169=0,0,($K$169/$AX$169)*100000)</f>
        <v>0</v>
      </c>
      <c r="AZ169" s="157">
        <f>' B_Populations'!U174</f>
        <v>0</v>
      </c>
      <c r="BA169" s="157">
        <f>IF(AZ169=0,0,($L$169/$AZ$169)*100000)</f>
        <v>0</v>
      </c>
      <c r="CQ169" s="110"/>
      <c r="CR169" s="158"/>
      <c r="CS169" s="159">
        <v>7.3032E-2</v>
      </c>
      <c r="CT169" s="110"/>
      <c r="CU169" s="108" t="str">
        <f>' B_Populations'!$B$9</f>
        <v>10-14</v>
      </c>
      <c r="CV169" s="160">
        <f t="shared" ref="CV169:CV178" si="175">AI169*CS169</f>
        <v>0</v>
      </c>
      <c r="CW169" s="161">
        <f t="shared" ref="CW169:CW178" si="176">AK169*CS169</f>
        <v>0</v>
      </c>
      <c r="CX169" s="161">
        <f t="shared" ref="CX169:CX178" si="177">AM169*CS169</f>
        <v>0</v>
      </c>
      <c r="CY169" s="162">
        <f t="shared" ref="CY169:CY178" si="178">AO169*CS169</f>
        <v>0</v>
      </c>
      <c r="CZ169" s="162">
        <f t="shared" ref="CZ169:CZ178" si="179">AQ169*CS169</f>
        <v>0</v>
      </c>
      <c r="DA169" s="162">
        <f t="shared" ref="DA169:DA178" si="180">AS169*CS169</f>
        <v>0</v>
      </c>
      <c r="DB169" s="162">
        <f t="shared" ref="DB169:DB178" si="181">AU169*CS169</f>
        <v>0</v>
      </c>
      <c r="DC169" s="162">
        <f t="shared" ref="DC169:DC178" si="182">AW169*CS169</f>
        <v>0</v>
      </c>
      <c r="DD169" s="162">
        <f t="shared" ref="DD169:DD178" si="183">AY169*CS169</f>
        <v>0</v>
      </c>
      <c r="DE169" s="178">
        <f t="shared" ref="DE169:DE178" si="184">BA169*CS169</f>
        <v>0</v>
      </c>
    </row>
    <row r="170" spans="1:109">
      <c r="B170" s="108" t="str">
        <f>' B_Populations'!$B$10</f>
        <v>15-19</v>
      </c>
      <c r="C170" s="301"/>
      <c r="D170" s="302"/>
      <c r="E170" s="302"/>
      <c r="F170" s="155"/>
      <c r="G170" s="155"/>
      <c r="H170" s="155"/>
      <c r="I170" s="155"/>
      <c r="J170" s="155"/>
      <c r="K170" s="155"/>
      <c r="L170" s="155"/>
      <c r="M170" s="110"/>
      <c r="N170" s="110"/>
      <c r="O170" s="110"/>
      <c r="P170" s="110"/>
      <c r="Q170" s="110"/>
      <c r="R170" s="110"/>
      <c r="S170" s="110"/>
      <c r="T170" s="110"/>
      <c r="U170" s="110"/>
      <c r="V170" s="110"/>
      <c r="W170" s="110"/>
      <c r="X170" s="110"/>
      <c r="Y170" s="110"/>
      <c r="Z170" s="177"/>
      <c r="AA170" s="177"/>
      <c r="AB170" s="177"/>
      <c r="AC170" s="177"/>
      <c r="AD170" s="177"/>
      <c r="AE170" s="177"/>
      <c r="AF170" s="177"/>
      <c r="AG170" s="110"/>
      <c r="AH170" s="157">
        <f>' B_Populations'!C175</f>
        <v>0</v>
      </c>
      <c r="AI170" s="157">
        <f>IF(AH170=0,0,($C$170/$AH$170)*100000)</f>
        <v>0</v>
      </c>
      <c r="AJ170" s="157">
        <f>' B_Populations'!E175</f>
        <v>0</v>
      </c>
      <c r="AK170" s="157">
        <f>IF(AJ170=0,0,($D$170/$AJ$170)*100000)</f>
        <v>0</v>
      </c>
      <c r="AL170" s="157">
        <f>' B_Populations'!G175</f>
        <v>0</v>
      </c>
      <c r="AM170" s="157">
        <f>IF(AL170=0,0,($E$170/$AL$170)*100000)</f>
        <v>0</v>
      </c>
      <c r="AN170" s="157">
        <f>' B_Populations'!I175</f>
        <v>0</v>
      </c>
      <c r="AO170" s="157">
        <f>IF(AN170=0,0,($F$170/$AN$170)*100000)</f>
        <v>0</v>
      </c>
      <c r="AP170" s="157">
        <f>' B_Populations'!K175</f>
        <v>0</v>
      </c>
      <c r="AQ170" s="157">
        <f>IF(AP170=0,0,($G$170/$AP$170)*100000)</f>
        <v>0</v>
      </c>
      <c r="AR170" s="157">
        <f>' B_Populations'!M175</f>
        <v>0</v>
      </c>
      <c r="AS170" s="157">
        <f>IF(AR170=0,0,($H$170/$AR$170)*100000)</f>
        <v>0</v>
      </c>
      <c r="AT170" s="157">
        <f>' B_Populations'!O175</f>
        <v>0</v>
      </c>
      <c r="AU170" s="157">
        <f>IF(AT170=0,0,($I$170/$AT$170)*100000)</f>
        <v>0</v>
      </c>
      <c r="AV170" s="157">
        <f>' B_Populations'!Q175</f>
        <v>0</v>
      </c>
      <c r="AW170" s="157">
        <f>IF(AV170=0,0,($J$170/$AV$170)*100000)</f>
        <v>0</v>
      </c>
      <c r="AX170" s="157">
        <f>' B_Populations'!S175</f>
        <v>0</v>
      </c>
      <c r="AY170" s="157">
        <f>IF(AX170=0,0,($K$170/$AX$170)*100000)</f>
        <v>0</v>
      </c>
      <c r="AZ170" s="157">
        <f>' B_Populations'!U175</f>
        <v>0</v>
      </c>
      <c r="BA170" s="157">
        <f>IF(AZ170=0,0,($L$170/$AZ$170)*100000)</f>
        <v>0</v>
      </c>
      <c r="CQ170" s="110"/>
      <c r="CR170" s="158"/>
      <c r="CS170" s="159">
        <v>7.2168999999999997E-2</v>
      </c>
      <c r="CT170" s="110"/>
      <c r="CU170" s="108" t="str">
        <f>' B_Populations'!$B$10</f>
        <v>15-19</v>
      </c>
      <c r="CV170" s="160">
        <f t="shared" si="175"/>
        <v>0</v>
      </c>
      <c r="CW170" s="161">
        <f t="shared" si="176"/>
        <v>0</v>
      </c>
      <c r="CX170" s="161">
        <f t="shared" si="177"/>
        <v>0</v>
      </c>
      <c r="CY170" s="162">
        <f t="shared" si="178"/>
        <v>0</v>
      </c>
      <c r="CZ170" s="162">
        <f t="shared" si="179"/>
        <v>0</v>
      </c>
      <c r="DA170" s="162">
        <f t="shared" si="180"/>
        <v>0</v>
      </c>
      <c r="DB170" s="162">
        <f t="shared" si="181"/>
        <v>0</v>
      </c>
      <c r="DC170" s="162">
        <f t="shared" si="182"/>
        <v>0</v>
      </c>
      <c r="DD170" s="162">
        <f t="shared" si="183"/>
        <v>0</v>
      </c>
      <c r="DE170" s="178">
        <f t="shared" si="184"/>
        <v>0</v>
      </c>
    </row>
    <row r="171" spans="1:109">
      <c r="B171" s="108" t="str">
        <f>' B_Populations'!$B$11</f>
        <v>20-24</v>
      </c>
      <c r="C171" s="301"/>
      <c r="D171" s="302"/>
      <c r="E171" s="302"/>
      <c r="F171" s="155"/>
      <c r="G171" s="155"/>
      <c r="H171" s="155"/>
      <c r="I171" s="155"/>
      <c r="J171" s="155"/>
      <c r="K171" s="155"/>
      <c r="L171" s="155"/>
      <c r="M171" s="110"/>
      <c r="N171" s="110"/>
      <c r="O171" s="110"/>
      <c r="P171" s="110"/>
      <c r="Q171" s="110"/>
      <c r="R171" s="110"/>
      <c r="S171" s="110"/>
      <c r="T171" s="110"/>
      <c r="U171" s="110"/>
      <c r="V171" s="110"/>
      <c r="W171" s="110"/>
      <c r="X171" s="110"/>
      <c r="Y171" s="110"/>
      <c r="Z171" s="177"/>
      <c r="AA171" s="177"/>
      <c r="AB171" s="177"/>
      <c r="AC171" s="177"/>
      <c r="AD171" s="177"/>
      <c r="AE171" s="177"/>
      <c r="AF171" s="177"/>
      <c r="AG171" s="110"/>
      <c r="AH171" s="157">
        <f>' B_Populations'!C176</f>
        <v>0</v>
      </c>
      <c r="AI171" s="157">
        <f>IF(AH171=0,0,($C$171/$AH$171)*100000)</f>
        <v>0</v>
      </c>
      <c r="AJ171" s="157">
        <f>' B_Populations'!E176</f>
        <v>0</v>
      </c>
      <c r="AK171" s="157">
        <f>IF(AJ171=0,0,($D$171/$AJ$171)*100000)</f>
        <v>0</v>
      </c>
      <c r="AL171" s="157">
        <f>' B_Populations'!G176</f>
        <v>0</v>
      </c>
      <c r="AM171" s="157">
        <f>IF(AL171=0,0,($E$171/$AL$171)*100000)</f>
        <v>0</v>
      </c>
      <c r="AN171" s="157">
        <f>' B_Populations'!I176</f>
        <v>0</v>
      </c>
      <c r="AO171" s="157">
        <f>IF(AN171=0,0,($F$171/$AN$171)*100000)</f>
        <v>0</v>
      </c>
      <c r="AP171" s="157">
        <f>' B_Populations'!K176</f>
        <v>0</v>
      </c>
      <c r="AQ171" s="157">
        <f>IF(AP171=0,0,($G$171/$AP$171)*100000)</f>
        <v>0</v>
      </c>
      <c r="AR171" s="157">
        <f>' B_Populations'!M176</f>
        <v>0</v>
      </c>
      <c r="AS171" s="157">
        <f>IF(AR171=0,0,($H$171/$AR$171)*100000)</f>
        <v>0</v>
      </c>
      <c r="AT171" s="157">
        <f>' B_Populations'!O176</f>
        <v>0</v>
      </c>
      <c r="AU171" s="157">
        <f>IF(AT171=0,0,($I$171/$AT$171)*100000)</f>
        <v>0</v>
      </c>
      <c r="AV171" s="157">
        <f>' B_Populations'!Q176</f>
        <v>0</v>
      </c>
      <c r="AW171" s="157">
        <f>IF(AV171=0,0,($J$171/$AV$171)*100000)</f>
        <v>0</v>
      </c>
      <c r="AX171" s="157">
        <f>' B_Populations'!S176</f>
        <v>0</v>
      </c>
      <c r="AY171" s="157">
        <f>IF(AX171=0,0,($K$171/$AX$171)*100000)</f>
        <v>0</v>
      </c>
      <c r="AZ171" s="157">
        <f>' B_Populations'!U176</f>
        <v>0</v>
      </c>
      <c r="BA171" s="157">
        <f>IF(AZ171=0,0,($L$171/$AZ$171)*100000)</f>
        <v>0</v>
      </c>
      <c r="CQ171" s="110"/>
      <c r="CR171" s="158"/>
      <c r="CS171" s="159">
        <v>6.6477999999999995E-2</v>
      </c>
      <c r="CT171" s="110"/>
      <c r="CU171" s="108" t="str">
        <f>' B_Populations'!$B$11</f>
        <v>20-24</v>
      </c>
      <c r="CV171" s="160">
        <f t="shared" si="175"/>
        <v>0</v>
      </c>
      <c r="CW171" s="161">
        <f t="shared" si="176"/>
        <v>0</v>
      </c>
      <c r="CX171" s="161">
        <f t="shared" si="177"/>
        <v>0</v>
      </c>
      <c r="CY171" s="162">
        <f t="shared" si="178"/>
        <v>0</v>
      </c>
      <c r="CZ171" s="162">
        <f t="shared" si="179"/>
        <v>0</v>
      </c>
      <c r="DA171" s="162">
        <f t="shared" si="180"/>
        <v>0</v>
      </c>
      <c r="DB171" s="162">
        <f t="shared" si="181"/>
        <v>0</v>
      </c>
      <c r="DC171" s="162">
        <f t="shared" si="182"/>
        <v>0</v>
      </c>
      <c r="DD171" s="162">
        <f t="shared" si="183"/>
        <v>0</v>
      </c>
      <c r="DE171" s="178">
        <f t="shared" si="184"/>
        <v>0</v>
      </c>
    </row>
    <row r="172" spans="1:109">
      <c r="B172" s="108" t="str">
        <f>' B_Populations'!$B$12</f>
        <v>25-34</v>
      </c>
      <c r="C172" s="301"/>
      <c r="D172" s="302"/>
      <c r="E172" s="302"/>
      <c r="F172" s="155"/>
      <c r="G172" s="155"/>
      <c r="H172" s="155"/>
      <c r="I172" s="155"/>
      <c r="J172" s="155"/>
      <c r="K172" s="155"/>
      <c r="L172" s="155"/>
      <c r="M172" s="110"/>
      <c r="N172" s="110"/>
      <c r="O172" s="110"/>
      <c r="P172" s="110"/>
      <c r="Q172" s="110"/>
      <c r="R172" s="110"/>
      <c r="S172" s="110"/>
      <c r="T172" s="110"/>
      <c r="U172" s="110"/>
      <c r="V172" s="110"/>
      <c r="W172" s="110"/>
      <c r="X172" s="110"/>
      <c r="Y172" s="110"/>
      <c r="Z172" s="177"/>
      <c r="AA172" s="177"/>
      <c r="AB172" s="177"/>
      <c r="AC172" s="177"/>
      <c r="AD172" s="177"/>
      <c r="AE172" s="177"/>
      <c r="AF172" s="177"/>
      <c r="AG172" s="110"/>
      <c r="AH172" s="157">
        <f>' B_Populations'!C177</f>
        <v>0</v>
      </c>
      <c r="AI172" s="157">
        <f>IF(AH172=0,0,($C$172/$AH$172)*100000)</f>
        <v>0</v>
      </c>
      <c r="AJ172" s="157">
        <f>' B_Populations'!E177</f>
        <v>0</v>
      </c>
      <c r="AK172" s="157">
        <f>IF(AJ172=0,0,($D$172/$AJ$172)*100000)</f>
        <v>0</v>
      </c>
      <c r="AL172" s="157">
        <f>' B_Populations'!G177</f>
        <v>0</v>
      </c>
      <c r="AM172" s="157">
        <f>IF(AL172=0,0,($E$172/$AL$172)*100000)</f>
        <v>0</v>
      </c>
      <c r="AN172" s="157">
        <f>' B_Populations'!I177</f>
        <v>0</v>
      </c>
      <c r="AO172" s="157">
        <f>IF(AN172=0,0,($F$172/$AN$172)*100000)</f>
        <v>0</v>
      </c>
      <c r="AP172" s="157">
        <f>' B_Populations'!K177</f>
        <v>0</v>
      </c>
      <c r="AQ172" s="157">
        <f>IF(AP172=0,0,($G$172/$AP$172)*100000)</f>
        <v>0</v>
      </c>
      <c r="AR172" s="157">
        <f>' B_Populations'!M177</f>
        <v>0</v>
      </c>
      <c r="AS172" s="157">
        <f>IF(AR172=0,0,($H$172/$AR$172)*100000)</f>
        <v>0</v>
      </c>
      <c r="AT172" s="157">
        <f>' B_Populations'!O177</f>
        <v>0</v>
      </c>
      <c r="AU172" s="157">
        <f>IF(AT172=0,0,($I$172/$AT$172)*100000)</f>
        <v>0</v>
      </c>
      <c r="AV172" s="157">
        <f>' B_Populations'!Q177</f>
        <v>0</v>
      </c>
      <c r="AW172" s="157">
        <f>IF(AV172=0,0,($J$172/$AV$172)*100000)</f>
        <v>0</v>
      </c>
      <c r="AX172" s="157">
        <f>' B_Populations'!S177</f>
        <v>0</v>
      </c>
      <c r="AY172" s="157">
        <f>IF(AX172=0,0,($K$172/$AX$172)*100000)</f>
        <v>0</v>
      </c>
      <c r="AZ172" s="157">
        <f>' B_Populations'!U177</f>
        <v>0</v>
      </c>
      <c r="BA172" s="157">
        <f>IF(AZ172=0,0,($L$172/$AZ$172)*100000)</f>
        <v>0</v>
      </c>
      <c r="CQ172" s="110"/>
      <c r="CR172" s="158"/>
      <c r="CS172" s="159">
        <v>0.135573</v>
      </c>
      <c r="CT172" s="110"/>
      <c r="CU172" s="108" t="str">
        <f>' B_Populations'!$B$12</f>
        <v>25-34</v>
      </c>
      <c r="CV172" s="160">
        <f t="shared" si="175"/>
        <v>0</v>
      </c>
      <c r="CW172" s="161">
        <f t="shared" si="176"/>
        <v>0</v>
      </c>
      <c r="CX172" s="161">
        <f t="shared" si="177"/>
        <v>0</v>
      </c>
      <c r="CY172" s="162">
        <f t="shared" si="178"/>
        <v>0</v>
      </c>
      <c r="CZ172" s="162">
        <f t="shared" si="179"/>
        <v>0</v>
      </c>
      <c r="DA172" s="162">
        <f t="shared" si="180"/>
        <v>0</v>
      </c>
      <c r="DB172" s="162">
        <f t="shared" si="181"/>
        <v>0</v>
      </c>
      <c r="DC172" s="162">
        <f t="shared" si="182"/>
        <v>0</v>
      </c>
      <c r="DD172" s="162">
        <f t="shared" si="183"/>
        <v>0</v>
      </c>
      <c r="DE172" s="178">
        <f t="shared" si="184"/>
        <v>0</v>
      </c>
    </row>
    <row r="173" spans="1:109">
      <c r="B173" s="108" t="str">
        <f>' B_Populations'!$B$13</f>
        <v>35-44</v>
      </c>
      <c r="C173" s="301"/>
      <c r="D173" s="302"/>
      <c r="E173" s="302"/>
      <c r="F173" s="155"/>
      <c r="G173" s="155"/>
      <c r="H173" s="155"/>
      <c r="I173" s="155"/>
      <c r="J173" s="155"/>
      <c r="K173" s="155"/>
      <c r="L173" s="155"/>
      <c r="M173" s="110"/>
      <c r="N173" s="110"/>
      <c r="O173" s="110"/>
      <c r="P173" s="110"/>
      <c r="Q173" s="110"/>
      <c r="R173" s="110"/>
      <c r="S173" s="110"/>
      <c r="T173" s="110"/>
      <c r="U173" s="110"/>
      <c r="V173" s="110"/>
      <c r="W173" s="110"/>
      <c r="X173" s="110"/>
      <c r="Y173" s="110"/>
      <c r="Z173" s="177"/>
      <c r="AA173" s="177"/>
      <c r="AB173" s="177"/>
      <c r="AC173" s="177"/>
      <c r="AD173" s="177"/>
      <c r="AE173" s="177"/>
      <c r="AF173" s="177"/>
      <c r="AG173" s="110"/>
      <c r="AH173" s="157">
        <f>' B_Populations'!C178</f>
        <v>0</v>
      </c>
      <c r="AI173" s="157">
        <f>IF(AH173=0,0,($C$173/$AH$173)*100000)</f>
        <v>0</v>
      </c>
      <c r="AJ173" s="157">
        <f>' B_Populations'!E178</f>
        <v>0</v>
      </c>
      <c r="AK173" s="157">
        <f>IF(AJ173=0,0,($D$173/$AJ$173)*100000)</f>
        <v>0</v>
      </c>
      <c r="AL173" s="157">
        <f>' B_Populations'!G178</f>
        <v>0</v>
      </c>
      <c r="AM173" s="157">
        <f>IF(AL173=0,0,($E$173/$AL$173)*100000)</f>
        <v>0</v>
      </c>
      <c r="AN173" s="157">
        <f>' B_Populations'!I178</f>
        <v>0</v>
      </c>
      <c r="AO173" s="157">
        <f>IF(AN173=0,0,($F$173/$AN$173)*100000)</f>
        <v>0</v>
      </c>
      <c r="AP173" s="157">
        <f>' B_Populations'!K178</f>
        <v>0</v>
      </c>
      <c r="AQ173" s="157">
        <f>IF(AP173=0,0,($G$173/$AP$173)*100000)</f>
        <v>0</v>
      </c>
      <c r="AR173" s="157">
        <f>' B_Populations'!M178</f>
        <v>0</v>
      </c>
      <c r="AS173" s="157">
        <f>IF(AR173=0,0,($H$173/$AR$173)*100000)</f>
        <v>0</v>
      </c>
      <c r="AT173" s="157">
        <f>' B_Populations'!O178</f>
        <v>0</v>
      </c>
      <c r="AU173" s="157">
        <f>IF(AT173=0,0,($I$173/$AT$173)*100000)</f>
        <v>0</v>
      </c>
      <c r="AV173" s="157">
        <f>' B_Populations'!Q178</f>
        <v>0</v>
      </c>
      <c r="AW173" s="157">
        <f>IF(AV173=0,0,($J$173/$AV$173)*100000)</f>
        <v>0</v>
      </c>
      <c r="AX173" s="157">
        <f>' B_Populations'!S178</f>
        <v>0</v>
      </c>
      <c r="AY173" s="157">
        <f>IF(AX173=0,0,($K$173/$AX$173)*100000)</f>
        <v>0</v>
      </c>
      <c r="AZ173" s="157">
        <f>' B_Populations'!U178</f>
        <v>0</v>
      </c>
      <c r="BA173" s="157">
        <f>IF(AZ173=0,0,($L$173/$AZ$173)*100000)</f>
        <v>0</v>
      </c>
      <c r="CQ173" s="110"/>
      <c r="CR173" s="158"/>
      <c r="CS173" s="159">
        <v>0.16261300000000001</v>
      </c>
      <c r="CT173" s="110"/>
      <c r="CU173" s="108" t="str">
        <f>' B_Populations'!$B$13</f>
        <v>35-44</v>
      </c>
      <c r="CV173" s="160">
        <f t="shared" si="175"/>
        <v>0</v>
      </c>
      <c r="CW173" s="161">
        <f t="shared" si="176"/>
        <v>0</v>
      </c>
      <c r="CX173" s="161">
        <f t="shared" si="177"/>
        <v>0</v>
      </c>
      <c r="CY173" s="162">
        <f t="shared" si="178"/>
        <v>0</v>
      </c>
      <c r="CZ173" s="162">
        <f t="shared" si="179"/>
        <v>0</v>
      </c>
      <c r="DA173" s="162">
        <f t="shared" si="180"/>
        <v>0</v>
      </c>
      <c r="DB173" s="162">
        <f t="shared" si="181"/>
        <v>0</v>
      </c>
      <c r="DC173" s="162">
        <f t="shared" si="182"/>
        <v>0</v>
      </c>
      <c r="DD173" s="162">
        <f t="shared" si="183"/>
        <v>0</v>
      </c>
      <c r="DE173" s="178">
        <f t="shared" si="184"/>
        <v>0</v>
      </c>
    </row>
    <row r="174" spans="1:109">
      <c r="B174" s="108" t="str">
        <f>' B_Populations'!$B$14</f>
        <v>45-54</v>
      </c>
      <c r="C174" s="301"/>
      <c r="D174" s="302"/>
      <c r="E174" s="302"/>
      <c r="F174" s="155"/>
      <c r="G174" s="155"/>
      <c r="H174" s="155"/>
      <c r="I174" s="155"/>
      <c r="J174" s="155"/>
      <c r="K174" s="155"/>
      <c r="L174" s="155"/>
      <c r="M174" s="110"/>
      <c r="N174" s="110"/>
      <c r="O174" s="110"/>
      <c r="P174" s="110"/>
      <c r="Q174" s="110"/>
      <c r="R174" s="110"/>
      <c r="S174" s="110"/>
      <c r="T174" s="110"/>
      <c r="U174" s="110"/>
      <c r="V174" s="110"/>
      <c r="W174" s="110"/>
      <c r="X174" s="110"/>
      <c r="Y174" s="110"/>
      <c r="Z174" s="177"/>
      <c r="AA174" s="177"/>
      <c r="AB174" s="177"/>
      <c r="AC174" s="177"/>
      <c r="AD174" s="177"/>
      <c r="AE174" s="177"/>
      <c r="AF174" s="177"/>
      <c r="AG174" s="110"/>
      <c r="AH174" s="157">
        <f>' B_Populations'!C179</f>
        <v>0</v>
      </c>
      <c r="AI174" s="157">
        <f>IF(AH174=0,0,($C$174/$AH$174)*100000)</f>
        <v>0</v>
      </c>
      <c r="AJ174" s="157">
        <f>' B_Populations'!E179</f>
        <v>0</v>
      </c>
      <c r="AK174" s="157">
        <f>IF(AJ174=0,0,($D$174/$AJ$174)*100000)</f>
        <v>0</v>
      </c>
      <c r="AL174" s="157">
        <f>' B_Populations'!G179</f>
        <v>0</v>
      </c>
      <c r="AM174" s="157">
        <f>IF(AL174=0,0,($E$174/$AL$174)*100000)</f>
        <v>0</v>
      </c>
      <c r="AN174" s="157">
        <f>' B_Populations'!I179</f>
        <v>0</v>
      </c>
      <c r="AO174" s="157">
        <f>IF(AN174=0,0,($F$174/$AN$174)*100000)</f>
        <v>0</v>
      </c>
      <c r="AP174" s="157">
        <f>' B_Populations'!K179</f>
        <v>0</v>
      </c>
      <c r="AQ174" s="157">
        <f>IF(AP174=0,0,($G$174/$AP$174)*100000)</f>
        <v>0</v>
      </c>
      <c r="AR174" s="157">
        <f>' B_Populations'!M179</f>
        <v>0</v>
      </c>
      <c r="AS174" s="157">
        <f>IF(AR174=0,0,($H$174/$AR$174)*100000)</f>
        <v>0</v>
      </c>
      <c r="AT174" s="157">
        <f>' B_Populations'!O179</f>
        <v>0</v>
      </c>
      <c r="AU174" s="157">
        <f>IF(AT174=0,0,($I$174/$AT$174)*100000)</f>
        <v>0</v>
      </c>
      <c r="AV174" s="157">
        <f>' B_Populations'!Q179</f>
        <v>0</v>
      </c>
      <c r="AW174" s="157">
        <f>IF(AV174=0,0,($J$174/$AV$174)*100000)</f>
        <v>0</v>
      </c>
      <c r="AX174" s="157">
        <f>' B_Populations'!S179</f>
        <v>0</v>
      </c>
      <c r="AY174" s="157">
        <f>IF(AX174=0,0,($K$174/$AX$174)*100000)</f>
        <v>0</v>
      </c>
      <c r="AZ174" s="157">
        <f>' B_Populations'!U179</f>
        <v>0</v>
      </c>
      <c r="BA174" s="157">
        <f>IF(AZ174=0,0,($L$174/$AZ$174)*100000)</f>
        <v>0</v>
      </c>
      <c r="CQ174" s="110"/>
      <c r="CR174" s="158"/>
      <c r="CS174" s="159">
        <v>0.13483400000000001</v>
      </c>
      <c r="CT174" s="110"/>
      <c r="CU174" s="108" t="str">
        <f>' B_Populations'!$B$14</f>
        <v>45-54</v>
      </c>
      <c r="CV174" s="160">
        <f t="shared" si="175"/>
        <v>0</v>
      </c>
      <c r="CW174" s="161">
        <f t="shared" si="176"/>
        <v>0</v>
      </c>
      <c r="CX174" s="161">
        <f t="shared" si="177"/>
        <v>0</v>
      </c>
      <c r="CY174" s="162">
        <f t="shared" si="178"/>
        <v>0</v>
      </c>
      <c r="CZ174" s="162">
        <f t="shared" si="179"/>
        <v>0</v>
      </c>
      <c r="DA174" s="162">
        <f t="shared" si="180"/>
        <v>0</v>
      </c>
      <c r="DB174" s="162">
        <f t="shared" si="181"/>
        <v>0</v>
      </c>
      <c r="DC174" s="162">
        <f t="shared" si="182"/>
        <v>0</v>
      </c>
      <c r="DD174" s="162">
        <f t="shared" si="183"/>
        <v>0</v>
      </c>
      <c r="DE174" s="178">
        <f t="shared" si="184"/>
        <v>0</v>
      </c>
    </row>
    <row r="175" spans="1:109">
      <c r="B175" s="108" t="str">
        <f>' B_Populations'!$B$15</f>
        <v>55-64</v>
      </c>
      <c r="C175" s="301"/>
      <c r="D175" s="302"/>
      <c r="E175" s="302"/>
      <c r="F175" s="155"/>
      <c r="G175" s="155"/>
      <c r="H175" s="155"/>
      <c r="I175" s="155"/>
      <c r="J175" s="155"/>
      <c r="K175" s="155"/>
      <c r="L175" s="155"/>
      <c r="M175" s="110"/>
      <c r="N175" s="110"/>
      <c r="O175" s="110"/>
      <c r="P175" s="110"/>
      <c r="Q175" s="110"/>
      <c r="R175" s="110"/>
      <c r="S175" s="110"/>
      <c r="T175" s="110"/>
      <c r="U175" s="110"/>
      <c r="V175" s="110"/>
      <c r="W175" s="110"/>
      <c r="X175" s="110"/>
      <c r="Y175" s="110"/>
      <c r="Z175" s="177"/>
      <c r="AA175" s="177"/>
      <c r="AB175" s="177"/>
      <c r="AC175" s="177"/>
      <c r="AD175" s="177"/>
      <c r="AE175" s="177"/>
      <c r="AF175" s="177"/>
      <c r="AG175" s="110"/>
      <c r="AH175" s="157">
        <f>' B_Populations'!C180</f>
        <v>0</v>
      </c>
      <c r="AI175" s="157">
        <f>IF(AH175=0,0,($C$175/$AH$175)*100000)</f>
        <v>0</v>
      </c>
      <c r="AJ175" s="157">
        <f>' B_Populations'!E180</f>
        <v>0</v>
      </c>
      <c r="AK175" s="157">
        <f>IF(AJ175=0,0,($D$175/$AJ$175)*100000)</f>
        <v>0</v>
      </c>
      <c r="AL175" s="157">
        <f>' B_Populations'!G180</f>
        <v>0</v>
      </c>
      <c r="AM175" s="157">
        <f>IF(AL175=0,0,($E$175/$AL$175)*100000)</f>
        <v>0</v>
      </c>
      <c r="AN175" s="157">
        <f>' B_Populations'!I180</f>
        <v>0</v>
      </c>
      <c r="AO175" s="157">
        <f>IF(AN175=0,0,($F$175/$AN$175)*100000)</f>
        <v>0</v>
      </c>
      <c r="AP175" s="157">
        <f>' B_Populations'!K180</f>
        <v>0</v>
      </c>
      <c r="AQ175" s="157">
        <f>IF(AP175=0,0,($G$175/$AP$175)*100000)</f>
        <v>0</v>
      </c>
      <c r="AR175" s="157">
        <f>' B_Populations'!M180</f>
        <v>0</v>
      </c>
      <c r="AS175" s="157">
        <f>IF(AR175=0,0,($H$175/$AR$175)*100000)</f>
        <v>0</v>
      </c>
      <c r="AT175" s="157">
        <f>' B_Populations'!O180</f>
        <v>0</v>
      </c>
      <c r="AU175" s="157">
        <f>IF(AT175=0,0,($I$175/$AT$175)*100000)</f>
        <v>0</v>
      </c>
      <c r="AV175" s="157">
        <f>' B_Populations'!Q180</f>
        <v>0</v>
      </c>
      <c r="AW175" s="157">
        <f>IF(AV175=0,0,($J$175/$AV$175)*100000)</f>
        <v>0</v>
      </c>
      <c r="AX175" s="157">
        <f>' B_Populations'!S180</f>
        <v>0</v>
      </c>
      <c r="AY175" s="157">
        <f>IF(AX175=0,0,($K$175/$AX$175)*100000)</f>
        <v>0</v>
      </c>
      <c r="AZ175" s="157">
        <f>' B_Populations'!U180</f>
        <v>0</v>
      </c>
      <c r="BA175" s="157">
        <f>IF(AZ175=0,0,($L$175/$AZ$175)*100000)</f>
        <v>0</v>
      </c>
      <c r="CQ175" s="110"/>
      <c r="CR175" s="158"/>
      <c r="CS175" s="159">
        <v>8.7247000000000005E-2</v>
      </c>
      <c r="CT175" s="110"/>
      <c r="CU175" s="108" t="str">
        <f>' B_Populations'!$B$15</f>
        <v>55-64</v>
      </c>
      <c r="CV175" s="160">
        <f t="shared" si="175"/>
        <v>0</v>
      </c>
      <c r="CW175" s="161">
        <f t="shared" si="176"/>
        <v>0</v>
      </c>
      <c r="CX175" s="161">
        <f t="shared" si="177"/>
        <v>0</v>
      </c>
      <c r="CY175" s="162">
        <f t="shared" si="178"/>
        <v>0</v>
      </c>
      <c r="CZ175" s="162">
        <f t="shared" si="179"/>
        <v>0</v>
      </c>
      <c r="DA175" s="162">
        <f t="shared" si="180"/>
        <v>0</v>
      </c>
      <c r="DB175" s="162">
        <f t="shared" si="181"/>
        <v>0</v>
      </c>
      <c r="DC175" s="162">
        <f t="shared" si="182"/>
        <v>0</v>
      </c>
      <c r="DD175" s="162">
        <f t="shared" si="183"/>
        <v>0</v>
      </c>
      <c r="DE175" s="178">
        <f t="shared" si="184"/>
        <v>0</v>
      </c>
    </row>
    <row r="176" spans="1:109">
      <c r="B176" s="108" t="str">
        <f>' B_Populations'!$B$16</f>
        <v>65-74</v>
      </c>
      <c r="C176" s="301"/>
      <c r="D176" s="302"/>
      <c r="E176" s="302"/>
      <c r="F176" s="155"/>
      <c r="G176" s="155"/>
      <c r="H176" s="155"/>
      <c r="I176" s="155"/>
      <c r="J176" s="155"/>
      <c r="K176" s="155"/>
      <c r="L176" s="155"/>
      <c r="M176" s="110"/>
      <c r="N176" s="110"/>
      <c r="O176" s="110"/>
      <c r="P176" s="110"/>
      <c r="Q176" s="110"/>
      <c r="R176" s="110"/>
      <c r="S176" s="110"/>
      <c r="T176" s="110"/>
      <c r="U176" s="110"/>
      <c r="V176" s="110"/>
      <c r="W176" s="110"/>
      <c r="X176" s="110"/>
      <c r="Y176" s="110"/>
      <c r="Z176" s="177"/>
      <c r="AA176" s="177"/>
      <c r="AB176" s="177"/>
      <c r="AC176" s="177"/>
      <c r="AD176" s="177"/>
      <c r="AE176" s="177"/>
      <c r="AF176" s="177"/>
      <c r="AG176" s="110"/>
      <c r="AH176" s="157">
        <f>' B_Populations'!C181</f>
        <v>0</v>
      </c>
      <c r="AI176" s="157">
        <f>IF(AH176=0,0,($C$176/$AH$176)*100000)</f>
        <v>0</v>
      </c>
      <c r="AJ176" s="157">
        <f>' B_Populations'!E181</f>
        <v>0</v>
      </c>
      <c r="AK176" s="157">
        <f>IF(AJ176=0,0,($D$176/$AJ$176)*100000)</f>
        <v>0</v>
      </c>
      <c r="AL176" s="157">
        <f>' B_Populations'!G181</f>
        <v>0</v>
      </c>
      <c r="AM176" s="157">
        <f>IF(AL176=0,0,($E$176/$AL$176)*100000)</f>
        <v>0</v>
      </c>
      <c r="AN176" s="157">
        <f>' B_Populations'!I181</f>
        <v>0</v>
      </c>
      <c r="AO176" s="157">
        <f>IF(AN176=0,0,($F$176/$AN$176)*100000)</f>
        <v>0</v>
      </c>
      <c r="AP176" s="157">
        <f>' B_Populations'!K181</f>
        <v>0</v>
      </c>
      <c r="AQ176" s="157">
        <f>IF(AP176=0,0,($G$176/$AP$176)*100000)</f>
        <v>0</v>
      </c>
      <c r="AR176" s="157">
        <f>' B_Populations'!M181</f>
        <v>0</v>
      </c>
      <c r="AS176" s="157">
        <f>IF(AR176=0,0,($H$176/$AR$176)*100000)</f>
        <v>0</v>
      </c>
      <c r="AT176" s="157">
        <f>' B_Populations'!O181</f>
        <v>0</v>
      </c>
      <c r="AU176" s="157">
        <f>IF(AT176=0,0,($I$176/$AT$176)*100000)</f>
        <v>0</v>
      </c>
      <c r="AV176" s="157">
        <f>' B_Populations'!Q181</f>
        <v>0</v>
      </c>
      <c r="AW176" s="157">
        <f>IF(AV176=0,0,($J$176/$AV$176)*100000)</f>
        <v>0</v>
      </c>
      <c r="AX176" s="157">
        <f>' B_Populations'!S181</f>
        <v>0</v>
      </c>
      <c r="AY176" s="157">
        <f>IF(AX176=0,0,($K$176/$AX$176)*100000)</f>
        <v>0</v>
      </c>
      <c r="AZ176" s="157">
        <f>' B_Populations'!U181</f>
        <v>0</v>
      </c>
      <c r="BA176" s="157">
        <f>IF(AZ176=0,0,($L$176/$AZ$176)*100000)</f>
        <v>0</v>
      </c>
      <c r="CQ176" s="110"/>
      <c r="CR176" s="158"/>
      <c r="CS176" s="159">
        <v>6.6036999999999998E-2</v>
      </c>
      <c r="CT176" s="110"/>
      <c r="CU176" s="108" t="str">
        <f>' B_Populations'!$B$16</f>
        <v>65-74</v>
      </c>
      <c r="CV176" s="160">
        <f t="shared" si="175"/>
        <v>0</v>
      </c>
      <c r="CW176" s="161">
        <f t="shared" si="176"/>
        <v>0</v>
      </c>
      <c r="CX176" s="161">
        <f t="shared" si="177"/>
        <v>0</v>
      </c>
      <c r="CY176" s="162">
        <f t="shared" si="178"/>
        <v>0</v>
      </c>
      <c r="CZ176" s="162">
        <f t="shared" si="179"/>
        <v>0</v>
      </c>
      <c r="DA176" s="162">
        <f t="shared" si="180"/>
        <v>0</v>
      </c>
      <c r="DB176" s="162">
        <f t="shared" si="181"/>
        <v>0</v>
      </c>
      <c r="DC176" s="162">
        <f t="shared" si="182"/>
        <v>0</v>
      </c>
      <c r="DD176" s="162">
        <f t="shared" si="183"/>
        <v>0</v>
      </c>
      <c r="DE176" s="178">
        <f t="shared" si="184"/>
        <v>0</v>
      </c>
    </row>
    <row r="177" spans="1:109">
      <c r="B177" s="108" t="str">
        <f>' B_Populations'!$B$17</f>
        <v>75-84</v>
      </c>
      <c r="C177" s="301"/>
      <c r="D177" s="302"/>
      <c r="E177" s="302"/>
      <c r="F177" s="155"/>
      <c r="G177" s="155"/>
      <c r="H177" s="155"/>
      <c r="I177" s="155"/>
      <c r="J177" s="155"/>
      <c r="K177" s="155"/>
      <c r="L177" s="155"/>
      <c r="M177" s="110"/>
      <c r="N177" s="110"/>
      <c r="O177" s="110"/>
      <c r="P177" s="110"/>
      <c r="Q177" s="110"/>
      <c r="R177" s="110"/>
      <c r="S177" s="110"/>
      <c r="T177" s="110"/>
      <c r="U177" s="110"/>
      <c r="V177" s="110"/>
      <c r="W177" s="110"/>
      <c r="X177" s="110"/>
      <c r="Y177" s="110"/>
      <c r="Z177" s="177"/>
      <c r="AA177" s="177"/>
      <c r="AB177" s="177"/>
      <c r="AC177" s="177"/>
      <c r="AD177" s="177"/>
      <c r="AE177" s="177"/>
      <c r="AF177" s="177"/>
      <c r="AG177" s="110"/>
      <c r="AH177" s="157">
        <f>' B_Populations'!C182</f>
        <v>0</v>
      </c>
      <c r="AI177" s="157">
        <f>IF(AH177=0,0,($C$177/$AH$177)*100000)</f>
        <v>0</v>
      </c>
      <c r="AJ177" s="157">
        <f>' B_Populations'!E182</f>
        <v>0</v>
      </c>
      <c r="AK177" s="157">
        <f>IF(AJ177=0,0,($D$177/$AJ$177)*100000)</f>
        <v>0</v>
      </c>
      <c r="AL177" s="157">
        <f>' B_Populations'!G182</f>
        <v>0</v>
      </c>
      <c r="AM177" s="157">
        <f>IF(AL177=0,0,($E$177/$AL$177)*100000)</f>
        <v>0</v>
      </c>
      <c r="AN177" s="157">
        <f>' B_Populations'!I182</f>
        <v>0</v>
      </c>
      <c r="AO177" s="157">
        <f>IF(AN177=0,0,($F$177/$AN$177)*100000)</f>
        <v>0</v>
      </c>
      <c r="AP177" s="157">
        <f>' B_Populations'!K182</f>
        <v>0</v>
      </c>
      <c r="AQ177" s="157">
        <f>IF(AP177=0,0,($G$177/$AP$177)*100000)</f>
        <v>0</v>
      </c>
      <c r="AR177" s="157">
        <f>' B_Populations'!M182</f>
        <v>0</v>
      </c>
      <c r="AS177" s="157">
        <f>IF(AR177=0,0,($H$177/$AR$177)*100000)</f>
        <v>0</v>
      </c>
      <c r="AT177" s="157">
        <f>' B_Populations'!O182</f>
        <v>0</v>
      </c>
      <c r="AU177" s="157">
        <f>IF(AT177=0,0,($I$177/$AT$177)*100000)</f>
        <v>0</v>
      </c>
      <c r="AV177" s="157">
        <f>' B_Populations'!Q182</f>
        <v>0</v>
      </c>
      <c r="AW177" s="157">
        <f>IF(AV177=0,0,($J$177/$AV$177)*100000)</f>
        <v>0</v>
      </c>
      <c r="AX177" s="157">
        <f>' B_Populations'!S182</f>
        <v>0</v>
      </c>
      <c r="AY177" s="157">
        <f>IF(AX177=0,0,($K$177/$AX$177)*100000)</f>
        <v>0</v>
      </c>
      <c r="AZ177" s="157">
        <f>' B_Populations'!U182</f>
        <v>0</v>
      </c>
      <c r="BA177" s="157">
        <f>IF(AZ177=0,0,($L$177/$AZ$177)*100000)</f>
        <v>0</v>
      </c>
      <c r="CQ177" s="110"/>
      <c r="CR177" s="158"/>
      <c r="CS177" s="159">
        <v>4.4840999999999999E-2</v>
      </c>
      <c r="CT177" s="110"/>
      <c r="CU177" s="108" t="str">
        <f>' B_Populations'!$B$17</f>
        <v>75-84</v>
      </c>
      <c r="CV177" s="160">
        <f t="shared" si="175"/>
        <v>0</v>
      </c>
      <c r="CW177" s="161">
        <f t="shared" si="176"/>
        <v>0</v>
      </c>
      <c r="CX177" s="161">
        <f t="shared" si="177"/>
        <v>0</v>
      </c>
      <c r="CY177" s="162">
        <f t="shared" si="178"/>
        <v>0</v>
      </c>
      <c r="CZ177" s="162">
        <f t="shared" si="179"/>
        <v>0</v>
      </c>
      <c r="DA177" s="162">
        <f t="shared" si="180"/>
        <v>0</v>
      </c>
      <c r="DB177" s="162">
        <f t="shared" si="181"/>
        <v>0</v>
      </c>
      <c r="DC177" s="162">
        <f t="shared" si="182"/>
        <v>0</v>
      </c>
      <c r="DD177" s="162">
        <f t="shared" si="183"/>
        <v>0</v>
      </c>
      <c r="DE177" s="178">
        <f t="shared" si="184"/>
        <v>0</v>
      </c>
    </row>
    <row r="178" spans="1:109">
      <c r="B178" s="108" t="str">
        <f>' B_Populations'!$B$18</f>
        <v>85+</v>
      </c>
      <c r="C178" s="301"/>
      <c r="D178" s="302"/>
      <c r="E178" s="302"/>
      <c r="F178" s="155"/>
      <c r="G178" s="155"/>
      <c r="H178" s="155"/>
      <c r="I178" s="155"/>
      <c r="J178" s="155"/>
      <c r="K178" s="155"/>
      <c r="L178" s="155"/>
      <c r="M178" s="110"/>
      <c r="N178" s="110"/>
      <c r="O178" s="110"/>
      <c r="P178" s="110"/>
      <c r="Q178" s="110"/>
      <c r="R178" s="110"/>
      <c r="S178" s="110"/>
      <c r="T178" s="110"/>
      <c r="U178" s="110"/>
      <c r="V178" s="110"/>
      <c r="W178" s="110"/>
      <c r="X178" s="110"/>
      <c r="Y178" s="110"/>
      <c r="Z178" s="177"/>
      <c r="AA178" s="177"/>
      <c r="AB178" s="177"/>
      <c r="AC178" s="177"/>
      <c r="AD178" s="177"/>
      <c r="AE178" s="177"/>
      <c r="AF178" s="177"/>
      <c r="AG178" s="110"/>
      <c r="AH178" s="157">
        <f>' B_Populations'!C183</f>
        <v>0</v>
      </c>
      <c r="AI178" s="157">
        <f>IF(AH178=0,0,($C$178/$AH$178)*100000)</f>
        <v>0</v>
      </c>
      <c r="AJ178" s="157">
        <f>' B_Populations'!E183</f>
        <v>0</v>
      </c>
      <c r="AK178" s="157">
        <f>IF(AJ178=0,0,($D$178/$AJ$178)*100000)</f>
        <v>0</v>
      </c>
      <c r="AL178" s="157">
        <f>' B_Populations'!G183</f>
        <v>0</v>
      </c>
      <c r="AM178" s="157">
        <f>IF(AL178=0,0,($E$178/$AL$178)*100000)</f>
        <v>0</v>
      </c>
      <c r="AN178" s="157">
        <f>' B_Populations'!I183</f>
        <v>0</v>
      </c>
      <c r="AO178" s="157">
        <f>IF(AN178=0,0,($F$178/$AN$178)*100000)</f>
        <v>0</v>
      </c>
      <c r="AP178" s="157">
        <f>' B_Populations'!K183</f>
        <v>0</v>
      </c>
      <c r="AQ178" s="157">
        <f>IF(AP178=0,0,($G$178/$AP$178)*100000)</f>
        <v>0</v>
      </c>
      <c r="AR178" s="157">
        <f>' B_Populations'!M183</f>
        <v>0</v>
      </c>
      <c r="AS178" s="157">
        <f>IF(AR178=0,0,($H$178/$AR$178)*100000)</f>
        <v>0</v>
      </c>
      <c r="AT178" s="157">
        <f>' B_Populations'!O183</f>
        <v>0</v>
      </c>
      <c r="AU178" s="157">
        <f>IF(AT178=0,0,($I$178/$AT$178)*100000)</f>
        <v>0</v>
      </c>
      <c r="AV178" s="157">
        <f>' B_Populations'!Q183</f>
        <v>0</v>
      </c>
      <c r="AW178" s="157">
        <f>IF(AV178=0,0,($J$178/$AV$178)*100000)</f>
        <v>0</v>
      </c>
      <c r="AX178" s="157">
        <f>' B_Populations'!S183</f>
        <v>0</v>
      </c>
      <c r="AY178" s="157">
        <f>IF(AX178=0,0,($K$178/$AX$178)*100000)</f>
        <v>0</v>
      </c>
      <c r="AZ178" s="157">
        <f>' B_Populations'!U183</f>
        <v>0</v>
      </c>
      <c r="BA178" s="157">
        <f>IF(AZ178=0,0,($L$178/$AZ$178)*100000)</f>
        <v>0</v>
      </c>
      <c r="CQ178" s="110"/>
      <c r="CR178" s="158"/>
      <c r="CS178" s="159">
        <v>1.5507999999999999E-2</v>
      </c>
      <c r="CT178" s="110"/>
      <c r="CU178" s="108" t="str">
        <f>' B_Populations'!$B$18</f>
        <v>85+</v>
      </c>
      <c r="CV178" s="160">
        <f t="shared" si="175"/>
        <v>0</v>
      </c>
      <c r="CW178" s="161">
        <f t="shared" si="176"/>
        <v>0</v>
      </c>
      <c r="CX178" s="161">
        <f t="shared" si="177"/>
        <v>0</v>
      </c>
      <c r="CY178" s="162">
        <f t="shared" si="178"/>
        <v>0</v>
      </c>
      <c r="CZ178" s="162">
        <f t="shared" si="179"/>
        <v>0</v>
      </c>
      <c r="DA178" s="162">
        <f t="shared" si="180"/>
        <v>0</v>
      </c>
      <c r="DB178" s="162">
        <f t="shared" si="181"/>
        <v>0</v>
      </c>
      <c r="DC178" s="162">
        <f t="shared" si="182"/>
        <v>0</v>
      </c>
      <c r="DD178" s="162">
        <f t="shared" si="183"/>
        <v>0</v>
      </c>
      <c r="DE178" s="178">
        <f t="shared" si="184"/>
        <v>0</v>
      </c>
    </row>
    <row r="179" spans="1:109">
      <c r="B179" s="163" t="s">
        <v>115</v>
      </c>
      <c r="C179" s="164">
        <f t="shared" ref="C179:L179" si="185">SUM(C169:C178)</f>
        <v>0</v>
      </c>
      <c r="D179" s="165">
        <f t="shared" si="185"/>
        <v>0</v>
      </c>
      <c r="E179" s="165">
        <f t="shared" si="185"/>
        <v>0</v>
      </c>
      <c r="F179" s="167">
        <f t="shared" si="185"/>
        <v>0</v>
      </c>
      <c r="G179" s="167">
        <f t="shared" si="185"/>
        <v>0</v>
      </c>
      <c r="H179" s="167">
        <f t="shared" si="185"/>
        <v>0</v>
      </c>
      <c r="I179" s="167">
        <f t="shared" si="185"/>
        <v>0</v>
      </c>
      <c r="J179" s="167">
        <f t="shared" si="185"/>
        <v>0</v>
      </c>
      <c r="K179" s="167">
        <f t="shared" si="185"/>
        <v>0</v>
      </c>
      <c r="L179" s="179">
        <f t="shared" si="185"/>
        <v>0</v>
      </c>
      <c r="M179" s="98"/>
      <c r="AH179" s="170">
        <f t="shared" ref="AH179:BA179" si="186">SUM(AH169:AH178)</f>
        <v>0</v>
      </c>
      <c r="AI179" s="157">
        <f t="shared" si="186"/>
        <v>0</v>
      </c>
      <c r="AJ179" s="157">
        <f t="shared" si="186"/>
        <v>0</v>
      </c>
      <c r="AK179" s="157">
        <f t="shared" si="186"/>
        <v>0</v>
      </c>
      <c r="AL179" s="157">
        <f t="shared" si="186"/>
        <v>0</v>
      </c>
      <c r="AM179" s="157">
        <f t="shared" si="186"/>
        <v>0</v>
      </c>
      <c r="AN179" s="157">
        <f t="shared" si="186"/>
        <v>0</v>
      </c>
      <c r="AO179" s="157">
        <f t="shared" si="186"/>
        <v>0</v>
      </c>
      <c r="AP179" s="157">
        <f t="shared" si="186"/>
        <v>0</v>
      </c>
      <c r="AQ179" s="157">
        <f t="shared" si="186"/>
        <v>0</v>
      </c>
      <c r="AR179" s="157">
        <f t="shared" si="186"/>
        <v>0</v>
      </c>
      <c r="AS179" s="157">
        <f t="shared" si="186"/>
        <v>0</v>
      </c>
      <c r="AT179" s="157">
        <f t="shared" si="186"/>
        <v>0</v>
      </c>
      <c r="AU179" s="157">
        <f t="shared" si="186"/>
        <v>0</v>
      </c>
      <c r="AV179" s="157">
        <f t="shared" si="186"/>
        <v>0</v>
      </c>
      <c r="AW179" s="157">
        <f t="shared" si="186"/>
        <v>0</v>
      </c>
      <c r="AX179" s="157">
        <f t="shared" si="186"/>
        <v>0</v>
      </c>
      <c r="AY179" s="157">
        <f t="shared" si="186"/>
        <v>0</v>
      </c>
      <c r="AZ179" s="157">
        <f t="shared" si="186"/>
        <v>0</v>
      </c>
      <c r="BA179" s="157">
        <f t="shared" si="186"/>
        <v>0</v>
      </c>
      <c r="CS179" s="171"/>
      <c r="CU179" s="157" t="s">
        <v>115</v>
      </c>
      <c r="CV179" s="160">
        <f t="shared" ref="CV179:DE179" si="187">SUM(CV169:CV178)</f>
        <v>0</v>
      </c>
      <c r="CW179" s="161">
        <f t="shared" si="187"/>
        <v>0</v>
      </c>
      <c r="CX179" s="161">
        <f t="shared" si="187"/>
        <v>0</v>
      </c>
      <c r="CY179" s="172">
        <f t="shared" si="187"/>
        <v>0</v>
      </c>
      <c r="CZ179" s="172">
        <f t="shared" si="187"/>
        <v>0</v>
      </c>
      <c r="DA179" s="172">
        <f t="shared" si="187"/>
        <v>0</v>
      </c>
      <c r="DB179" s="172">
        <f t="shared" si="187"/>
        <v>0</v>
      </c>
      <c r="DC179" s="172">
        <f t="shared" si="187"/>
        <v>0</v>
      </c>
      <c r="DD179" s="172">
        <f t="shared" si="187"/>
        <v>0</v>
      </c>
      <c r="DE179" s="180">
        <f t="shared" si="187"/>
        <v>0</v>
      </c>
    </row>
    <row r="181" spans="1:109" ht="12.95" thickBot="1"/>
    <row r="182" spans="1:109" ht="13.5" thickBot="1">
      <c r="A182" s="136" t="s">
        <v>116</v>
      </c>
      <c r="B182" s="173"/>
      <c r="C182" s="174">
        <f>' B_Populations'!A190</f>
        <v>0</v>
      </c>
      <c r="D182" s="139" t="s">
        <v>103</v>
      </c>
      <c r="E182" s="139"/>
      <c r="F182" s="140" t="s">
        <v>104</v>
      </c>
      <c r="G182" s="141"/>
      <c r="H182" s="141"/>
      <c r="I182" s="141"/>
      <c r="J182" s="141"/>
      <c r="K182" s="141"/>
      <c r="L182" s="141"/>
      <c r="M182" s="98"/>
      <c r="N182" s="98"/>
      <c r="O182" s="98"/>
      <c r="P182" s="98"/>
      <c r="Q182" s="98"/>
      <c r="R182" s="98"/>
      <c r="S182" s="98"/>
      <c r="T182" s="98"/>
      <c r="U182" s="98"/>
      <c r="V182" s="98"/>
      <c r="W182" s="98"/>
      <c r="X182" s="98"/>
      <c r="Y182" s="98"/>
      <c r="CV182" s="98" t="s">
        <v>106</v>
      </c>
      <c r="CW182" s="98"/>
      <c r="CX182" s="98"/>
      <c r="CY182" s="98"/>
    </row>
    <row r="183" spans="1:109" ht="39">
      <c r="B183" s="144" t="s">
        <v>32</v>
      </c>
      <c r="C183" s="145" t="s">
        <v>107</v>
      </c>
      <c r="D183" s="146" t="s">
        <v>108</v>
      </c>
      <c r="E183" s="146" t="s">
        <v>109</v>
      </c>
      <c r="F183" s="148" t="str">
        <f>' B_Populations'!$I$8</f>
        <v>White-Not Hispanic</v>
      </c>
      <c r="G183" s="148" t="str">
        <f>' B_Populations'!$K$8</f>
        <v>Hispanic</v>
      </c>
      <c r="H183" s="148" t="str">
        <f>' B_Populations'!$M$8</f>
        <v>Black-Not Hispanic</v>
      </c>
      <c r="I183" s="148" t="str">
        <f>' B_Populations'!$O$8</f>
        <v>Asian</v>
      </c>
      <c r="J183" s="148" t="str">
        <f>' B_Populations'!$Q$8</f>
        <v>American Indian/Alaska Native</v>
      </c>
      <c r="K183" s="148" t="str">
        <f>' B_Populations'!$S$8</f>
        <v>Other</v>
      </c>
      <c r="L183" s="175" t="str">
        <f>' B_Populations'!$U$8</f>
        <v>Other</v>
      </c>
      <c r="M183" s="102"/>
      <c r="N183" s="102"/>
      <c r="O183" s="102"/>
      <c r="P183" s="102"/>
      <c r="Q183" s="102"/>
      <c r="R183" s="102"/>
      <c r="S183" s="102"/>
      <c r="T183" s="102"/>
      <c r="U183" s="102"/>
      <c r="V183" s="102"/>
      <c r="W183" s="102"/>
      <c r="X183" s="102"/>
      <c r="Y183" s="102"/>
      <c r="Z183" s="102"/>
      <c r="AA183" s="102"/>
      <c r="AB183" s="102"/>
      <c r="AC183" s="102"/>
      <c r="AD183" s="102"/>
      <c r="AE183" s="102"/>
      <c r="AF183" s="102"/>
      <c r="AH183" s="150" t="s">
        <v>110</v>
      </c>
      <c r="AI183" s="150" t="s">
        <v>111</v>
      </c>
      <c r="AJ183" s="150" t="s">
        <v>112</v>
      </c>
      <c r="AK183" s="150" t="s">
        <v>111</v>
      </c>
      <c r="AL183" s="150" t="s">
        <v>113</v>
      </c>
      <c r="AM183" s="150" t="s">
        <v>111</v>
      </c>
      <c r="AN183" s="150" t="str">
        <f>' B_Populations'!$I$8</f>
        <v>White-Not Hispanic</v>
      </c>
      <c r="AO183" s="150" t="s">
        <v>111</v>
      </c>
      <c r="AP183" s="150" t="str">
        <f>' B_Populations'!$K$8</f>
        <v>Hispanic</v>
      </c>
      <c r="AQ183" s="150" t="s">
        <v>111</v>
      </c>
      <c r="AR183" s="150" t="str">
        <f>' B_Populations'!$M$8</f>
        <v>Black-Not Hispanic</v>
      </c>
      <c r="AS183" s="150" t="s">
        <v>111</v>
      </c>
      <c r="AT183" s="150" t="str">
        <f>' B_Populations'!$O$8</f>
        <v>Asian</v>
      </c>
      <c r="AU183" s="150" t="s">
        <v>111</v>
      </c>
      <c r="AV183" s="150" t="str">
        <f>' B_Populations'!$Q$8</f>
        <v>American Indian/Alaska Native</v>
      </c>
      <c r="AW183" s="150" t="s">
        <v>111</v>
      </c>
      <c r="AX183" s="150" t="str">
        <f>' B_Populations'!$S$8</f>
        <v>Other</v>
      </c>
      <c r="AY183" s="150" t="s">
        <v>111</v>
      </c>
      <c r="AZ183" s="150" t="str">
        <f>' B_Populations'!$U$8</f>
        <v>Other</v>
      </c>
      <c r="BA183" s="150" t="s">
        <v>111</v>
      </c>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51" t="s">
        <v>114</v>
      </c>
      <c r="CU183" s="150" t="s">
        <v>32</v>
      </c>
      <c r="CV183" s="152" t="s">
        <v>33</v>
      </c>
      <c r="CW183" s="153" t="s">
        <v>34</v>
      </c>
      <c r="CX183" s="153" t="s">
        <v>35</v>
      </c>
      <c r="CY183" s="148" t="str">
        <f>' B_Populations'!$I$8</f>
        <v>White-Not Hispanic</v>
      </c>
      <c r="CZ183" s="148" t="str">
        <f>' B_Populations'!$K$8</f>
        <v>Hispanic</v>
      </c>
      <c r="DA183" s="148" t="str">
        <f>' B_Populations'!$M$8</f>
        <v>Black-Not Hispanic</v>
      </c>
      <c r="DB183" s="148" t="str">
        <f>' B_Populations'!$O$8</f>
        <v>Asian</v>
      </c>
      <c r="DC183" s="148" t="str">
        <f>' B_Populations'!$Q$8</f>
        <v>American Indian/Alaska Native</v>
      </c>
      <c r="DD183" s="148" t="str">
        <f>' B_Populations'!$S$8</f>
        <v>Other</v>
      </c>
      <c r="DE183" s="175" t="str">
        <f>' B_Populations'!$U$8</f>
        <v>Other</v>
      </c>
    </row>
    <row r="184" spans="1:109">
      <c r="B184" s="108" t="str">
        <f>' B_Populations'!$B$9</f>
        <v>10-14</v>
      </c>
      <c r="C184" s="301"/>
      <c r="D184" s="302"/>
      <c r="E184" s="302"/>
      <c r="F184" s="155"/>
      <c r="G184" s="155"/>
      <c r="H184" s="155"/>
      <c r="I184" s="155"/>
      <c r="J184" s="155"/>
      <c r="K184" s="155"/>
      <c r="L184" s="155"/>
      <c r="M184" s="110"/>
      <c r="N184" s="110"/>
      <c r="O184" s="110"/>
      <c r="P184" s="110"/>
      <c r="Q184" s="110"/>
      <c r="R184" s="110"/>
      <c r="S184" s="110"/>
      <c r="T184" s="110"/>
      <c r="U184" s="110"/>
      <c r="V184" s="110"/>
      <c r="W184" s="110"/>
      <c r="X184" s="110"/>
      <c r="Y184" s="110"/>
      <c r="Z184" s="177"/>
      <c r="AA184" s="177"/>
      <c r="AB184" s="177"/>
      <c r="AC184" s="177"/>
      <c r="AD184" s="177"/>
      <c r="AE184" s="177"/>
      <c r="AF184" s="177"/>
      <c r="AG184" s="110"/>
      <c r="AH184" s="157">
        <f>' B_Populations'!C189</f>
        <v>0</v>
      </c>
      <c r="AI184" s="157">
        <f>IF(AH184=0,0,($C$184/$AH$184)*100000)</f>
        <v>0</v>
      </c>
      <c r="AJ184" s="157">
        <f>' B_Populations'!E189</f>
        <v>0</v>
      </c>
      <c r="AK184" s="157">
        <f>IF(AJ184=0,0,($D$4/$AJ$4)*100000)</f>
        <v>0</v>
      </c>
      <c r="AL184" s="157">
        <f>' B_Populations'!G189</f>
        <v>0</v>
      </c>
      <c r="AM184" s="157">
        <f>IF(AL184=0,0,($E$4/$AL$4)*100000)</f>
        <v>0</v>
      </c>
      <c r="AN184" s="157">
        <f>' B_Populations'!I189</f>
        <v>0</v>
      </c>
      <c r="AO184" s="157">
        <f>IF(AN184=0,0,($F$4/$AN$4)*100000)</f>
        <v>0</v>
      </c>
      <c r="AP184" s="157">
        <f>' B_Populations'!K189</f>
        <v>0</v>
      </c>
      <c r="AQ184" s="157">
        <f>IF(AP184=0,0,($G$4/$AP$4)*100000)</f>
        <v>0</v>
      </c>
      <c r="AR184" s="157">
        <f>' B_Populations'!M189</f>
        <v>0</v>
      </c>
      <c r="AS184" s="157">
        <f>IF(AR184=0,0,($H$4/$AR$4)*100000)</f>
        <v>0</v>
      </c>
      <c r="AT184" s="157">
        <f>' B_Populations'!O189</f>
        <v>0</v>
      </c>
      <c r="AU184" s="157">
        <f>IF(AT184=0,0,($I$4/$AT$4)*100000)</f>
        <v>0</v>
      </c>
      <c r="AV184" s="157">
        <f>' B_Populations'!Q189</f>
        <v>0</v>
      </c>
      <c r="AW184" s="157">
        <f>IF(AV184=0,0,($J$4/$AV$4)*100000)</f>
        <v>0</v>
      </c>
      <c r="AX184" s="157">
        <f>' B_Populations'!S189</f>
        <v>0</v>
      </c>
      <c r="AY184" s="157">
        <f>IF(AX184=0,0,($K$4/$AX$4)*100000)</f>
        <v>0</v>
      </c>
      <c r="AZ184" s="157">
        <f>' B_Populations'!U189</f>
        <v>0</v>
      </c>
      <c r="BA184" s="157">
        <f>IF(AZ184=0,0,($L$4/$AZ$4)*100000)</f>
        <v>0</v>
      </c>
      <c r="CQ184" s="110"/>
      <c r="CR184" s="158"/>
      <c r="CS184" s="159">
        <v>7.3032E-2</v>
      </c>
      <c r="CT184" s="110"/>
      <c r="CU184" s="108" t="str">
        <f>' B_Populations'!$B$9</f>
        <v>10-14</v>
      </c>
      <c r="CV184" s="160">
        <f t="shared" ref="CV184:CV193" si="188">AI184*CS184</f>
        <v>0</v>
      </c>
      <c r="CW184" s="161">
        <f t="shared" ref="CW184:CW193" si="189">AK184*CS184</f>
        <v>0</v>
      </c>
      <c r="CX184" s="161">
        <f t="shared" ref="CX184:CX193" si="190">AM184*CS184</f>
        <v>0</v>
      </c>
      <c r="CY184" s="162">
        <f t="shared" ref="CY184:CY193" si="191">AO184*CS184</f>
        <v>0</v>
      </c>
      <c r="CZ184" s="162">
        <f t="shared" ref="CZ184:CZ193" si="192">AQ184*CS184</f>
        <v>0</v>
      </c>
      <c r="DA184" s="162">
        <f t="shared" ref="DA184:DA193" si="193">AS184*CS184</f>
        <v>0</v>
      </c>
      <c r="DB184" s="162">
        <f t="shared" ref="DB184:DB193" si="194">AU184*CS184</f>
        <v>0</v>
      </c>
      <c r="DC184" s="162">
        <f t="shared" ref="DC184:DC193" si="195">AW184*CS184</f>
        <v>0</v>
      </c>
      <c r="DD184" s="162">
        <f t="shared" ref="DD184:DD193" si="196">AY184*CS184</f>
        <v>0</v>
      </c>
      <c r="DE184" s="178">
        <f t="shared" ref="DE184:DE193" si="197">BA184*CS184</f>
        <v>0</v>
      </c>
    </row>
    <row r="185" spans="1:109">
      <c r="B185" s="108" t="str">
        <f>' B_Populations'!$B$10</f>
        <v>15-19</v>
      </c>
      <c r="C185" s="301"/>
      <c r="D185" s="302"/>
      <c r="E185" s="302"/>
      <c r="F185" s="155"/>
      <c r="G185" s="155"/>
      <c r="H185" s="155"/>
      <c r="I185" s="155"/>
      <c r="J185" s="155"/>
      <c r="K185" s="155"/>
      <c r="L185" s="155"/>
      <c r="M185" s="110"/>
      <c r="N185" s="110"/>
      <c r="O185" s="110"/>
      <c r="P185" s="110"/>
      <c r="Q185" s="110"/>
      <c r="R185" s="110"/>
      <c r="S185" s="110"/>
      <c r="T185" s="110"/>
      <c r="U185" s="110"/>
      <c r="V185" s="110"/>
      <c r="W185" s="110"/>
      <c r="X185" s="110"/>
      <c r="Y185" s="110"/>
      <c r="Z185" s="177"/>
      <c r="AA185" s="177"/>
      <c r="AB185" s="177"/>
      <c r="AC185" s="177"/>
      <c r="AD185" s="177"/>
      <c r="AE185" s="177"/>
      <c r="AF185" s="177"/>
      <c r="AG185" s="110"/>
      <c r="AH185" s="157">
        <f>' B_Populations'!C190</f>
        <v>0</v>
      </c>
      <c r="AI185" s="157">
        <f>IF(AH185=0,0,($C$185/$AH$185)*100000)</f>
        <v>0</v>
      </c>
      <c r="AJ185" s="157">
        <f>' B_Populations'!E190</f>
        <v>0</v>
      </c>
      <c r="AK185" s="157">
        <f>IF(AJ185=0,0,($D$5/$AJ$5)*100000)</f>
        <v>0</v>
      </c>
      <c r="AL185" s="157">
        <f>' B_Populations'!G190</f>
        <v>0</v>
      </c>
      <c r="AM185" s="157">
        <f>IF(AL185=0,0,($E$5/$AL$5)*100000)</f>
        <v>0</v>
      </c>
      <c r="AN185" s="157">
        <f>' B_Populations'!I190</f>
        <v>0</v>
      </c>
      <c r="AO185" s="157">
        <f>IF(AN185=0,0,($F$5/$AN$5)*100000)</f>
        <v>0</v>
      </c>
      <c r="AP185" s="157">
        <f>' B_Populations'!K190</f>
        <v>0</v>
      </c>
      <c r="AQ185" s="157">
        <f>IF(AP185=0,0,($G$5/$AP$5)*100000)</f>
        <v>0</v>
      </c>
      <c r="AR185" s="157">
        <f>' B_Populations'!M190</f>
        <v>0</v>
      </c>
      <c r="AS185" s="157">
        <f>IF(AR185=0,0,($H$5/$AR$5)*100000)</f>
        <v>0</v>
      </c>
      <c r="AT185" s="157">
        <f>' B_Populations'!O190</f>
        <v>0</v>
      </c>
      <c r="AU185" s="157">
        <f>IF(AT185=0,0,($I$5/$AT$5)*100000)</f>
        <v>0</v>
      </c>
      <c r="AV185" s="157">
        <f>' B_Populations'!Q190</f>
        <v>0</v>
      </c>
      <c r="AW185" s="157">
        <f>IF(AV185=0,0,($J$5/$AV$5)*100000)</f>
        <v>0</v>
      </c>
      <c r="AX185" s="157">
        <f>' B_Populations'!S190</f>
        <v>0</v>
      </c>
      <c r="AY185" s="157">
        <f>IF(AX185=0,0,($K$5/$AX$5)*100000)</f>
        <v>0</v>
      </c>
      <c r="AZ185" s="157">
        <f>' B_Populations'!U190</f>
        <v>0</v>
      </c>
      <c r="BA185" s="157">
        <f>IF(AZ185=0,0,($L$5/$AZ$5)*100000)</f>
        <v>0</v>
      </c>
      <c r="CQ185" s="110"/>
      <c r="CR185" s="158"/>
      <c r="CS185" s="159">
        <v>7.2168999999999997E-2</v>
      </c>
      <c r="CT185" s="110"/>
      <c r="CU185" s="108" t="str">
        <f>' B_Populations'!$B$10</f>
        <v>15-19</v>
      </c>
      <c r="CV185" s="160">
        <f t="shared" si="188"/>
        <v>0</v>
      </c>
      <c r="CW185" s="161">
        <f t="shared" si="189"/>
        <v>0</v>
      </c>
      <c r="CX185" s="161">
        <f t="shared" si="190"/>
        <v>0</v>
      </c>
      <c r="CY185" s="162">
        <f t="shared" si="191"/>
        <v>0</v>
      </c>
      <c r="CZ185" s="162">
        <f t="shared" si="192"/>
        <v>0</v>
      </c>
      <c r="DA185" s="162">
        <f t="shared" si="193"/>
        <v>0</v>
      </c>
      <c r="DB185" s="162">
        <f t="shared" si="194"/>
        <v>0</v>
      </c>
      <c r="DC185" s="162">
        <f t="shared" si="195"/>
        <v>0</v>
      </c>
      <c r="DD185" s="162">
        <f t="shared" si="196"/>
        <v>0</v>
      </c>
      <c r="DE185" s="178">
        <f t="shared" si="197"/>
        <v>0</v>
      </c>
    </row>
    <row r="186" spans="1:109">
      <c r="B186" s="108" t="str">
        <f>' B_Populations'!$B$11</f>
        <v>20-24</v>
      </c>
      <c r="C186" s="301"/>
      <c r="D186" s="302"/>
      <c r="E186" s="302"/>
      <c r="F186" s="155"/>
      <c r="G186" s="155"/>
      <c r="H186" s="155"/>
      <c r="I186" s="155"/>
      <c r="J186" s="155"/>
      <c r="K186" s="155"/>
      <c r="L186" s="155"/>
      <c r="M186" s="110"/>
      <c r="N186" s="110"/>
      <c r="O186" s="110"/>
      <c r="P186" s="110"/>
      <c r="Q186" s="110"/>
      <c r="R186" s="110"/>
      <c r="S186" s="110"/>
      <c r="T186" s="110"/>
      <c r="U186" s="110"/>
      <c r="V186" s="110"/>
      <c r="W186" s="110"/>
      <c r="X186" s="110"/>
      <c r="Y186" s="110"/>
      <c r="Z186" s="177"/>
      <c r="AA186" s="177"/>
      <c r="AB186" s="177"/>
      <c r="AC186" s="177"/>
      <c r="AD186" s="177"/>
      <c r="AE186" s="177"/>
      <c r="AF186" s="177"/>
      <c r="AG186" s="110"/>
      <c r="AH186" s="157">
        <f>' B_Populations'!C191</f>
        <v>0</v>
      </c>
      <c r="AI186" s="157">
        <f>IF(AH186=0,0,($C$186/$AH$186)*100000)</f>
        <v>0</v>
      </c>
      <c r="AJ186" s="157">
        <f>' B_Populations'!E191</f>
        <v>0</v>
      </c>
      <c r="AK186" s="157">
        <f>IF(AJ186=0,0,($D$6/$AJ$6)*100000)</f>
        <v>0</v>
      </c>
      <c r="AL186" s="157">
        <f>' B_Populations'!G191</f>
        <v>0</v>
      </c>
      <c r="AM186" s="157">
        <f>IF(AL186=0,0,($E$6/$AL$6)*100000)</f>
        <v>0</v>
      </c>
      <c r="AN186" s="157">
        <f>' B_Populations'!I191</f>
        <v>0</v>
      </c>
      <c r="AO186" s="157">
        <f>IF(AN186=0,0,($F$6/$AN$6)*100000)</f>
        <v>0</v>
      </c>
      <c r="AP186" s="157">
        <f>' B_Populations'!K191</f>
        <v>0</v>
      </c>
      <c r="AQ186" s="157">
        <f>IF(AP186=0,0,($G$6/$AP$6)*100000)</f>
        <v>0</v>
      </c>
      <c r="AR186" s="157">
        <f>' B_Populations'!M191</f>
        <v>0</v>
      </c>
      <c r="AS186" s="157">
        <f>IF(AR186=0,0,($H$6/$AR$6)*100000)</f>
        <v>0</v>
      </c>
      <c r="AT186" s="157">
        <f>' B_Populations'!O191</f>
        <v>0</v>
      </c>
      <c r="AU186" s="157">
        <f>IF(AT186=0,0,($I$6/$AT$6)*100000)</f>
        <v>0</v>
      </c>
      <c r="AV186" s="157">
        <f>' B_Populations'!Q191</f>
        <v>0</v>
      </c>
      <c r="AW186" s="157">
        <f>IF(AV186=0,0,($J$6/$AV$6)*100000)</f>
        <v>0</v>
      </c>
      <c r="AX186" s="157">
        <f>' B_Populations'!S191</f>
        <v>0</v>
      </c>
      <c r="AY186" s="157">
        <f>IF(AX186=0,0,($K$6/$AX$6)*100000)</f>
        <v>0</v>
      </c>
      <c r="AZ186" s="157">
        <f>' B_Populations'!U191</f>
        <v>0</v>
      </c>
      <c r="BA186" s="157">
        <f>IF(AZ186=0,0,($L$6/$AZ$6)*100000)</f>
        <v>0</v>
      </c>
      <c r="CQ186" s="110"/>
      <c r="CR186" s="158"/>
      <c r="CS186" s="159">
        <v>6.6477999999999995E-2</v>
      </c>
      <c r="CT186" s="110"/>
      <c r="CU186" s="108" t="str">
        <f>' B_Populations'!$B$11</f>
        <v>20-24</v>
      </c>
      <c r="CV186" s="160">
        <f t="shared" si="188"/>
        <v>0</v>
      </c>
      <c r="CW186" s="161">
        <f t="shared" si="189"/>
        <v>0</v>
      </c>
      <c r="CX186" s="161">
        <f t="shared" si="190"/>
        <v>0</v>
      </c>
      <c r="CY186" s="162">
        <f t="shared" si="191"/>
        <v>0</v>
      </c>
      <c r="CZ186" s="162">
        <f t="shared" si="192"/>
        <v>0</v>
      </c>
      <c r="DA186" s="162">
        <f t="shared" si="193"/>
        <v>0</v>
      </c>
      <c r="DB186" s="162">
        <f t="shared" si="194"/>
        <v>0</v>
      </c>
      <c r="DC186" s="162">
        <f t="shared" si="195"/>
        <v>0</v>
      </c>
      <c r="DD186" s="162">
        <f t="shared" si="196"/>
        <v>0</v>
      </c>
      <c r="DE186" s="178">
        <f t="shared" si="197"/>
        <v>0</v>
      </c>
    </row>
    <row r="187" spans="1:109">
      <c r="B187" s="108" t="str">
        <f>' B_Populations'!$B$12</f>
        <v>25-34</v>
      </c>
      <c r="C187" s="301"/>
      <c r="D187" s="302"/>
      <c r="E187" s="302"/>
      <c r="F187" s="155"/>
      <c r="G187" s="155"/>
      <c r="H187" s="155"/>
      <c r="I187" s="155"/>
      <c r="J187" s="155"/>
      <c r="K187" s="155"/>
      <c r="L187" s="155"/>
      <c r="M187" s="110"/>
      <c r="N187" s="110"/>
      <c r="O187" s="110"/>
      <c r="P187" s="110"/>
      <c r="Q187" s="110"/>
      <c r="R187" s="110"/>
      <c r="S187" s="110"/>
      <c r="T187" s="110"/>
      <c r="U187" s="110"/>
      <c r="V187" s="110"/>
      <c r="W187" s="110"/>
      <c r="X187" s="110"/>
      <c r="Y187" s="110"/>
      <c r="Z187" s="177"/>
      <c r="AA187" s="177"/>
      <c r="AB187" s="177"/>
      <c r="AC187" s="177"/>
      <c r="AD187" s="177"/>
      <c r="AE187" s="177"/>
      <c r="AF187" s="177"/>
      <c r="AG187" s="110"/>
      <c r="AH187" s="157">
        <f>' B_Populations'!C192</f>
        <v>0</v>
      </c>
      <c r="AI187" s="157">
        <f>IF(AH187=0,0,($C$187/$AH$187)*100000)</f>
        <v>0</v>
      </c>
      <c r="AJ187" s="157">
        <f>' B_Populations'!E192</f>
        <v>0</v>
      </c>
      <c r="AK187" s="157">
        <f>IF(AJ187=0,0,($D$7/$AJ$7)*100000)</f>
        <v>0</v>
      </c>
      <c r="AL187" s="157">
        <f>' B_Populations'!G192</f>
        <v>0</v>
      </c>
      <c r="AM187" s="157">
        <f>IF(AL187=0,0,($E$7/$AL$7)*100000)</f>
        <v>0</v>
      </c>
      <c r="AN187" s="157">
        <f>' B_Populations'!I192</f>
        <v>0</v>
      </c>
      <c r="AO187" s="157">
        <f>IF(AN187=0,0,($F$7/$AN$7)*100000)</f>
        <v>0</v>
      </c>
      <c r="AP187" s="157">
        <f>' B_Populations'!K192</f>
        <v>0</v>
      </c>
      <c r="AQ187" s="157">
        <f>IF(AP187=0,0,($G$7/$AP$7)*100000)</f>
        <v>0</v>
      </c>
      <c r="AR187" s="157">
        <f>' B_Populations'!M192</f>
        <v>0</v>
      </c>
      <c r="AS187" s="157">
        <f>IF(AR187=0,0,($H$7/$AR$7)*100000)</f>
        <v>0</v>
      </c>
      <c r="AT187" s="157">
        <f>' B_Populations'!O192</f>
        <v>0</v>
      </c>
      <c r="AU187" s="157">
        <f>IF(AT187=0,0,($I$7/$AT$7)*100000)</f>
        <v>0</v>
      </c>
      <c r="AV187" s="157">
        <f>' B_Populations'!Q192</f>
        <v>0</v>
      </c>
      <c r="AW187" s="157">
        <f>IF(AV187=0,0,($J$7/$AV$7)*100000)</f>
        <v>0</v>
      </c>
      <c r="AX187" s="157">
        <f>' B_Populations'!S192</f>
        <v>0</v>
      </c>
      <c r="AY187" s="157">
        <f>IF(AX187=0,0,($K$7/$AX$7)*100000)</f>
        <v>0</v>
      </c>
      <c r="AZ187" s="157">
        <f>' B_Populations'!U192</f>
        <v>0</v>
      </c>
      <c r="BA187" s="157">
        <f>IF(AZ187=0,0,($L$7/$AZ$7)*100000)</f>
        <v>0</v>
      </c>
      <c r="CQ187" s="110"/>
      <c r="CR187" s="158"/>
      <c r="CS187" s="159">
        <v>0.135573</v>
      </c>
      <c r="CT187" s="110"/>
      <c r="CU187" s="108" t="str">
        <f>' B_Populations'!$B$12</f>
        <v>25-34</v>
      </c>
      <c r="CV187" s="160">
        <f t="shared" si="188"/>
        <v>0</v>
      </c>
      <c r="CW187" s="161">
        <f t="shared" si="189"/>
        <v>0</v>
      </c>
      <c r="CX187" s="161">
        <f t="shared" si="190"/>
        <v>0</v>
      </c>
      <c r="CY187" s="162">
        <f t="shared" si="191"/>
        <v>0</v>
      </c>
      <c r="CZ187" s="162">
        <f t="shared" si="192"/>
        <v>0</v>
      </c>
      <c r="DA187" s="162">
        <f t="shared" si="193"/>
        <v>0</v>
      </c>
      <c r="DB187" s="162">
        <f t="shared" si="194"/>
        <v>0</v>
      </c>
      <c r="DC187" s="162">
        <f t="shared" si="195"/>
        <v>0</v>
      </c>
      <c r="DD187" s="162">
        <f t="shared" si="196"/>
        <v>0</v>
      </c>
      <c r="DE187" s="178">
        <f t="shared" si="197"/>
        <v>0</v>
      </c>
    </row>
    <row r="188" spans="1:109">
      <c r="B188" s="108" t="str">
        <f>' B_Populations'!$B$13</f>
        <v>35-44</v>
      </c>
      <c r="C188" s="301"/>
      <c r="D188" s="302"/>
      <c r="E188" s="302"/>
      <c r="F188" s="155"/>
      <c r="G188" s="155"/>
      <c r="H188" s="155"/>
      <c r="I188" s="155"/>
      <c r="J188" s="155"/>
      <c r="K188" s="155"/>
      <c r="L188" s="155"/>
      <c r="M188" s="110"/>
      <c r="N188" s="110"/>
      <c r="O188" s="110"/>
      <c r="P188" s="110"/>
      <c r="Q188" s="110"/>
      <c r="R188" s="110"/>
      <c r="S188" s="110"/>
      <c r="T188" s="110"/>
      <c r="U188" s="110"/>
      <c r="V188" s="110"/>
      <c r="W188" s="110"/>
      <c r="X188" s="110"/>
      <c r="Y188" s="110"/>
      <c r="Z188" s="177"/>
      <c r="AA188" s="177"/>
      <c r="AB188" s="177"/>
      <c r="AC188" s="177"/>
      <c r="AD188" s="177"/>
      <c r="AE188" s="177"/>
      <c r="AF188" s="177"/>
      <c r="AG188" s="110"/>
      <c r="AH188" s="157">
        <f>' B_Populations'!C193</f>
        <v>0</v>
      </c>
      <c r="AI188" s="157">
        <f>IF(AH188=0,0,($C$188/$AH$188)*100000)</f>
        <v>0</v>
      </c>
      <c r="AJ188" s="157">
        <f>' B_Populations'!E193</f>
        <v>0</v>
      </c>
      <c r="AK188" s="157">
        <f>IF(AJ188=0,0,($D$8/$AJ$8)*100000)</f>
        <v>0</v>
      </c>
      <c r="AL188" s="157">
        <f>' B_Populations'!G193</f>
        <v>0</v>
      </c>
      <c r="AM188" s="157">
        <f>IF(AL188=0,0,($E$8/$AL$8)*100000)</f>
        <v>0</v>
      </c>
      <c r="AN188" s="157">
        <f>' B_Populations'!I193</f>
        <v>0</v>
      </c>
      <c r="AO188" s="157">
        <f>IF(AN188=0,0,($F$8/$AN$8)*100000)</f>
        <v>0</v>
      </c>
      <c r="AP188" s="157">
        <f>' B_Populations'!K193</f>
        <v>0</v>
      </c>
      <c r="AQ188" s="157">
        <f>IF(AP188=0,0,($G$8/$AP$8)*100000)</f>
        <v>0</v>
      </c>
      <c r="AR188" s="157">
        <f>' B_Populations'!M193</f>
        <v>0</v>
      </c>
      <c r="AS188" s="157">
        <f>IF(AR188=0,0,($H$8/$AR$8)*100000)</f>
        <v>0</v>
      </c>
      <c r="AT188" s="157">
        <f>' B_Populations'!O193</f>
        <v>0</v>
      </c>
      <c r="AU188" s="157">
        <f>IF(AT188=0,0,($I$8/$AT$8)*100000)</f>
        <v>0</v>
      </c>
      <c r="AV188" s="157">
        <f>' B_Populations'!Q193</f>
        <v>0</v>
      </c>
      <c r="AW188" s="157">
        <f>IF(AV188=0,0,($J$8/$AV$8)*100000)</f>
        <v>0</v>
      </c>
      <c r="AX188" s="157">
        <f>' B_Populations'!S193</f>
        <v>0</v>
      </c>
      <c r="AY188" s="157">
        <f>IF(AX188=0,0,($K$8/$AX$8)*100000)</f>
        <v>0</v>
      </c>
      <c r="AZ188" s="157">
        <f>' B_Populations'!U193</f>
        <v>0</v>
      </c>
      <c r="BA188" s="157">
        <f>IF(AZ188=0,0,($L$8/$AZ$8)*100000)</f>
        <v>0</v>
      </c>
      <c r="CQ188" s="110"/>
      <c r="CR188" s="158"/>
      <c r="CS188" s="159">
        <v>0.16261300000000001</v>
      </c>
      <c r="CT188" s="110"/>
      <c r="CU188" s="108" t="str">
        <f>' B_Populations'!$B$13</f>
        <v>35-44</v>
      </c>
      <c r="CV188" s="160">
        <f t="shared" si="188"/>
        <v>0</v>
      </c>
      <c r="CW188" s="161">
        <f t="shared" si="189"/>
        <v>0</v>
      </c>
      <c r="CX188" s="161">
        <f t="shared" si="190"/>
        <v>0</v>
      </c>
      <c r="CY188" s="162">
        <f t="shared" si="191"/>
        <v>0</v>
      </c>
      <c r="CZ188" s="162">
        <f t="shared" si="192"/>
        <v>0</v>
      </c>
      <c r="DA188" s="162">
        <f t="shared" si="193"/>
        <v>0</v>
      </c>
      <c r="DB188" s="162">
        <f t="shared" si="194"/>
        <v>0</v>
      </c>
      <c r="DC188" s="162">
        <f t="shared" si="195"/>
        <v>0</v>
      </c>
      <c r="DD188" s="162">
        <f t="shared" si="196"/>
        <v>0</v>
      </c>
      <c r="DE188" s="178">
        <f t="shared" si="197"/>
        <v>0</v>
      </c>
    </row>
    <row r="189" spans="1:109">
      <c r="B189" s="108" t="str">
        <f>' B_Populations'!$B$14</f>
        <v>45-54</v>
      </c>
      <c r="C189" s="301"/>
      <c r="D189" s="302"/>
      <c r="E189" s="302"/>
      <c r="F189" s="155"/>
      <c r="G189" s="155"/>
      <c r="H189" s="155"/>
      <c r="I189" s="155"/>
      <c r="J189" s="155"/>
      <c r="K189" s="155"/>
      <c r="L189" s="155"/>
      <c r="M189" s="110"/>
      <c r="N189" s="110"/>
      <c r="O189" s="110"/>
      <c r="P189" s="110"/>
      <c r="Q189" s="110"/>
      <c r="R189" s="110"/>
      <c r="S189" s="110"/>
      <c r="T189" s="110"/>
      <c r="U189" s="110"/>
      <c r="V189" s="110"/>
      <c r="W189" s="110"/>
      <c r="X189" s="110"/>
      <c r="Y189" s="110"/>
      <c r="Z189" s="177"/>
      <c r="AA189" s="177"/>
      <c r="AB189" s="177"/>
      <c r="AC189" s="177"/>
      <c r="AD189" s="177"/>
      <c r="AE189" s="177"/>
      <c r="AF189" s="177"/>
      <c r="AG189" s="110"/>
      <c r="AH189" s="157">
        <f>' B_Populations'!C194</f>
        <v>0</v>
      </c>
      <c r="AI189" s="157">
        <f>IF(AH189=0,0,($C$189/$AH$189)*100000)</f>
        <v>0</v>
      </c>
      <c r="AJ189" s="157">
        <f>' B_Populations'!E194</f>
        <v>0</v>
      </c>
      <c r="AK189" s="157">
        <f>IF(AJ189=0,0,($D$9/$AJ$9)*100000)</f>
        <v>0</v>
      </c>
      <c r="AL189" s="157">
        <f>' B_Populations'!G194</f>
        <v>0</v>
      </c>
      <c r="AM189" s="157">
        <f>IF(AL189=0,0,($E$9/$AL$9)*100000)</f>
        <v>0</v>
      </c>
      <c r="AN189" s="157">
        <f>' B_Populations'!I194</f>
        <v>0</v>
      </c>
      <c r="AO189" s="157">
        <f>IF(AN189=0,0,($F$9/$AN$9)*100000)</f>
        <v>0</v>
      </c>
      <c r="AP189" s="157">
        <f>' B_Populations'!K194</f>
        <v>0</v>
      </c>
      <c r="AQ189" s="157">
        <f>IF(AP189=0,0,($G$9/$AP$9)*100000)</f>
        <v>0</v>
      </c>
      <c r="AR189" s="157">
        <f>' B_Populations'!M194</f>
        <v>0</v>
      </c>
      <c r="AS189" s="157">
        <f>IF(AR189=0,0,($H$9/$AR$9)*100000)</f>
        <v>0</v>
      </c>
      <c r="AT189" s="157">
        <f>' B_Populations'!O194</f>
        <v>0</v>
      </c>
      <c r="AU189" s="157">
        <f>IF(AT189=0,0,($I$9/$AT$9)*100000)</f>
        <v>0</v>
      </c>
      <c r="AV189" s="157">
        <f>' B_Populations'!Q194</f>
        <v>0</v>
      </c>
      <c r="AW189" s="157">
        <f>IF(AV189=0,0,($J$9/$AV$9)*100000)</f>
        <v>0</v>
      </c>
      <c r="AX189" s="157">
        <f>' B_Populations'!S194</f>
        <v>0</v>
      </c>
      <c r="AY189" s="157">
        <f>IF(AX189=0,0,($K$9/$AX$9)*100000)</f>
        <v>0</v>
      </c>
      <c r="AZ189" s="157">
        <f>' B_Populations'!U194</f>
        <v>0</v>
      </c>
      <c r="BA189" s="157">
        <f>IF(AZ189=0,0,($L$9/$AZ$9)*100000)</f>
        <v>0</v>
      </c>
      <c r="CQ189" s="110"/>
      <c r="CR189" s="158"/>
      <c r="CS189" s="159">
        <v>0.13483400000000001</v>
      </c>
      <c r="CT189" s="110"/>
      <c r="CU189" s="108" t="str">
        <f>' B_Populations'!$B$14</f>
        <v>45-54</v>
      </c>
      <c r="CV189" s="160">
        <f t="shared" si="188"/>
        <v>0</v>
      </c>
      <c r="CW189" s="161">
        <f t="shared" si="189"/>
        <v>0</v>
      </c>
      <c r="CX189" s="161">
        <f t="shared" si="190"/>
        <v>0</v>
      </c>
      <c r="CY189" s="162">
        <f t="shared" si="191"/>
        <v>0</v>
      </c>
      <c r="CZ189" s="162">
        <f t="shared" si="192"/>
        <v>0</v>
      </c>
      <c r="DA189" s="162">
        <f t="shared" si="193"/>
        <v>0</v>
      </c>
      <c r="DB189" s="162">
        <f t="shared" si="194"/>
        <v>0</v>
      </c>
      <c r="DC189" s="162">
        <f t="shared" si="195"/>
        <v>0</v>
      </c>
      <c r="DD189" s="162">
        <f t="shared" si="196"/>
        <v>0</v>
      </c>
      <c r="DE189" s="178">
        <f t="shared" si="197"/>
        <v>0</v>
      </c>
    </row>
    <row r="190" spans="1:109">
      <c r="B190" s="108" t="str">
        <f>' B_Populations'!$B$15</f>
        <v>55-64</v>
      </c>
      <c r="C190" s="301"/>
      <c r="D190" s="302"/>
      <c r="E190" s="302"/>
      <c r="F190" s="155"/>
      <c r="G190" s="155"/>
      <c r="H190" s="155"/>
      <c r="I190" s="155"/>
      <c r="J190" s="155"/>
      <c r="K190" s="155"/>
      <c r="L190" s="155"/>
      <c r="M190" s="110"/>
      <c r="N190" s="110"/>
      <c r="O190" s="110"/>
      <c r="P190" s="110"/>
      <c r="Q190" s="110"/>
      <c r="R190" s="110"/>
      <c r="S190" s="110"/>
      <c r="T190" s="110"/>
      <c r="U190" s="110"/>
      <c r="V190" s="110"/>
      <c r="W190" s="110"/>
      <c r="X190" s="110"/>
      <c r="Y190" s="110"/>
      <c r="Z190" s="177"/>
      <c r="AA190" s="177"/>
      <c r="AB190" s="177"/>
      <c r="AC190" s="177"/>
      <c r="AD190" s="177"/>
      <c r="AE190" s="177"/>
      <c r="AF190" s="177"/>
      <c r="AG190" s="110"/>
      <c r="AH190" s="157">
        <f>' B_Populations'!C195</f>
        <v>0</v>
      </c>
      <c r="AI190" s="157">
        <f>IF(AH190=0,0,($C$190/$AH$190)*100000)</f>
        <v>0</v>
      </c>
      <c r="AJ190" s="157">
        <f>' B_Populations'!E195</f>
        <v>0</v>
      </c>
      <c r="AK190" s="157">
        <f>IF(AJ190=0,0,($D$10/$AJ$10)*100000)</f>
        <v>0</v>
      </c>
      <c r="AL190" s="157">
        <f>' B_Populations'!G195</f>
        <v>0</v>
      </c>
      <c r="AM190" s="157">
        <f>IF(AL190=0,0,($E$10/$AL$10)*100000)</f>
        <v>0</v>
      </c>
      <c r="AN190" s="157">
        <f>' B_Populations'!I195</f>
        <v>0</v>
      </c>
      <c r="AO190" s="157">
        <f>IF(AN190=0,0,($F$10/$AN$10)*100000)</f>
        <v>0</v>
      </c>
      <c r="AP190" s="157">
        <f>' B_Populations'!K195</f>
        <v>0</v>
      </c>
      <c r="AQ190" s="157">
        <f>IF(AP190=0,0,($G$10/$AP$10)*100000)</f>
        <v>0</v>
      </c>
      <c r="AR190" s="157">
        <f>' B_Populations'!M195</f>
        <v>0</v>
      </c>
      <c r="AS190" s="157">
        <f>IF(AR190=0,0,($H$10/$AR$10)*100000)</f>
        <v>0</v>
      </c>
      <c r="AT190" s="157">
        <f>' B_Populations'!O195</f>
        <v>0</v>
      </c>
      <c r="AU190" s="157">
        <f>IF(AT190=0,0,($I$10/$AT$10)*100000)</f>
        <v>0</v>
      </c>
      <c r="AV190" s="157">
        <f>' B_Populations'!Q195</f>
        <v>0</v>
      </c>
      <c r="AW190" s="157">
        <f>IF(AV190=0,0,($J$10/$AV$10)*100000)</f>
        <v>0</v>
      </c>
      <c r="AX190" s="157">
        <f>' B_Populations'!S195</f>
        <v>0</v>
      </c>
      <c r="AY190" s="157">
        <f>IF(AX190=0,0,($K$10/$AX$10)*100000)</f>
        <v>0</v>
      </c>
      <c r="AZ190" s="157">
        <f>' B_Populations'!U195</f>
        <v>0</v>
      </c>
      <c r="BA190" s="157">
        <f>IF(AZ190=0,0,($L$10/$AZ$10)*100000)</f>
        <v>0</v>
      </c>
      <c r="CQ190" s="110"/>
      <c r="CR190" s="158"/>
      <c r="CS190" s="159">
        <v>8.7247000000000005E-2</v>
      </c>
      <c r="CT190" s="110"/>
      <c r="CU190" s="108" t="str">
        <f>' B_Populations'!$B$15</f>
        <v>55-64</v>
      </c>
      <c r="CV190" s="160">
        <f t="shared" si="188"/>
        <v>0</v>
      </c>
      <c r="CW190" s="161">
        <f t="shared" si="189"/>
        <v>0</v>
      </c>
      <c r="CX190" s="161">
        <f t="shared" si="190"/>
        <v>0</v>
      </c>
      <c r="CY190" s="162">
        <f t="shared" si="191"/>
        <v>0</v>
      </c>
      <c r="CZ190" s="162">
        <f t="shared" si="192"/>
        <v>0</v>
      </c>
      <c r="DA190" s="162">
        <f t="shared" si="193"/>
        <v>0</v>
      </c>
      <c r="DB190" s="162">
        <f t="shared" si="194"/>
        <v>0</v>
      </c>
      <c r="DC190" s="162">
        <f t="shared" si="195"/>
        <v>0</v>
      </c>
      <c r="DD190" s="162">
        <f t="shared" si="196"/>
        <v>0</v>
      </c>
      <c r="DE190" s="178">
        <f t="shared" si="197"/>
        <v>0</v>
      </c>
    </row>
    <row r="191" spans="1:109">
      <c r="B191" s="108" t="str">
        <f>' B_Populations'!$B$16</f>
        <v>65-74</v>
      </c>
      <c r="C191" s="301"/>
      <c r="D191" s="302"/>
      <c r="E191" s="302"/>
      <c r="F191" s="155"/>
      <c r="G191" s="155"/>
      <c r="H191" s="155"/>
      <c r="I191" s="155"/>
      <c r="J191" s="155"/>
      <c r="K191" s="155"/>
      <c r="L191" s="155"/>
      <c r="M191" s="110"/>
      <c r="N191" s="110"/>
      <c r="O191" s="110"/>
      <c r="P191" s="110"/>
      <c r="Q191" s="110"/>
      <c r="R191" s="110"/>
      <c r="S191" s="110"/>
      <c r="T191" s="110"/>
      <c r="U191" s="110"/>
      <c r="V191" s="110"/>
      <c r="W191" s="110"/>
      <c r="X191" s="110"/>
      <c r="Y191" s="110"/>
      <c r="Z191" s="177"/>
      <c r="AA191" s="177"/>
      <c r="AB191" s="177"/>
      <c r="AC191" s="177"/>
      <c r="AD191" s="177"/>
      <c r="AE191" s="177"/>
      <c r="AF191" s="177"/>
      <c r="AG191" s="110"/>
      <c r="AH191" s="157">
        <f>' B_Populations'!C196</f>
        <v>0</v>
      </c>
      <c r="AI191" s="157">
        <f>IF(AH191=0,0,($C$191/$AH$191)*100000)</f>
        <v>0</v>
      </c>
      <c r="AJ191" s="157">
        <f>' B_Populations'!E196</f>
        <v>0</v>
      </c>
      <c r="AK191" s="157">
        <f>IF(AJ191=0,0,($D$11/$AJ$11)*100000)</f>
        <v>0</v>
      </c>
      <c r="AL191" s="157">
        <f>' B_Populations'!G196</f>
        <v>0</v>
      </c>
      <c r="AM191" s="157">
        <f>IF(AL191=0,0,($E$11/$AL$11)*100000)</f>
        <v>0</v>
      </c>
      <c r="AN191" s="157">
        <f>' B_Populations'!I196</f>
        <v>0</v>
      </c>
      <c r="AO191" s="157">
        <f>IF(AN191=0,0,($F$11/$AN$11)*100000)</f>
        <v>0</v>
      </c>
      <c r="AP191" s="157">
        <f>' B_Populations'!K196</f>
        <v>0</v>
      </c>
      <c r="AQ191" s="157">
        <f>IF(AP191=0,0,($G$11/$AP$11)*100000)</f>
        <v>0</v>
      </c>
      <c r="AR191" s="157">
        <f>' B_Populations'!M196</f>
        <v>0</v>
      </c>
      <c r="AS191" s="157">
        <f>IF(AR191=0,0,($H$11/$AR$11)*100000)</f>
        <v>0</v>
      </c>
      <c r="AT191" s="157">
        <f>' B_Populations'!O196</f>
        <v>0</v>
      </c>
      <c r="AU191" s="157">
        <f>IF(AT191=0,0,($I$11/$AT$11)*100000)</f>
        <v>0</v>
      </c>
      <c r="AV191" s="157">
        <f>' B_Populations'!Q196</f>
        <v>0</v>
      </c>
      <c r="AW191" s="157">
        <f>IF(AV191=0,0,($J$11/$AV$11)*100000)</f>
        <v>0</v>
      </c>
      <c r="AX191" s="157">
        <f>' B_Populations'!S196</f>
        <v>0</v>
      </c>
      <c r="AY191" s="157">
        <f>IF(AX191=0,0,($K$11/$AX$11)*100000)</f>
        <v>0</v>
      </c>
      <c r="AZ191" s="157">
        <f>' B_Populations'!U196</f>
        <v>0</v>
      </c>
      <c r="BA191" s="157">
        <f>IF(AZ191=0,0,($L$11/$AZ$11)*100000)</f>
        <v>0</v>
      </c>
      <c r="CQ191" s="110"/>
      <c r="CR191" s="158"/>
      <c r="CS191" s="159">
        <v>6.6036999999999998E-2</v>
      </c>
      <c r="CT191" s="110"/>
      <c r="CU191" s="108" t="str">
        <f>' B_Populations'!$B$16</f>
        <v>65-74</v>
      </c>
      <c r="CV191" s="160">
        <f t="shared" si="188"/>
        <v>0</v>
      </c>
      <c r="CW191" s="161">
        <f t="shared" si="189"/>
        <v>0</v>
      </c>
      <c r="CX191" s="161">
        <f t="shared" si="190"/>
        <v>0</v>
      </c>
      <c r="CY191" s="162">
        <f t="shared" si="191"/>
        <v>0</v>
      </c>
      <c r="CZ191" s="162">
        <f t="shared" si="192"/>
        <v>0</v>
      </c>
      <c r="DA191" s="162">
        <f t="shared" si="193"/>
        <v>0</v>
      </c>
      <c r="DB191" s="162">
        <f t="shared" si="194"/>
        <v>0</v>
      </c>
      <c r="DC191" s="162">
        <f t="shared" si="195"/>
        <v>0</v>
      </c>
      <c r="DD191" s="162">
        <f t="shared" si="196"/>
        <v>0</v>
      </c>
      <c r="DE191" s="178">
        <f t="shared" si="197"/>
        <v>0</v>
      </c>
    </row>
    <row r="192" spans="1:109">
      <c r="B192" s="108" t="str">
        <f>' B_Populations'!$B$17</f>
        <v>75-84</v>
      </c>
      <c r="C192" s="301"/>
      <c r="D192" s="302"/>
      <c r="E192" s="302"/>
      <c r="F192" s="155"/>
      <c r="G192" s="155"/>
      <c r="H192" s="155"/>
      <c r="I192" s="155"/>
      <c r="J192" s="155"/>
      <c r="K192" s="155"/>
      <c r="L192" s="155"/>
      <c r="M192" s="110"/>
      <c r="N192" s="110"/>
      <c r="O192" s="110"/>
      <c r="P192" s="110"/>
      <c r="Q192" s="110"/>
      <c r="R192" s="110"/>
      <c r="S192" s="110"/>
      <c r="T192" s="110"/>
      <c r="U192" s="110"/>
      <c r="V192" s="110"/>
      <c r="W192" s="110"/>
      <c r="X192" s="110"/>
      <c r="Y192" s="110"/>
      <c r="Z192" s="177"/>
      <c r="AA192" s="177"/>
      <c r="AB192" s="177"/>
      <c r="AC192" s="177"/>
      <c r="AD192" s="177"/>
      <c r="AE192" s="177"/>
      <c r="AF192" s="177"/>
      <c r="AG192" s="110"/>
      <c r="AH192" s="157">
        <f>' B_Populations'!C197</f>
        <v>0</v>
      </c>
      <c r="AI192" s="157">
        <f>IF(AH192=0,0,($C$192/$AH$192)*100000)</f>
        <v>0</v>
      </c>
      <c r="AJ192" s="157">
        <f>' B_Populations'!E197</f>
        <v>0</v>
      </c>
      <c r="AK192" s="157">
        <f>IF(AJ192=0,0,($D$12/$AJ$12)*100000)</f>
        <v>0</v>
      </c>
      <c r="AL192" s="157">
        <f>' B_Populations'!G197</f>
        <v>0</v>
      </c>
      <c r="AM192" s="157">
        <f>IF(AL192=0,0,($E$12/$AL$12)*100000)</f>
        <v>0</v>
      </c>
      <c r="AN192" s="157">
        <f>' B_Populations'!I197</f>
        <v>0</v>
      </c>
      <c r="AO192" s="157">
        <f>IF(AN192=0,0,($F$12/$AN$12)*100000)</f>
        <v>0</v>
      </c>
      <c r="AP192" s="157">
        <f>' B_Populations'!K197</f>
        <v>0</v>
      </c>
      <c r="AQ192" s="157">
        <f>IF(AP192=0,0,($G$12/$AP$12)*100000)</f>
        <v>0</v>
      </c>
      <c r="AR192" s="157">
        <f>' B_Populations'!M197</f>
        <v>0</v>
      </c>
      <c r="AS192" s="157">
        <f>IF(AR192=0,0,($H$12/$AR$12)*100000)</f>
        <v>0</v>
      </c>
      <c r="AT192" s="157">
        <f>' B_Populations'!O197</f>
        <v>0</v>
      </c>
      <c r="AU192" s="157">
        <f>IF(AT192=0,0,($I$12/$AT$12)*100000)</f>
        <v>0</v>
      </c>
      <c r="AV192" s="157">
        <f>' B_Populations'!Q197</f>
        <v>0</v>
      </c>
      <c r="AW192" s="157">
        <f>IF(AV192=0,0,($J$12/$AV$12)*100000)</f>
        <v>0</v>
      </c>
      <c r="AX192" s="157">
        <f>' B_Populations'!S197</f>
        <v>0</v>
      </c>
      <c r="AY192" s="157">
        <f>IF(AX192=0,0,($K$12/$AX$12)*100000)</f>
        <v>0</v>
      </c>
      <c r="AZ192" s="157">
        <f>' B_Populations'!U197</f>
        <v>0</v>
      </c>
      <c r="BA192" s="157">
        <f>IF(AZ192=0,0,($L$12/$AZ$12)*100000)</f>
        <v>0</v>
      </c>
      <c r="CQ192" s="110"/>
      <c r="CR192" s="158"/>
      <c r="CS192" s="159">
        <v>4.4840999999999999E-2</v>
      </c>
      <c r="CT192" s="110"/>
      <c r="CU192" s="108" t="str">
        <f>' B_Populations'!$B$17</f>
        <v>75-84</v>
      </c>
      <c r="CV192" s="160">
        <f t="shared" si="188"/>
        <v>0</v>
      </c>
      <c r="CW192" s="161">
        <f t="shared" si="189"/>
        <v>0</v>
      </c>
      <c r="CX192" s="161">
        <f t="shared" si="190"/>
        <v>0</v>
      </c>
      <c r="CY192" s="162">
        <f t="shared" si="191"/>
        <v>0</v>
      </c>
      <c r="CZ192" s="162">
        <f t="shared" si="192"/>
        <v>0</v>
      </c>
      <c r="DA192" s="162">
        <f t="shared" si="193"/>
        <v>0</v>
      </c>
      <c r="DB192" s="162">
        <f t="shared" si="194"/>
        <v>0</v>
      </c>
      <c r="DC192" s="162">
        <f t="shared" si="195"/>
        <v>0</v>
      </c>
      <c r="DD192" s="162">
        <f t="shared" si="196"/>
        <v>0</v>
      </c>
      <c r="DE192" s="178">
        <f t="shared" si="197"/>
        <v>0</v>
      </c>
    </row>
    <row r="193" spans="1:109">
      <c r="B193" s="108" t="str">
        <f>' B_Populations'!$B$18</f>
        <v>85+</v>
      </c>
      <c r="C193" s="301"/>
      <c r="D193" s="302"/>
      <c r="E193" s="302"/>
      <c r="F193" s="155"/>
      <c r="G193" s="155"/>
      <c r="H193" s="155"/>
      <c r="I193" s="155"/>
      <c r="J193" s="155"/>
      <c r="K193" s="155"/>
      <c r="L193" s="155"/>
      <c r="M193" s="110"/>
      <c r="N193" s="110"/>
      <c r="O193" s="110"/>
      <c r="P193" s="110"/>
      <c r="Q193" s="110"/>
      <c r="R193" s="110"/>
      <c r="S193" s="110"/>
      <c r="T193" s="110"/>
      <c r="U193" s="110"/>
      <c r="V193" s="110"/>
      <c r="W193" s="110"/>
      <c r="X193" s="110"/>
      <c r="Y193" s="110"/>
      <c r="Z193" s="177"/>
      <c r="AA193" s="177"/>
      <c r="AB193" s="177"/>
      <c r="AC193" s="177"/>
      <c r="AD193" s="177"/>
      <c r="AE193" s="177"/>
      <c r="AF193" s="177"/>
      <c r="AG193" s="110"/>
      <c r="AH193" s="157">
        <f>' B_Populations'!C198</f>
        <v>0</v>
      </c>
      <c r="AI193" s="157">
        <f>IF(AH193=0,0,($C$193/$AH$193)*100000)</f>
        <v>0</v>
      </c>
      <c r="AJ193" s="157">
        <f>' B_Populations'!E198</f>
        <v>0</v>
      </c>
      <c r="AK193" s="157">
        <f>IF(AJ193=0,0,($D$13/$AJ$13)*100000)</f>
        <v>0</v>
      </c>
      <c r="AL193" s="157">
        <f>' B_Populations'!G198</f>
        <v>0</v>
      </c>
      <c r="AM193" s="157">
        <f>IF(AL193=0,0,($E$13/$AL$13)*100000)</f>
        <v>0</v>
      </c>
      <c r="AN193" s="157">
        <f>' B_Populations'!I198</f>
        <v>0</v>
      </c>
      <c r="AO193" s="157">
        <f>IF(AN193=0,0,($F$13/$AN$13)*100000)</f>
        <v>0</v>
      </c>
      <c r="AP193" s="157">
        <f>' B_Populations'!K198</f>
        <v>0</v>
      </c>
      <c r="AQ193" s="157">
        <f>IF(AP193=0,0,($G$13/$AP$13)*100000)</f>
        <v>0</v>
      </c>
      <c r="AR193" s="157">
        <f>' B_Populations'!M198</f>
        <v>0</v>
      </c>
      <c r="AS193" s="157">
        <f>IF(AR193=0,0,($H$13/$AR$13)*100000)</f>
        <v>0</v>
      </c>
      <c r="AT193" s="157">
        <f>' B_Populations'!O198</f>
        <v>0</v>
      </c>
      <c r="AU193" s="157">
        <f>IF(AT193=0,0,($I$13/$AT$13)*100000)</f>
        <v>0</v>
      </c>
      <c r="AV193" s="157">
        <f>' B_Populations'!Q198</f>
        <v>0</v>
      </c>
      <c r="AW193" s="157">
        <f>IF(AV193=0,0,($J$13/$AV$13)*100000)</f>
        <v>0</v>
      </c>
      <c r="AX193" s="157">
        <f>' B_Populations'!S198</f>
        <v>0</v>
      </c>
      <c r="AY193" s="157">
        <f>IF(AX193=0,0,($K$13/$AX$13)*100000)</f>
        <v>0</v>
      </c>
      <c r="AZ193" s="157">
        <f>' B_Populations'!U198</f>
        <v>0</v>
      </c>
      <c r="BA193" s="157">
        <f>IF(AZ193=0,0,($L$13/$AZ$13)*100000)</f>
        <v>0</v>
      </c>
      <c r="CQ193" s="110"/>
      <c r="CR193" s="158"/>
      <c r="CS193" s="159">
        <v>1.5507999999999999E-2</v>
      </c>
      <c r="CT193" s="110"/>
      <c r="CU193" s="108" t="str">
        <f>' B_Populations'!$B$18</f>
        <v>85+</v>
      </c>
      <c r="CV193" s="160">
        <f t="shared" si="188"/>
        <v>0</v>
      </c>
      <c r="CW193" s="161">
        <f t="shared" si="189"/>
        <v>0</v>
      </c>
      <c r="CX193" s="161">
        <f t="shared" si="190"/>
        <v>0</v>
      </c>
      <c r="CY193" s="162">
        <f t="shared" si="191"/>
        <v>0</v>
      </c>
      <c r="CZ193" s="162">
        <f t="shared" si="192"/>
        <v>0</v>
      </c>
      <c r="DA193" s="162">
        <f t="shared" si="193"/>
        <v>0</v>
      </c>
      <c r="DB193" s="162">
        <f t="shared" si="194"/>
        <v>0</v>
      </c>
      <c r="DC193" s="162">
        <f t="shared" si="195"/>
        <v>0</v>
      </c>
      <c r="DD193" s="162">
        <f t="shared" si="196"/>
        <v>0</v>
      </c>
      <c r="DE193" s="178">
        <f t="shared" si="197"/>
        <v>0</v>
      </c>
    </row>
    <row r="194" spans="1:109">
      <c r="B194" s="163" t="s">
        <v>115</v>
      </c>
      <c r="C194" s="164">
        <f t="shared" ref="C194:L194" si="198">SUM(C184:C193)</f>
        <v>0</v>
      </c>
      <c r="D194" s="165">
        <f t="shared" si="198"/>
        <v>0</v>
      </c>
      <c r="E194" s="165">
        <f t="shared" si="198"/>
        <v>0</v>
      </c>
      <c r="F194" s="167">
        <f t="shared" si="198"/>
        <v>0</v>
      </c>
      <c r="G194" s="167">
        <f t="shared" si="198"/>
        <v>0</v>
      </c>
      <c r="H194" s="167">
        <f t="shared" si="198"/>
        <v>0</v>
      </c>
      <c r="I194" s="167">
        <f t="shared" si="198"/>
        <v>0</v>
      </c>
      <c r="J194" s="167">
        <f t="shared" si="198"/>
        <v>0</v>
      </c>
      <c r="K194" s="167">
        <f t="shared" si="198"/>
        <v>0</v>
      </c>
      <c r="L194" s="179">
        <f t="shared" si="198"/>
        <v>0</v>
      </c>
      <c r="M194" s="98"/>
      <c r="AH194" s="170">
        <f t="shared" ref="AH194:BA194" si="199">SUM(AH184:AH193)</f>
        <v>0</v>
      </c>
      <c r="AI194" s="157">
        <f t="shared" si="199"/>
        <v>0</v>
      </c>
      <c r="AJ194" s="157">
        <f t="shared" si="199"/>
        <v>0</v>
      </c>
      <c r="AK194" s="157">
        <f t="shared" si="199"/>
        <v>0</v>
      </c>
      <c r="AL194" s="157">
        <f t="shared" si="199"/>
        <v>0</v>
      </c>
      <c r="AM194" s="157">
        <f t="shared" si="199"/>
        <v>0</v>
      </c>
      <c r="AN194" s="157">
        <f t="shared" si="199"/>
        <v>0</v>
      </c>
      <c r="AO194" s="157">
        <f t="shared" si="199"/>
        <v>0</v>
      </c>
      <c r="AP194" s="157">
        <f t="shared" si="199"/>
        <v>0</v>
      </c>
      <c r="AQ194" s="157">
        <f t="shared" si="199"/>
        <v>0</v>
      </c>
      <c r="AR194" s="157">
        <f t="shared" si="199"/>
        <v>0</v>
      </c>
      <c r="AS194" s="157">
        <f t="shared" si="199"/>
        <v>0</v>
      </c>
      <c r="AT194" s="157">
        <f t="shared" si="199"/>
        <v>0</v>
      </c>
      <c r="AU194" s="157">
        <f t="shared" si="199"/>
        <v>0</v>
      </c>
      <c r="AV194" s="157">
        <f t="shared" si="199"/>
        <v>0</v>
      </c>
      <c r="AW194" s="157">
        <f t="shared" si="199"/>
        <v>0</v>
      </c>
      <c r="AX194" s="157">
        <f t="shared" si="199"/>
        <v>0</v>
      </c>
      <c r="AY194" s="157">
        <f t="shared" si="199"/>
        <v>0</v>
      </c>
      <c r="AZ194" s="157">
        <f t="shared" si="199"/>
        <v>0</v>
      </c>
      <c r="BA194" s="157">
        <f t="shared" si="199"/>
        <v>0</v>
      </c>
      <c r="CS194" s="171"/>
      <c r="CU194" s="157" t="s">
        <v>115</v>
      </c>
      <c r="CV194" s="160">
        <f t="shared" ref="CV194:DE194" si="200">SUM(CV184:CV193)</f>
        <v>0</v>
      </c>
      <c r="CW194" s="161">
        <f t="shared" si="200"/>
        <v>0</v>
      </c>
      <c r="CX194" s="161">
        <f t="shared" si="200"/>
        <v>0</v>
      </c>
      <c r="CY194" s="172">
        <f t="shared" si="200"/>
        <v>0</v>
      </c>
      <c r="CZ194" s="172">
        <f t="shared" si="200"/>
        <v>0</v>
      </c>
      <c r="DA194" s="172">
        <f t="shared" si="200"/>
        <v>0</v>
      </c>
      <c r="DB194" s="172">
        <f t="shared" si="200"/>
        <v>0</v>
      </c>
      <c r="DC194" s="172">
        <f t="shared" si="200"/>
        <v>0</v>
      </c>
      <c r="DD194" s="172">
        <f t="shared" si="200"/>
        <v>0</v>
      </c>
      <c r="DE194" s="180">
        <f t="shared" si="200"/>
        <v>0</v>
      </c>
    </row>
    <row r="196" spans="1:109" ht="12.95" thickBot="1"/>
    <row r="197" spans="1:109" ht="13.5" thickBot="1">
      <c r="A197" s="136" t="s">
        <v>116</v>
      </c>
      <c r="B197" s="173"/>
      <c r="C197" s="174">
        <f>' B_Populations'!A205</f>
        <v>0</v>
      </c>
      <c r="D197" s="139" t="s">
        <v>103</v>
      </c>
      <c r="E197" s="139"/>
      <c r="F197" s="140" t="s">
        <v>104</v>
      </c>
      <c r="G197" s="141"/>
      <c r="H197" s="141"/>
      <c r="I197" s="141"/>
      <c r="J197" s="141"/>
      <c r="K197" s="141"/>
      <c r="L197" s="141"/>
      <c r="M197" s="98"/>
      <c r="N197" s="98"/>
      <c r="O197" s="98"/>
      <c r="P197" s="98"/>
      <c r="Q197" s="98"/>
      <c r="R197" s="98"/>
      <c r="S197" s="98"/>
      <c r="T197" s="98"/>
      <c r="U197" s="98"/>
      <c r="V197" s="98"/>
      <c r="W197" s="98"/>
      <c r="X197" s="98"/>
      <c r="Y197" s="98"/>
      <c r="CV197" s="98" t="s">
        <v>106</v>
      </c>
      <c r="CW197" s="98"/>
      <c r="CX197" s="98"/>
      <c r="CY197" s="98"/>
    </row>
    <row r="198" spans="1:109" ht="39">
      <c r="B198" s="144" t="s">
        <v>32</v>
      </c>
      <c r="C198" s="145" t="s">
        <v>107</v>
      </c>
      <c r="D198" s="146" t="s">
        <v>108</v>
      </c>
      <c r="E198" s="146" t="s">
        <v>109</v>
      </c>
      <c r="F198" s="148" t="str">
        <f>' B_Populations'!$I$8</f>
        <v>White-Not Hispanic</v>
      </c>
      <c r="G198" s="148" t="str">
        <f>' B_Populations'!$K$8</f>
        <v>Hispanic</v>
      </c>
      <c r="H198" s="148" t="str">
        <f>' B_Populations'!$M$8</f>
        <v>Black-Not Hispanic</v>
      </c>
      <c r="I198" s="148" t="str">
        <f>' B_Populations'!$O$8</f>
        <v>Asian</v>
      </c>
      <c r="J198" s="148" t="str">
        <f>' B_Populations'!$Q$8</f>
        <v>American Indian/Alaska Native</v>
      </c>
      <c r="K198" s="148" t="str">
        <f>' B_Populations'!$S$8</f>
        <v>Other</v>
      </c>
      <c r="L198" s="175" t="str">
        <f>' B_Populations'!$U$8</f>
        <v>Other</v>
      </c>
      <c r="M198" s="102"/>
      <c r="N198" s="102"/>
      <c r="O198" s="102"/>
      <c r="P198" s="102"/>
      <c r="Q198" s="102"/>
      <c r="R198" s="102"/>
      <c r="S198" s="102"/>
      <c r="T198" s="102"/>
      <c r="U198" s="102"/>
      <c r="V198" s="102"/>
      <c r="W198" s="102"/>
      <c r="X198" s="102"/>
      <c r="Y198" s="102"/>
      <c r="Z198" s="102"/>
      <c r="AA198" s="102"/>
      <c r="AB198" s="102"/>
      <c r="AC198" s="102"/>
      <c r="AD198" s="102"/>
      <c r="AE198" s="102"/>
      <c r="AF198" s="102"/>
      <c r="AH198" s="150" t="s">
        <v>110</v>
      </c>
      <c r="AI198" s="150" t="s">
        <v>111</v>
      </c>
      <c r="AJ198" s="150" t="s">
        <v>112</v>
      </c>
      <c r="AK198" s="150" t="s">
        <v>111</v>
      </c>
      <c r="AL198" s="150" t="s">
        <v>113</v>
      </c>
      <c r="AM198" s="150" t="s">
        <v>111</v>
      </c>
      <c r="AN198" s="150" t="str">
        <f>' B_Populations'!$I$8</f>
        <v>White-Not Hispanic</v>
      </c>
      <c r="AO198" s="150" t="s">
        <v>111</v>
      </c>
      <c r="AP198" s="150" t="str">
        <f>' B_Populations'!$K$8</f>
        <v>Hispanic</v>
      </c>
      <c r="AQ198" s="150" t="s">
        <v>111</v>
      </c>
      <c r="AR198" s="150" t="str">
        <f>' B_Populations'!$M$8</f>
        <v>Black-Not Hispanic</v>
      </c>
      <c r="AS198" s="150" t="s">
        <v>111</v>
      </c>
      <c r="AT198" s="150" t="str">
        <f>' B_Populations'!$O$8</f>
        <v>Asian</v>
      </c>
      <c r="AU198" s="150" t="s">
        <v>111</v>
      </c>
      <c r="AV198" s="150" t="str">
        <f>' B_Populations'!$Q$8</f>
        <v>American Indian/Alaska Native</v>
      </c>
      <c r="AW198" s="150" t="s">
        <v>111</v>
      </c>
      <c r="AX198" s="150" t="str">
        <f>' B_Populations'!$S$8</f>
        <v>Other</v>
      </c>
      <c r="AY198" s="150" t="s">
        <v>111</v>
      </c>
      <c r="AZ198" s="150" t="str">
        <f>' B_Populations'!$U$8</f>
        <v>Other</v>
      </c>
      <c r="BA198" s="150" t="s">
        <v>111</v>
      </c>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51" t="s">
        <v>114</v>
      </c>
      <c r="CU198" s="150" t="s">
        <v>32</v>
      </c>
      <c r="CV198" s="152" t="s">
        <v>33</v>
      </c>
      <c r="CW198" s="153" t="s">
        <v>34</v>
      </c>
      <c r="CX198" s="153" t="s">
        <v>35</v>
      </c>
      <c r="CY198" s="148" t="str">
        <f>' B_Populations'!$I$8</f>
        <v>White-Not Hispanic</v>
      </c>
      <c r="CZ198" s="148" t="str">
        <f>' B_Populations'!$K$8</f>
        <v>Hispanic</v>
      </c>
      <c r="DA198" s="148" t="str">
        <f>' B_Populations'!$M$8</f>
        <v>Black-Not Hispanic</v>
      </c>
      <c r="DB198" s="148" t="str">
        <f>' B_Populations'!$O$8</f>
        <v>Asian</v>
      </c>
      <c r="DC198" s="148" t="str">
        <f>' B_Populations'!$Q$8</f>
        <v>American Indian/Alaska Native</v>
      </c>
      <c r="DD198" s="148" t="str">
        <f>' B_Populations'!$S$8</f>
        <v>Other</v>
      </c>
      <c r="DE198" s="175" t="str">
        <f>' B_Populations'!$U$8</f>
        <v>Other</v>
      </c>
    </row>
    <row r="199" spans="1:109">
      <c r="B199" s="108" t="str">
        <f>' B_Populations'!$B$9</f>
        <v>10-14</v>
      </c>
      <c r="C199" s="301"/>
      <c r="D199" s="302"/>
      <c r="E199" s="302"/>
      <c r="F199" s="155"/>
      <c r="G199" s="155"/>
      <c r="H199" s="155"/>
      <c r="I199" s="155"/>
      <c r="J199" s="155"/>
      <c r="K199" s="155"/>
      <c r="L199" s="155"/>
      <c r="M199" s="110"/>
      <c r="N199" s="110"/>
      <c r="O199" s="110"/>
      <c r="P199" s="110"/>
      <c r="Q199" s="110"/>
      <c r="R199" s="110"/>
      <c r="S199" s="110"/>
      <c r="T199" s="110"/>
      <c r="U199" s="110"/>
      <c r="V199" s="110"/>
      <c r="W199" s="110"/>
      <c r="X199" s="110"/>
      <c r="Y199" s="110"/>
      <c r="Z199" s="177"/>
      <c r="AA199" s="177"/>
      <c r="AB199" s="177"/>
      <c r="AC199" s="177"/>
      <c r="AD199" s="177"/>
      <c r="AE199" s="177"/>
      <c r="AF199" s="177"/>
      <c r="AG199" s="110"/>
      <c r="AH199" s="157">
        <f>' B_Populations'!C204</f>
        <v>0</v>
      </c>
      <c r="AI199" s="157">
        <f>IF(AH199=0,0,($C$199/$AH$199)*100000)</f>
        <v>0</v>
      </c>
      <c r="AJ199" s="157">
        <f>' B_Populations'!E204</f>
        <v>0</v>
      </c>
      <c r="AK199" s="157">
        <f>IF(AJ199=0,0,($D$4/$AJ$4)*100000)</f>
        <v>0</v>
      </c>
      <c r="AL199" s="157">
        <f>' B_Populations'!G204</f>
        <v>0</v>
      </c>
      <c r="AM199" s="157">
        <f>IF(AL199=0,0,($E$4/$AL$4)*100000)</f>
        <v>0</v>
      </c>
      <c r="AN199" s="157">
        <f>' B_Populations'!I204</f>
        <v>0</v>
      </c>
      <c r="AO199" s="157">
        <f>IF(AN199=0,0,($F$4/$AN$4)*100000)</f>
        <v>0</v>
      </c>
      <c r="AP199" s="157">
        <f>' B_Populations'!K204</f>
        <v>0</v>
      </c>
      <c r="AQ199" s="157">
        <f>IF(AP199=0,0,($G$4/$AP$4)*100000)</f>
        <v>0</v>
      </c>
      <c r="AR199" s="157">
        <f>' B_Populations'!M204</f>
        <v>0</v>
      </c>
      <c r="AS199" s="157">
        <f>IF(AR199=0,0,($H$4/$AR$4)*100000)</f>
        <v>0</v>
      </c>
      <c r="AT199" s="157">
        <f>' B_Populations'!O204</f>
        <v>0</v>
      </c>
      <c r="AU199" s="157">
        <f>IF(AT199=0,0,($I$4/$AT$4)*100000)</f>
        <v>0</v>
      </c>
      <c r="AV199" s="157">
        <f>' B_Populations'!Q204</f>
        <v>0</v>
      </c>
      <c r="AW199" s="157">
        <f>IF(AV199=0,0,($J$4/$AV$4)*100000)</f>
        <v>0</v>
      </c>
      <c r="AX199" s="157">
        <f>' B_Populations'!S204</f>
        <v>0</v>
      </c>
      <c r="AY199" s="157">
        <f>IF(AX199=0,0,($K$4/$AX$4)*100000)</f>
        <v>0</v>
      </c>
      <c r="AZ199" s="157">
        <f>' B_Populations'!U204</f>
        <v>0</v>
      </c>
      <c r="BA199" s="157">
        <f>IF(AZ199=0,0,($L$4/$AZ$4)*100000)</f>
        <v>0</v>
      </c>
      <c r="CQ199" s="110"/>
      <c r="CR199" s="158"/>
      <c r="CS199" s="159">
        <v>7.3032E-2</v>
      </c>
      <c r="CT199" s="110"/>
      <c r="CU199" s="108" t="str">
        <f>' B_Populations'!$B$9</f>
        <v>10-14</v>
      </c>
      <c r="CV199" s="160">
        <f t="shared" ref="CV199:CV208" si="201">AI199*CS199</f>
        <v>0</v>
      </c>
      <c r="CW199" s="161">
        <f t="shared" ref="CW199:CW208" si="202">AK199*CS199</f>
        <v>0</v>
      </c>
      <c r="CX199" s="161">
        <f t="shared" ref="CX199:CX208" si="203">AM199*CS199</f>
        <v>0</v>
      </c>
      <c r="CY199" s="162">
        <f t="shared" ref="CY199:CY208" si="204">AO199*CS199</f>
        <v>0</v>
      </c>
      <c r="CZ199" s="162">
        <f t="shared" ref="CZ199:CZ208" si="205">AQ199*CS199</f>
        <v>0</v>
      </c>
      <c r="DA199" s="162">
        <f t="shared" ref="DA199:DA208" si="206">AS199*CS199</f>
        <v>0</v>
      </c>
      <c r="DB199" s="162">
        <f t="shared" ref="DB199:DB208" si="207">AU199*CS199</f>
        <v>0</v>
      </c>
      <c r="DC199" s="162">
        <f t="shared" ref="DC199:DC208" si="208">AW199*CS199</f>
        <v>0</v>
      </c>
      <c r="DD199" s="162">
        <f t="shared" ref="DD199:DD208" si="209">AY199*CS199</f>
        <v>0</v>
      </c>
      <c r="DE199" s="178">
        <f t="shared" ref="DE199:DE208" si="210">BA199*CS199</f>
        <v>0</v>
      </c>
    </row>
    <row r="200" spans="1:109">
      <c r="B200" s="108" t="str">
        <f>' B_Populations'!$B$10</f>
        <v>15-19</v>
      </c>
      <c r="C200" s="301"/>
      <c r="D200" s="302"/>
      <c r="E200" s="302"/>
      <c r="F200" s="155"/>
      <c r="G200" s="155"/>
      <c r="H200" s="155"/>
      <c r="I200" s="155"/>
      <c r="J200" s="155"/>
      <c r="K200" s="155"/>
      <c r="L200" s="155"/>
      <c r="M200" s="110"/>
      <c r="N200" s="110"/>
      <c r="O200" s="110"/>
      <c r="P200" s="110"/>
      <c r="Q200" s="110"/>
      <c r="R200" s="110"/>
      <c r="S200" s="110"/>
      <c r="T200" s="110"/>
      <c r="U200" s="110"/>
      <c r="V200" s="110"/>
      <c r="W200" s="110"/>
      <c r="X200" s="110"/>
      <c r="Y200" s="110"/>
      <c r="Z200" s="177"/>
      <c r="AA200" s="177"/>
      <c r="AB200" s="177"/>
      <c r="AC200" s="177"/>
      <c r="AD200" s="177"/>
      <c r="AE200" s="177"/>
      <c r="AF200" s="177"/>
      <c r="AG200" s="110"/>
      <c r="AH200" s="157">
        <f>' B_Populations'!C205</f>
        <v>0</v>
      </c>
      <c r="AI200" s="157">
        <f>IF(AH200=0,0,($C$200/$AH$200)*100000)</f>
        <v>0</v>
      </c>
      <c r="AJ200" s="157">
        <f>' B_Populations'!E205</f>
        <v>0</v>
      </c>
      <c r="AK200" s="157">
        <f>IF(AJ200=0,0,($D$5/$AJ$5)*100000)</f>
        <v>0</v>
      </c>
      <c r="AL200" s="157">
        <f>' B_Populations'!G205</f>
        <v>0</v>
      </c>
      <c r="AM200" s="157">
        <f>IF(AL200=0,0,($E$5/$AL$5)*100000)</f>
        <v>0</v>
      </c>
      <c r="AN200" s="157">
        <f>' B_Populations'!I205</f>
        <v>0</v>
      </c>
      <c r="AO200" s="157">
        <f>IF(AN200=0,0,($F$5/$AN$5)*100000)</f>
        <v>0</v>
      </c>
      <c r="AP200" s="157">
        <f>' B_Populations'!K205</f>
        <v>0</v>
      </c>
      <c r="AQ200" s="157">
        <f>IF(AP200=0,0,($G$5/$AP$5)*100000)</f>
        <v>0</v>
      </c>
      <c r="AR200" s="157">
        <f>' B_Populations'!M205</f>
        <v>0</v>
      </c>
      <c r="AS200" s="157">
        <f>IF(AR200=0,0,($H$5/$AR$5)*100000)</f>
        <v>0</v>
      </c>
      <c r="AT200" s="157">
        <f>' B_Populations'!O205</f>
        <v>0</v>
      </c>
      <c r="AU200" s="157">
        <f>IF(AT200=0,0,($I$5/$AT$5)*100000)</f>
        <v>0</v>
      </c>
      <c r="AV200" s="157">
        <f>' B_Populations'!Q205</f>
        <v>0</v>
      </c>
      <c r="AW200" s="157">
        <f>IF(AV200=0,0,($J$5/$AV$5)*100000)</f>
        <v>0</v>
      </c>
      <c r="AX200" s="157">
        <f>' B_Populations'!S205</f>
        <v>0</v>
      </c>
      <c r="AY200" s="157">
        <f>IF(AX200=0,0,($K$5/$AX$5)*100000)</f>
        <v>0</v>
      </c>
      <c r="AZ200" s="157">
        <f>' B_Populations'!U205</f>
        <v>0</v>
      </c>
      <c r="BA200" s="157">
        <f>IF(AZ200=0,0,($L$5/$AZ$5)*100000)</f>
        <v>0</v>
      </c>
      <c r="CQ200" s="110"/>
      <c r="CR200" s="158"/>
      <c r="CS200" s="159">
        <v>7.2168999999999997E-2</v>
      </c>
      <c r="CT200" s="110"/>
      <c r="CU200" s="108" t="str">
        <f>' B_Populations'!$B$10</f>
        <v>15-19</v>
      </c>
      <c r="CV200" s="160">
        <f t="shared" si="201"/>
        <v>0</v>
      </c>
      <c r="CW200" s="161">
        <f t="shared" si="202"/>
        <v>0</v>
      </c>
      <c r="CX200" s="161">
        <f t="shared" si="203"/>
        <v>0</v>
      </c>
      <c r="CY200" s="162">
        <f t="shared" si="204"/>
        <v>0</v>
      </c>
      <c r="CZ200" s="162">
        <f t="shared" si="205"/>
        <v>0</v>
      </c>
      <c r="DA200" s="162">
        <f t="shared" si="206"/>
        <v>0</v>
      </c>
      <c r="DB200" s="162">
        <f t="shared" si="207"/>
        <v>0</v>
      </c>
      <c r="DC200" s="162">
        <f t="shared" si="208"/>
        <v>0</v>
      </c>
      <c r="DD200" s="162">
        <f t="shared" si="209"/>
        <v>0</v>
      </c>
      <c r="DE200" s="178">
        <f t="shared" si="210"/>
        <v>0</v>
      </c>
    </row>
    <row r="201" spans="1:109">
      <c r="B201" s="108" t="str">
        <f>' B_Populations'!$B$11</f>
        <v>20-24</v>
      </c>
      <c r="C201" s="301"/>
      <c r="D201" s="302"/>
      <c r="E201" s="302"/>
      <c r="F201" s="155"/>
      <c r="G201" s="155"/>
      <c r="H201" s="155"/>
      <c r="I201" s="155"/>
      <c r="J201" s="155"/>
      <c r="K201" s="155"/>
      <c r="L201" s="155"/>
      <c r="M201" s="110"/>
      <c r="N201" s="110"/>
      <c r="O201" s="110"/>
      <c r="P201" s="110"/>
      <c r="Q201" s="110"/>
      <c r="R201" s="110"/>
      <c r="S201" s="110"/>
      <c r="T201" s="110"/>
      <c r="U201" s="110"/>
      <c r="V201" s="110"/>
      <c r="W201" s="110"/>
      <c r="X201" s="110"/>
      <c r="Y201" s="110"/>
      <c r="Z201" s="177"/>
      <c r="AA201" s="177"/>
      <c r="AB201" s="177"/>
      <c r="AC201" s="177"/>
      <c r="AD201" s="177"/>
      <c r="AE201" s="177"/>
      <c r="AF201" s="177"/>
      <c r="AG201" s="110"/>
      <c r="AH201" s="157">
        <f>' B_Populations'!C206</f>
        <v>0</v>
      </c>
      <c r="AI201" s="157">
        <f>IF(AH201=0,0,($C$201/$AH$201)*100000)</f>
        <v>0</v>
      </c>
      <c r="AJ201" s="157">
        <f>' B_Populations'!E206</f>
        <v>0</v>
      </c>
      <c r="AK201" s="157">
        <f>IF(AJ201=0,0,($D$6/$AJ$6)*100000)</f>
        <v>0</v>
      </c>
      <c r="AL201" s="157">
        <f>' B_Populations'!G206</f>
        <v>0</v>
      </c>
      <c r="AM201" s="157">
        <f>IF(AL201=0,0,($E$6/$AL$6)*100000)</f>
        <v>0</v>
      </c>
      <c r="AN201" s="157">
        <f>' B_Populations'!I206</f>
        <v>0</v>
      </c>
      <c r="AO201" s="157">
        <f>IF(AN201=0,0,($F$6/$AN$6)*100000)</f>
        <v>0</v>
      </c>
      <c r="AP201" s="157">
        <f>' B_Populations'!K206</f>
        <v>0</v>
      </c>
      <c r="AQ201" s="157">
        <f>IF(AP201=0,0,($G$6/$AP$6)*100000)</f>
        <v>0</v>
      </c>
      <c r="AR201" s="157">
        <f>' B_Populations'!M206</f>
        <v>0</v>
      </c>
      <c r="AS201" s="157">
        <f>IF(AR201=0,0,($H$6/$AR$6)*100000)</f>
        <v>0</v>
      </c>
      <c r="AT201" s="157">
        <f>' B_Populations'!O206</f>
        <v>0</v>
      </c>
      <c r="AU201" s="157">
        <f>IF(AT201=0,0,($I$6/$AT$6)*100000)</f>
        <v>0</v>
      </c>
      <c r="AV201" s="157">
        <f>' B_Populations'!Q206</f>
        <v>0</v>
      </c>
      <c r="AW201" s="157">
        <f>IF(AV201=0,0,($J$6/$AV$6)*100000)</f>
        <v>0</v>
      </c>
      <c r="AX201" s="157">
        <f>' B_Populations'!S206</f>
        <v>0</v>
      </c>
      <c r="AY201" s="157">
        <f>IF(AX201=0,0,($K$6/$AX$6)*100000)</f>
        <v>0</v>
      </c>
      <c r="AZ201" s="157">
        <f>' B_Populations'!U206</f>
        <v>0</v>
      </c>
      <c r="BA201" s="157">
        <f>IF(AZ201=0,0,($L$6/$AZ$6)*100000)</f>
        <v>0</v>
      </c>
      <c r="CQ201" s="110"/>
      <c r="CR201" s="158"/>
      <c r="CS201" s="159">
        <v>6.6477999999999995E-2</v>
      </c>
      <c r="CT201" s="110"/>
      <c r="CU201" s="108" t="str">
        <f>' B_Populations'!$B$11</f>
        <v>20-24</v>
      </c>
      <c r="CV201" s="160">
        <f t="shared" si="201"/>
        <v>0</v>
      </c>
      <c r="CW201" s="161">
        <f t="shared" si="202"/>
        <v>0</v>
      </c>
      <c r="CX201" s="161">
        <f t="shared" si="203"/>
        <v>0</v>
      </c>
      <c r="CY201" s="162">
        <f t="shared" si="204"/>
        <v>0</v>
      </c>
      <c r="CZ201" s="162">
        <f t="shared" si="205"/>
        <v>0</v>
      </c>
      <c r="DA201" s="162">
        <f t="shared" si="206"/>
        <v>0</v>
      </c>
      <c r="DB201" s="162">
        <f t="shared" si="207"/>
        <v>0</v>
      </c>
      <c r="DC201" s="162">
        <f t="shared" si="208"/>
        <v>0</v>
      </c>
      <c r="DD201" s="162">
        <f t="shared" si="209"/>
        <v>0</v>
      </c>
      <c r="DE201" s="178">
        <f t="shared" si="210"/>
        <v>0</v>
      </c>
    </row>
    <row r="202" spans="1:109">
      <c r="B202" s="108" t="str">
        <f>' B_Populations'!$B$12</f>
        <v>25-34</v>
      </c>
      <c r="C202" s="301"/>
      <c r="D202" s="302"/>
      <c r="E202" s="302"/>
      <c r="F202" s="155"/>
      <c r="G202" s="155"/>
      <c r="H202" s="155"/>
      <c r="I202" s="155"/>
      <c r="J202" s="155"/>
      <c r="K202" s="155"/>
      <c r="L202" s="155"/>
      <c r="M202" s="110"/>
      <c r="N202" s="110"/>
      <c r="O202" s="110"/>
      <c r="P202" s="110"/>
      <c r="Q202" s="110"/>
      <c r="R202" s="110"/>
      <c r="S202" s="110"/>
      <c r="T202" s="110"/>
      <c r="U202" s="110"/>
      <c r="V202" s="110"/>
      <c r="W202" s="110"/>
      <c r="X202" s="110"/>
      <c r="Y202" s="110"/>
      <c r="Z202" s="177"/>
      <c r="AA202" s="177"/>
      <c r="AB202" s="177"/>
      <c r="AC202" s="177"/>
      <c r="AD202" s="177"/>
      <c r="AE202" s="177"/>
      <c r="AF202" s="177"/>
      <c r="AG202" s="110"/>
      <c r="AH202" s="157">
        <f>' B_Populations'!C207</f>
        <v>0</v>
      </c>
      <c r="AI202" s="157">
        <f>IF(AH202=0,0,($C$202/$AH$202)*100000)</f>
        <v>0</v>
      </c>
      <c r="AJ202" s="157">
        <f>' B_Populations'!E207</f>
        <v>0</v>
      </c>
      <c r="AK202" s="157">
        <f>IF(AJ202=0,0,($D$7/$AJ$7)*100000)</f>
        <v>0</v>
      </c>
      <c r="AL202" s="157">
        <f>' B_Populations'!G207</f>
        <v>0</v>
      </c>
      <c r="AM202" s="157">
        <f>IF(AL202=0,0,($E$7/$AL$7)*100000)</f>
        <v>0</v>
      </c>
      <c r="AN202" s="157">
        <f>' B_Populations'!I207</f>
        <v>0</v>
      </c>
      <c r="AO202" s="157">
        <f>IF(AN202=0,0,($F$7/$AN$7)*100000)</f>
        <v>0</v>
      </c>
      <c r="AP202" s="157">
        <f>' B_Populations'!K207</f>
        <v>0</v>
      </c>
      <c r="AQ202" s="157">
        <f>IF(AP202=0,0,($G$7/$AP$7)*100000)</f>
        <v>0</v>
      </c>
      <c r="AR202" s="157">
        <f>' B_Populations'!M207</f>
        <v>0</v>
      </c>
      <c r="AS202" s="157">
        <f>IF(AR202=0,0,($H$7/$AR$7)*100000)</f>
        <v>0</v>
      </c>
      <c r="AT202" s="157">
        <f>' B_Populations'!O207</f>
        <v>0</v>
      </c>
      <c r="AU202" s="157">
        <f>IF(AT202=0,0,($I$7/$AT$7)*100000)</f>
        <v>0</v>
      </c>
      <c r="AV202" s="157">
        <f>' B_Populations'!Q207</f>
        <v>0</v>
      </c>
      <c r="AW202" s="157">
        <f>IF(AV202=0,0,($J$7/$AV$7)*100000)</f>
        <v>0</v>
      </c>
      <c r="AX202" s="157">
        <f>' B_Populations'!S207</f>
        <v>0</v>
      </c>
      <c r="AY202" s="157">
        <f>IF(AX202=0,0,($K$7/$AX$7)*100000)</f>
        <v>0</v>
      </c>
      <c r="AZ202" s="157">
        <f>' B_Populations'!U207</f>
        <v>0</v>
      </c>
      <c r="BA202" s="157">
        <f>IF(AZ202=0,0,($L$7/$AZ$7)*100000)</f>
        <v>0</v>
      </c>
      <c r="CQ202" s="110"/>
      <c r="CR202" s="158"/>
      <c r="CS202" s="159">
        <v>0.135573</v>
      </c>
      <c r="CT202" s="110"/>
      <c r="CU202" s="108" t="str">
        <f>' B_Populations'!$B$12</f>
        <v>25-34</v>
      </c>
      <c r="CV202" s="160">
        <f t="shared" si="201"/>
        <v>0</v>
      </c>
      <c r="CW202" s="161">
        <f t="shared" si="202"/>
        <v>0</v>
      </c>
      <c r="CX202" s="161">
        <f t="shared" si="203"/>
        <v>0</v>
      </c>
      <c r="CY202" s="162">
        <f t="shared" si="204"/>
        <v>0</v>
      </c>
      <c r="CZ202" s="162">
        <f t="shared" si="205"/>
        <v>0</v>
      </c>
      <c r="DA202" s="162">
        <f t="shared" si="206"/>
        <v>0</v>
      </c>
      <c r="DB202" s="162">
        <f t="shared" si="207"/>
        <v>0</v>
      </c>
      <c r="DC202" s="162">
        <f t="shared" si="208"/>
        <v>0</v>
      </c>
      <c r="DD202" s="162">
        <f t="shared" si="209"/>
        <v>0</v>
      </c>
      <c r="DE202" s="178">
        <f t="shared" si="210"/>
        <v>0</v>
      </c>
    </row>
    <row r="203" spans="1:109">
      <c r="B203" s="108" t="str">
        <f>' B_Populations'!$B$13</f>
        <v>35-44</v>
      </c>
      <c r="C203" s="301"/>
      <c r="D203" s="302"/>
      <c r="E203" s="302"/>
      <c r="F203" s="155"/>
      <c r="G203" s="155"/>
      <c r="H203" s="155"/>
      <c r="I203" s="155"/>
      <c r="J203" s="155"/>
      <c r="K203" s="155"/>
      <c r="L203" s="155"/>
      <c r="M203" s="110"/>
      <c r="N203" s="110"/>
      <c r="O203" s="110"/>
      <c r="P203" s="110"/>
      <c r="Q203" s="110"/>
      <c r="R203" s="110"/>
      <c r="S203" s="110"/>
      <c r="T203" s="110"/>
      <c r="U203" s="110"/>
      <c r="V203" s="110"/>
      <c r="W203" s="110"/>
      <c r="X203" s="110"/>
      <c r="Y203" s="110"/>
      <c r="Z203" s="177"/>
      <c r="AA203" s="177"/>
      <c r="AB203" s="177"/>
      <c r="AC203" s="177"/>
      <c r="AD203" s="177"/>
      <c r="AE203" s="177"/>
      <c r="AF203" s="177"/>
      <c r="AG203" s="110"/>
      <c r="AH203" s="157">
        <f>' B_Populations'!C208</f>
        <v>0</v>
      </c>
      <c r="AI203" s="157">
        <f>IF(AH203=0,0,($C$203/$AH$203)*100000)</f>
        <v>0</v>
      </c>
      <c r="AJ203" s="157">
        <f>' B_Populations'!E208</f>
        <v>0</v>
      </c>
      <c r="AK203" s="157">
        <f>IF(AJ203=0,0,($D$8/$AJ$8)*100000)</f>
        <v>0</v>
      </c>
      <c r="AL203" s="157">
        <f>' B_Populations'!G208</f>
        <v>0</v>
      </c>
      <c r="AM203" s="157">
        <f>IF(AL203=0,0,($E$8/$AL$8)*100000)</f>
        <v>0</v>
      </c>
      <c r="AN203" s="157">
        <f>' B_Populations'!I208</f>
        <v>0</v>
      </c>
      <c r="AO203" s="157">
        <f>IF(AN203=0,0,($F$8/$AN$8)*100000)</f>
        <v>0</v>
      </c>
      <c r="AP203" s="157">
        <f>' B_Populations'!K208</f>
        <v>0</v>
      </c>
      <c r="AQ203" s="157">
        <f>IF(AP203=0,0,($G$8/$AP$8)*100000)</f>
        <v>0</v>
      </c>
      <c r="AR203" s="157">
        <f>' B_Populations'!M208</f>
        <v>0</v>
      </c>
      <c r="AS203" s="157">
        <f>IF(AR203=0,0,($H$8/$AR$8)*100000)</f>
        <v>0</v>
      </c>
      <c r="AT203" s="157">
        <f>' B_Populations'!O208</f>
        <v>0</v>
      </c>
      <c r="AU203" s="157">
        <f>IF(AT203=0,0,($I$8/$AT$8)*100000)</f>
        <v>0</v>
      </c>
      <c r="AV203" s="157">
        <f>' B_Populations'!Q208</f>
        <v>0</v>
      </c>
      <c r="AW203" s="157">
        <f>IF(AV203=0,0,($J$8/$AV$8)*100000)</f>
        <v>0</v>
      </c>
      <c r="AX203" s="157">
        <f>' B_Populations'!S208</f>
        <v>0</v>
      </c>
      <c r="AY203" s="157">
        <f>IF(AX203=0,0,($K$8/$AX$8)*100000)</f>
        <v>0</v>
      </c>
      <c r="AZ203" s="157">
        <f>' B_Populations'!U208</f>
        <v>0</v>
      </c>
      <c r="BA203" s="157">
        <f>IF(AZ203=0,0,($L$8/$AZ$8)*100000)</f>
        <v>0</v>
      </c>
      <c r="CQ203" s="110"/>
      <c r="CR203" s="158"/>
      <c r="CS203" s="159">
        <v>0.16261300000000001</v>
      </c>
      <c r="CT203" s="110"/>
      <c r="CU203" s="108" t="str">
        <f>' B_Populations'!$B$13</f>
        <v>35-44</v>
      </c>
      <c r="CV203" s="160">
        <f t="shared" si="201"/>
        <v>0</v>
      </c>
      <c r="CW203" s="161">
        <f t="shared" si="202"/>
        <v>0</v>
      </c>
      <c r="CX203" s="161">
        <f t="shared" si="203"/>
        <v>0</v>
      </c>
      <c r="CY203" s="162">
        <f t="shared" si="204"/>
        <v>0</v>
      </c>
      <c r="CZ203" s="162">
        <f t="shared" si="205"/>
        <v>0</v>
      </c>
      <c r="DA203" s="162">
        <f t="shared" si="206"/>
        <v>0</v>
      </c>
      <c r="DB203" s="162">
        <f t="shared" si="207"/>
        <v>0</v>
      </c>
      <c r="DC203" s="162">
        <f t="shared" si="208"/>
        <v>0</v>
      </c>
      <c r="DD203" s="162">
        <f t="shared" si="209"/>
        <v>0</v>
      </c>
      <c r="DE203" s="178">
        <f t="shared" si="210"/>
        <v>0</v>
      </c>
    </row>
    <row r="204" spans="1:109">
      <c r="B204" s="108" t="str">
        <f>' B_Populations'!$B$14</f>
        <v>45-54</v>
      </c>
      <c r="C204" s="301"/>
      <c r="D204" s="302"/>
      <c r="E204" s="302"/>
      <c r="F204" s="155"/>
      <c r="G204" s="155"/>
      <c r="H204" s="155"/>
      <c r="I204" s="155"/>
      <c r="J204" s="155"/>
      <c r="K204" s="155"/>
      <c r="L204" s="155"/>
      <c r="M204" s="110"/>
      <c r="N204" s="110"/>
      <c r="O204" s="110"/>
      <c r="P204" s="110"/>
      <c r="Q204" s="110"/>
      <c r="R204" s="110"/>
      <c r="S204" s="110"/>
      <c r="T204" s="110"/>
      <c r="U204" s="110"/>
      <c r="V204" s="110"/>
      <c r="W204" s="110"/>
      <c r="X204" s="110"/>
      <c r="Y204" s="110"/>
      <c r="Z204" s="177"/>
      <c r="AA204" s="177"/>
      <c r="AB204" s="177"/>
      <c r="AC204" s="177"/>
      <c r="AD204" s="177"/>
      <c r="AE204" s="177"/>
      <c r="AF204" s="177"/>
      <c r="AG204" s="110"/>
      <c r="AH204" s="157">
        <f>' B_Populations'!C209</f>
        <v>0</v>
      </c>
      <c r="AI204" s="157">
        <f>IF(AH204=0,0,($C$204/$AH$204)*100000)</f>
        <v>0</v>
      </c>
      <c r="AJ204" s="157">
        <f>' B_Populations'!E209</f>
        <v>0</v>
      </c>
      <c r="AK204" s="157">
        <f>IF(AJ204=0,0,($D$9/$AJ$9)*100000)</f>
        <v>0</v>
      </c>
      <c r="AL204" s="157">
        <f>' B_Populations'!G209</f>
        <v>0</v>
      </c>
      <c r="AM204" s="157">
        <f>IF(AL204=0,0,($E$9/$AL$9)*100000)</f>
        <v>0</v>
      </c>
      <c r="AN204" s="157">
        <f>' B_Populations'!I209</f>
        <v>0</v>
      </c>
      <c r="AO204" s="157">
        <f>IF(AN204=0,0,($F$9/$AN$9)*100000)</f>
        <v>0</v>
      </c>
      <c r="AP204" s="157">
        <f>' B_Populations'!K209</f>
        <v>0</v>
      </c>
      <c r="AQ204" s="157">
        <f>IF(AP204=0,0,($G$9/$AP$9)*100000)</f>
        <v>0</v>
      </c>
      <c r="AR204" s="157">
        <f>' B_Populations'!M209</f>
        <v>0</v>
      </c>
      <c r="AS204" s="157">
        <f>IF(AR204=0,0,($H$9/$AR$9)*100000)</f>
        <v>0</v>
      </c>
      <c r="AT204" s="157">
        <f>' B_Populations'!O209</f>
        <v>0</v>
      </c>
      <c r="AU204" s="157">
        <f>IF(AT204=0,0,($I$9/$AT$9)*100000)</f>
        <v>0</v>
      </c>
      <c r="AV204" s="157">
        <f>' B_Populations'!Q209</f>
        <v>0</v>
      </c>
      <c r="AW204" s="157">
        <f>IF(AV204=0,0,($J$9/$AV$9)*100000)</f>
        <v>0</v>
      </c>
      <c r="AX204" s="157">
        <f>' B_Populations'!S209</f>
        <v>0</v>
      </c>
      <c r="AY204" s="157">
        <f>IF(AX204=0,0,($K$9/$AX$9)*100000)</f>
        <v>0</v>
      </c>
      <c r="AZ204" s="157">
        <f>' B_Populations'!U209</f>
        <v>0</v>
      </c>
      <c r="BA204" s="157">
        <f>IF(AZ204=0,0,($L$9/$AZ$9)*100000)</f>
        <v>0</v>
      </c>
      <c r="CQ204" s="110"/>
      <c r="CR204" s="158"/>
      <c r="CS204" s="159">
        <v>0.13483400000000001</v>
      </c>
      <c r="CT204" s="110"/>
      <c r="CU204" s="108" t="str">
        <f>' B_Populations'!$B$14</f>
        <v>45-54</v>
      </c>
      <c r="CV204" s="160">
        <f t="shared" si="201"/>
        <v>0</v>
      </c>
      <c r="CW204" s="161">
        <f t="shared" si="202"/>
        <v>0</v>
      </c>
      <c r="CX204" s="161">
        <f t="shared" si="203"/>
        <v>0</v>
      </c>
      <c r="CY204" s="162">
        <f t="shared" si="204"/>
        <v>0</v>
      </c>
      <c r="CZ204" s="162">
        <f t="shared" si="205"/>
        <v>0</v>
      </c>
      <c r="DA204" s="162">
        <f t="shared" si="206"/>
        <v>0</v>
      </c>
      <c r="DB204" s="162">
        <f t="shared" si="207"/>
        <v>0</v>
      </c>
      <c r="DC204" s="162">
        <f t="shared" si="208"/>
        <v>0</v>
      </c>
      <c r="DD204" s="162">
        <f t="shared" si="209"/>
        <v>0</v>
      </c>
      <c r="DE204" s="178">
        <f t="shared" si="210"/>
        <v>0</v>
      </c>
    </row>
    <row r="205" spans="1:109">
      <c r="B205" s="108" t="str">
        <f>' B_Populations'!$B$15</f>
        <v>55-64</v>
      </c>
      <c r="C205" s="301"/>
      <c r="D205" s="302"/>
      <c r="E205" s="302"/>
      <c r="F205" s="155"/>
      <c r="G205" s="155"/>
      <c r="H205" s="155"/>
      <c r="I205" s="155"/>
      <c r="J205" s="155"/>
      <c r="K205" s="155"/>
      <c r="L205" s="155"/>
      <c r="M205" s="110"/>
      <c r="N205" s="110"/>
      <c r="O205" s="110"/>
      <c r="P205" s="110"/>
      <c r="Q205" s="110"/>
      <c r="R205" s="110"/>
      <c r="S205" s="110"/>
      <c r="T205" s="110"/>
      <c r="U205" s="110"/>
      <c r="V205" s="110"/>
      <c r="W205" s="110"/>
      <c r="X205" s="110"/>
      <c r="Y205" s="110"/>
      <c r="Z205" s="177"/>
      <c r="AA205" s="177"/>
      <c r="AB205" s="177"/>
      <c r="AC205" s="177"/>
      <c r="AD205" s="177"/>
      <c r="AE205" s="177"/>
      <c r="AF205" s="177"/>
      <c r="AG205" s="110"/>
      <c r="AH205" s="157">
        <f>' B_Populations'!C210</f>
        <v>0</v>
      </c>
      <c r="AI205" s="157">
        <f>IF(AH205=0,0,($C$205/$AH$205)*100000)</f>
        <v>0</v>
      </c>
      <c r="AJ205" s="157">
        <f>' B_Populations'!E210</f>
        <v>0</v>
      </c>
      <c r="AK205" s="157">
        <f>IF(AJ205=0,0,($D$10/$AJ$10)*100000)</f>
        <v>0</v>
      </c>
      <c r="AL205" s="157">
        <f>' B_Populations'!G210</f>
        <v>0</v>
      </c>
      <c r="AM205" s="157">
        <f>IF(AL205=0,0,($E$10/$AL$10)*100000)</f>
        <v>0</v>
      </c>
      <c r="AN205" s="157">
        <f>' B_Populations'!I210</f>
        <v>0</v>
      </c>
      <c r="AO205" s="157">
        <f>IF(AN205=0,0,($F$10/$AN$10)*100000)</f>
        <v>0</v>
      </c>
      <c r="AP205" s="157">
        <f>' B_Populations'!K210</f>
        <v>0</v>
      </c>
      <c r="AQ205" s="157">
        <f>IF(AP205=0,0,($G$10/$AP$10)*100000)</f>
        <v>0</v>
      </c>
      <c r="AR205" s="157">
        <f>' B_Populations'!M210</f>
        <v>0</v>
      </c>
      <c r="AS205" s="157">
        <f>IF(AR205=0,0,($H$10/$AR$10)*100000)</f>
        <v>0</v>
      </c>
      <c r="AT205" s="157">
        <f>' B_Populations'!O210</f>
        <v>0</v>
      </c>
      <c r="AU205" s="157">
        <f>IF(AT205=0,0,($I$10/$AT$10)*100000)</f>
        <v>0</v>
      </c>
      <c r="AV205" s="157">
        <f>' B_Populations'!Q210</f>
        <v>0</v>
      </c>
      <c r="AW205" s="157">
        <f>IF(AV205=0,0,($J$10/$AV$10)*100000)</f>
        <v>0</v>
      </c>
      <c r="AX205" s="157">
        <f>' B_Populations'!S210</f>
        <v>0</v>
      </c>
      <c r="AY205" s="157">
        <f>IF(AX205=0,0,($K$10/$AX$10)*100000)</f>
        <v>0</v>
      </c>
      <c r="AZ205" s="157">
        <f>' B_Populations'!U210</f>
        <v>0</v>
      </c>
      <c r="BA205" s="157">
        <f>IF(AZ205=0,0,($L$10/$AZ$10)*100000)</f>
        <v>0</v>
      </c>
      <c r="CQ205" s="110"/>
      <c r="CR205" s="158"/>
      <c r="CS205" s="159">
        <v>8.7247000000000005E-2</v>
      </c>
      <c r="CT205" s="110"/>
      <c r="CU205" s="108" t="str">
        <f>' B_Populations'!$B$15</f>
        <v>55-64</v>
      </c>
      <c r="CV205" s="160">
        <f t="shared" si="201"/>
        <v>0</v>
      </c>
      <c r="CW205" s="161">
        <f t="shared" si="202"/>
        <v>0</v>
      </c>
      <c r="CX205" s="161">
        <f t="shared" si="203"/>
        <v>0</v>
      </c>
      <c r="CY205" s="162">
        <f t="shared" si="204"/>
        <v>0</v>
      </c>
      <c r="CZ205" s="162">
        <f t="shared" si="205"/>
        <v>0</v>
      </c>
      <c r="DA205" s="162">
        <f t="shared" si="206"/>
        <v>0</v>
      </c>
      <c r="DB205" s="162">
        <f t="shared" si="207"/>
        <v>0</v>
      </c>
      <c r="DC205" s="162">
        <f t="shared" si="208"/>
        <v>0</v>
      </c>
      <c r="DD205" s="162">
        <f t="shared" si="209"/>
        <v>0</v>
      </c>
      <c r="DE205" s="178">
        <f t="shared" si="210"/>
        <v>0</v>
      </c>
    </row>
    <row r="206" spans="1:109">
      <c r="B206" s="108" t="str">
        <f>' B_Populations'!$B$16</f>
        <v>65-74</v>
      </c>
      <c r="C206" s="301"/>
      <c r="D206" s="302"/>
      <c r="E206" s="302"/>
      <c r="F206" s="155"/>
      <c r="G206" s="155"/>
      <c r="H206" s="155"/>
      <c r="I206" s="155"/>
      <c r="J206" s="155"/>
      <c r="K206" s="155"/>
      <c r="L206" s="155"/>
      <c r="M206" s="110"/>
      <c r="N206" s="110"/>
      <c r="O206" s="110"/>
      <c r="P206" s="110"/>
      <c r="Q206" s="110"/>
      <c r="R206" s="110"/>
      <c r="S206" s="110"/>
      <c r="T206" s="110"/>
      <c r="U206" s="110"/>
      <c r="V206" s="110"/>
      <c r="W206" s="110"/>
      <c r="X206" s="110"/>
      <c r="Y206" s="110"/>
      <c r="Z206" s="177"/>
      <c r="AA206" s="177"/>
      <c r="AB206" s="177"/>
      <c r="AC206" s="177"/>
      <c r="AD206" s="177"/>
      <c r="AE206" s="177"/>
      <c r="AF206" s="177"/>
      <c r="AG206" s="110"/>
      <c r="AH206" s="157">
        <f>' B_Populations'!C211</f>
        <v>0</v>
      </c>
      <c r="AI206" s="157">
        <f>IF(AH206=0,0,($C$206/$AH$206)*100000)</f>
        <v>0</v>
      </c>
      <c r="AJ206" s="157">
        <f>' B_Populations'!E211</f>
        <v>0</v>
      </c>
      <c r="AK206" s="157">
        <f>IF(AJ206=0,0,($D$11/$AJ$11)*100000)</f>
        <v>0</v>
      </c>
      <c r="AL206" s="157">
        <f>' B_Populations'!G211</f>
        <v>0</v>
      </c>
      <c r="AM206" s="157">
        <f>IF(AL206=0,0,($E$11/$AL$11)*100000)</f>
        <v>0</v>
      </c>
      <c r="AN206" s="157">
        <f>' B_Populations'!I211</f>
        <v>0</v>
      </c>
      <c r="AO206" s="157">
        <f>IF(AN206=0,0,($F$11/$AN$11)*100000)</f>
        <v>0</v>
      </c>
      <c r="AP206" s="157">
        <f>' B_Populations'!K211</f>
        <v>0</v>
      </c>
      <c r="AQ206" s="157">
        <f>IF(AP206=0,0,($G$11/$AP$11)*100000)</f>
        <v>0</v>
      </c>
      <c r="AR206" s="157">
        <f>' B_Populations'!M211</f>
        <v>0</v>
      </c>
      <c r="AS206" s="157">
        <f>IF(AR206=0,0,($H$11/$AR$11)*100000)</f>
        <v>0</v>
      </c>
      <c r="AT206" s="157">
        <f>' B_Populations'!O211</f>
        <v>0</v>
      </c>
      <c r="AU206" s="157">
        <f>IF(AT206=0,0,($I$11/$AT$11)*100000)</f>
        <v>0</v>
      </c>
      <c r="AV206" s="157">
        <f>' B_Populations'!Q211</f>
        <v>0</v>
      </c>
      <c r="AW206" s="157">
        <f>IF(AV206=0,0,($J$11/$AV$11)*100000)</f>
        <v>0</v>
      </c>
      <c r="AX206" s="157">
        <f>' B_Populations'!S211</f>
        <v>0</v>
      </c>
      <c r="AY206" s="157">
        <f>IF(AX206=0,0,($K$11/$AX$11)*100000)</f>
        <v>0</v>
      </c>
      <c r="AZ206" s="157">
        <f>' B_Populations'!U211</f>
        <v>0</v>
      </c>
      <c r="BA206" s="157">
        <f>IF(AZ206=0,0,($L$11/$AZ$11)*100000)</f>
        <v>0</v>
      </c>
      <c r="CQ206" s="110"/>
      <c r="CR206" s="158"/>
      <c r="CS206" s="159">
        <v>6.6036999999999998E-2</v>
      </c>
      <c r="CT206" s="110"/>
      <c r="CU206" s="108" t="str">
        <f>' B_Populations'!$B$16</f>
        <v>65-74</v>
      </c>
      <c r="CV206" s="160">
        <f t="shared" si="201"/>
        <v>0</v>
      </c>
      <c r="CW206" s="161">
        <f t="shared" si="202"/>
        <v>0</v>
      </c>
      <c r="CX206" s="161">
        <f t="shared" si="203"/>
        <v>0</v>
      </c>
      <c r="CY206" s="162">
        <f t="shared" si="204"/>
        <v>0</v>
      </c>
      <c r="CZ206" s="162">
        <f t="shared" si="205"/>
        <v>0</v>
      </c>
      <c r="DA206" s="162">
        <f t="shared" si="206"/>
        <v>0</v>
      </c>
      <c r="DB206" s="162">
        <f t="shared" si="207"/>
        <v>0</v>
      </c>
      <c r="DC206" s="162">
        <f t="shared" si="208"/>
        <v>0</v>
      </c>
      <c r="DD206" s="162">
        <f t="shared" si="209"/>
        <v>0</v>
      </c>
      <c r="DE206" s="178">
        <f t="shared" si="210"/>
        <v>0</v>
      </c>
    </row>
    <row r="207" spans="1:109">
      <c r="B207" s="108" t="str">
        <f>' B_Populations'!$B$17</f>
        <v>75-84</v>
      </c>
      <c r="C207" s="301"/>
      <c r="D207" s="302"/>
      <c r="E207" s="302"/>
      <c r="F207" s="155"/>
      <c r="G207" s="155"/>
      <c r="H207" s="155"/>
      <c r="I207" s="155"/>
      <c r="J207" s="155"/>
      <c r="K207" s="155"/>
      <c r="L207" s="155"/>
      <c r="M207" s="110"/>
      <c r="N207" s="110"/>
      <c r="O207" s="110"/>
      <c r="P207" s="110"/>
      <c r="Q207" s="110"/>
      <c r="R207" s="110"/>
      <c r="S207" s="110"/>
      <c r="T207" s="110"/>
      <c r="U207" s="110"/>
      <c r="V207" s="110"/>
      <c r="W207" s="110"/>
      <c r="X207" s="110"/>
      <c r="Y207" s="110"/>
      <c r="Z207" s="177"/>
      <c r="AA207" s="177"/>
      <c r="AB207" s="177"/>
      <c r="AC207" s="177"/>
      <c r="AD207" s="177"/>
      <c r="AE207" s="177"/>
      <c r="AF207" s="177"/>
      <c r="AG207" s="110"/>
      <c r="AH207" s="157">
        <f>' B_Populations'!C212</f>
        <v>0</v>
      </c>
      <c r="AI207" s="157">
        <f>IF(AH207=0,0,($C$207/$AH$207)*100000)</f>
        <v>0</v>
      </c>
      <c r="AJ207" s="157">
        <f>' B_Populations'!E212</f>
        <v>0</v>
      </c>
      <c r="AK207" s="157">
        <f>IF(AJ207=0,0,($D$12/$AJ$12)*100000)</f>
        <v>0</v>
      </c>
      <c r="AL207" s="157">
        <f>' B_Populations'!G212</f>
        <v>0</v>
      </c>
      <c r="AM207" s="157">
        <f>IF(AL207=0,0,($E$12/$AL$12)*100000)</f>
        <v>0</v>
      </c>
      <c r="AN207" s="157">
        <f>' B_Populations'!I212</f>
        <v>0</v>
      </c>
      <c r="AO207" s="157">
        <f>IF(AN207=0,0,($F$12/$AN$12)*100000)</f>
        <v>0</v>
      </c>
      <c r="AP207" s="157">
        <f>' B_Populations'!K212</f>
        <v>0</v>
      </c>
      <c r="AQ207" s="157">
        <f>IF(AP207=0,0,($G$12/$AP$12)*100000)</f>
        <v>0</v>
      </c>
      <c r="AR207" s="157">
        <f>' B_Populations'!M212</f>
        <v>0</v>
      </c>
      <c r="AS207" s="157">
        <f>IF(AR207=0,0,($H$12/$AR$12)*100000)</f>
        <v>0</v>
      </c>
      <c r="AT207" s="157">
        <f>' B_Populations'!O212</f>
        <v>0</v>
      </c>
      <c r="AU207" s="157">
        <f>IF(AT207=0,0,($I$12/$AT$12)*100000)</f>
        <v>0</v>
      </c>
      <c r="AV207" s="157">
        <f>' B_Populations'!Q212</f>
        <v>0</v>
      </c>
      <c r="AW207" s="157">
        <f>IF(AV207=0,0,($J$12/$AV$12)*100000)</f>
        <v>0</v>
      </c>
      <c r="AX207" s="157">
        <f>' B_Populations'!S212</f>
        <v>0</v>
      </c>
      <c r="AY207" s="157">
        <f>IF(AX207=0,0,($K$12/$AX$12)*100000)</f>
        <v>0</v>
      </c>
      <c r="AZ207" s="157">
        <f>' B_Populations'!U212</f>
        <v>0</v>
      </c>
      <c r="BA207" s="157">
        <f>IF(AZ207=0,0,($L$12/$AZ$12)*100000)</f>
        <v>0</v>
      </c>
      <c r="CQ207" s="110"/>
      <c r="CR207" s="158"/>
      <c r="CS207" s="159">
        <v>4.4840999999999999E-2</v>
      </c>
      <c r="CT207" s="110"/>
      <c r="CU207" s="108" t="str">
        <f>' B_Populations'!$B$17</f>
        <v>75-84</v>
      </c>
      <c r="CV207" s="160">
        <f t="shared" si="201"/>
        <v>0</v>
      </c>
      <c r="CW207" s="161">
        <f t="shared" si="202"/>
        <v>0</v>
      </c>
      <c r="CX207" s="161">
        <f t="shared" si="203"/>
        <v>0</v>
      </c>
      <c r="CY207" s="162">
        <f t="shared" si="204"/>
        <v>0</v>
      </c>
      <c r="CZ207" s="162">
        <f t="shared" si="205"/>
        <v>0</v>
      </c>
      <c r="DA207" s="162">
        <f t="shared" si="206"/>
        <v>0</v>
      </c>
      <c r="DB207" s="162">
        <f t="shared" si="207"/>
        <v>0</v>
      </c>
      <c r="DC207" s="162">
        <f t="shared" si="208"/>
        <v>0</v>
      </c>
      <c r="DD207" s="162">
        <f t="shared" si="209"/>
        <v>0</v>
      </c>
      <c r="DE207" s="178">
        <f t="shared" si="210"/>
        <v>0</v>
      </c>
    </row>
    <row r="208" spans="1:109">
      <c r="B208" s="108" t="str">
        <f>' B_Populations'!$B$18</f>
        <v>85+</v>
      </c>
      <c r="C208" s="301"/>
      <c r="D208" s="302"/>
      <c r="E208" s="302"/>
      <c r="F208" s="155"/>
      <c r="G208" s="155"/>
      <c r="H208" s="155"/>
      <c r="I208" s="155"/>
      <c r="J208" s="155"/>
      <c r="K208" s="155"/>
      <c r="L208" s="155"/>
      <c r="M208" s="110"/>
      <c r="N208" s="110"/>
      <c r="O208" s="110"/>
      <c r="P208" s="110"/>
      <c r="Q208" s="110"/>
      <c r="R208" s="110"/>
      <c r="S208" s="110"/>
      <c r="T208" s="110"/>
      <c r="U208" s="110"/>
      <c r="V208" s="110"/>
      <c r="W208" s="110"/>
      <c r="X208" s="110"/>
      <c r="Y208" s="110"/>
      <c r="Z208" s="177"/>
      <c r="AA208" s="177"/>
      <c r="AB208" s="177"/>
      <c r="AC208" s="177"/>
      <c r="AD208" s="177"/>
      <c r="AE208" s="177"/>
      <c r="AF208" s="177"/>
      <c r="AG208" s="110"/>
      <c r="AH208" s="157">
        <f>' B_Populations'!C213</f>
        <v>0</v>
      </c>
      <c r="AI208" s="157">
        <f>IF(AH208=0,0,($C$208/$AH$208)*100000)</f>
        <v>0</v>
      </c>
      <c r="AJ208" s="157">
        <f>' B_Populations'!E213</f>
        <v>0</v>
      </c>
      <c r="AK208" s="157">
        <f>IF(AJ208=0,0,($D$13/$AJ$13)*100000)</f>
        <v>0</v>
      </c>
      <c r="AL208" s="157">
        <f>' B_Populations'!G213</f>
        <v>0</v>
      </c>
      <c r="AM208" s="157">
        <f>IF(AL208=0,0,($E$13/$AL$13)*100000)</f>
        <v>0</v>
      </c>
      <c r="AN208" s="157">
        <f>' B_Populations'!I213</f>
        <v>0</v>
      </c>
      <c r="AO208" s="157">
        <f>IF(AN208=0,0,($F$13/$AN$13)*100000)</f>
        <v>0</v>
      </c>
      <c r="AP208" s="157">
        <f>' B_Populations'!K213</f>
        <v>0</v>
      </c>
      <c r="AQ208" s="157">
        <f>IF(AP208=0,0,($G$13/$AP$13)*100000)</f>
        <v>0</v>
      </c>
      <c r="AR208" s="157">
        <f>' B_Populations'!M213</f>
        <v>0</v>
      </c>
      <c r="AS208" s="157">
        <f>IF(AR208=0,0,($H$13/$AR$13)*100000)</f>
        <v>0</v>
      </c>
      <c r="AT208" s="157">
        <f>' B_Populations'!O213</f>
        <v>0</v>
      </c>
      <c r="AU208" s="157">
        <f>IF(AT208=0,0,($I$13/$AT$13)*100000)</f>
        <v>0</v>
      </c>
      <c r="AV208" s="157">
        <f>' B_Populations'!Q213</f>
        <v>0</v>
      </c>
      <c r="AW208" s="157">
        <f>IF(AV208=0,0,($J$13/$AV$13)*100000)</f>
        <v>0</v>
      </c>
      <c r="AX208" s="157">
        <f>' B_Populations'!S213</f>
        <v>0</v>
      </c>
      <c r="AY208" s="157">
        <f>IF(AX208=0,0,($K$13/$AX$13)*100000)</f>
        <v>0</v>
      </c>
      <c r="AZ208" s="157">
        <f>' B_Populations'!U213</f>
        <v>0</v>
      </c>
      <c r="BA208" s="157">
        <f>IF(AZ208=0,0,($L$13/$AZ$13)*100000)</f>
        <v>0</v>
      </c>
      <c r="CQ208" s="110"/>
      <c r="CR208" s="158"/>
      <c r="CS208" s="159">
        <v>1.5507999999999999E-2</v>
      </c>
      <c r="CT208" s="110"/>
      <c r="CU208" s="108" t="str">
        <f>' B_Populations'!$B$18</f>
        <v>85+</v>
      </c>
      <c r="CV208" s="160">
        <f t="shared" si="201"/>
        <v>0</v>
      </c>
      <c r="CW208" s="161">
        <f t="shared" si="202"/>
        <v>0</v>
      </c>
      <c r="CX208" s="161">
        <f t="shared" si="203"/>
        <v>0</v>
      </c>
      <c r="CY208" s="162">
        <f t="shared" si="204"/>
        <v>0</v>
      </c>
      <c r="CZ208" s="162">
        <f t="shared" si="205"/>
        <v>0</v>
      </c>
      <c r="DA208" s="162">
        <f t="shared" si="206"/>
        <v>0</v>
      </c>
      <c r="DB208" s="162">
        <f t="shared" si="207"/>
        <v>0</v>
      </c>
      <c r="DC208" s="162">
        <f t="shared" si="208"/>
        <v>0</v>
      </c>
      <c r="DD208" s="162">
        <f t="shared" si="209"/>
        <v>0</v>
      </c>
      <c r="DE208" s="178">
        <f t="shared" si="210"/>
        <v>0</v>
      </c>
    </row>
    <row r="209" spans="1:109">
      <c r="B209" s="163" t="s">
        <v>115</v>
      </c>
      <c r="C209" s="164">
        <f t="shared" ref="C209:L209" si="211">SUM(C199:C208)</f>
        <v>0</v>
      </c>
      <c r="D209" s="165">
        <f t="shared" si="211"/>
        <v>0</v>
      </c>
      <c r="E209" s="165">
        <f t="shared" si="211"/>
        <v>0</v>
      </c>
      <c r="F209" s="167">
        <f t="shared" si="211"/>
        <v>0</v>
      </c>
      <c r="G209" s="167">
        <f t="shared" si="211"/>
        <v>0</v>
      </c>
      <c r="H209" s="167">
        <f t="shared" si="211"/>
        <v>0</v>
      </c>
      <c r="I209" s="167">
        <f t="shared" si="211"/>
        <v>0</v>
      </c>
      <c r="J209" s="167">
        <f t="shared" si="211"/>
        <v>0</v>
      </c>
      <c r="K209" s="167">
        <f t="shared" si="211"/>
        <v>0</v>
      </c>
      <c r="L209" s="179">
        <f t="shared" si="211"/>
        <v>0</v>
      </c>
      <c r="M209" s="98"/>
      <c r="AH209" s="170">
        <f t="shared" ref="AH209:BA209" si="212">SUM(AH199:AH208)</f>
        <v>0</v>
      </c>
      <c r="AI209" s="157">
        <f t="shared" si="212"/>
        <v>0</v>
      </c>
      <c r="AJ209" s="157">
        <f t="shared" si="212"/>
        <v>0</v>
      </c>
      <c r="AK209" s="157">
        <f t="shared" si="212"/>
        <v>0</v>
      </c>
      <c r="AL209" s="157">
        <f t="shared" si="212"/>
        <v>0</v>
      </c>
      <c r="AM209" s="157">
        <f t="shared" si="212"/>
        <v>0</v>
      </c>
      <c r="AN209" s="157">
        <f t="shared" si="212"/>
        <v>0</v>
      </c>
      <c r="AO209" s="157">
        <f t="shared" si="212"/>
        <v>0</v>
      </c>
      <c r="AP209" s="157">
        <f t="shared" si="212"/>
        <v>0</v>
      </c>
      <c r="AQ209" s="157">
        <f t="shared" si="212"/>
        <v>0</v>
      </c>
      <c r="AR209" s="157">
        <f t="shared" si="212"/>
        <v>0</v>
      </c>
      <c r="AS209" s="157">
        <f t="shared" si="212"/>
        <v>0</v>
      </c>
      <c r="AT209" s="157">
        <f t="shared" si="212"/>
        <v>0</v>
      </c>
      <c r="AU209" s="157">
        <f t="shared" si="212"/>
        <v>0</v>
      </c>
      <c r="AV209" s="157">
        <f t="shared" si="212"/>
        <v>0</v>
      </c>
      <c r="AW209" s="157">
        <f t="shared" si="212"/>
        <v>0</v>
      </c>
      <c r="AX209" s="157">
        <f t="shared" si="212"/>
        <v>0</v>
      </c>
      <c r="AY209" s="157">
        <f t="shared" si="212"/>
        <v>0</v>
      </c>
      <c r="AZ209" s="157">
        <f t="shared" si="212"/>
        <v>0</v>
      </c>
      <c r="BA209" s="157">
        <f t="shared" si="212"/>
        <v>0</v>
      </c>
      <c r="CS209" s="171"/>
      <c r="CU209" s="157" t="s">
        <v>115</v>
      </c>
      <c r="CV209" s="160">
        <f t="shared" ref="CV209:DE209" si="213">SUM(CV199:CV208)</f>
        <v>0</v>
      </c>
      <c r="CW209" s="161">
        <f t="shared" si="213"/>
        <v>0</v>
      </c>
      <c r="CX209" s="161">
        <f t="shared" si="213"/>
        <v>0</v>
      </c>
      <c r="CY209" s="172">
        <f t="shared" si="213"/>
        <v>0</v>
      </c>
      <c r="CZ209" s="172">
        <f t="shared" si="213"/>
        <v>0</v>
      </c>
      <c r="DA209" s="172">
        <f t="shared" si="213"/>
        <v>0</v>
      </c>
      <c r="DB209" s="172">
        <f t="shared" si="213"/>
        <v>0</v>
      </c>
      <c r="DC209" s="172">
        <f t="shared" si="213"/>
        <v>0</v>
      </c>
      <c r="DD209" s="172">
        <f t="shared" si="213"/>
        <v>0</v>
      </c>
      <c r="DE209" s="180">
        <f t="shared" si="213"/>
        <v>0</v>
      </c>
    </row>
    <row r="211" spans="1:109" ht="12.95" thickBot="1"/>
    <row r="212" spans="1:109" ht="13.5" thickBot="1">
      <c r="A212" s="136" t="s">
        <v>116</v>
      </c>
      <c r="B212" s="173"/>
      <c r="C212" s="174">
        <f>' B_Populations'!A220</f>
        <v>0</v>
      </c>
      <c r="D212" s="139" t="s">
        <v>103</v>
      </c>
      <c r="E212" s="139"/>
      <c r="F212" s="140" t="s">
        <v>104</v>
      </c>
      <c r="G212" s="141"/>
      <c r="H212" s="141"/>
      <c r="I212" s="141"/>
      <c r="J212" s="141"/>
      <c r="K212" s="141"/>
      <c r="L212" s="141"/>
      <c r="M212" s="98"/>
      <c r="N212" s="98"/>
      <c r="O212" s="98"/>
      <c r="P212" s="98"/>
      <c r="Q212" s="98"/>
      <c r="R212" s="98"/>
      <c r="S212" s="98"/>
      <c r="T212" s="98"/>
      <c r="U212" s="98"/>
      <c r="V212" s="98"/>
      <c r="W212" s="98"/>
      <c r="X212" s="98"/>
      <c r="Y212" s="98"/>
      <c r="CV212" s="98" t="s">
        <v>106</v>
      </c>
      <c r="CW212" s="98"/>
      <c r="CX212" s="98"/>
      <c r="CY212" s="98"/>
    </row>
    <row r="213" spans="1:109" ht="39">
      <c r="B213" s="144" t="s">
        <v>32</v>
      </c>
      <c r="C213" s="145" t="s">
        <v>107</v>
      </c>
      <c r="D213" s="146" t="s">
        <v>108</v>
      </c>
      <c r="E213" s="146" t="s">
        <v>109</v>
      </c>
      <c r="F213" s="148" t="str">
        <f>' B_Populations'!$I$8</f>
        <v>White-Not Hispanic</v>
      </c>
      <c r="G213" s="148" t="str">
        <f>' B_Populations'!$K$8</f>
        <v>Hispanic</v>
      </c>
      <c r="H213" s="148" t="str">
        <f>' B_Populations'!$M$8</f>
        <v>Black-Not Hispanic</v>
      </c>
      <c r="I213" s="148" t="str">
        <f>' B_Populations'!$O$8</f>
        <v>Asian</v>
      </c>
      <c r="J213" s="148" t="str">
        <f>' B_Populations'!$Q$8</f>
        <v>American Indian/Alaska Native</v>
      </c>
      <c r="K213" s="148" t="str">
        <f>' B_Populations'!$S$8</f>
        <v>Other</v>
      </c>
      <c r="L213" s="175" t="str">
        <f>' B_Populations'!$U$8</f>
        <v>Other</v>
      </c>
      <c r="M213" s="102"/>
      <c r="N213" s="102"/>
      <c r="O213" s="102"/>
      <c r="P213" s="102"/>
      <c r="Q213" s="102"/>
      <c r="R213" s="102"/>
      <c r="S213" s="102"/>
      <c r="T213" s="102"/>
      <c r="U213" s="102"/>
      <c r="V213" s="102"/>
      <c r="W213" s="102"/>
      <c r="X213" s="102"/>
      <c r="Y213" s="102"/>
      <c r="Z213" s="102"/>
      <c r="AA213" s="102"/>
      <c r="AB213" s="102"/>
      <c r="AC213" s="102"/>
      <c r="AD213" s="102"/>
      <c r="AE213" s="102"/>
      <c r="AF213" s="102"/>
      <c r="AH213" s="150" t="s">
        <v>110</v>
      </c>
      <c r="AI213" s="150" t="s">
        <v>111</v>
      </c>
      <c r="AJ213" s="150" t="s">
        <v>112</v>
      </c>
      <c r="AK213" s="150" t="s">
        <v>111</v>
      </c>
      <c r="AL213" s="150" t="s">
        <v>113</v>
      </c>
      <c r="AM213" s="150" t="s">
        <v>111</v>
      </c>
      <c r="AN213" s="150" t="str">
        <f>' B_Populations'!$I$8</f>
        <v>White-Not Hispanic</v>
      </c>
      <c r="AO213" s="150" t="s">
        <v>111</v>
      </c>
      <c r="AP213" s="150" t="str">
        <f>' B_Populations'!$K$8</f>
        <v>Hispanic</v>
      </c>
      <c r="AQ213" s="150" t="s">
        <v>111</v>
      </c>
      <c r="AR213" s="150" t="str">
        <f>' B_Populations'!$M$8</f>
        <v>Black-Not Hispanic</v>
      </c>
      <c r="AS213" s="150" t="s">
        <v>111</v>
      </c>
      <c r="AT213" s="150" t="str">
        <f>' B_Populations'!$O$8</f>
        <v>Asian</v>
      </c>
      <c r="AU213" s="150" t="s">
        <v>111</v>
      </c>
      <c r="AV213" s="150" t="str">
        <f>' B_Populations'!$Q$8</f>
        <v>American Indian/Alaska Native</v>
      </c>
      <c r="AW213" s="150" t="s">
        <v>111</v>
      </c>
      <c r="AX213" s="150" t="str">
        <f>' B_Populations'!$S$8</f>
        <v>Other</v>
      </c>
      <c r="AY213" s="150" t="s">
        <v>111</v>
      </c>
      <c r="AZ213" s="150" t="str">
        <f>' B_Populations'!$U$8</f>
        <v>Other</v>
      </c>
      <c r="BA213" s="150" t="s">
        <v>111</v>
      </c>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51" t="s">
        <v>114</v>
      </c>
      <c r="CU213" s="150" t="s">
        <v>32</v>
      </c>
      <c r="CV213" s="152" t="s">
        <v>33</v>
      </c>
      <c r="CW213" s="153" t="s">
        <v>34</v>
      </c>
      <c r="CX213" s="153" t="s">
        <v>35</v>
      </c>
      <c r="CY213" s="148" t="str">
        <f>' B_Populations'!$I$8</f>
        <v>White-Not Hispanic</v>
      </c>
      <c r="CZ213" s="148" t="str">
        <f>' B_Populations'!$K$8</f>
        <v>Hispanic</v>
      </c>
      <c r="DA213" s="148" t="str">
        <f>' B_Populations'!$M$8</f>
        <v>Black-Not Hispanic</v>
      </c>
      <c r="DB213" s="148" t="str">
        <f>' B_Populations'!$O$8</f>
        <v>Asian</v>
      </c>
      <c r="DC213" s="148" t="str">
        <f>' B_Populations'!$Q$8</f>
        <v>American Indian/Alaska Native</v>
      </c>
      <c r="DD213" s="148" t="str">
        <f>' B_Populations'!$S$8</f>
        <v>Other</v>
      </c>
      <c r="DE213" s="175" t="str">
        <f>' B_Populations'!$U$8</f>
        <v>Other</v>
      </c>
    </row>
    <row r="214" spans="1:109">
      <c r="B214" s="108" t="str">
        <f>' B_Populations'!$B$9</f>
        <v>10-14</v>
      </c>
      <c r="C214" s="301"/>
      <c r="D214" s="302"/>
      <c r="E214" s="302"/>
      <c r="F214" s="155"/>
      <c r="G214" s="155"/>
      <c r="H214" s="155"/>
      <c r="I214" s="155"/>
      <c r="J214" s="155"/>
      <c r="K214" s="155"/>
      <c r="L214" s="155"/>
      <c r="M214" s="110"/>
      <c r="N214" s="110"/>
      <c r="O214" s="110"/>
      <c r="P214" s="110"/>
      <c r="Q214" s="110"/>
      <c r="R214" s="110"/>
      <c r="S214" s="110"/>
      <c r="T214" s="110"/>
      <c r="U214" s="110"/>
      <c r="V214" s="110"/>
      <c r="W214" s="110"/>
      <c r="X214" s="110"/>
      <c r="Y214" s="110"/>
      <c r="Z214" s="177"/>
      <c r="AA214" s="177"/>
      <c r="AB214" s="177"/>
      <c r="AC214" s="177"/>
      <c r="AD214" s="177"/>
      <c r="AE214" s="177"/>
      <c r="AF214" s="177"/>
      <c r="AG214" s="110"/>
      <c r="AH214" s="157">
        <f>' B_Populations'!C219</f>
        <v>0</v>
      </c>
      <c r="AI214" s="157">
        <f>IF(AH214=0,0,($C$214/$AH$214)*100000)</f>
        <v>0</v>
      </c>
      <c r="AJ214" s="157">
        <f>' B_Populations'!E219</f>
        <v>0</v>
      </c>
      <c r="AK214" s="157">
        <f>IF(AJ214=0,0,($D$214/$AJ$214)*100000)</f>
        <v>0</v>
      </c>
      <c r="AL214" s="157">
        <f>' B_Populations'!G219</f>
        <v>0</v>
      </c>
      <c r="AM214" s="157">
        <f>IF(AL214=0,0,($E$214/$AL$214)*100000)</f>
        <v>0</v>
      </c>
      <c r="AN214" s="157">
        <f>' B_Populations'!I219</f>
        <v>0</v>
      </c>
      <c r="AO214" s="157">
        <f>IF(AN214=0,0,($F$214/$AN$214)*100000)</f>
        <v>0</v>
      </c>
      <c r="AP214" s="157">
        <f>' B_Populations'!K219</f>
        <v>0</v>
      </c>
      <c r="AQ214" s="157">
        <f>IF(AP214=0,0,($G$214/$AP$214)*100000)</f>
        <v>0</v>
      </c>
      <c r="AR214" s="157">
        <f>' B_Populations'!M219</f>
        <v>0</v>
      </c>
      <c r="AS214" s="157">
        <f>IF(AR214=0,0,($H$214/$AR$214)*100000)</f>
        <v>0</v>
      </c>
      <c r="AT214" s="157">
        <f>' B_Populations'!O219</f>
        <v>0</v>
      </c>
      <c r="AU214" s="157">
        <f>IF(AT214=0,0,($I$214/$AT$214)*100000)</f>
        <v>0</v>
      </c>
      <c r="AV214" s="157">
        <f>' B_Populations'!Q219</f>
        <v>0</v>
      </c>
      <c r="AW214" s="157">
        <f>IF(AV214=0,0,($J$214/$AV$214)*100000)</f>
        <v>0</v>
      </c>
      <c r="AX214" s="157">
        <f>' B_Populations'!S219</f>
        <v>0</v>
      </c>
      <c r="AY214" s="157">
        <f>IF(AX214=0,0,($K$214/$AX$214)*100000)</f>
        <v>0</v>
      </c>
      <c r="AZ214" s="157">
        <f>' B_Populations'!U219</f>
        <v>0</v>
      </c>
      <c r="BA214" s="157">
        <f>IF(AZ214=0,0,($L$214/$AZ$214)*100000)</f>
        <v>0</v>
      </c>
      <c r="CQ214" s="110"/>
      <c r="CR214" s="158"/>
      <c r="CS214" s="159">
        <v>7.3032E-2</v>
      </c>
      <c r="CT214" s="110"/>
      <c r="CU214" s="108" t="str">
        <f>' B_Populations'!$B$9</f>
        <v>10-14</v>
      </c>
      <c r="CV214" s="160">
        <f t="shared" ref="CV214:CV223" si="214">AI214*CS214</f>
        <v>0</v>
      </c>
      <c r="CW214" s="161">
        <f t="shared" ref="CW214:CW223" si="215">AK214*CS214</f>
        <v>0</v>
      </c>
      <c r="CX214" s="161">
        <f t="shared" ref="CX214:CX223" si="216">AM214*CS214</f>
        <v>0</v>
      </c>
      <c r="CY214" s="162">
        <f t="shared" ref="CY214:CY223" si="217">AO214*CS214</f>
        <v>0</v>
      </c>
      <c r="CZ214" s="162">
        <f t="shared" ref="CZ214:CZ223" si="218">AQ214*CS214</f>
        <v>0</v>
      </c>
      <c r="DA214" s="162">
        <f t="shared" ref="DA214:DA223" si="219">AS214*CS214</f>
        <v>0</v>
      </c>
      <c r="DB214" s="162">
        <f t="shared" ref="DB214:DB223" si="220">AU214*CS214</f>
        <v>0</v>
      </c>
      <c r="DC214" s="162">
        <f t="shared" ref="DC214:DC223" si="221">AW214*CS214</f>
        <v>0</v>
      </c>
      <c r="DD214" s="162">
        <f t="shared" ref="DD214:DD223" si="222">AY214*CS214</f>
        <v>0</v>
      </c>
      <c r="DE214" s="178">
        <f t="shared" ref="DE214:DE223" si="223">BA214*CS214</f>
        <v>0</v>
      </c>
    </row>
    <row r="215" spans="1:109">
      <c r="B215" s="108" t="str">
        <f>' B_Populations'!$B$10</f>
        <v>15-19</v>
      </c>
      <c r="C215" s="301"/>
      <c r="D215" s="302"/>
      <c r="E215" s="302"/>
      <c r="F215" s="155"/>
      <c r="G215" s="155"/>
      <c r="H215" s="155"/>
      <c r="I215" s="155"/>
      <c r="J215" s="155"/>
      <c r="K215" s="155"/>
      <c r="L215" s="155"/>
      <c r="M215" s="110"/>
      <c r="N215" s="110"/>
      <c r="O215" s="110"/>
      <c r="P215" s="110"/>
      <c r="Q215" s="110"/>
      <c r="R215" s="110"/>
      <c r="S215" s="110"/>
      <c r="T215" s="110"/>
      <c r="U215" s="110"/>
      <c r="V215" s="110"/>
      <c r="W215" s="110"/>
      <c r="X215" s="110"/>
      <c r="Y215" s="110"/>
      <c r="Z215" s="177"/>
      <c r="AA215" s="177"/>
      <c r="AB215" s="177"/>
      <c r="AC215" s="177"/>
      <c r="AD215" s="177"/>
      <c r="AE215" s="177"/>
      <c r="AF215" s="177"/>
      <c r="AG215" s="110"/>
      <c r="AH215" s="157">
        <f>' B_Populations'!C220</f>
        <v>0</v>
      </c>
      <c r="AI215" s="157">
        <f>IF(AH215=0,0,($C$215/$AH$215)*100000)</f>
        <v>0</v>
      </c>
      <c r="AJ215" s="157">
        <f>' B_Populations'!E220</f>
        <v>0</v>
      </c>
      <c r="AK215" s="157">
        <f>IF(AJ215=0,0,($D$215/$AJ$215)*100000)</f>
        <v>0</v>
      </c>
      <c r="AL215" s="157">
        <f>' B_Populations'!G220</f>
        <v>0</v>
      </c>
      <c r="AM215" s="157">
        <f>IF(AL215=0,0,($E$215/$AL$215)*100000)</f>
        <v>0</v>
      </c>
      <c r="AN215" s="157">
        <f>' B_Populations'!I220</f>
        <v>0</v>
      </c>
      <c r="AO215" s="157">
        <f>IF(AN215=0,0,($F$215/$AN$215)*100000)</f>
        <v>0</v>
      </c>
      <c r="AP215" s="157">
        <f>' B_Populations'!K220</f>
        <v>0</v>
      </c>
      <c r="AQ215" s="157">
        <f>IF(AP215=0,0,($G$215/$AP$215)*100000)</f>
        <v>0</v>
      </c>
      <c r="AR215" s="157">
        <f>' B_Populations'!M220</f>
        <v>0</v>
      </c>
      <c r="AS215" s="157">
        <f>IF(AR215=0,0,($H$215/$AR$215)*100000)</f>
        <v>0</v>
      </c>
      <c r="AT215" s="157">
        <f>' B_Populations'!O220</f>
        <v>0</v>
      </c>
      <c r="AU215" s="157">
        <f>IF(AT215=0,0,($I$215/$AT$215)*100000)</f>
        <v>0</v>
      </c>
      <c r="AV215" s="157">
        <f>' B_Populations'!Q220</f>
        <v>0</v>
      </c>
      <c r="AW215" s="157">
        <f>IF(AV215=0,0,($J$215/$AV$215)*100000)</f>
        <v>0</v>
      </c>
      <c r="AX215" s="157">
        <f>' B_Populations'!S220</f>
        <v>0</v>
      </c>
      <c r="AY215" s="157">
        <f>IF(AX215=0,0,($K$215/$AX$215)*100000)</f>
        <v>0</v>
      </c>
      <c r="AZ215" s="157">
        <f>' B_Populations'!U220</f>
        <v>0</v>
      </c>
      <c r="BA215" s="157">
        <f>IF(AZ215=0,0,($L$215/$AZ$215)*100000)</f>
        <v>0</v>
      </c>
      <c r="CQ215" s="110"/>
      <c r="CR215" s="158"/>
      <c r="CS215" s="159">
        <v>7.2168999999999997E-2</v>
      </c>
      <c r="CT215" s="110"/>
      <c r="CU215" s="108" t="str">
        <f>' B_Populations'!$B$10</f>
        <v>15-19</v>
      </c>
      <c r="CV215" s="160">
        <f t="shared" si="214"/>
        <v>0</v>
      </c>
      <c r="CW215" s="161">
        <f t="shared" si="215"/>
        <v>0</v>
      </c>
      <c r="CX215" s="161">
        <f t="shared" si="216"/>
        <v>0</v>
      </c>
      <c r="CY215" s="162">
        <f t="shared" si="217"/>
        <v>0</v>
      </c>
      <c r="CZ215" s="162">
        <f t="shared" si="218"/>
        <v>0</v>
      </c>
      <c r="DA215" s="162">
        <f t="shared" si="219"/>
        <v>0</v>
      </c>
      <c r="DB215" s="162">
        <f t="shared" si="220"/>
        <v>0</v>
      </c>
      <c r="DC215" s="162">
        <f t="shared" si="221"/>
        <v>0</v>
      </c>
      <c r="DD215" s="162">
        <f t="shared" si="222"/>
        <v>0</v>
      </c>
      <c r="DE215" s="178">
        <f t="shared" si="223"/>
        <v>0</v>
      </c>
    </row>
    <row r="216" spans="1:109">
      <c r="B216" s="108" t="str">
        <f>' B_Populations'!$B$11</f>
        <v>20-24</v>
      </c>
      <c r="C216" s="301"/>
      <c r="D216" s="302"/>
      <c r="E216" s="302"/>
      <c r="F216" s="155"/>
      <c r="G216" s="155"/>
      <c r="H216" s="155"/>
      <c r="I216" s="155"/>
      <c r="J216" s="155"/>
      <c r="K216" s="155"/>
      <c r="L216" s="155"/>
      <c r="M216" s="110"/>
      <c r="N216" s="110"/>
      <c r="O216" s="110"/>
      <c r="P216" s="110"/>
      <c r="Q216" s="110"/>
      <c r="R216" s="110"/>
      <c r="S216" s="110"/>
      <c r="T216" s="110"/>
      <c r="U216" s="110"/>
      <c r="V216" s="110"/>
      <c r="W216" s="110"/>
      <c r="X216" s="110"/>
      <c r="Y216" s="110"/>
      <c r="Z216" s="177"/>
      <c r="AA216" s="177"/>
      <c r="AB216" s="177"/>
      <c r="AC216" s="177"/>
      <c r="AD216" s="177"/>
      <c r="AE216" s="177"/>
      <c r="AF216" s="177"/>
      <c r="AG216" s="110"/>
      <c r="AH216" s="157">
        <f>' B_Populations'!C221</f>
        <v>0</v>
      </c>
      <c r="AI216" s="157">
        <f>IF(AH216=0,0,($C$216/$AH$216)*100000)</f>
        <v>0</v>
      </c>
      <c r="AJ216" s="157">
        <f>' B_Populations'!E221</f>
        <v>0</v>
      </c>
      <c r="AK216" s="157">
        <f>IF(AJ216=0,0,($D$216/$AJ$216)*100000)</f>
        <v>0</v>
      </c>
      <c r="AL216" s="157">
        <f>' B_Populations'!G221</f>
        <v>0</v>
      </c>
      <c r="AM216" s="157">
        <f>IF(AL216=0,0,($E$216/$AL$216)*100000)</f>
        <v>0</v>
      </c>
      <c r="AN216" s="157">
        <f>' B_Populations'!I221</f>
        <v>0</v>
      </c>
      <c r="AO216" s="157">
        <f>IF(AN216=0,0,($F$216/$AN$216)*100000)</f>
        <v>0</v>
      </c>
      <c r="AP216" s="157">
        <f>' B_Populations'!K221</f>
        <v>0</v>
      </c>
      <c r="AQ216" s="157">
        <f>IF(AP216=0,0,($G$216/$AP$216)*100000)</f>
        <v>0</v>
      </c>
      <c r="AR216" s="157">
        <f>' B_Populations'!M221</f>
        <v>0</v>
      </c>
      <c r="AS216" s="157">
        <f>IF(AR216=0,0,($H$216/$AR$216)*100000)</f>
        <v>0</v>
      </c>
      <c r="AT216" s="157">
        <f>' B_Populations'!O221</f>
        <v>0</v>
      </c>
      <c r="AU216" s="157">
        <f>IF(AT216=0,0,($I$216/$AT$216)*100000)</f>
        <v>0</v>
      </c>
      <c r="AV216" s="157">
        <f>' B_Populations'!Q221</f>
        <v>0</v>
      </c>
      <c r="AW216" s="157">
        <f>IF(AV216=0,0,($J$216/$AV$216)*100000)</f>
        <v>0</v>
      </c>
      <c r="AX216" s="157">
        <f>' B_Populations'!S221</f>
        <v>0</v>
      </c>
      <c r="AY216" s="157">
        <f>IF(AX216=0,0,($K$216/$AX$216)*100000)</f>
        <v>0</v>
      </c>
      <c r="AZ216" s="157">
        <f>' B_Populations'!U221</f>
        <v>0</v>
      </c>
      <c r="BA216" s="157">
        <f>IF(AZ216=0,0,($L$216/$AZ$216)*100000)</f>
        <v>0</v>
      </c>
      <c r="CQ216" s="110"/>
      <c r="CR216" s="158"/>
      <c r="CS216" s="159">
        <v>6.6477999999999995E-2</v>
      </c>
      <c r="CT216" s="110"/>
      <c r="CU216" s="108" t="str">
        <f>' B_Populations'!$B$11</f>
        <v>20-24</v>
      </c>
      <c r="CV216" s="160">
        <f t="shared" si="214"/>
        <v>0</v>
      </c>
      <c r="CW216" s="161">
        <f t="shared" si="215"/>
        <v>0</v>
      </c>
      <c r="CX216" s="161">
        <f t="shared" si="216"/>
        <v>0</v>
      </c>
      <c r="CY216" s="162">
        <f t="shared" si="217"/>
        <v>0</v>
      </c>
      <c r="CZ216" s="162">
        <f t="shared" si="218"/>
        <v>0</v>
      </c>
      <c r="DA216" s="162">
        <f t="shared" si="219"/>
        <v>0</v>
      </c>
      <c r="DB216" s="162">
        <f t="shared" si="220"/>
        <v>0</v>
      </c>
      <c r="DC216" s="162">
        <f t="shared" si="221"/>
        <v>0</v>
      </c>
      <c r="DD216" s="162">
        <f t="shared" si="222"/>
        <v>0</v>
      </c>
      <c r="DE216" s="178">
        <f t="shared" si="223"/>
        <v>0</v>
      </c>
    </row>
    <row r="217" spans="1:109">
      <c r="B217" s="108" t="str">
        <f>' B_Populations'!$B$12</f>
        <v>25-34</v>
      </c>
      <c r="C217" s="301"/>
      <c r="D217" s="302"/>
      <c r="E217" s="302"/>
      <c r="F217" s="155"/>
      <c r="G217" s="155"/>
      <c r="H217" s="155"/>
      <c r="I217" s="155"/>
      <c r="J217" s="155"/>
      <c r="K217" s="155"/>
      <c r="L217" s="155"/>
      <c r="M217" s="110"/>
      <c r="N217" s="110"/>
      <c r="O217" s="110"/>
      <c r="P217" s="110"/>
      <c r="Q217" s="110"/>
      <c r="R217" s="110"/>
      <c r="S217" s="110"/>
      <c r="T217" s="110"/>
      <c r="U217" s="110"/>
      <c r="V217" s="110"/>
      <c r="W217" s="110"/>
      <c r="X217" s="110"/>
      <c r="Y217" s="110"/>
      <c r="Z217" s="177"/>
      <c r="AA217" s="177"/>
      <c r="AB217" s="177"/>
      <c r="AC217" s="177"/>
      <c r="AD217" s="177"/>
      <c r="AE217" s="177"/>
      <c r="AF217" s="177"/>
      <c r="AG217" s="110"/>
      <c r="AH217" s="157">
        <f>' B_Populations'!C222</f>
        <v>0</v>
      </c>
      <c r="AI217" s="157">
        <f>IF(AH217=0,0,($C$217/$AH$217)*100000)</f>
        <v>0</v>
      </c>
      <c r="AJ217" s="157">
        <f>' B_Populations'!E222</f>
        <v>0</v>
      </c>
      <c r="AK217" s="157">
        <f>IF(AJ217=0,0,($D$217/$AJ$217)*100000)</f>
        <v>0</v>
      </c>
      <c r="AL217" s="157">
        <f>' B_Populations'!G222</f>
        <v>0</v>
      </c>
      <c r="AM217" s="157">
        <f>IF(AL217=0,0,($E$217/$AL$217)*100000)</f>
        <v>0</v>
      </c>
      <c r="AN217" s="157">
        <f>' B_Populations'!I222</f>
        <v>0</v>
      </c>
      <c r="AO217" s="157">
        <f>IF(AN217=0,0,($F$217/$AN$217)*100000)</f>
        <v>0</v>
      </c>
      <c r="AP217" s="157">
        <f>' B_Populations'!K222</f>
        <v>0</v>
      </c>
      <c r="AQ217" s="157">
        <f>IF(AP217=0,0,($G$217/$AP$217)*100000)</f>
        <v>0</v>
      </c>
      <c r="AR217" s="157">
        <f>' B_Populations'!M222</f>
        <v>0</v>
      </c>
      <c r="AS217" s="157">
        <f>IF(AR217=0,0,($H$217/$AR$217)*100000)</f>
        <v>0</v>
      </c>
      <c r="AT217" s="157">
        <f>' B_Populations'!O222</f>
        <v>0</v>
      </c>
      <c r="AU217" s="157">
        <f>IF(AT217=0,0,($I$217/$AT$217)*100000)</f>
        <v>0</v>
      </c>
      <c r="AV217" s="157">
        <f>' B_Populations'!Q222</f>
        <v>0</v>
      </c>
      <c r="AW217" s="157">
        <f>IF(AV217=0,0,($J$217/$AV$217)*100000)</f>
        <v>0</v>
      </c>
      <c r="AX217" s="157">
        <f>' B_Populations'!S222</f>
        <v>0</v>
      </c>
      <c r="AY217" s="157">
        <f>IF(AX217=0,0,($K$217/$AX$217)*100000)</f>
        <v>0</v>
      </c>
      <c r="AZ217" s="157">
        <f>' B_Populations'!U222</f>
        <v>0</v>
      </c>
      <c r="BA217" s="157">
        <f>IF(AZ217=0,0,($L$217/$AZ$217)*100000)</f>
        <v>0</v>
      </c>
      <c r="CQ217" s="110"/>
      <c r="CR217" s="158"/>
      <c r="CS217" s="159">
        <v>0.135573</v>
      </c>
      <c r="CT217" s="110"/>
      <c r="CU217" s="108" t="str">
        <f>' B_Populations'!$B$12</f>
        <v>25-34</v>
      </c>
      <c r="CV217" s="160">
        <f t="shared" si="214"/>
        <v>0</v>
      </c>
      <c r="CW217" s="161">
        <f t="shared" si="215"/>
        <v>0</v>
      </c>
      <c r="CX217" s="161">
        <f t="shared" si="216"/>
        <v>0</v>
      </c>
      <c r="CY217" s="162">
        <f t="shared" si="217"/>
        <v>0</v>
      </c>
      <c r="CZ217" s="162">
        <f t="shared" si="218"/>
        <v>0</v>
      </c>
      <c r="DA217" s="162">
        <f t="shared" si="219"/>
        <v>0</v>
      </c>
      <c r="DB217" s="162">
        <f t="shared" si="220"/>
        <v>0</v>
      </c>
      <c r="DC217" s="162">
        <f t="shared" si="221"/>
        <v>0</v>
      </c>
      <c r="DD217" s="162">
        <f t="shared" si="222"/>
        <v>0</v>
      </c>
      <c r="DE217" s="178">
        <f t="shared" si="223"/>
        <v>0</v>
      </c>
    </row>
    <row r="218" spans="1:109">
      <c r="B218" s="108" t="str">
        <f>' B_Populations'!$B$13</f>
        <v>35-44</v>
      </c>
      <c r="C218" s="301"/>
      <c r="D218" s="302"/>
      <c r="E218" s="302"/>
      <c r="F218" s="155"/>
      <c r="G218" s="155"/>
      <c r="H218" s="155"/>
      <c r="I218" s="155"/>
      <c r="J218" s="155"/>
      <c r="K218" s="155"/>
      <c r="L218" s="155"/>
      <c r="M218" s="110"/>
      <c r="N218" s="110"/>
      <c r="O218" s="110"/>
      <c r="P218" s="110"/>
      <c r="Q218" s="110"/>
      <c r="R218" s="110"/>
      <c r="S218" s="110"/>
      <c r="T218" s="110"/>
      <c r="U218" s="110"/>
      <c r="V218" s="110"/>
      <c r="W218" s="110"/>
      <c r="X218" s="110"/>
      <c r="Y218" s="110"/>
      <c r="Z218" s="177"/>
      <c r="AA218" s="177"/>
      <c r="AB218" s="177"/>
      <c r="AC218" s="177"/>
      <c r="AD218" s="177"/>
      <c r="AE218" s="177"/>
      <c r="AF218" s="177"/>
      <c r="AG218" s="110"/>
      <c r="AH218" s="157">
        <f>' B_Populations'!C223</f>
        <v>0</v>
      </c>
      <c r="AI218" s="157">
        <f>IF(AH218=0,0,($C$218/$AH$218)*100000)</f>
        <v>0</v>
      </c>
      <c r="AJ218" s="157">
        <f>' B_Populations'!E223</f>
        <v>0</v>
      </c>
      <c r="AK218" s="157">
        <f>IF(AJ218=0,0,($D$218/$AJ$218)*100000)</f>
        <v>0</v>
      </c>
      <c r="AL218" s="157">
        <f>' B_Populations'!G223</f>
        <v>0</v>
      </c>
      <c r="AM218" s="157">
        <f>IF(AL218=0,0,($E$218/$AL$218)*100000)</f>
        <v>0</v>
      </c>
      <c r="AN218" s="157">
        <f>' B_Populations'!I223</f>
        <v>0</v>
      </c>
      <c r="AO218" s="157">
        <f>IF(AN218=0,0,($F$218/$AN$218)*100000)</f>
        <v>0</v>
      </c>
      <c r="AP218" s="157">
        <f>' B_Populations'!K223</f>
        <v>0</v>
      </c>
      <c r="AQ218" s="157">
        <f>IF(AP218=0,0,($G$218/$AP$218)*100000)</f>
        <v>0</v>
      </c>
      <c r="AR218" s="157">
        <f>' B_Populations'!M223</f>
        <v>0</v>
      </c>
      <c r="AS218" s="157">
        <f>IF(AR218=0,0,($H$218/$AR$218)*100000)</f>
        <v>0</v>
      </c>
      <c r="AT218" s="157">
        <f>' B_Populations'!O223</f>
        <v>0</v>
      </c>
      <c r="AU218" s="157">
        <f>IF(AT218=0,0,($I$218/$AT$218)*100000)</f>
        <v>0</v>
      </c>
      <c r="AV218" s="157">
        <f>' B_Populations'!Q223</f>
        <v>0</v>
      </c>
      <c r="AW218" s="157">
        <f>IF(AV218=0,0,($J$218/$AV$218)*100000)</f>
        <v>0</v>
      </c>
      <c r="AX218" s="157">
        <f>' B_Populations'!S223</f>
        <v>0</v>
      </c>
      <c r="AY218" s="157">
        <f>IF(AX218=0,0,($K$218/$AX$218)*100000)</f>
        <v>0</v>
      </c>
      <c r="AZ218" s="157">
        <f>' B_Populations'!U223</f>
        <v>0</v>
      </c>
      <c r="BA218" s="157">
        <f>IF(AZ218=0,0,($L$218/$AZ$218)*100000)</f>
        <v>0</v>
      </c>
      <c r="CQ218" s="110"/>
      <c r="CR218" s="158"/>
      <c r="CS218" s="159">
        <v>0.16261300000000001</v>
      </c>
      <c r="CT218" s="110"/>
      <c r="CU218" s="108" t="str">
        <f>' B_Populations'!$B$13</f>
        <v>35-44</v>
      </c>
      <c r="CV218" s="160">
        <f t="shared" si="214"/>
        <v>0</v>
      </c>
      <c r="CW218" s="161">
        <f t="shared" si="215"/>
        <v>0</v>
      </c>
      <c r="CX218" s="161">
        <f t="shared" si="216"/>
        <v>0</v>
      </c>
      <c r="CY218" s="162">
        <f t="shared" si="217"/>
        <v>0</v>
      </c>
      <c r="CZ218" s="162">
        <f t="shared" si="218"/>
        <v>0</v>
      </c>
      <c r="DA218" s="162">
        <f t="shared" si="219"/>
        <v>0</v>
      </c>
      <c r="DB218" s="162">
        <f t="shared" si="220"/>
        <v>0</v>
      </c>
      <c r="DC218" s="162">
        <f t="shared" si="221"/>
        <v>0</v>
      </c>
      <c r="DD218" s="162">
        <f t="shared" si="222"/>
        <v>0</v>
      </c>
      <c r="DE218" s="178">
        <f t="shared" si="223"/>
        <v>0</v>
      </c>
    </row>
    <row r="219" spans="1:109">
      <c r="B219" s="108" t="str">
        <f>' B_Populations'!$B$14</f>
        <v>45-54</v>
      </c>
      <c r="C219" s="301"/>
      <c r="D219" s="302"/>
      <c r="E219" s="302"/>
      <c r="F219" s="155"/>
      <c r="G219" s="155"/>
      <c r="H219" s="155"/>
      <c r="I219" s="155"/>
      <c r="J219" s="155"/>
      <c r="K219" s="155"/>
      <c r="L219" s="155"/>
      <c r="M219" s="110"/>
      <c r="N219" s="110"/>
      <c r="O219" s="110"/>
      <c r="P219" s="110"/>
      <c r="Q219" s="110"/>
      <c r="R219" s="110"/>
      <c r="S219" s="110"/>
      <c r="T219" s="110"/>
      <c r="U219" s="110"/>
      <c r="V219" s="110"/>
      <c r="W219" s="110"/>
      <c r="X219" s="110"/>
      <c r="Y219" s="110"/>
      <c r="Z219" s="177"/>
      <c r="AA219" s="177"/>
      <c r="AB219" s="177"/>
      <c r="AC219" s="177"/>
      <c r="AD219" s="177"/>
      <c r="AE219" s="177"/>
      <c r="AF219" s="177"/>
      <c r="AG219" s="110"/>
      <c r="AH219" s="157">
        <f>' B_Populations'!C224</f>
        <v>0</v>
      </c>
      <c r="AI219" s="157">
        <f>IF(AH219=0,0,($C$219/$AH$219)*100000)</f>
        <v>0</v>
      </c>
      <c r="AJ219" s="157">
        <f>' B_Populations'!E224</f>
        <v>0</v>
      </c>
      <c r="AK219" s="157">
        <f>IF(AJ219=0,0,($D$219/$AJ$219)*100000)</f>
        <v>0</v>
      </c>
      <c r="AL219" s="157">
        <f>' B_Populations'!G224</f>
        <v>0</v>
      </c>
      <c r="AM219" s="157">
        <f>IF(AL219=0,0,($E$219/$AL$219)*100000)</f>
        <v>0</v>
      </c>
      <c r="AN219" s="157">
        <f>' B_Populations'!I224</f>
        <v>0</v>
      </c>
      <c r="AO219" s="157">
        <f>IF(AN219=0,0,($F$219/$AN$219)*100000)</f>
        <v>0</v>
      </c>
      <c r="AP219" s="157">
        <f>' B_Populations'!K224</f>
        <v>0</v>
      </c>
      <c r="AQ219" s="157">
        <f>IF(AP219=0,0,($G$219/$AP$219)*100000)</f>
        <v>0</v>
      </c>
      <c r="AR219" s="157">
        <f>' B_Populations'!M224</f>
        <v>0</v>
      </c>
      <c r="AS219" s="157">
        <f>IF(AR219=0,0,($H$219/$AR$219)*100000)</f>
        <v>0</v>
      </c>
      <c r="AT219" s="157">
        <f>' B_Populations'!O224</f>
        <v>0</v>
      </c>
      <c r="AU219" s="157">
        <f>IF(AT219=0,0,($I$219/$AT$219)*100000)</f>
        <v>0</v>
      </c>
      <c r="AV219" s="157">
        <f>' B_Populations'!Q224</f>
        <v>0</v>
      </c>
      <c r="AW219" s="157">
        <f>IF(AV219=0,0,($J$219/$AV$219)*100000)</f>
        <v>0</v>
      </c>
      <c r="AX219" s="157">
        <f>' B_Populations'!S224</f>
        <v>0</v>
      </c>
      <c r="AY219" s="157">
        <f>IF(AX219=0,0,($K$219/$AX$219)*100000)</f>
        <v>0</v>
      </c>
      <c r="AZ219" s="157">
        <f>' B_Populations'!U224</f>
        <v>0</v>
      </c>
      <c r="BA219" s="157">
        <f>IF(AZ219=0,0,($L$219/$AZ$219)*100000)</f>
        <v>0</v>
      </c>
      <c r="CQ219" s="110"/>
      <c r="CR219" s="158"/>
      <c r="CS219" s="159">
        <v>0.13483400000000001</v>
      </c>
      <c r="CT219" s="110"/>
      <c r="CU219" s="108" t="str">
        <f>' B_Populations'!$B$14</f>
        <v>45-54</v>
      </c>
      <c r="CV219" s="160">
        <f t="shared" si="214"/>
        <v>0</v>
      </c>
      <c r="CW219" s="161">
        <f t="shared" si="215"/>
        <v>0</v>
      </c>
      <c r="CX219" s="161">
        <f t="shared" si="216"/>
        <v>0</v>
      </c>
      <c r="CY219" s="162">
        <f t="shared" si="217"/>
        <v>0</v>
      </c>
      <c r="CZ219" s="162">
        <f t="shared" si="218"/>
        <v>0</v>
      </c>
      <c r="DA219" s="162">
        <f t="shared" si="219"/>
        <v>0</v>
      </c>
      <c r="DB219" s="162">
        <f t="shared" si="220"/>
        <v>0</v>
      </c>
      <c r="DC219" s="162">
        <f t="shared" si="221"/>
        <v>0</v>
      </c>
      <c r="DD219" s="162">
        <f t="shared" si="222"/>
        <v>0</v>
      </c>
      <c r="DE219" s="178">
        <f t="shared" si="223"/>
        <v>0</v>
      </c>
    </row>
    <row r="220" spans="1:109">
      <c r="B220" s="108" t="str">
        <f>' B_Populations'!$B$15</f>
        <v>55-64</v>
      </c>
      <c r="C220" s="301"/>
      <c r="D220" s="302"/>
      <c r="E220" s="302"/>
      <c r="F220" s="155"/>
      <c r="G220" s="155"/>
      <c r="H220" s="155"/>
      <c r="I220" s="155"/>
      <c r="J220" s="155"/>
      <c r="K220" s="155"/>
      <c r="L220" s="155"/>
      <c r="M220" s="110"/>
      <c r="N220" s="110"/>
      <c r="O220" s="110"/>
      <c r="P220" s="110"/>
      <c r="Q220" s="110"/>
      <c r="R220" s="110"/>
      <c r="S220" s="110"/>
      <c r="T220" s="110"/>
      <c r="U220" s="110"/>
      <c r="V220" s="110"/>
      <c r="W220" s="110"/>
      <c r="X220" s="110"/>
      <c r="Y220" s="110"/>
      <c r="Z220" s="177"/>
      <c r="AA220" s="177"/>
      <c r="AB220" s="177"/>
      <c r="AC220" s="177"/>
      <c r="AD220" s="177"/>
      <c r="AE220" s="177"/>
      <c r="AF220" s="177"/>
      <c r="AG220" s="110"/>
      <c r="AH220" s="157">
        <f>' B_Populations'!C225</f>
        <v>0</v>
      </c>
      <c r="AI220" s="157">
        <f>IF(AH220=0,0,($C$220/$AH$220)*100000)</f>
        <v>0</v>
      </c>
      <c r="AJ220" s="157">
        <f>' B_Populations'!E225</f>
        <v>0</v>
      </c>
      <c r="AK220" s="157">
        <f>IF(AJ220=0,0,($D$220/$AJ$220)*100000)</f>
        <v>0</v>
      </c>
      <c r="AL220" s="157">
        <f>' B_Populations'!G225</f>
        <v>0</v>
      </c>
      <c r="AM220" s="157">
        <f>IF(AL220=0,0,($E$220/$AL$220)*100000)</f>
        <v>0</v>
      </c>
      <c r="AN220" s="157">
        <f>' B_Populations'!I225</f>
        <v>0</v>
      </c>
      <c r="AO220" s="157">
        <f>IF(AN220=0,0,($F$220/$AN$220)*100000)</f>
        <v>0</v>
      </c>
      <c r="AP220" s="157">
        <f>' B_Populations'!K225</f>
        <v>0</v>
      </c>
      <c r="AQ220" s="157">
        <f>IF(AP220=0,0,($G$220/$AP$220)*100000)</f>
        <v>0</v>
      </c>
      <c r="AR220" s="157">
        <f>' B_Populations'!M225</f>
        <v>0</v>
      </c>
      <c r="AS220" s="157">
        <f>IF(AR220=0,0,($H$220/$AR$220)*100000)</f>
        <v>0</v>
      </c>
      <c r="AT220" s="157">
        <f>' B_Populations'!O225</f>
        <v>0</v>
      </c>
      <c r="AU220" s="157">
        <f>IF(AT220=0,0,($I$220/$AT$220)*100000)</f>
        <v>0</v>
      </c>
      <c r="AV220" s="157">
        <f>' B_Populations'!Q225</f>
        <v>0</v>
      </c>
      <c r="AW220" s="157">
        <f>IF(AV220=0,0,($J$220/$AV$220)*100000)</f>
        <v>0</v>
      </c>
      <c r="AX220" s="157">
        <f>' B_Populations'!S225</f>
        <v>0</v>
      </c>
      <c r="AY220" s="157">
        <f>IF(AX220=0,0,($K$220/$AX$220)*100000)</f>
        <v>0</v>
      </c>
      <c r="AZ220" s="157">
        <f>' B_Populations'!U225</f>
        <v>0</v>
      </c>
      <c r="BA220" s="157">
        <f>IF(AZ220=0,0,($L$220/$AZ$220)*100000)</f>
        <v>0</v>
      </c>
      <c r="CQ220" s="110"/>
      <c r="CR220" s="158"/>
      <c r="CS220" s="159">
        <v>8.7247000000000005E-2</v>
      </c>
      <c r="CT220" s="110"/>
      <c r="CU220" s="108" t="str">
        <f>' B_Populations'!$B$15</f>
        <v>55-64</v>
      </c>
      <c r="CV220" s="160">
        <f t="shared" si="214"/>
        <v>0</v>
      </c>
      <c r="CW220" s="161">
        <f t="shared" si="215"/>
        <v>0</v>
      </c>
      <c r="CX220" s="161">
        <f t="shared" si="216"/>
        <v>0</v>
      </c>
      <c r="CY220" s="162">
        <f t="shared" si="217"/>
        <v>0</v>
      </c>
      <c r="CZ220" s="162">
        <f t="shared" si="218"/>
        <v>0</v>
      </c>
      <c r="DA220" s="162">
        <f t="shared" si="219"/>
        <v>0</v>
      </c>
      <c r="DB220" s="162">
        <f t="shared" si="220"/>
        <v>0</v>
      </c>
      <c r="DC220" s="162">
        <f t="shared" si="221"/>
        <v>0</v>
      </c>
      <c r="DD220" s="162">
        <f t="shared" si="222"/>
        <v>0</v>
      </c>
      <c r="DE220" s="178">
        <f t="shared" si="223"/>
        <v>0</v>
      </c>
    </row>
    <row r="221" spans="1:109">
      <c r="B221" s="108" t="str">
        <f>' B_Populations'!$B$16</f>
        <v>65-74</v>
      </c>
      <c r="C221" s="301"/>
      <c r="D221" s="302"/>
      <c r="E221" s="302"/>
      <c r="F221" s="155"/>
      <c r="G221" s="155"/>
      <c r="H221" s="155"/>
      <c r="I221" s="155"/>
      <c r="J221" s="155"/>
      <c r="K221" s="155"/>
      <c r="L221" s="155"/>
      <c r="M221" s="110"/>
      <c r="N221" s="110"/>
      <c r="O221" s="110"/>
      <c r="P221" s="110"/>
      <c r="Q221" s="110"/>
      <c r="R221" s="110"/>
      <c r="S221" s="110"/>
      <c r="T221" s="110"/>
      <c r="U221" s="110"/>
      <c r="V221" s="110"/>
      <c r="W221" s="110"/>
      <c r="X221" s="110"/>
      <c r="Y221" s="110"/>
      <c r="Z221" s="177"/>
      <c r="AA221" s="177"/>
      <c r="AB221" s="177"/>
      <c r="AC221" s="177"/>
      <c r="AD221" s="177"/>
      <c r="AE221" s="177"/>
      <c r="AF221" s="177"/>
      <c r="AG221" s="110"/>
      <c r="AH221" s="157">
        <f>' B_Populations'!C226</f>
        <v>0</v>
      </c>
      <c r="AI221" s="157">
        <f>IF(AH221=0,0,($C$221/$AH$221)*100000)</f>
        <v>0</v>
      </c>
      <c r="AJ221" s="157">
        <f>' B_Populations'!E226</f>
        <v>0</v>
      </c>
      <c r="AK221" s="157">
        <f>IF(AJ221=0,0,($D$221/$AJ$221)*100000)</f>
        <v>0</v>
      </c>
      <c r="AL221" s="157">
        <f>' B_Populations'!G226</f>
        <v>0</v>
      </c>
      <c r="AM221" s="157">
        <f>IF(AL221=0,0,($E$221/$AL$221)*100000)</f>
        <v>0</v>
      </c>
      <c r="AN221" s="157">
        <f>' B_Populations'!I226</f>
        <v>0</v>
      </c>
      <c r="AO221" s="157">
        <f>IF(AN221=0,0,($F$221/$AN$221)*100000)</f>
        <v>0</v>
      </c>
      <c r="AP221" s="157">
        <f>' B_Populations'!K226</f>
        <v>0</v>
      </c>
      <c r="AQ221" s="157">
        <f>IF(AP221=0,0,($G$221/$AP$221)*100000)</f>
        <v>0</v>
      </c>
      <c r="AR221" s="157">
        <f>' B_Populations'!M226</f>
        <v>0</v>
      </c>
      <c r="AS221" s="157">
        <f>IF(AR221=0,0,($H$221/$AR$221)*100000)</f>
        <v>0</v>
      </c>
      <c r="AT221" s="157">
        <f>' B_Populations'!O226</f>
        <v>0</v>
      </c>
      <c r="AU221" s="157">
        <f>IF(AT221=0,0,($I$221/$AT$221)*100000)</f>
        <v>0</v>
      </c>
      <c r="AV221" s="157">
        <f>' B_Populations'!Q226</f>
        <v>0</v>
      </c>
      <c r="AW221" s="157">
        <f>IF(AV221=0,0,($J$221/$AV$221)*100000)</f>
        <v>0</v>
      </c>
      <c r="AX221" s="157">
        <f>' B_Populations'!S226</f>
        <v>0</v>
      </c>
      <c r="AY221" s="157">
        <f>IF(AX221=0,0,($K$221/$AX$221)*100000)</f>
        <v>0</v>
      </c>
      <c r="AZ221" s="157">
        <f>' B_Populations'!U226</f>
        <v>0</v>
      </c>
      <c r="BA221" s="157">
        <f>IF(AZ221=0,0,($L$221/$AZ$221)*100000)</f>
        <v>0</v>
      </c>
      <c r="CQ221" s="110"/>
      <c r="CR221" s="158"/>
      <c r="CS221" s="159">
        <v>6.6036999999999998E-2</v>
      </c>
      <c r="CT221" s="110"/>
      <c r="CU221" s="108" t="str">
        <f>' B_Populations'!$B$16</f>
        <v>65-74</v>
      </c>
      <c r="CV221" s="160">
        <f t="shared" si="214"/>
        <v>0</v>
      </c>
      <c r="CW221" s="161">
        <f t="shared" si="215"/>
        <v>0</v>
      </c>
      <c r="CX221" s="161">
        <f t="shared" si="216"/>
        <v>0</v>
      </c>
      <c r="CY221" s="162">
        <f t="shared" si="217"/>
        <v>0</v>
      </c>
      <c r="CZ221" s="162">
        <f t="shared" si="218"/>
        <v>0</v>
      </c>
      <c r="DA221" s="162">
        <f t="shared" si="219"/>
        <v>0</v>
      </c>
      <c r="DB221" s="162">
        <f t="shared" si="220"/>
        <v>0</v>
      </c>
      <c r="DC221" s="162">
        <f t="shared" si="221"/>
        <v>0</v>
      </c>
      <c r="DD221" s="162">
        <f t="shared" si="222"/>
        <v>0</v>
      </c>
      <c r="DE221" s="178">
        <f t="shared" si="223"/>
        <v>0</v>
      </c>
    </row>
    <row r="222" spans="1:109">
      <c r="B222" s="108" t="str">
        <f>' B_Populations'!$B$17</f>
        <v>75-84</v>
      </c>
      <c r="C222" s="301"/>
      <c r="D222" s="302"/>
      <c r="E222" s="302"/>
      <c r="F222" s="155"/>
      <c r="G222" s="155"/>
      <c r="H222" s="155"/>
      <c r="I222" s="155"/>
      <c r="J222" s="155"/>
      <c r="K222" s="155"/>
      <c r="L222" s="155"/>
      <c r="M222" s="110"/>
      <c r="N222" s="110"/>
      <c r="O222" s="110"/>
      <c r="P222" s="110"/>
      <c r="Q222" s="110"/>
      <c r="R222" s="110"/>
      <c r="S222" s="110"/>
      <c r="T222" s="110"/>
      <c r="U222" s="110"/>
      <c r="V222" s="110"/>
      <c r="W222" s="110"/>
      <c r="X222" s="110"/>
      <c r="Y222" s="110"/>
      <c r="Z222" s="177"/>
      <c r="AA222" s="177"/>
      <c r="AB222" s="177"/>
      <c r="AC222" s="177"/>
      <c r="AD222" s="177"/>
      <c r="AE222" s="177"/>
      <c r="AF222" s="177"/>
      <c r="AG222" s="110"/>
      <c r="AH222" s="157">
        <f>' B_Populations'!C227</f>
        <v>0</v>
      </c>
      <c r="AI222" s="157">
        <f>IF(AH222=0,0,($C$222/$AH$222)*100000)</f>
        <v>0</v>
      </c>
      <c r="AJ222" s="157">
        <f>' B_Populations'!E227</f>
        <v>0</v>
      </c>
      <c r="AK222" s="157">
        <f>IF(AJ222=0,0,($D$222/$AJ$222)*100000)</f>
        <v>0</v>
      </c>
      <c r="AL222" s="157">
        <f>' B_Populations'!G227</f>
        <v>0</v>
      </c>
      <c r="AM222" s="157">
        <f>IF(AL222=0,0,($E$222/$AL$222)*100000)</f>
        <v>0</v>
      </c>
      <c r="AN222" s="157">
        <f>' B_Populations'!I227</f>
        <v>0</v>
      </c>
      <c r="AO222" s="157">
        <f>IF(AN222=0,0,($F$222/$AN$222)*100000)</f>
        <v>0</v>
      </c>
      <c r="AP222" s="157">
        <f>' B_Populations'!K227</f>
        <v>0</v>
      </c>
      <c r="AQ222" s="157">
        <f>IF(AP222=0,0,($G$222/$AP$222)*100000)</f>
        <v>0</v>
      </c>
      <c r="AR222" s="157">
        <f>' B_Populations'!M227</f>
        <v>0</v>
      </c>
      <c r="AS222" s="157">
        <f>IF(AR222=0,0,($H$222/$AR$222)*100000)</f>
        <v>0</v>
      </c>
      <c r="AT222" s="157">
        <f>' B_Populations'!O227</f>
        <v>0</v>
      </c>
      <c r="AU222" s="157">
        <f>IF(AT222=0,0,($I$222/$AT$222)*100000)</f>
        <v>0</v>
      </c>
      <c r="AV222" s="157">
        <f>' B_Populations'!Q227</f>
        <v>0</v>
      </c>
      <c r="AW222" s="157">
        <f>IF(AV222=0,0,($J$222/$AV$222)*100000)</f>
        <v>0</v>
      </c>
      <c r="AX222" s="157">
        <f>' B_Populations'!S227</f>
        <v>0</v>
      </c>
      <c r="AY222" s="157">
        <f>IF(AX222=0,0,($K$222/$AX$222)*100000)</f>
        <v>0</v>
      </c>
      <c r="AZ222" s="157">
        <f>' B_Populations'!U227</f>
        <v>0</v>
      </c>
      <c r="BA222" s="157">
        <f>IF(AZ222=0,0,($L$222/$AZ$222)*100000)</f>
        <v>0</v>
      </c>
      <c r="CQ222" s="110"/>
      <c r="CR222" s="158"/>
      <c r="CS222" s="159">
        <v>4.4840999999999999E-2</v>
      </c>
      <c r="CT222" s="110"/>
      <c r="CU222" s="108" t="str">
        <f>' B_Populations'!$B$17</f>
        <v>75-84</v>
      </c>
      <c r="CV222" s="160">
        <f t="shared" si="214"/>
        <v>0</v>
      </c>
      <c r="CW222" s="161">
        <f t="shared" si="215"/>
        <v>0</v>
      </c>
      <c r="CX222" s="161">
        <f t="shared" si="216"/>
        <v>0</v>
      </c>
      <c r="CY222" s="162">
        <f t="shared" si="217"/>
        <v>0</v>
      </c>
      <c r="CZ222" s="162">
        <f t="shared" si="218"/>
        <v>0</v>
      </c>
      <c r="DA222" s="162">
        <f t="shared" si="219"/>
        <v>0</v>
      </c>
      <c r="DB222" s="162">
        <f t="shared" si="220"/>
        <v>0</v>
      </c>
      <c r="DC222" s="162">
        <f t="shared" si="221"/>
        <v>0</v>
      </c>
      <c r="DD222" s="162">
        <f t="shared" si="222"/>
        <v>0</v>
      </c>
      <c r="DE222" s="178">
        <f t="shared" si="223"/>
        <v>0</v>
      </c>
    </row>
    <row r="223" spans="1:109">
      <c r="B223" s="108" t="str">
        <f>' B_Populations'!$B$18</f>
        <v>85+</v>
      </c>
      <c r="C223" s="301"/>
      <c r="D223" s="302"/>
      <c r="E223" s="302"/>
      <c r="F223" s="155"/>
      <c r="G223" s="155"/>
      <c r="H223" s="155"/>
      <c r="I223" s="155"/>
      <c r="J223" s="155"/>
      <c r="K223" s="155"/>
      <c r="L223" s="155"/>
      <c r="M223" s="110"/>
      <c r="N223" s="110"/>
      <c r="O223" s="110"/>
      <c r="P223" s="110"/>
      <c r="Q223" s="110"/>
      <c r="R223" s="110"/>
      <c r="S223" s="110"/>
      <c r="T223" s="110"/>
      <c r="U223" s="110"/>
      <c r="V223" s="110"/>
      <c r="W223" s="110"/>
      <c r="X223" s="110"/>
      <c r="Y223" s="110"/>
      <c r="Z223" s="177"/>
      <c r="AA223" s="177"/>
      <c r="AB223" s="177"/>
      <c r="AC223" s="177"/>
      <c r="AD223" s="177"/>
      <c r="AE223" s="177"/>
      <c r="AF223" s="177"/>
      <c r="AG223" s="110"/>
      <c r="AH223" s="157">
        <f>' B_Populations'!C228</f>
        <v>0</v>
      </c>
      <c r="AI223" s="157">
        <f>IF(AH223=0,0,($C$223/$AH$223)*100000)</f>
        <v>0</v>
      </c>
      <c r="AJ223" s="157">
        <f>' B_Populations'!E228</f>
        <v>0</v>
      </c>
      <c r="AK223" s="157">
        <f>IF(AJ223=0,0,($D$223/$AJ$223)*100000)</f>
        <v>0</v>
      </c>
      <c r="AL223" s="157">
        <f>' B_Populations'!G228</f>
        <v>0</v>
      </c>
      <c r="AM223" s="157">
        <f>IF(AL223=0,0,($E$223/$AL$223)*100000)</f>
        <v>0</v>
      </c>
      <c r="AN223" s="157">
        <f>' B_Populations'!I228</f>
        <v>0</v>
      </c>
      <c r="AO223" s="157">
        <f>IF(AN223=0,0,($F$223/$AN$223)*100000)</f>
        <v>0</v>
      </c>
      <c r="AP223" s="157">
        <f>' B_Populations'!K228</f>
        <v>0</v>
      </c>
      <c r="AQ223" s="157">
        <f>IF(AP223=0,0,($G$223/$AP$223)*100000)</f>
        <v>0</v>
      </c>
      <c r="AR223" s="157">
        <f>' B_Populations'!M228</f>
        <v>0</v>
      </c>
      <c r="AS223" s="157">
        <f>IF(AR223=0,0,($H$223/$AR$223)*100000)</f>
        <v>0</v>
      </c>
      <c r="AT223" s="157">
        <f>' B_Populations'!O228</f>
        <v>0</v>
      </c>
      <c r="AU223" s="157">
        <f>IF(AT223=0,0,($I$223/$AT$223)*100000)</f>
        <v>0</v>
      </c>
      <c r="AV223" s="157">
        <f>' B_Populations'!Q228</f>
        <v>0</v>
      </c>
      <c r="AW223" s="157">
        <f>IF(AV223=0,0,($J$223/$AV$223)*100000)</f>
        <v>0</v>
      </c>
      <c r="AX223" s="157">
        <f>' B_Populations'!S228</f>
        <v>0</v>
      </c>
      <c r="AY223" s="157">
        <f>IF(AX223=0,0,($K$223/$AX$223)*100000)</f>
        <v>0</v>
      </c>
      <c r="AZ223" s="157">
        <f>' B_Populations'!U228</f>
        <v>0</v>
      </c>
      <c r="BA223" s="157">
        <f>IF(AZ223=0,0,($L$223/$AZ$223)*100000)</f>
        <v>0</v>
      </c>
      <c r="CQ223" s="110"/>
      <c r="CR223" s="158"/>
      <c r="CS223" s="159">
        <v>1.5507999999999999E-2</v>
      </c>
      <c r="CT223" s="110"/>
      <c r="CU223" s="108" t="str">
        <f>' B_Populations'!$B$18</f>
        <v>85+</v>
      </c>
      <c r="CV223" s="160">
        <f t="shared" si="214"/>
        <v>0</v>
      </c>
      <c r="CW223" s="161">
        <f t="shared" si="215"/>
        <v>0</v>
      </c>
      <c r="CX223" s="161">
        <f t="shared" si="216"/>
        <v>0</v>
      </c>
      <c r="CY223" s="162">
        <f t="shared" si="217"/>
        <v>0</v>
      </c>
      <c r="CZ223" s="162">
        <f t="shared" si="218"/>
        <v>0</v>
      </c>
      <c r="DA223" s="162">
        <f t="shared" si="219"/>
        <v>0</v>
      </c>
      <c r="DB223" s="162">
        <f t="shared" si="220"/>
        <v>0</v>
      </c>
      <c r="DC223" s="162">
        <f t="shared" si="221"/>
        <v>0</v>
      </c>
      <c r="DD223" s="162">
        <f t="shared" si="222"/>
        <v>0</v>
      </c>
      <c r="DE223" s="178">
        <f t="shared" si="223"/>
        <v>0</v>
      </c>
    </row>
    <row r="224" spans="1:109">
      <c r="B224" s="163" t="s">
        <v>115</v>
      </c>
      <c r="C224" s="164">
        <f t="shared" ref="C224:L224" si="224">SUM(C214:C223)</f>
        <v>0</v>
      </c>
      <c r="D224" s="165">
        <f t="shared" si="224"/>
        <v>0</v>
      </c>
      <c r="E224" s="165">
        <f t="shared" si="224"/>
        <v>0</v>
      </c>
      <c r="F224" s="167">
        <f t="shared" si="224"/>
        <v>0</v>
      </c>
      <c r="G224" s="167">
        <f t="shared" si="224"/>
        <v>0</v>
      </c>
      <c r="H224" s="167">
        <f t="shared" si="224"/>
        <v>0</v>
      </c>
      <c r="I224" s="167">
        <f t="shared" si="224"/>
        <v>0</v>
      </c>
      <c r="J224" s="167">
        <f t="shared" si="224"/>
        <v>0</v>
      </c>
      <c r="K224" s="167">
        <f t="shared" si="224"/>
        <v>0</v>
      </c>
      <c r="L224" s="179">
        <f t="shared" si="224"/>
        <v>0</v>
      </c>
      <c r="M224" s="98"/>
      <c r="AH224" s="170">
        <f t="shared" ref="AH224:BA224" si="225">SUM(AH214:AH223)</f>
        <v>0</v>
      </c>
      <c r="AI224" s="157">
        <f t="shared" si="225"/>
        <v>0</v>
      </c>
      <c r="AJ224" s="157">
        <f t="shared" si="225"/>
        <v>0</v>
      </c>
      <c r="AK224" s="157">
        <f t="shared" si="225"/>
        <v>0</v>
      </c>
      <c r="AL224" s="157">
        <f t="shared" si="225"/>
        <v>0</v>
      </c>
      <c r="AM224" s="157">
        <f t="shared" si="225"/>
        <v>0</v>
      </c>
      <c r="AN224" s="157">
        <f t="shared" si="225"/>
        <v>0</v>
      </c>
      <c r="AO224" s="157">
        <f t="shared" si="225"/>
        <v>0</v>
      </c>
      <c r="AP224" s="157">
        <f t="shared" si="225"/>
        <v>0</v>
      </c>
      <c r="AQ224" s="157">
        <f t="shared" si="225"/>
        <v>0</v>
      </c>
      <c r="AR224" s="157">
        <f t="shared" si="225"/>
        <v>0</v>
      </c>
      <c r="AS224" s="157">
        <f t="shared" si="225"/>
        <v>0</v>
      </c>
      <c r="AT224" s="157">
        <f t="shared" si="225"/>
        <v>0</v>
      </c>
      <c r="AU224" s="157">
        <f t="shared" si="225"/>
        <v>0</v>
      </c>
      <c r="AV224" s="157">
        <f t="shared" si="225"/>
        <v>0</v>
      </c>
      <c r="AW224" s="157">
        <f t="shared" si="225"/>
        <v>0</v>
      </c>
      <c r="AX224" s="157">
        <f t="shared" si="225"/>
        <v>0</v>
      </c>
      <c r="AY224" s="157">
        <f t="shared" si="225"/>
        <v>0</v>
      </c>
      <c r="AZ224" s="157">
        <f t="shared" si="225"/>
        <v>0</v>
      </c>
      <c r="BA224" s="157">
        <f t="shared" si="225"/>
        <v>0</v>
      </c>
      <c r="CS224" s="171"/>
      <c r="CU224" s="157" t="s">
        <v>115</v>
      </c>
      <c r="CV224" s="160">
        <f t="shared" ref="CV224:DE224" si="226">SUM(CV214:CV223)</f>
        <v>0</v>
      </c>
      <c r="CW224" s="161">
        <f t="shared" si="226"/>
        <v>0</v>
      </c>
      <c r="CX224" s="161">
        <f t="shared" si="226"/>
        <v>0</v>
      </c>
      <c r="CY224" s="172">
        <f t="shared" si="226"/>
        <v>0</v>
      </c>
      <c r="CZ224" s="172">
        <f t="shared" si="226"/>
        <v>0</v>
      </c>
      <c r="DA224" s="172">
        <f t="shared" si="226"/>
        <v>0</v>
      </c>
      <c r="DB224" s="172">
        <f t="shared" si="226"/>
        <v>0</v>
      </c>
      <c r="DC224" s="172">
        <f t="shared" si="226"/>
        <v>0</v>
      </c>
      <c r="DD224" s="172">
        <f t="shared" si="226"/>
        <v>0</v>
      </c>
      <c r="DE224" s="180">
        <f t="shared" si="226"/>
        <v>0</v>
      </c>
    </row>
    <row r="226" spans="1:109" ht="12.95" thickBot="1"/>
    <row r="227" spans="1:109" ht="13.5" thickBot="1">
      <c r="A227" s="136" t="s">
        <v>116</v>
      </c>
      <c r="B227" s="173"/>
      <c r="C227" s="174">
        <f>' B_Populations'!A235</f>
        <v>0</v>
      </c>
      <c r="D227" s="139" t="s">
        <v>103</v>
      </c>
      <c r="E227" s="139"/>
      <c r="F227" s="140" t="s">
        <v>104</v>
      </c>
      <c r="G227" s="141"/>
      <c r="H227" s="141"/>
      <c r="I227" s="141"/>
      <c r="J227" s="141"/>
      <c r="K227" s="141"/>
      <c r="L227" s="141"/>
      <c r="M227" s="98"/>
      <c r="N227" s="98"/>
      <c r="O227" s="98"/>
      <c r="P227" s="98"/>
      <c r="Q227" s="98"/>
      <c r="R227" s="98"/>
      <c r="S227" s="98"/>
      <c r="T227" s="98"/>
      <c r="U227" s="98"/>
      <c r="V227" s="98"/>
      <c r="W227" s="98"/>
      <c r="X227" s="98"/>
      <c r="Y227" s="98"/>
      <c r="CV227" s="98" t="s">
        <v>106</v>
      </c>
      <c r="CW227" s="98"/>
      <c r="CX227" s="98"/>
      <c r="CY227" s="98"/>
    </row>
    <row r="228" spans="1:109" ht="39">
      <c r="B228" s="144" t="s">
        <v>32</v>
      </c>
      <c r="C228" s="145" t="s">
        <v>107</v>
      </c>
      <c r="D228" s="146" t="s">
        <v>108</v>
      </c>
      <c r="E228" s="146" t="s">
        <v>109</v>
      </c>
      <c r="F228" s="148" t="str">
        <f>' B_Populations'!$I$8</f>
        <v>White-Not Hispanic</v>
      </c>
      <c r="G228" s="148" t="str">
        <f>' B_Populations'!$K$8</f>
        <v>Hispanic</v>
      </c>
      <c r="H228" s="148" t="str">
        <f>' B_Populations'!$M$8</f>
        <v>Black-Not Hispanic</v>
      </c>
      <c r="I228" s="148" t="str">
        <f>' B_Populations'!$O$8</f>
        <v>Asian</v>
      </c>
      <c r="J228" s="148" t="str">
        <f>' B_Populations'!$Q$8</f>
        <v>American Indian/Alaska Native</v>
      </c>
      <c r="K228" s="148" t="str">
        <f>' B_Populations'!$S$8</f>
        <v>Other</v>
      </c>
      <c r="L228" s="175" t="str">
        <f>' B_Populations'!$U$8</f>
        <v>Other</v>
      </c>
      <c r="M228" s="102"/>
      <c r="N228" s="102"/>
      <c r="O228" s="102"/>
      <c r="P228" s="102"/>
      <c r="Q228" s="102"/>
      <c r="R228" s="102"/>
      <c r="S228" s="102"/>
      <c r="T228" s="102"/>
      <c r="U228" s="102"/>
      <c r="V228" s="102"/>
      <c r="W228" s="102"/>
      <c r="X228" s="102"/>
      <c r="Y228" s="102"/>
      <c r="Z228" s="102"/>
      <c r="AA228" s="102"/>
      <c r="AB228" s="102"/>
      <c r="AC228" s="102"/>
      <c r="AD228" s="102"/>
      <c r="AE228" s="102"/>
      <c r="AF228" s="102"/>
      <c r="AH228" s="150" t="s">
        <v>110</v>
      </c>
      <c r="AI228" s="150" t="s">
        <v>111</v>
      </c>
      <c r="AJ228" s="150" t="s">
        <v>112</v>
      </c>
      <c r="AK228" s="150" t="s">
        <v>111</v>
      </c>
      <c r="AL228" s="150" t="s">
        <v>113</v>
      </c>
      <c r="AM228" s="150" t="s">
        <v>111</v>
      </c>
      <c r="AN228" s="150" t="str">
        <f>' B_Populations'!$I$8</f>
        <v>White-Not Hispanic</v>
      </c>
      <c r="AO228" s="150" t="s">
        <v>111</v>
      </c>
      <c r="AP228" s="150" t="str">
        <f>' B_Populations'!$K$8</f>
        <v>Hispanic</v>
      </c>
      <c r="AQ228" s="150" t="s">
        <v>111</v>
      </c>
      <c r="AR228" s="150" t="str">
        <f>' B_Populations'!$M$8</f>
        <v>Black-Not Hispanic</v>
      </c>
      <c r="AS228" s="150" t="s">
        <v>111</v>
      </c>
      <c r="AT228" s="150" t="str">
        <f>' B_Populations'!$O$8</f>
        <v>Asian</v>
      </c>
      <c r="AU228" s="150" t="s">
        <v>111</v>
      </c>
      <c r="AV228" s="150" t="str">
        <f>' B_Populations'!$Q$8</f>
        <v>American Indian/Alaska Native</v>
      </c>
      <c r="AW228" s="150" t="s">
        <v>111</v>
      </c>
      <c r="AX228" s="150" t="str">
        <f>' B_Populations'!$S$8</f>
        <v>Other</v>
      </c>
      <c r="AY228" s="150" t="s">
        <v>111</v>
      </c>
      <c r="AZ228" s="150" t="str">
        <f>' B_Populations'!$U$8</f>
        <v>Other</v>
      </c>
      <c r="BA228" s="150" t="s">
        <v>111</v>
      </c>
      <c r="BB228" s="102"/>
      <c r="BC228" s="102"/>
      <c r="BD228" s="102"/>
      <c r="BE228" s="102"/>
      <c r="BF228" s="102"/>
      <c r="BG228" s="102"/>
      <c r="BH228" s="102"/>
      <c r="BI228" s="102"/>
      <c r="BJ228" s="102"/>
      <c r="BK228" s="102"/>
      <c r="BL228" s="102"/>
      <c r="BM228" s="102"/>
      <c r="BN228" s="102"/>
      <c r="BO228" s="102"/>
      <c r="BP228" s="102"/>
      <c r="BQ228" s="102"/>
      <c r="BR228" s="102"/>
      <c r="BS228" s="102"/>
      <c r="BT228" s="102"/>
      <c r="BU228" s="102"/>
      <c r="BV228" s="102"/>
      <c r="BW228" s="102"/>
      <c r="BX228" s="102"/>
      <c r="BY228" s="102"/>
      <c r="BZ228" s="102"/>
      <c r="CA228" s="102"/>
      <c r="CB228" s="102"/>
      <c r="CC228" s="102"/>
      <c r="CD228" s="102"/>
      <c r="CE228" s="102"/>
      <c r="CF228" s="102"/>
      <c r="CG228" s="102"/>
      <c r="CH228" s="102"/>
      <c r="CI228" s="102"/>
      <c r="CJ228" s="102"/>
      <c r="CK228" s="102"/>
      <c r="CL228" s="102"/>
      <c r="CM228" s="102"/>
      <c r="CN228" s="102"/>
      <c r="CO228" s="102"/>
      <c r="CP228" s="102"/>
      <c r="CQ228" s="102"/>
      <c r="CR228" s="102"/>
      <c r="CS228" s="151" t="s">
        <v>114</v>
      </c>
      <c r="CU228" s="150" t="s">
        <v>32</v>
      </c>
      <c r="CV228" s="152" t="s">
        <v>33</v>
      </c>
      <c r="CW228" s="153" t="s">
        <v>34</v>
      </c>
      <c r="CX228" s="153" t="s">
        <v>35</v>
      </c>
      <c r="CY228" s="148" t="str">
        <f>' B_Populations'!$I$8</f>
        <v>White-Not Hispanic</v>
      </c>
      <c r="CZ228" s="148" t="str">
        <f>' B_Populations'!$K$8</f>
        <v>Hispanic</v>
      </c>
      <c r="DA228" s="148" t="str">
        <f>' B_Populations'!$M$8</f>
        <v>Black-Not Hispanic</v>
      </c>
      <c r="DB228" s="148" t="str">
        <f>' B_Populations'!$O$8</f>
        <v>Asian</v>
      </c>
      <c r="DC228" s="148" t="str">
        <f>' B_Populations'!$Q$8</f>
        <v>American Indian/Alaska Native</v>
      </c>
      <c r="DD228" s="148" t="str">
        <f>' B_Populations'!$S$8</f>
        <v>Other</v>
      </c>
      <c r="DE228" s="175" t="str">
        <f>' B_Populations'!$U$8</f>
        <v>Other</v>
      </c>
    </row>
    <row r="229" spans="1:109">
      <c r="B229" s="108" t="str">
        <f>' B_Populations'!$B$9</f>
        <v>10-14</v>
      </c>
      <c r="C229" s="301"/>
      <c r="D229" s="302"/>
      <c r="E229" s="302"/>
      <c r="F229" s="155"/>
      <c r="G229" s="155"/>
      <c r="H229" s="155"/>
      <c r="I229" s="155"/>
      <c r="J229" s="155"/>
      <c r="K229" s="155"/>
      <c r="L229" s="155"/>
      <c r="M229" s="110"/>
      <c r="N229" s="110"/>
      <c r="O229" s="110"/>
      <c r="P229" s="110"/>
      <c r="Q229" s="110"/>
      <c r="R229" s="110"/>
      <c r="S229" s="110"/>
      <c r="T229" s="110"/>
      <c r="U229" s="110"/>
      <c r="V229" s="110"/>
      <c r="W229" s="110"/>
      <c r="X229" s="110"/>
      <c r="Y229" s="110"/>
      <c r="Z229" s="177"/>
      <c r="AA229" s="177"/>
      <c r="AB229" s="177"/>
      <c r="AC229" s="177"/>
      <c r="AD229" s="177"/>
      <c r="AE229" s="177"/>
      <c r="AF229" s="177"/>
      <c r="AG229" s="110"/>
      <c r="AH229" s="157">
        <f>' B_Populations'!C234</f>
        <v>0</v>
      </c>
      <c r="AI229" s="157">
        <f>IF(AH229=0,0,($C$229/$AH$229)*100000)</f>
        <v>0</v>
      </c>
      <c r="AJ229" s="157">
        <f>' B_Populations'!E234</f>
        <v>0</v>
      </c>
      <c r="AK229" s="157">
        <f>IF(AJ229=0,0,($D$229/$AJ$229)*100000)</f>
        <v>0</v>
      </c>
      <c r="AL229" s="157">
        <f>' B_Populations'!G234</f>
        <v>0</v>
      </c>
      <c r="AM229" s="157">
        <f>IF(AL229=0,0,($E$229/$AL$229)*100000)</f>
        <v>0</v>
      </c>
      <c r="AN229" s="157">
        <f>' B_Populations'!I234</f>
        <v>0</v>
      </c>
      <c r="AO229" s="157">
        <f>IF(AN229=0,0,($F$229/$AN$229)*100000)</f>
        <v>0</v>
      </c>
      <c r="AP229" s="157">
        <f>' B_Populations'!K234</f>
        <v>0</v>
      </c>
      <c r="AQ229" s="157">
        <f>IF(AP229=0,0,($G$229/$AP$229)*100000)</f>
        <v>0</v>
      </c>
      <c r="AR229" s="157">
        <f>' B_Populations'!M234</f>
        <v>0</v>
      </c>
      <c r="AS229" s="157">
        <f>IF(AR229=0,0,($H$229/$AR$229)*100000)</f>
        <v>0</v>
      </c>
      <c r="AT229" s="157">
        <f>' B_Populations'!O234</f>
        <v>0</v>
      </c>
      <c r="AU229" s="157">
        <f>IF(AT229=0,0,($I$229/$AT$229)*100000)</f>
        <v>0</v>
      </c>
      <c r="AV229" s="157">
        <f>' B_Populations'!Q234</f>
        <v>0</v>
      </c>
      <c r="AW229" s="157">
        <f>IF(AV229=0,0,($J$229/$AV$229)*100000)</f>
        <v>0</v>
      </c>
      <c r="AX229" s="157">
        <f>' B_Populations'!S234</f>
        <v>0</v>
      </c>
      <c r="AY229" s="157">
        <f>IF(AX229=0,0,($K$229/$AX$229)*100000)</f>
        <v>0</v>
      </c>
      <c r="AZ229" s="157">
        <f>' B_Populations'!U234</f>
        <v>0</v>
      </c>
      <c r="BA229" s="157">
        <f>IF(AZ229=0,0,($L$229/$AZ$229)*100000)</f>
        <v>0</v>
      </c>
      <c r="CQ229" s="110"/>
      <c r="CR229" s="158"/>
      <c r="CS229" s="159">
        <v>7.3032E-2</v>
      </c>
      <c r="CT229" s="110"/>
      <c r="CU229" s="108" t="str">
        <f>' B_Populations'!$B$9</f>
        <v>10-14</v>
      </c>
      <c r="CV229" s="160">
        <f t="shared" ref="CV229:CV238" si="227">AI229*CS229</f>
        <v>0</v>
      </c>
      <c r="CW229" s="161">
        <f t="shared" ref="CW229:CW238" si="228">AK229*CS229</f>
        <v>0</v>
      </c>
      <c r="CX229" s="161">
        <f t="shared" ref="CX229:CX238" si="229">AM229*CS229</f>
        <v>0</v>
      </c>
      <c r="CY229" s="162">
        <f t="shared" ref="CY229:CY238" si="230">AO229*CS229</f>
        <v>0</v>
      </c>
      <c r="CZ229" s="162">
        <f t="shared" ref="CZ229:CZ238" si="231">AQ229*CS229</f>
        <v>0</v>
      </c>
      <c r="DA229" s="162">
        <f t="shared" ref="DA229:DA238" si="232">AS229*CS229</f>
        <v>0</v>
      </c>
      <c r="DB229" s="162">
        <f t="shared" ref="DB229:DB238" si="233">AU229*CS229</f>
        <v>0</v>
      </c>
      <c r="DC229" s="162">
        <f t="shared" ref="DC229:DC238" si="234">AW229*CS229</f>
        <v>0</v>
      </c>
      <c r="DD229" s="162">
        <f t="shared" ref="DD229:DD238" si="235">AY229*CS229</f>
        <v>0</v>
      </c>
      <c r="DE229" s="178">
        <f t="shared" ref="DE229:DE238" si="236">BA229*CS229</f>
        <v>0</v>
      </c>
    </row>
    <row r="230" spans="1:109">
      <c r="B230" s="108" t="str">
        <f>' B_Populations'!$B$10</f>
        <v>15-19</v>
      </c>
      <c r="C230" s="301"/>
      <c r="D230" s="302"/>
      <c r="E230" s="302"/>
      <c r="F230" s="155"/>
      <c r="G230" s="155"/>
      <c r="H230" s="155"/>
      <c r="I230" s="155"/>
      <c r="J230" s="155"/>
      <c r="K230" s="155"/>
      <c r="L230" s="155"/>
      <c r="M230" s="110"/>
      <c r="N230" s="110"/>
      <c r="O230" s="110"/>
      <c r="P230" s="110"/>
      <c r="Q230" s="110"/>
      <c r="R230" s="110"/>
      <c r="S230" s="110"/>
      <c r="T230" s="110"/>
      <c r="U230" s="110"/>
      <c r="V230" s="110"/>
      <c r="W230" s="110"/>
      <c r="X230" s="110"/>
      <c r="Y230" s="110"/>
      <c r="Z230" s="177"/>
      <c r="AA230" s="177"/>
      <c r="AB230" s="177"/>
      <c r="AC230" s="177"/>
      <c r="AD230" s="177"/>
      <c r="AE230" s="177"/>
      <c r="AF230" s="177"/>
      <c r="AG230" s="110"/>
      <c r="AH230" s="157">
        <f>' B_Populations'!C235</f>
        <v>0</v>
      </c>
      <c r="AI230" s="157">
        <f>IF(AH230=0,0,($C$230/$AH$230)*100000)</f>
        <v>0</v>
      </c>
      <c r="AJ230" s="157">
        <f>' B_Populations'!E235</f>
        <v>0</v>
      </c>
      <c r="AK230" s="157">
        <f>IF(AJ230=0,0,($D$230/$AJ$230)*100000)</f>
        <v>0</v>
      </c>
      <c r="AL230" s="157">
        <f>' B_Populations'!G235</f>
        <v>0</v>
      </c>
      <c r="AM230" s="157">
        <f>IF(AL230=0,0,($E$230/$AL$230)*100000)</f>
        <v>0</v>
      </c>
      <c r="AN230" s="157">
        <f>' B_Populations'!I235</f>
        <v>0</v>
      </c>
      <c r="AO230" s="157">
        <f>IF(AN230=0,0,($F$230/$AN$230)*100000)</f>
        <v>0</v>
      </c>
      <c r="AP230" s="157">
        <f>' B_Populations'!K235</f>
        <v>0</v>
      </c>
      <c r="AQ230" s="157">
        <f>IF(AP230=0,0,($G$230/$AP$230)*100000)</f>
        <v>0</v>
      </c>
      <c r="AR230" s="157">
        <f>' B_Populations'!M235</f>
        <v>0</v>
      </c>
      <c r="AS230" s="157">
        <f>IF(AR230=0,0,($H$230/$AR$230)*100000)</f>
        <v>0</v>
      </c>
      <c r="AT230" s="157">
        <f>' B_Populations'!O235</f>
        <v>0</v>
      </c>
      <c r="AU230" s="157">
        <f>IF(AT230=0,0,($I$230/$AT$230)*100000)</f>
        <v>0</v>
      </c>
      <c r="AV230" s="157">
        <f>' B_Populations'!Q235</f>
        <v>0</v>
      </c>
      <c r="AW230" s="157">
        <f>IF(AV230=0,0,($J$230/$AV$230)*100000)</f>
        <v>0</v>
      </c>
      <c r="AX230" s="157">
        <f>' B_Populations'!S235</f>
        <v>0</v>
      </c>
      <c r="AY230" s="157">
        <f>IF(AX230=0,0,($K$230/$AX$230)*100000)</f>
        <v>0</v>
      </c>
      <c r="AZ230" s="157">
        <f>' B_Populations'!U235</f>
        <v>0</v>
      </c>
      <c r="BA230" s="157">
        <f>IF(AZ230=0,0,($L$230/$AZ$230)*100000)</f>
        <v>0</v>
      </c>
      <c r="CQ230" s="110"/>
      <c r="CR230" s="158"/>
      <c r="CS230" s="159">
        <v>7.2168999999999997E-2</v>
      </c>
      <c r="CT230" s="110"/>
      <c r="CU230" s="108" t="str">
        <f>' B_Populations'!$B$10</f>
        <v>15-19</v>
      </c>
      <c r="CV230" s="160">
        <f t="shared" si="227"/>
        <v>0</v>
      </c>
      <c r="CW230" s="161">
        <f t="shared" si="228"/>
        <v>0</v>
      </c>
      <c r="CX230" s="161">
        <f t="shared" si="229"/>
        <v>0</v>
      </c>
      <c r="CY230" s="162">
        <f t="shared" si="230"/>
        <v>0</v>
      </c>
      <c r="CZ230" s="162">
        <f t="shared" si="231"/>
        <v>0</v>
      </c>
      <c r="DA230" s="162">
        <f t="shared" si="232"/>
        <v>0</v>
      </c>
      <c r="DB230" s="162">
        <f t="shared" si="233"/>
        <v>0</v>
      </c>
      <c r="DC230" s="162">
        <f t="shared" si="234"/>
        <v>0</v>
      </c>
      <c r="DD230" s="162">
        <f t="shared" si="235"/>
        <v>0</v>
      </c>
      <c r="DE230" s="178">
        <f t="shared" si="236"/>
        <v>0</v>
      </c>
    </row>
    <row r="231" spans="1:109">
      <c r="B231" s="108" t="str">
        <f>' B_Populations'!$B$11</f>
        <v>20-24</v>
      </c>
      <c r="C231" s="301"/>
      <c r="D231" s="302"/>
      <c r="E231" s="302"/>
      <c r="F231" s="155"/>
      <c r="G231" s="155"/>
      <c r="H231" s="155"/>
      <c r="I231" s="155"/>
      <c r="J231" s="155"/>
      <c r="K231" s="155"/>
      <c r="L231" s="155"/>
      <c r="M231" s="110"/>
      <c r="N231" s="110"/>
      <c r="O231" s="110"/>
      <c r="P231" s="110"/>
      <c r="Q231" s="110"/>
      <c r="R231" s="110"/>
      <c r="S231" s="110"/>
      <c r="T231" s="110"/>
      <c r="U231" s="110"/>
      <c r="V231" s="110"/>
      <c r="W231" s="110"/>
      <c r="X231" s="110"/>
      <c r="Y231" s="110"/>
      <c r="Z231" s="177"/>
      <c r="AA231" s="177"/>
      <c r="AB231" s="177"/>
      <c r="AC231" s="177"/>
      <c r="AD231" s="177"/>
      <c r="AE231" s="177"/>
      <c r="AF231" s="177"/>
      <c r="AG231" s="110"/>
      <c r="AH231" s="157">
        <f>' B_Populations'!C236</f>
        <v>0</v>
      </c>
      <c r="AI231" s="157">
        <f>IF(AH231=0,0,($C$231/$AH$231)*100000)</f>
        <v>0</v>
      </c>
      <c r="AJ231" s="157">
        <f>' B_Populations'!E236</f>
        <v>0</v>
      </c>
      <c r="AK231" s="157">
        <f>IF(AJ231=0,0,($D$231/$AJ$231)*100000)</f>
        <v>0</v>
      </c>
      <c r="AL231" s="157">
        <f>' B_Populations'!G236</f>
        <v>0</v>
      </c>
      <c r="AM231" s="157">
        <f>IF(AL231=0,0,($E$231/$AL$231)*100000)</f>
        <v>0</v>
      </c>
      <c r="AN231" s="157">
        <f>' B_Populations'!I236</f>
        <v>0</v>
      </c>
      <c r="AO231" s="157">
        <f>IF(AN231=0,0,($F$231/$AN$231)*100000)</f>
        <v>0</v>
      </c>
      <c r="AP231" s="157">
        <f>' B_Populations'!K236</f>
        <v>0</v>
      </c>
      <c r="AQ231" s="157">
        <f>IF(AP231=0,0,($G$231/$AP$231)*100000)</f>
        <v>0</v>
      </c>
      <c r="AR231" s="157">
        <f>' B_Populations'!M236</f>
        <v>0</v>
      </c>
      <c r="AS231" s="157">
        <f>IF(AR231=0,0,($H$231/$AR$231)*100000)</f>
        <v>0</v>
      </c>
      <c r="AT231" s="157">
        <f>' B_Populations'!O236</f>
        <v>0</v>
      </c>
      <c r="AU231" s="157">
        <f>IF(AT231=0,0,($I$231/$AT$231)*100000)</f>
        <v>0</v>
      </c>
      <c r="AV231" s="157">
        <f>' B_Populations'!Q236</f>
        <v>0</v>
      </c>
      <c r="AW231" s="157">
        <f>IF(AV231=0,0,($J$231/$AV$231)*100000)</f>
        <v>0</v>
      </c>
      <c r="AX231" s="157">
        <f>' B_Populations'!S236</f>
        <v>0</v>
      </c>
      <c r="AY231" s="157">
        <f>IF(AX231=0,0,($K$231/$AX$231)*100000)</f>
        <v>0</v>
      </c>
      <c r="AZ231" s="157">
        <f>' B_Populations'!U236</f>
        <v>0</v>
      </c>
      <c r="BA231" s="157">
        <f>IF(AZ231=0,0,($L$231/$AZ$231)*100000)</f>
        <v>0</v>
      </c>
      <c r="CQ231" s="110"/>
      <c r="CR231" s="158"/>
      <c r="CS231" s="159">
        <v>6.6477999999999995E-2</v>
      </c>
      <c r="CT231" s="110"/>
      <c r="CU231" s="108" t="str">
        <f>' B_Populations'!$B$11</f>
        <v>20-24</v>
      </c>
      <c r="CV231" s="160">
        <f t="shared" si="227"/>
        <v>0</v>
      </c>
      <c r="CW231" s="161">
        <f t="shared" si="228"/>
        <v>0</v>
      </c>
      <c r="CX231" s="161">
        <f t="shared" si="229"/>
        <v>0</v>
      </c>
      <c r="CY231" s="162">
        <f t="shared" si="230"/>
        <v>0</v>
      </c>
      <c r="CZ231" s="162">
        <f t="shared" si="231"/>
        <v>0</v>
      </c>
      <c r="DA231" s="162">
        <f t="shared" si="232"/>
        <v>0</v>
      </c>
      <c r="DB231" s="162">
        <f t="shared" si="233"/>
        <v>0</v>
      </c>
      <c r="DC231" s="162">
        <f t="shared" si="234"/>
        <v>0</v>
      </c>
      <c r="DD231" s="162">
        <f t="shared" si="235"/>
        <v>0</v>
      </c>
      <c r="DE231" s="178">
        <f t="shared" si="236"/>
        <v>0</v>
      </c>
    </row>
    <row r="232" spans="1:109">
      <c r="B232" s="108" t="str">
        <f>' B_Populations'!$B$12</f>
        <v>25-34</v>
      </c>
      <c r="C232" s="301"/>
      <c r="D232" s="302"/>
      <c r="E232" s="302"/>
      <c r="F232" s="155"/>
      <c r="G232" s="155"/>
      <c r="H232" s="155"/>
      <c r="I232" s="155"/>
      <c r="J232" s="155"/>
      <c r="K232" s="155"/>
      <c r="L232" s="155"/>
      <c r="M232" s="110"/>
      <c r="N232" s="110"/>
      <c r="O232" s="110"/>
      <c r="P232" s="110"/>
      <c r="Q232" s="110"/>
      <c r="R232" s="110"/>
      <c r="S232" s="110"/>
      <c r="T232" s="110"/>
      <c r="U232" s="110"/>
      <c r="V232" s="110"/>
      <c r="W232" s="110"/>
      <c r="X232" s="110"/>
      <c r="Y232" s="110"/>
      <c r="Z232" s="177"/>
      <c r="AA232" s="177"/>
      <c r="AB232" s="177"/>
      <c r="AC232" s="177"/>
      <c r="AD232" s="177"/>
      <c r="AE232" s="177"/>
      <c r="AF232" s="177"/>
      <c r="AG232" s="110"/>
      <c r="AH232" s="157">
        <f>' B_Populations'!C237</f>
        <v>0</v>
      </c>
      <c r="AI232" s="157">
        <f>IF(AH232=0,0,($C$232/$AH$232)*100000)</f>
        <v>0</v>
      </c>
      <c r="AJ232" s="157">
        <f>' B_Populations'!E237</f>
        <v>0</v>
      </c>
      <c r="AK232" s="157">
        <f>IF(AJ232=0,0,($D$232/$AJ$232)*100000)</f>
        <v>0</v>
      </c>
      <c r="AL232" s="157">
        <f>' B_Populations'!G237</f>
        <v>0</v>
      </c>
      <c r="AM232" s="157">
        <f>IF(AL232=0,0,($E$232/$AL$232)*100000)</f>
        <v>0</v>
      </c>
      <c r="AN232" s="157">
        <f>' B_Populations'!I237</f>
        <v>0</v>
      </c>
      <c r="AO232" s="157">
        <f>IF(AN232=0,0,($F$232/$AN$232)*100000)</f>
        <v>0</v>
      </c>
      <c r="AP232" s="157">
        <f>' B_Populations'!K237</f>
        <v>0</v>
      </c>
      <c r="AQ232" s="157">
        <f>IF(AP232=0,0,($G$232/$AP$232)*100000)</f>
        <v>0</v>
      </c>
      <c r="AR232" s="157">
        <f>' B_Populations'!M237</f>
        <v>0</v>
      </c>
      <c r="AS232" s="157">
        <f>IF(AR232=0,0,($H$232/$AR$232)*100000)</f>
        <v>0</v>
      </c>
      <c r="AT232" s="157">
        <f>' B_Populations'!O237</f>
        <v>0</v>
      </c>
      <c r="AU232" s="157">
        <f>IF(AT232=0,0,($I$232/$AT$232)*100000)</f>
        <v>0</v>
      </c>
      <c r="AV232" s="157">
        <f>' B_Populations'!Q237</f>
        <v>0</v>
      </c>
      <c r="AW232" s="157">
        <f>IF(AV232=0,0,($J$232/$AV$232)*100000)</f>
        <v>0</v>
      </c>
      <c r="AX232" s="157">
        <f>' B_Populations'!S237</f>
        <v>0</v>
      </c>
      <c r="AY232" s="157">
        <f>IF(AX232=0,0,($K$232/$AX$232)*100000)</f>
        <v>0</v>
      </c>
      <c r="AZ232" s="157">
        <f>' B_Populations'!U237</f>
        <v>0</v>
      </c>
      <c r="BA232" s="157">
        <f>IF(AZ232=0,0,($L$232/$AZ$232)*100000)</f>
        <v>0</v>
      </c>
      <c r="CQ232" s="110"/>
      <c r="CR232" s="158"/>
      <c r="CS232" s="159">
        <v>0.135573</v>
      </c>
      <c r="CT232" s="110"/>
      <c r="CU232" s="108" t="str">
        <f>' B_Populations'!$B$12</f>
        <v>25-34</v>
      </c>
      <c r="CV232" s="160">
        <f t="shared" si="227"/>
        <v>0</v>
      </c>
      <c r="CW232" s="161">
        <f t="shared" si="228"/>
        <v>0</v>
      </c>
      <c r="CX232" s="161">
        <f t="shared" si="229"/>
        <v>0</v>
      </c>
      <c r="CY232" s="162">
        <f t="shared" si="230"/>
        <v>0</v>
      </c>
      <c r="CZ232" s="162">
        <f t="shared" si="231"/>
        <v>0</v>
      </c>
      <c r="DA232" s="162">
        <f t="shared" si="232"/>
        <v>0</v>
      </c>
      <c r="DB232" s="162">
        <f t="shared" si="233"/>
        <v>0</v>
      </c>
      <c r="DC232" s="162">
        <f t="shared" si="234"/>
        <v>0</v>
      </c>
      <c r="DD232" s="162">
        <f t="shared" si="235"/>
        <v>0</v>
      </c>
      <c r="DE232" s="178">
        <f t="shared" si="236"/>
        <v>0</v>
      </c>
    </row>
    <row r="233" spans="1:109">
      <c r="B233" s="108" t="str">
        <f>' B_Populations'!$B$13</f>
        <v>35-44</v>
      </c>
      <c r="C233" s="301"/>
      <c r="D233" s="302"/>
      <c r="E233" s="302"/>
      <c r="F233" s="155"/>
      <c r="G233" s="155"/>
      <c r="H233" s="155"/>
      <c r="I233" s="155"/>
      <c r="J233" s="155"/>
      <c r="K233" s="155"/>
      <c r="L233" s="155"/>
      <c r="M233" s="110"/>
      <c r="N233" s="110"/>
      <c r="O233" s="110"/>
      <c r="P233" s="110"/>
      <c r="Q233" s="110"/>
      <c r="R233" s="110"/>
      <c r="S233" s="110"/>
      <c r="T233" s="110"/>
      <c r="U233" s="110"/>
      <c r="V233" s="110"/>
      <c r="W233" s="110"/>
      <c r="X233" s="110"/>
      <c r="Y233" s="110"/>
      <c r="Z233" s="177"/>
      <c r="AA233" s="177"/>
      <c r="AB233" s="177"/>
      <c r="AC233" s="177"/>
      <c r="AD233" s="177"/>
      <c r="AE233" s="177"/>
      <c r="AF233" s="177"/>
      <c r="AG233" s="110"/>
      <c r="AH233" s="157">
        <f>' B_Populations'!C238</f>
        <v>0</v>
      </c>
      <c r="AI233" s="157">
        <f>IF(AH233=0,0,($C$233/$AH$233)*100000)</f>
        <v>0</v>
      </c>
      <c r="AJ233" s="157">
        <f>' B_Populations'!E238</f>
        <v>0</v>
      </c>
      <c r="AK233" s="157">
        <f>IF(AJ233=0,0,($D$233/$AJ$233)*100000)</f>
        <v>0</v>
      </c>
      <c r="AL233" s="157">
        <f>' B_Populations'!G238</f>
        <v>0</v>
      </c>
      <c r="AM233" s="157">
        <f>IF(AL233=0,0,($E$233/$AL$233)*100000)</f>
        <v>0</v>
      </c>
      <c r="AN233" s="157">
        <f>' B_Populations'!I238</f>
        <v>0</v>
      </c>
      <c r="AO233" s="157">
        <f>IF(AN233=0,0,($F$233/$AN$233)*100000)</f>
        <v>0</v>
      </c>
      <c r="AP233" s="157">
        <f>' B_Populations'!K238</f>
        <v>0</v>
      </c>
      <c r="AQ233" s="157">
        <f>IF(AP233=0,0,($G$233/$AP$233)*100000)</f>
        <v>0</v>
      </c>
      <c r="AR233" s="157">
        <f>' B_Populations'!M238</f>
        <v>0</v>
      </c>
      <c r="AS233" s="157">
        <f>IF(AR233=0,0,($H$233/$AR$233)*100000)</f>
        <v>0</v>
      </c>
      <c r="AT233" s="157">
        <f>' B_Populations'!O238</f>
        <v>0</v>
      </c>
      <c r="AU233" s="157">
        <f>IF(AT233=0,0,($I$233/$AT$233)*100000)</f>
        <v>0</v>
      </c>
      <c r="AV233" s="157">
        <f>' B_Populations'!Q238</f>
        <v>0</v>
      </c>
      <c r="AW233" s="157">
        <f>IF(AV233=0,0,($J$233/$AV$233)*100000)</f>
        <v>0</v>
      </c>
      <c r="AX233" s="157">
        <f>' B_Populations'!S238</f>
        <v>0</v>
      </c>
      <c r="AY233" s="157">
        <f>IF(AX233=0,0,($K$233/$AX$233)*100000)</f>
        <v>0</v>
      </c>
      <c r="AZ233" s="157">
        <f>' B_Populations'!U238</f>
        <v>0</v>
      </c>
      <c r="BA233" s="157">
        <f>IF(AZ233=0,0,($L$233/$AZ$233)*100000)</f>
        <v>0</v>
      </c>
      <c r="CQ233" s="110"/>
      <c r="CR233" s="158"/>
      <c r="CS233" s="159">
        <v>0.16261300000000001</v>
      </c>
      <c r="CT233" s="110"/>
      <c r="CU233" s="108" t="str">
        <f>' B_Populations'!$B$13</f>
        <v>35-44</v>
      </c>
      <c r="CV233" s="160">
        <f t="shared" si="227"/>
        <v>0</v>
      </c>
      <c r="CW233" s="161">
        <f t="shared" si="228"/>
        <v>0</v>
      </c>
      <c r="CX233" s="161">
        <f t="shared" si="229"/>
        <v>0</v>
      </c>
      <c r="CY233" s="162">
        <f t="shared" si="230"/>
        <v>0</v>
      </c>
      <c r="CZ233" s="162">
        <f t="shared" si="231"/>
        <v>0</v>
      </c>
      <c r="DA233" s="162">
        <f t="shared" si="232"/>
        <v>0</v>
      </c>
      <c r="DB233" s="162">
        <f t="shared" si="233"/>
        <v>0</v>
      </c>
      <c r="DC233" s="162">
        <f t="shared" si="234"/>
        <v>0</v>
      </c>
      <c r="DD233" s="162">
        <f t="shared" si="235"/>
        <v>0</v>
      </c>
      <c r="DE233" s="178">
        <f t="shared" si="236"/>
        <v>0</v>
      </c>
    </row>
    <row r="234" spans="1:109">
      <c r="B234" s="108" t="str">
        <f>' B_Populations'!$B$14</f>
        <v>45-54</v>
      </c>
      <c r="C234" s="301"/>
      <c r="D234" s="302"/>
      <c r="E234" s="302"/>
      <c r="F234" s="155"/>
      <c r="G234" s="155"/>
      <c r="H234" s="155"/>
      <c r="I234" s="155"/>
      <c r="J234" s="155"/>
      <c r="K234" s="155"/>
      <c r="L234" s="155"/>
      <c r="M234" s="110"/>
      <c r="N234" s="110"/>
      <c r="O234" s="110"/>
      <c r="P234" s="110"/>
      <c r="Q234" s="110"/>
      <c r="R234" s="110"/>
      <c r="S234" s="110"/>
      <c r="T234" s="110"/>
      <c r="U234" s="110"/>
      <c r="V234" s="110"/>
      <c r="W234" s="110"/>
      <c r="X234" s="110"/>
      <c r="Y234" s="110"/>
      <c r="Z234" s="177"/>
      <c r="AA234" s="177"/>
      <c r="AB234" s="177"/>
      <c r="AC234" s="177"/>
      <c r="AD234" s="177"/>
      <c r="AE234" s="177"/>
      <c r="AF234" s="177"/>
      <c r="AG234" s="110"/>
      <c r="AH234" s="157">
        <f>' B_Populations'!C239</f>
        <v>0</v>
      </c>
      <c r="AI234" s="157">
        <f>IF(AH234=0,0,($C$234/$AH$234)*100000)</f>
        <v>0</v>
      </c>
      <c r="AJ234" s="157">
        <f>' B_Populations'!E239</f>
        <v>0</v>
      </c>
      <c r="AK234" s="157">
        <f>IF(AJ234=0,0,($D$234/$AJ$234)*100000)</f>
        <v>0</v>
      </c>
      <c r="AL234" s="157">
        <f>' B_Populations'!G239</f>
        <v>0</v>
      </c>
      <c r="AM234" s="157">
        <f>IF(AL234=0,0,($E$234/$AL$234)*100000)</f>
        <v>0</v>
      </c>
      <c r="AN234" s="157">
        <f>' B_Populations'!I239</f>
        <v>0</v>
      </c>
      <c r="AO234" s="157">
        <f>IF(AN234=0,0,($F$234/$AN$234)*100000)</f>
        <v>0</v>
      </c>
      <c r="AP234" s="157">
        <f>' B_Populations'!K239</f>
        <v>0</v>
      </c>
      <c r="AQ234" s="157">
        <f>IF(AP234=0,0,($G$234/$AP$234)*100000)</f>
        <v>0</v>
      </c>
      <c r="AR234" s="157">
        <f>' B_Populations'!M239</f>
        <v>0</v>
      </c>
      <c r="AS234" s="157">
        <f>IF(AR234=0,0,($H$234/$AR$234)*100000)</f>
        <v>0</v>
      </c>
      <c r="AT234" s="157">
        <f>' B_Populations'!O239</f>
        <v>0</v>
      </c>
      <c r="AU234" s="157">
        <f>IF(AT234=0,0,($I$234/$AT$234)*100000)</f>
        <v>0</v>
      </c>
      <c r="AV234" s="157">
        <f>' B_Populations'!Q239</f>
        <v>0</v>
      </c>
      <c r="AW234" s="157">
        <f>IF(AV234=0,0,($J$234/$AV$234)*100000)</f>
        <v>0</v>
      </c>
      <c r="AX234" s="157">
        <f>' B_Populations'!S239</f>
        <v>0</v>
      </c>
      <c r="AY234" s="157">
        <f>IF(AX234=0,0,($K$234/$AX$234)*100000)</f>
        <v>0</v>
      </c>
      <c r="AZ234" s="157">
        <f>' B_Populations'!U239</f>
        <v>0</v>
      </c>
      <c r="BA234" s="157">
        <f>IF(AZ234=0,0,($L$234/$AZ$234)*100000)</f>
        <v>0</v>
      </c>
      <c r="CQ234" s="110"/>
      <c r="CR234" s="158"/>
      <c r="CS234" s="159">
        <v>0.13483400000000001</v>
      </c>
      <c r="CT234" s="110"/>
      <c r="CU234" s="108" t="str">
        <f>' B_Populations'!$B$14</f>
        <v>45-54</v>
      </c>
      <c r="CV234" s="160">
        <f t="shared" si="227"/>
        <v>0</v>
      </c>
      <c r="CW234" s="161">
        <f t="shared" si="228"/>
        <v>0</v>
      </c>
      <c r="CX234" s="161">
        <f t="shared" si="229"/>
        <v>0</v>
      </c>
      <c r="CY234" s="162">
        <f t="shared" si="230"/>
        <v>0</v>
      </c>
      <c r="CZ234" s="162">
        <f t="shared" si="231"/>
        <v>0</v>
      </c>
      <c r="DA234" s="162">
        <f t="shared" si="232"/>
        <v>0</v>
      </c>
      <c r="DB234" s="162">
        <f t="shared" si="233"/>
        <v>0</v>
      </c>
      <c r="DC234" s="162">
        <f t="shared" si="234"/>
        <v>0</v>
      </c>
      <c r="DD234" s="162">
        <f t="shared" si="235"/>
        <v>0</v>
      </c>
      <c r="DE234" s="178">
        <f t="shared" si="236"/>
        <v>0</v>
      </c>
    </row>
    <row r="235" spans="1:109">
      <c r="B235" s="108" t="str">
        <f>' B_Populations'!$B$15</f>
        <v>55-64</v>
      </c>
      <c r="C235" s="301"/>
      <c r="D235" s="302"/>
      <c r="E235" s="302"/>
      <c r="F235" s="155"/>
      <c r="G235" s="155"/>
      <c r="H235" s="155"/>
      <c r="I235" s="155"/>
      <c r="J235" s="155"/>
      <c r="K235" s="155"/>
      <c r="L235" s="155"/>
      <c r="M235" s="110"/>
      <c r="N235" s="110"/>
      <c r="O235" s="110"/>
      <c r="P235" s="110"/>
      <c r="Q235" s="110"/>
      <c r="R235" s="110"/>
      <c r="S235" s="110"/>
      <c r="T235" s="110"/>
      <c r="U235" s="110"/>
      <c r="V235" s="110"/>
      <c r="W235" s="110"/>
      <c r="X235" s="110"/>
      <c r="Y235" s="110"/>
      <c r="Z235" s="177"/>
      <c r="AA235" s="177"/>
      <c r="AB235" s="177"/>
      <c r="AC235" s="177"/>
      <c r="AD235" s="177"/>
      <c r="AE235" s="177"/>
      <c r="AF235" s="177"/>
      <c r="AG235" s="110"/>
      <c r="AH235" s="157">
        <f>' B_Populations'!C240</f>
        <v>0</v>
      </c>
      <c r="AI235" s="157">
        <f>IF(AH235=0,0,($C$235/$AH$235)*100000)</f>
        <v>0</v>
      </c>
      <c r="AJ235" s="157">
        <f>' B_Populations'!E240</f>
        <v>0</v>
      </c>
      <c r="AK235" s="157">
        <f>IF(AJ235=0,0,($D$235/$AJ$235)*100000)</f>
        <v>0</v>
      </c>
      <c r="AL235" s="157">
        <f>' B_Populations'!G240</f>
        <v>0</v>
      </c>
      <c r="AM235" s="157">
        <f>IF(AL235=0,0,($E$235/$AL$235)*100000)</f>
        <v>0</v>
      </c>
      <c r="AN235" s="157">
        <f>' B_Populations'!I240</f>
        <v>0</v>
      </c>
      <c r="AO235" s="157">
        <f>IF(AN235=0,0,($F$235/$AN$235)*100000)</f>
        <v>0</v>
      </c>
      <c r="AP235" s="157">
        <f>' B_Populations'!K240</f>
        <v>0</v>
      </c>
      <c r="AQ235" s="157">
        <f>IF(AP235=0,0,($G$235/$AP$235)*100000)</f>
        <v>0</v>
      </c>
      <c r="AR235" s="157">
        <f>' B_Populations'!M240</f>
        <v>0</v>
      </c>
      <c r="AS235" s="157">
        <f>IF(AR235=0,0,($H$235/$AR$235)*100000)</f>
        <v>0</v>
      </c>
      <c r="AT235" s="157">
        <f>' B_Populations'!O240</f>
        <v>0</v>
      </c>
      <c r="AU235" s="157">
        <f>IF(AT235=0,0,($I$235/$AT$235)*100000)</f>
        <v>0</v>
      </c>
      <c r="AV235" s="157">
        <f>' B_Populations'!Q240</f>
        <v>0</v>
      </c>
      <c r="AW235" s="157">
        <f>IF(AV235=0,0,($J$235/$AV$235)*100000)</f>
        <v>0</v>
      </c>
      <c r="AX235" s="157">
        <f>' B_Populations'!S240</f>
        <v>0</v>
      </c>
      <c r="AY235" s="157">
        <f>IF(AX235=0,0,($K$235/$AX$235)*100000)</f>
        <v>0</v>
      </c>
      <c r="AZ235" s="157">
        <f>' B_Populations'!U240</f>
        <v>0</v>
      </c>
      <c r="BA235" s="157">
        <f>IF(AZ235=0,0,($L$235/$AZ$235)*100000)</f>
        <v>0</v>
      </c>
      <c r="CQ235" s="110"/>
      <c r="CR235" s="158"/>
      <c r="CS235" s="159">
        <v>8.7247000000000005E-2</v>
      </c>
      <c r="CT235" s="110"/>
      <c r="CU235" s="108" t="str">
        <f>' B_Populations'!$B$15</f>
        <v>55-64</v>
      </c>
      <c r="CV235" s="160">
        <f t="shared" si="227"/>
        <v>0</v>
      </c>
      <c r="CW235" s="161">
        <f t="shared" si="228"/>
        <v>0</v>
      </c>
      <c r="CX235" s="161">
        <f t="shared" si="229"/>
        <v>0</v>
      </c>
      <c r="CY235" s="162">
        <f t="shared" si="230"/>
        <v>0</v>
      </c>
      <c r="CZ235" s="162">
        <f t="shared" si="231"/>
        <v>0</v>
      </c>
      <c r="DA235" s="162">
        <f t="shared" si="232"/>
        <v>0</v>
      </c>
      <c r="DB235" s="162">
        <f t="shared" si="233"/>
        <v>0</v>
      </c>
      <c r="DC235" s="162">
        <f t="shared" si="234"/>
        <v>0</v>
      </c>
      <c r="DD235" s="162">
        <f t="shared" si="235"/>
        <v>0</v>
      </c>
      <c r="DE235" s="178">
        <f t="shared" si="236"/>
        <v>0</v>
      </c>
    </row>
    <row r="236" spans="1:109">
      <c r="B236" s="108" t="str">
        <f>' B_Populations'!$B$16</f>
        <v>65-74</v>
      </c>
      <c r="C236" s="301"/>
      <c r="D236" s="302"/>
      <c r="E236" s="302"/>
      <c r="F236" s="155"/>
      <c r="G236" s="155"/>
      <c r="H236" s="155"/>
      <c r="I236" s="155"/>
      <c r="J236" s="155"/>
      <c r="K236" s="155"/>
      <c r="L236" s="155"/>
      <c r="M236" s="110"/>
      <c r="N236" s="110"/>
      <c r="O236" s="110"/>
      <c r="P236" s="110"/>
      <c r="Q236" s="110"/>
      <c r="R236" s="110"/>
      <c r="S236" s="110"/>
      <c r="T236" s="110"/>
      <c r="U236" s="110"/>
      <c r="V236" s="110"/>
      <c r="W236" s="110"/>
      <c r="X236" s="110"/>
      <c r="Y236" s="110"/>
      <c r="Z236" s="177"/>
      <c r="AA236" s="177"/>
      <c r="AB236" s="177"/>
      <c r="AC236" s="177"/>
      <c r="AD236" s="177"/>
      <c r="AE236" s="177"/>
      <c r="AF236" s="177"/>
      <c r="AG236" s="110"/>
      <c r="AH236" s="157">
        <f>' B_Populations'!C241</f>
        <v>0</v>
      </c>
      <c r="AI236" s="157">
        <f>IF(AH236=0,0,($C$236/$AH$236)*100000)</f>
        <v>0</v>
      </c>
      <c r="AJ236" s="157">
        <f>' B_Populations'!E241</f>
        <v>0</v>
      </c>
      <c r="AK236" s="157">
        <f>IF(AJ236=0,0,($D$236/$AJ$236)*100000)</f>
        <v>0</v>
      </c>
      <c r="AL236" s="157">
        <f>' B_Populations'!G241</f>
        <v>0</v>
      </c>
      <c r="AM236" s="157">
        <f>IF(AL236=0,0,($E$236/$AL$236)*100000)</f>
        <v>0</v>
      </c>
      <c r="AN236" s="157">
        <f>' B_Populations'!I241</f>
        <v>0</v>
      </c>
      <c r="AO236" s="157">
        <f>IF(AN236=0,0,($F$236/$AN$236)*100000)</f>
        <v>0</v>
      </c>
      <c r="AP236" s="157">
        <f>' B_Populations'!K241</f>
        <v>0</v>
      </c>
      <c r="AQ236" s="157">
        <f>IF(AP236=0,0,($G$236/$AP$236)*100000)</f>
        <v>0</v>
      </c>
      <c r="AR236" s="157">
        <f>' B_Populations'!M241</f>
        <v>0</v>
      </c>
      <c r="AS236" s="157">
        <f>IF(AR236=0,0,($H$236/$AR$236)*100000)</f>
        <v>0</v>
      </c>
      <c r="AT236" s="157">
        <f>' B_Populations'!O241</f>
        <v>0</v>
      </c>
      <c r="AU236" s="157">
        <f>IF(AT236=0,0,($I$236/$AT$236)*100000)</f>
        <v>0</v>
      </c>
      <c r="AV236" s="157">
        <f>' B_Populations'!Q241</f>
        <v>0</v>
      </c>
      <c r="AW236" s="157">
        <f>IF(AV236=0,0,($J$236/$AV$236)*100000)</f>
        <v>0</v>
      </c>
      <c r="AX236" s="157">
        <f>' B_Populations'!S241</f>
        <v>0</v>
      </c>
      <c r="AY236" s="157">
        <f>IF(AX236=0,0,($K$236/$AX$236)*100000)</f>
        <v>0</v>
      </c>
      <c r="AZ236" s="157">
        <f>' B_Populations'!U241</f>
        <v>0</v>
      </c>
      <c r="BA236" s="157">
        <f>IF(AZ236=0,0,($L$236/$AZ$236)*100000)</f>
        <v>0</v>
      </c>
      <c r="CQ236" s="110"/>
      <c r="CR236" s="158"/>
      <c r="CS236" s="159">
        <v>6.6036999999999998E-2</v>
      </c>
      <c r="CT236" s="110"/>
      <c r="CU236" s="108" t="str">
        <f>' B_Populations'!$B$16</f>
        <v>65-74</v>
      </c>
      <c r="CV236" s="160">
        <f t="shared" si="227"/>
        <v>0</v>
      </c>
      <c r="CW236" s="161">
        <f t="shared" si="228"/>
        <v>0</v>
      </c>
      <c r="CX236" s="161">
        <f t="shared" si="229"/>
        <v>0</v>
      </c>
      <c r="CY236" s="162">
        <f t="shared" si="230"/>
        <v>0</v>
      </c>
      <c r="CZ236" s="162">
        <f t="shared" si="231"/>
        <v>0</v>
      </c>
      <c r="DA236" s="162">
        <f t="shared" si="232"/>
        <v>0</v>
      </c>
      <c r="DB236" s="162">
        <f t="shared" si="233"/>
        <v>0</v>
      </c>
      <c r="DC236" s="162">
        <f t="shared" si="234"/>
        <v>0</v>
      </c>
      <c r="DD236" s="162">
        <f t="shared" si="235"/>
        <v>0</v>
      </c>
      <c r="DE236" s="178">
        <f t="shared" si="236"/>
        <v>0</v>
      </c>
    </row>
    <row r="237" spans="1:109">
      <c r="B237" s="108" t="str">
        <f>' B_Populations'!$B$17</f>
        <v>75-84</v>
      </c>
      <c r="C237" s="301"/>
      <c r="D237" s="302"/>
      <c r="E237" s="302"/>
      <c r="F237" s="155"/>
      <c r="G237" s="155"/>
      <c r="H237" s="155"/>
      <c r="I237" s="155"/>
      <c r="J237" s="155"/>
      <c r="K237" s="155"/>
      <c r="L237" s="155"/>
      <c r="M237" s="110"/>
      <c r="N237" s="110"/>
      <c r="O237" s="110"/>
      <c r="P237" s="110"/>
      <c r="Q237" s="110"/>
      <c r="R237" s="110"/>
      <c r="S237" s="110"/>
      <c r="T237" s="110"/>
      <c r="U237" s="110"/>
      <c r="V237" s="110"/>
      <c r="W237" s="110"/>
      <c r="X237" s="110"/>
      <c r="Y237" s="110"/>
      <c r="Z237" s="177"/>
      <c r="AA237" s="177"/>
      <c r="AB237" s="177"/>
      <c r="AC237" s="177"/>
      <c r="AD237" s="177"/>
      <c r="AE237" s="177"/>
      <c r="AF237" s="177"/>
      <c r="AG237" s="110"/>
      <c r="AH237" s="157">
        <f>' B_Populations'!C242</f>
        <v>0</v>
      </c>
      <c r="AI237" s="157">
        <f>IF(AH237=0,0,($C$237/$AH$237)*100000)</f>
        <v>0</v>
      </c>
      <c r="AJ237" s="157">
        <f>' B_Populations'!E242</f>
        <v>0</v>
      </c>
      <c r="AK237" s="157">
        <f>IF(AJ237=0,0,($D$237/$AJ$237)*100000)</f>
        <v>0</v>
      </c>
      <c r="AL237" s="157">
        <f>' B_Populations'!G242</f>
        <v>0</v>
      </c>
      <c r="AM237" s="157">
        <f>IF(AL237=0,0,($E$237/$AL$237)*100000)</f>
        <v>0</v>
      </c>
      <c r="AN237" s="157">
        <f>' B_Populations'!I242</f>
        <v>0</v>
      </c>
      <c r="AO237" s="157">
        <f>IF(AN237=0,0,($F$237/$AN$237)*100000)</f>
        <v>0</v>
      </c>
      <c r="AP237" s="157">
        <f>' B_Populations'!K242</f>
        <v>0</v>
      </c>
      <c r="AQ237" s="157">
        <f>IF(AP237=0,0,($G$237/$AP$237)*100000)</f>
        <v>0</v>
      </c>
      <c r="AR237" s="157">
        <f>' B_Populations'!M242</f>
        <v>0</v>
      </c>
      <c r="AS237" s="157">
        <f>IF(AR237=0,0,($H$237/$AR$237)*100000)</f>
        <v>0</v>
      </c>
      <c r="AT237" s="157">
        <f>' B_Populations'!O242</f>
        <v>0</v>
      </c>
      <c r="AU237" s="157">
        <f>IF(AT237=0,0,($I$237/$AT$237)*100000)</f>
        <v>0</v>
      </c>
      <c r="AV237" s="157">
        <f>' B_Populations'!Q242</f>
        <v>0</v>
      </c>
      <c r="AW237" s="157">
        <f>IF(AV237=0,0,($J$237/$AV$237)*100000)</f>
        <v>0</v>
      </c>
      <c r="AX237" s="157">
        <f>' B_Populations'!S242</f>
        <v>0</v>
      </c>
      <c r="AY237" s="157">
        <f>IF(AX237=0,0,($K$237/$AX$237)*100000)</f>
        <v>0</v>
      </c>
      <c r="AZ237" s="157">
        <f>' B_Populations'!U242</f>
        <v>0</v>
      </c>
      <c r="BA237" s="157">
        <f>IF(AZ237=0,0,($L$237/$AZ$237)*100000)</f>
        <v>0</v>
      </c>
      <c r="CQ237" s="110"/>
      <c r="CR237" s="158"/>
      <c r="CS237" s="159">
        <v>4.4840999999999999E-2</v>
      </c>
      <c r="CT237" s="110"/>
      <c r="CU237" s="108" t="str">
        <f>' B_Populations'!$B$17</f>
        <v>75-84</v>
      </c>
      <c r="CV237" s="160">
        <f t="shared" si="227"/>
        <v>0</v>
      </c>
      <c r="CW237" s="161">
        <f t="shared" si="228"/>
        <v>0</v>
      </c>
      <c r="CX237" s="161">
        <f t="shared" si="229"/>
        <v>0</v>
      </c>
      <c r="CY237" s="162">
        <f t="shared" si="230"/>
        <v>0</v>
      </c>
      <c r="CZ237" s="162">
        <f t="shared" si="231"/>
        <v>0</v>
      </c>
      <c r="DA237" s="162">
        <f t="shared" si="232"/>
        <v>0</v>
      </c>
      <c r="DB237" s="162">
        <f t="shared" si="233"/>
        <v>0</v>
      </c>
      <c r="DC237" s="162">
        <f t="shared" si="234"/>
        <v>0</v>
      </c>
      <c r="DD237" s="162">
        <f t="shared" si="235"/>
        <v>0</v>
      </c>
      <c r="DE237" s="178">
        <f t="shared" si="236"/>
        <v>0</v>
      </c>
    </row>
    <row r="238" spans="1:109">
      <c r="B238" s="108" t="str">
        <f>' B_Populations'!$B$18</f>
        <v>85+</v>
      </c>
      <c r="C238" s="301"/>
      <c r="D238" s="302"/>
      <c r="E238" s="302"/>
      <c r="F238" s="155"/>
      <c r="G238" s="155"/>
      <c r="H238" s="155"/>
      <c r="I238" s="155"/>
      <c r="J238" s="155"/>
      <c r="K238" s="155"/>
      <c r="L238" s="155"/>
      <c r="M238" s="110"/>
      <c r="N238" s="110"/>
      <c r="O238" s="110"/>
      <c r="P238" s="110"/>
      <c r="Q238" s="110"/>
      <c r="R238" s="110"/>
      <c r="S238" s="110"/>
      <c r="T238" s="110"/>
      <c r="U238" s="110"/>
      <c r="V238" s="110"/>
      <c r="W238" s="110"/>
      <c r="X238" s="110"/>
      <c r="Y238" s="110"/>
      <c r="Z238" s="177"/>
      <c r="AA238" s="177"/>
      <c r="AB238" s="177"/>
      <c r="AC238" s="177"/>
      <c r="AD238" s="177"/>
      <c r="AE238" s="177"/>
      <c r="AF238" s="177"/>
      <c r="AG238" s="110"/>
      <c r="AH238" s="157">
        <f>' B_Populations'!C243</f>
        <v>0</v>
      </c>
      <c r="AI238" s="157">
        <f>IF(AH238=0,0,($C$238/$AH$238)*100000)</f>
        <v>0</v>
      </c>
      <c r="AJ238" s="157">
        <f>' B_Populations'!E243</f>
        <v>0</v>
      </c>
      <c r="AK238" s="157">
        <f>IF(AJ238=0,0,($D$238/$AJ$238)*100000)</f>
        <v>0</v>
      </c>
      <c r="AL238" s="157">
        <f>' B_Populations'!G243</f>
        <v>0</v>
      </c>
      <c r="AM238" s="157">
        <f>IF(AL238=0,0,($E$238/$AL$238)*100000)</f>
        <v>0</v>
      </c>
      <c r="AN238" s="157">
        <f>' B_Populations'!I243</f>
        <v>0</v>
      </c>
      <c r="AO238" s="157">
        <f>IF(AN238=0,0,($F$238/$AN$238)*100000)</f>
        <v>0</v>
      </c>
      <c r="AP238" s="157">
        <f>' B_Populations'!K243</f>
        <v>0</v>
      </c>
      <c r="AQ238" s="157">
        <f>IF(AP238=0,0,($G$238/$AP$238)*100000)</f>
        <v>0</v>
      </c>
      <c r="AR238" s="157">
        <f>' B_Populations'!M243</f>
        <v>0</v>
      </c>
      <c r="AS238" s="157">
        <f>IF(AR238=0,0,($H$238/$AR$238)*100000)</f>
        <v>0</v>
      </c>
      <c r="AT238" s="157">
        <f>' B_Populations'!O243</f>
        <v>0</v>
      </c>
      <c r="AU238" s="157">
        <f>IF(AT238=0,0,($I$238/$AT$238)*100000)</f>
        <v>0</v>
      </c>
      <c r="AV238" s="157">
        <f>' B_Populations'!Q243</f>
        <v>0</v>
      </c>
      <c r="AW238" s="157">
        <f>IF(AV238=0,0,($J$238/$AV$238)*100000)</f>
        <v>0</v>
      </c>
      <c r="AX238" s="157">
        <f>' B_Populations'!S243</f>
        <v>0</v>
      </c>
      <c r="AY238" s="157">
        <f>IF(AX238=0,0,($K$238/$AX$238)*100000)</f>
        <v>0</v>
      </c>
      <c r="AZ238" s="157">
        <f>' B_Populations'!U243</f>
        <v>0</v>
      </c>
      <c r="BA238" s="157">
        <f>IF(AZ238=0,0,($L$238/$AZ$238)*100000)</f>
        <v>0</v>
      </c>
      <c r="CQ238" s="110"/>
      <c r="CR238" s="158"/>
      <c r="CS238" s="159">
        <v>1.5507999999999999E-2</v>
      </c>
      <c r="CT238" s="110"/>
      <c r="CU238" s="108" t="str">
        <f>' B_Populations'!$B$18</f>
        <v>85+</v>
      </c>
      <c r="CV238" s="160">
        <f t="shared" si="227"/>
        <v>0</v>
      </c>
      <c r="CW238" s="161">
        <f t="shared" si="228"/>
        <v>0</v>
      </c>
      <c r="CX238" s="161">
        <f t="shared" si="229"/>
        <v>0</v>
      </c>
      <c r="CY238" s="162">
        <f t="shared" si="230"/>
        <v>0</v>
      </c>
      <c r="CZ238" s="162">
        <f t="shared" si="231"/>
        <v>0</v>
      </c>
      <c r="DA238" s="162">
        <f t="shared" si="232"/>
        <v>0</v>
      </c>
      <c r="DB238" s="162">
        <f t="shared" si="233"/>
        <v>0</v>
      </c>
      <c r="DC238" s="162">
        <f t="shared" si="234"/>
        <v>0</v>
      </c>
      <c r="DD238" s="162">
        <f t="shared" si="235"/>
        <v>0</v>
      </c>
      <c r="DE238" s="178">
        <f t="shared" si="236"/>
        <v>0</v>
      </c>
    </row>
    <row r="239" spans="1:109">
      <c r="B239" s="163" t="s">
        <v>115</v>
      </c>
      <c r="C239" s="164">
        <f t="shared" ref="C239:L239" si="237">SUM(C229:C238)</f>
        <v>0</v>
      </c>
      <c r="D239" s="165">
        <f t="shared" si="237"/>
        <v>0</v>
      </c>
      <c r="E239" s="165">
        <f t="shared" si="237"/>
        <v>0</v>
      </c>
      <c r="F239" s="167">
        <f t="shared" si="237"/>
        <v>0</v>
      </c>
      <c r="G239" s="167">
        <f t="shared" si="237"/>
        <v>0</v>
      </c>
      <c r="H239" s="167">
        <f t="shared" si="237"/>
        <v>0</v>
      </c>
      <c r="I239" s="167">
        <f t="shared" si="237"/>
        <v>0</v>
      </c>
      <c r="J239" s="167">
        <f t="shared" si="237"/>
        <v>0</v>
      </c>
      <c r="K239" s="167">
        <f t="shared" si="237"/>
        <v>0</v>
      </c>
      <c r="L239" s="179">
        <f t="shared" si="237"/>
        <v>0</v>
      </c>
      <c r="M239" s="98"/>
      <c r="AH239" s="170">
        <f t="shared" ref="AH239:BA239" si="238">SUM(AH229:AH238)</f>
        <v>0</v>
      </c>
      <c r="AI239" s="157">
        <f t="shared" si="238"/>
        <v>0</v>
      </c>
      <c r="AJ239" s="157">
        <f t="shared" si="238"/>
        <v>0</v>
      </c>
      <c r="AK239" s="157">
        <f t="shared" si="238"/>
        <v>0</v>
      </c>
      <c r="AL239" s="157">
        <f t="shared" si="238"/>
        <v>0</v>
      </c>
      <c r="AM239" s="157">
        <f t="shared" si="238"/>
        <v>0</v>
      </c>
      <c r="AN239" s="157">
        <f t="shared" si="238"/>
        <v>0</v>
      </c>
      <c r="AO239" s="157">
        <f t="shared" si="238"/>
        <v>0</v>
      </c>
      <c r="AP239" s="157">
        <f t="shared" si="238"/>
        <v>0</v>
      </c>
      <c r="AQ239" s="157">
        <f t="shared" si="238"/>
        <v>0</v>
      </c>
      <c r="AR239" s="157">
        <f t="shared" si="238"/>
        <v>0</v>
      </c>
      <c r="AS239" s="157">
        <f t="shared" si="238"/>
        <v>0</v>
      </c>
      <c r="AT239" s="157">
        <f t="shared" si="238"/>
        <v>0</v>
      </c>
      <c r="AU239" s="157">
        <f t="shared" si="238"/>
        <v>0</v>
      </c>
      <c r="AV239" s="157">
        <f t="shared" si="238"/>
        <v>0</v>
      </c>
      <c r="AW239" s="157">
        <f t="shared" si="238"/>
        <v>0</v>
      </c>
      <c r="AX239" s="157">
        <f t="shared" si="238"/>
        <v>0</v>
      </c>
      <c r="AY239" s="157">
        <f t="shared" si="238"/>
        <v>0</v>
      </c>
      <c r="AZ239" s="157">
        <f t="shared" si="238"/>
        <v>0</v>
      </c>
      <c r="BA239" s="157">
        <f t="shared" si="238"/>
        <v>0</v>
      </c>
      <c r="CS239" s="171"/>
      <c r="CU239" s="157" t="s">
        <v>115</v>
      </c>
      <c r="CV239" s="160">
        <f t="shared" ref="CV239:DE239" si="239">SUM(CV229:CV238)</f>
        <v>0</v>
      </c>
      <c r="CW239" s="161">
        <f t="shared" si="239"/>
        <v>0</v>
      </c>
      <c r="CX239" s="161">
        <f t="shared" si="239"/>
        <v>0</v>
      </c>
      <c r="CY239" s="172">
        <f t="shared" si="239"/>
        <v>0</v>
      </c>
      <c r="CZ239" s="172">
        <f t="shared" si="239"/>
        <v>0</v>
      </c>
      <c r="DA239" s="172">
        <f t="shared" si="239"/>
        <v>0</v>
      </c>
      <c r="DB239" s="172">
        <f t="shared" si="239"/>
        <v>0</v>
      </c>
      <c r="DC239" s="172">
        <f t="shared" si="239"/>
        <v>0</v>
      </c>
      <c r="DD239" s="172">
        <f t="shared" si="239"/>
        <v>0</v>
      </c>
      <c r="DE239" s="180">
        <f t="shared" si="239"/>
        <v>0</v>
      </c>
    </row>
    <row r="241" spans="1:109" ht="12.95" thickBot="1"/>
    <row r="242" spans="1:109" ht="13.5" thickBot="1">
      <c r="A242" s="136" t="s">
        <v>116</v>
      </c>
      <c r="B242" s="173"/>
      <c r="C242" s="174">
        <f>' B_Populations'!A250</f>
        <v>0</v>
      </c>
      <c r="D242" s="139" t="s">
        <v>103</v>
      </c>
      <c r="E242" s="139"/>
      <c r="F242" s="140" t="s">
        <v>104</v>
      </c>
      <c r="G242" s="141"/>
      <c r="H242" s="141"/>
      <c r="I242" s="141"/>
      <c r="J242" s="141"/>
      <c r="K242" s="141"/>
      <c r="L242" s="141"/>
      <c r="M242" s="98"/>
      <c r="N242" s="98"/>
      <c r="O242" s="98"/>
      <c r="P242" s="98"/>
      <c r="Q242" s="98"/>
      <c r="R242" s="98"/>
      <c r="S242" s="98"/>
      <c r="T242" s="98"/>
      <c r="U242" s="98"/>
      <c r="V242" s="98"/>
      <c r="W242" s="98"/>
      <c r="X242" s="98"/>
      <c r="Y242" s="98"/>
      <c r="CV242" s="98" t="s">
        <v>106</v>
      </c>
      <c r="CW242" s="98"/>
      <c r="CX242" s="98"/>
      <c r="CY242" s="98"/>
    </row>
    <row r="243" spans="1:109" ht="39">
      <c r="B243" s="144" t="s">
        <v>32</v>
      </c>
      <c r="C243" s="145" t="s">
        <v>107</v>
      </c>
      <c r="D243" s="146" t="s">
        <v>108</v>
      </c>
      <c r="E243" s="146" t="s">
        <v>109</v>
      </c>
      <c r="F243" s="148" t="str">
        <f>' B_Populations'!$I$8</f>
        <v>White-Not Hispanic</v>
      </c>
      <c r="G243" s="148" t="str">
        <f>' B_Populations'!$K$8</f>
        <v>Hispanic</v>
      </c>
      <c r="H243" s="148" t="str">
        <f>' B_Populations'!$M$8</f>
        <v>Black-Not Hispanic</v>
      </c>
      <c r="I243" s="148" t="str">
        <f>' B_Populations'!$O$8</f>
        <v>Asian</v>
      </c>
      <c r="J243" s="148" t="str">
        <f>' B_Populations'!$Q$8</f>
        <v>American Indian/Alaska Native</v>
      </c>
      <c r="K243" s="148" t="str">
        <f>' B_Populations'!$S$8</f>
        <v>Other</v>
      </c>
      <c r="L243" s="175" t="str">
        <f>' B_Populations'!$U$8</f>
        <v>Other</v>
      </c>
      <c r="M243" s="102"/>
      <c r="N243" s="102"/>
      <c r="O243" s="102"/>
      <c r="P243" s="102"/>
      <c r="Q243" s="102"/>
      <c r="R243" s="102"/>
      <c r="S243" s="102"/>
      <c r="T243" s="102"/>
      <c r="U243" s="102"/>
      <c r="V243" s="102"/>
      <c r="W243" s="102"/>
      <c r="X243" s="102"/>
      <c r="Y243" s="102"/>
      <c r="Z243" s="102"/>
      <c r="AA243" s="102"/>
      <c r="AB243" s="102"/>
      <c r="AC243" s="102"/>
      <c r="AD243" s="102"/>
      <c r="AE243" s="102"/>
      <c r="AF243" s="102"/>
      <c r="AH243" s="150" t="s">
        <v>110</v>
      </c>
      <c r="AI243" s="150" t="s">
        <v>111</v>
      </c>
      <c r="AJ243" s="150" t="s">
        <v>112</v>
      </c>
      <c r="AK243" s="150" t="s">
        <v>111</v>
      </c>
      <c r="AL243" s="150" t="s">
        <v>113</v>
      </c>
      <c r="AM243" s="150" t="s">
        <v>111</v>
      </c>
      <c r="AN243" s="150" t="str">
        <f>' B_Populations'!$I$8</f>
        <v>White-Not Hispanic</v>
      </c>
      <c r="AO243" s="150" t="s">
        <v>111</v>
      </c>
      <c r="AP243" s="150" t="str">
        <f>' B_Populations'!$K$8</f>
        <v>Hispanic</v>
      </c>
      <c r="AQ243" s="150" t="s">
        <v>111</v>
      </c>
      <c r="AR243" s="150" t="str">
        <f>' B_Populations'!$M$8</f>
        <v>Black-Not Hispanic</v>
      </c>
      <c r="AS243" s="150" t="s">
        <v>111</v>
      </c>
      <c r="AT243" s="150" t="str">
        <f>' B_Populations'!$O$8</f>
        <v>Asian</v>
      </c>
      <c r="AU243" s="150" t="s">
        <v>111</v>
      </c>
      <c r="AV243" s="150" t="str">
        <f>' B_Populations'!$Q$8</f>
        <v>American Indian/Alaska Native</v>
      </c>
      <c r="AW243" s="150" t="s">
        <v>111</v>
      </c>
      <c r="AX243" s="150" t="str">
        <f>' B_Populations'!$S$8</f>
        <v>Other</v>
      </c>
      <c r="AY243" s="150" t="s">
        <v>111</v>
      </c>
      <c r="AZ243" s="150" t="str">
        <f>' B_Populations'!$U$8</f>
        <v>Other</v>
      </c>
      <c r="BA243" s="150" t="s">
        <v>111</v>
      </c>
      <c r="BB243" s="102"/>
      <c r="BC243" s="102"/>
      <c r="BD243" s="102"/>
      <c r="BE243" s="102"/>
      <c r="BF243" s="102"/>
      <c r="BG243" s="102"/>
      <c r="BH243" s="102"/>
      <c r="BI243" s="102"/>
      <c r="BJ243" s="102"/>
      <c r="BK243" s="102"/>
      <c r="BL243" s="102"/>
      <c r="BM243" s="102"/>
      <c r="BN243" s="102"/>
      <c r="BO243" s="102"/>
      <c r="BP243" s="102"/>
      <c r="BQ243" s="102"/>
      <c r="BR243" s="102"/>
      <c r="BS243" s="102"/>
      <c r="BT243" s="102"/>
      <c r="BU243" s="102"/>
      <c r="BV243" s="102"/>
      <c r="BW243" s="102"/>
      <c r="BX243" s="102"/>
      <c r="BY243" s="102"/>
      <c r="BZ243" s="102"/>
      <c r="CA243" s="102"/>
      <c r="CB243" s="102"/>
      <c r="CC243" s="102"/>
      <c r="CD243" s="102"/>
      <c r="CE243" s="102"/>
      <c r="CF243" s="102"/>
      <c r="CG243" s="102"/>
      <c r="CH243" s="102"/>
      <c r="CI243" s="102"/>
      <c r="CJ243" s="102"/>
      <c r="CK243" s="102"/>
      <c r="CL243" s="102"/>
      <c r="CM243" s="102"/>
      <c r="CN243" s="102"/>
      <c r="CO243" s="102"/>
      <c r="CP243" s="102"/>
      <c r="CQ243" s="102"/>
      <c r="CR243" s="102"/>
      <c r="CS243" s="151" t="s">
        <v>114</v>
      </c>
      <c r="CU243" s="150" t="s">
        <v>32</v>
      </c>
      <c r="CV243" s="152" t="s">
        <v>33</v>
      </c>
      <c r="CW243" s="153" t="s">
        <v>34</v>
      </c>
      <c r="CX243" s="153" t="s">
        <v>35</v>
      </c>
      <c r="CY243" s="148" t="str">
        <f>' B_Populations'!$I$8</f>
        <v>White-Not Hispanic</v>
      </c>
      <c r="CZ243" s="148" t="str">
        <f>' B_Populations'!$K$8</f>
        <v>Hispanic</v>
      </c>
      <c r="DA243" s="148" t="str">
        <f>' B_Populations'!$M$8</f>
        <v>Black-Not Hispanic</v>
      </c>
      <c r="DB243" s="148" t="str">
        <f>' B_Populations'!$O$8</f>
        <v>Asian</v>
      </c>
      <c r="DC243" s="148" t="str">
        <f>' B_Populations'!$Q$8</f>
        <v>American Indian/Alaska Native</v>
      </c>
      <c r="DD243" s="148" t="str">
        <f>' B_Populations'!$S$8</f>
        <v>Other</v>
      </c>
      <c r="DE243" s="175" t="str">
        <f>' B_Populations'!$U$8</f>
        <v>Other</v>
      </c>
    </row>
    <row r="244" spans="1:109">
      <c r="B244" s="108" t="str">
        <f>' B_Populations'!$B$9</f>
        <v>10-14</v>
      </c>
      <c r="C244" s="301"/>
      <c r="D244" s="302"/>
      <c r="E244" s="302"/>
      <c r="F244" s="155"/>
      <c r="G244" s="155"/>
      <c r="H244" s="155"/>
      <c r="I244" s="155"/>
      <c r="J244" s="155"/>
      <c r="K244" s="155"/>
      <c r="L244" s="155"/>
      <c r="M244" s="110"/>
      <c r="N244" s="110"/>
      <c r="O244" s="110"/>
      <c r="P244" s="110"/>
      <c r="Q244" s="110"/>
      <c r="R244" s="110"/>
      <c r="S244" s="110"/>
      <c r="T244" s="110"/>
      <c r="U244" s="110"/>
      <c r="V244" s="110"/>
      <c r="W244" s="110"/>
      <c r="X244" s="110"/>
      <c r="Y244" s="110"/>
      <c r="Z244" s="177"/>
      <c r="AA244" s="177"/>
      <c r="AB244" s="177"/>
      <c r="AC244" s="177"/>
      <c r="AD244" s="177"/>
      <c r="AE244" s="177"/>
      <c r="AF244" s="177"/>
      <c r="AG244" s="110"/>
      <c r="AH244" s="157">
        <f>' B_Populations'!C249</f>
        <v>0</v>
      </c>
      <c r="AI244" s="157">
        <f>IF(AH244=0,0,($C$244/$AH$244)*100000)</f>
        <v>0</v>
      </c>
      <c r="AJ244" s="157">
        <f>' B_Populations'!E249</f>
        <v>0</v>
      </c>
      <c r="AK244" s="157">
        <f>IF(AJ244=0,0,($D$244/$AJ$244)*100000)</f>
        <v>0</v>
      </c>
      <c r="AL244" s="157">
        <f>' B_Populations'!G249</f>
        <v>0</v>
      </c>
      <c r="AM244" s="157">
        <f>IF(AL244=0,0,($E$244/$AL$244)*100000)</f>
        <v>0</v>
      </c>
      <c r="AN244" s="157">
        <f>' B_Populations'!I249</f>
        <v>0</v>
      </c>
      <c r="AO244" s="157">
        <f>IF(AN244=0,0,($F$244/$AN$244)*100000)</f>
        <v>0</v>
      </c>
      <c r="AP244" s="157">
        <f>' B_Populations'!K249</f>
        <v>0</v>
      </c>
      <c r="AQ244" s="157">
        <f>IF(AP244=0,0,($G$244/$AP$244)*100000)</f>
        <v>0</v>
      </c>
      <c r="AR244" s="157">
        <f>' B_Populations'!M249</f>
        <v>0</v>
      </c>
      <c r="AS244" s="157">
        <f>IF(AR244=0,0,($H$244/$AR$244)*100000)</f>
        <v>0</v>
      </c>
      <c r="AT244" s="157">
        <f>' B_Populations'!O249</f>
        <v>0</v>
      </c>
      <c r="AU244" s="157">
        <f>IF(AT244=0,0,($I$244/$AT$244)*100000)</f>
        <v>0</v>
      </c>
      <c r="AV244" s="157">
        <f>' B_Populations'!Q249</f>
        <v>0</v>
      </c>
      <c r="AW244" s="157">
        <f>IF(AV244=0,0,($J$244/$AV$244)*100000)</f>
        <v>0</v>
      </c>
      <c r="AX244" s="157">
        <f>' B_Populations'!S249</f>
        <v>0</v>
      </c>
      <c r="AY244" s="157">
        <f>IF(AX244=0,0,($K$244/$AX$244)*100000)</f>
        <v>0</v>
      </c>
      <c r="AZ244" s="157">
        <f>' B_Populations'!U249</f>
        <v>0</v>
      </c>
      <c r="BA244" s="157">
        <f>IF(AZ244=0,0,($L$244/$AZ$244)*100000)</f>
        <v>0</v>
      </c>
      <c r="CQ244" s="110"/>
      <c r="CR244" s="158"/>
      <c r="CS244" s="159">
        <v>7.3032E-2</v>
      </c>
      <c r="CT244" s="110"/>
      <c r="CU244" s="108" t="str">
        <f>' B_Populations'!$B$9</f>
        <v>10-14</v>
      </c>
      <c r="CV244" s="160">
        <f t="shared" ref="CV244:CV253" si="240">AI244*CS244</f>
        <v>0</v>
      </c>
      <c r="CW244" s="161">
        <f t="shared" ref="CW244:CW253" si="241">AK244*CS244</f>
        <v>0</v>
      </c>
      <c r="CX244" s="161">
        <f t="shared" ref="CX244:CX253" si="242">AM244*CS244</f>
        <v>0</v>
      </c>
      <c r="CY244" s="162">
        <f t="shared" ref="CY244:CY253" si="243">AO244*CS244</f>
        <v>0</v>
      </c>
      <c r="CZ244" s="162">
        <f t="shared" ref="CZ244:CZ253" si="244">AQ244*CS244</f>
        <v>0</v>
      </c>
      <c r="DA244" s="162">
        <f t="shared" ref="DA244:DA253" si="245">AS244*CS244</f>
        <v>0</v>
      </c>
      <c r="DB244" s="162">
        <f t="shared" ref="DB244:DB253" si="246">AU244*CS244</f>
        <v>0</v>
      </c>
      <c r="DC244" s="162">
        <f t="shared" ref="DC244:DC253" si="247">AW244*CS244</f>
        <v>0</v>
      </c>
      <c r="DD244" s="162">
        <f t="shared" ref="DD244:DD253" si="248">AY244*CS244</f>
        <v>0</v>
      </c>
      <c r="DE244" s="178">
        <f t="shared" ref="DE244:DE253" si="249">BA244*CS244</f>
        <v>0</v>
      </c>
    </row>
    <row r="245" spans="1:109">
      <c r="B245" s="108" t="str">
        <f>' B_Populations'!$B$10</f>
        <v>15-19</v>
      </c>
      <c r="C245" s="301"/>
      <c r="D245" s="302"/>
      <c r="E245" s="302"/>
      <c r="F245" s="155"/>
      <c r="G245" s="155"/>
      <c r="H245" s="155"/>
      <c r="I245" s="155"/>
      <c r="J245" s="155"/>
      <c r="K245" s="155"/>
      <c r="L245" s="155"/>
      <c r="M245" s="110"/>
      <c r="N245" s="110"/>
      <c r="O245" s="110"/>
      <c r="P245" s="110"/>
      <c r="Q245" s="110"/>
      <c r="R245" s="110"/>
      <c r="S245" s="110"/>
      <c r="T245" s="110"/>
      <c r="U245" s="110"/>
      <c r="V245" s="110"/>
      <c r="W245" s="110"/>
      <c r="X245" s="110"/>
      <c r="Y245" s="110"/>
      <c r="Z245" s="177"/>
      <c r="AA245" s="177"/>
      <c r="AB245" s="177"/>
      <c r="AC245" s="177"/>
      <c r="AD245" s="177"/>
      <c r="AE245" s="177"/>
      <c r="AF245" s="177"/>
      <c r="AG245" s="110"/>
      <c r="AH245" s="157">
        <f>' B_Populations'!C250</f>
        <v>0</v>
      </c>
      <c r="AI245" s="157">
        <f>IF(AH245=0,0,($C$245/$AH$245)*100000)</f>
        <v>0</v>
      </c>
      <c r="AJ245" s="157">
        <f>' B_Populations'!E250</f>
        <v>0</v>
      </c>
      <c r="AK245" s="157">
        <f>IF(AJ245=0,0,($D$245/$AJ$245)*100000)</f>
        <v>0</v>
      </c>
      <c r="AL245" s="157">
        <f>' B_Populations'!G250</f>
        <v>0</v>
      </c>
      <c r="AM245" s="157">
        <f>IF(AL245=0,0,($E$245/$AL$245)*100000)</f>
        <v>0</v>
      </c>
      <c r="AN245" s="157">
        <f>' B_Populations'!I250</f>
        <v>0</v>
      </c>
      <c r="AO245" s="157">
        <f>IF(AN245=0,0,($F$245/$AN$245)*100000)</f>
        <v>0</v>
      </c>
      <c r="AP245" s="157">
        <f>' B_Populations'!K250</f>
        <v>0</v>
      </c>
      <c r="AQ245" s="157">
        <f>IF(AP245=0,0,($G$245/$AP$245)*100000)</f>
        <v>0</v>
      </c>
      <c r="AR245" s="157">
        <f>' B_Populations'!M250</f>
        <v>0</v>
      </c>
      <c r="AS245" s="157">
        <f>IF(AR245=0,0,($H$245/$AR$245)*100000)</f>
        <v>0</v>
      </c>
      <c r="AT245" s="157">
        <f>' B_Populations'!O250</f>
        <v>0</v>
      </c>
      <c r="AU245" s="157">
        <f>IF(AT245=0,0,($I$245/$AT$245)*100000)</f>
        <v>0</v>
      </c>
      <c r="AV245" s="157">
        <f>' B_Populations'!Q250</f>
        <v>0</v>
      </c>
      <c r="AW245" s="157">
        <f>IF(AV245=0,0,($J$245/$AV$245)*100000)</f>
        <v>0</v>
      </c>
      <c r="AX245" s="157">
        <f>' B_Populations'!S250</f>
        <v>0</v>
      </c>
      <c r="AY245" s="157">
        <f>IF(AX245=0,0,($K$245/$AX$245)*100000)</f>
        <v>0</v>
      </c>
      <c r="AZ245" s="157">
        <f>' B_Populations'!U250</f>
        <v>0</v>
      </c>
      <c r="BA245" s="157">
        <f>IF(AZ245=0,0,($L$245/$AZ$245)*100000)</f>
        <v>0</v>
      </c>
      <c r="CQ245" s="110"/>
      <c r="CR245" s="158"/>
      <c r="CS245" s="159">
        <v>7.2168999999999997E-2</v>
      </c>
      <c r="CT245" s="110"/>
      <c r="CU245" s="108" t="str">
        <f>' B_Populations'!$B$10</f>
        <v>15-19</v>
      </c>
      <c r="CV245" s="160">
        <f t="shared" si="240"/>
        <v>0</v>
      </c>
      <c r="CW245" s="161">
        <f t="shared" si="241"/>
        <v>0</v>
      </c>
      <c r="CX245" s="161">
        <f t="shared" si="242"/>
        <v>0</v>
      </c>
      <c r="CY245" s="162">
        <f t="shared" si="243"/>
        <v>0</v>
      </c>
      <c r="CZ245" s="162">
        <f t="shared" si="244"/>
        <v>0</v>
      </c>
      <c r="DA245" s="162">
        <f t="shared" si="245"/>
        <v>0</v>
      </c>
      <c r="DB245" s="162">
        <f t="shared" si="246"/>
        <v>0</v>
      </c>
      <c r="DC245" s="162">
        <f t="shared" si="247"/>
        <v>0</v>
      </c>
      <c r="DD245" s="162">
        <f t="shared" si="248"/>
        <v>0</v>
      </c>
      <c r="DE245" s="178">
        <f t="shared" si="249"/>
        <v>0</v>
      </c>
    </row>
    <row r="246" spans="1:109">
      <c r="B246" s="108" t="str">
        <f>' B_Populations'!$B$11</f>
        <v>20-24</v>
      </c>
      <c r="C246" s="301"/>
      <c r="D246" s="302"/>
      <c r="E246" s="302"/>
      <c r="F246" s="155"/>
      <c r="G246" s="155"/>
      <c r="H246" s="155"/>
      <c r="I246" s="155"/>
      <c r="J246" s="155"/>
      <c r="K246" s="155"/>
      <c r="L246" s="155"/>
      <c r="M246" s="110"/>
      <c r="N246" s="110"/>
      <c r="O246" s="110"/>
      <c r="P246" s="110"/>
      <c r="Q246" s="110"/>
      <c r="R246" s="110"/>
      <c r="S246" s="110"/>
      <c r="T246" s="110"/>
      <c r="U246" s="110"/>
      <c r="V246" s="110"/>
      <c r="W246" s="110"/>
      <c r="X246" s="110"/>
      <c r="Y246" s="110"/>
      <c r="Z246" s="177"/>
      <c r="AA246" s="177"/>
      <c r="AB246" s="177"/>
      <c r="AC246" s="177"/>
      <c r="AD246" s="177"/>
      <c r="AE246" s="177"/>
      <c r="AF246" s="177"/>
      <c r="AG246" s="110"/>
      <c r="AH246" s="157">
        <f>' B_Populations'!C251</f>
        <v>0</v>
      </c>
      <c r="AI246" s="157">
        <f>IF(AH246=0,0,($C$246/$AH$246)*100000)</f>
        <v>0</v>
      </c>
      <c r="AJ246" s="157">
        <f>' B_Populations'!E251</f>
        <v>0</v>
      </c>
      <c r="AK246" s="157">
        <f>IF(AJ246=0,0,($D$246/$AJ$246)*100000)</f>
        <v>0</v>
      </c>
      <c r="AL246" s="157">
        <f>' B_Populations'!G251</f>
        <v>0</v>
      </c>
      <c r="AM246" s="157">
        <f>IF(AL246=0,0,($E$246/$AL$246)*100000)</f>
        <v>0</v>
      </c>
      <c r="AN246" s="157">
        <f>' B_Populations'!I251</f>
        <v>0</v>
      </c>
      <c r="AO246" s="157">
        <f>IF(AN246=0,0,($F$246/$AN$246)*100000)</f>
        <v>0</v>
      </c>
      <c r="AP246" s="157">
        <f>' B_Populations'!K251</f>
        <v>0</v>
      </c>
      <c r="AQ246" s="157">
        <f>IF(AP246=0,0,($G$246/$AP$246)*100000)</f>
        <v>0</v>
      </c>
      <c r="AR246" s="157">
        <f>' B_Populations'!M251</f>
        <v>0</v>
      </c>
      <c r="AS246" s="157">
        <f>IF(AR246=0,0,($H$246/$AR$246)*100000)</f>
        <v>0</v>
      </c>
      <c r="AT246" s="157">
        <f>' B_Populations'!O251</f>
        <v>0</v>
      </c>
      <c r="AU246" s="157">
        <f>IF(AT246=0,0,($I$246/$AT$246)*100000)</f>
        <v>0</v>
      </c>
      <c r="AV246" s="157">
        <f>' B_Populations'!Q251</f>
        <v>0</v>
      </c>
      <c r="AW246" s="157">
        <f>IF(AV246=0,0,($J$246/$AV$246)*100000)</f>
        <v>0</v>
      </c>
      <c r="AX246" s="157">
        <f>' B_Populations'!S251</f>
        <v>0</v>
      </c>
      <c r="AY246" s="157">
        <f>IF(AX246=0,0,($K$246/$AX$246)*100000)</f>
        <v>0</v>
      </c>
      <c r="AZ246" s="157">
        <f>' B_Populations'!U251</f>
        <v>0</v>
      </c>
      <c r="BA246" s="157">
        <f>IF(AZ246=0,0,($L$246/$AZ$246)*100000)</f>
        <v>0</v>
      </c>
      <c r="CQ246" s="110"/>
      <c r="CR246" s="158"/>
      <c r="CS246" s="159">
        <v>6.6477999999999995E-2</v>
      </c>
      <c r="CT246" s="110"/>
      <c r="CU246" s="108" t="str">
        <f>' B_Populations'!$B$11</f>
        <v>20-24</v>
      </c>
      <c r="CV246" s="160">
        <f t="shared" si="240"/>
        <v>0</v>
      </c>
      <c r="CW246" s="161">
        <f t="shared" si="241"/>
        <v>0</v>
      </c>
      <c r="CX246" s="161">
        <f t="shared" si="242"/>
        <v>0</v>
      </c>
      <c r="CY246" s="162">
        <f t="shared" si="243"/>
        <v>0</v>
      </c>
      <c r="CZ246" s="162">
        <f t="shared" si="244"/>
        <v>0</v>
      </c>
      <c r="DA246" s="162">
        <f t="shared" si="245"/>
        <v>0</v>
      </c>
      <c r="DB246" s="162">
        <f t="shared" si="246"/>
        <v>0</v>
      </c>
      <c r="DC246" s="162">
        <f t="shared" si="247"/>
        <v>0</v>
      </c>
      <c r="DD246" s="162">
        <f t="shared" si="248"/>
        <v>0</v>
      </c>
      <c r="DE246" s="178">
        <f t="shared" si="249"/>
        <v>0</v>
      </c>
    </row>
    <row r="247" spans="1:109">
      <c r="B247" s="108" t="str">
        <f>' B_Populations'!$B$12</f>
        <v>25-34</v>
      </c>
      <c r="C247" s="301"/>
      <c r="D247" s="302"/>
      <c r="E247" s="302"/>
      <c r="F247" s="155"/>
      <c r="G247" s="155"/>
      <c r="H247" s="155"/>
      <c r="I247" s="155"/>
      <c r="J247" s="155"/>
      <c r="K247" s="155"/>
      <c r="L247" s="155"/>
      <c r="M247" s="110"/>
      <c r="N247" s="110"/>
      <c r="O247" s="110"/>
      <c r="P247" s="110"/>
      <c r="Q247" s="110"/>
      <c r="R247" s="110"/>
      <c r="S247" s="110"/>
      <c r="T247" s="110"/>
      <c r="U247" s="110"/>
      <c r="V247" s="110"/>
      <c r="W247" s="110"/>
      <c r="X247" s="110"/>
      <c r="Y247" s="110"/>
      <c r="Z247" s="177"/>
      <c r="AA247" s="177"/>
      <c r="AB247" s="177"/>
      <c r="AC247" s="177"/>
      <c r="AD247" s="177"/>
      <c r="AE247" s="177"/>
      <c r="AF247" s="177"/>
      <c r="AG247" s="110"/>
      <c r="AH247" s="157">
        <f>' B_Populations'!C252</f>
        <v>0</v>
      </c>
      <c r="AI247" s="157">
        <f>IF(AH247=0,0,($C$247/$AH$247)*100000)</f>
        <v>0</v>
      </c>
      <c r="AJ247" s="157">
        <f>' B_Populations'!E252</f>
        <v>0</v>
      </c>
      <c r="AK247" s="157">
        <f>IF(AJ247=0,0,($D$247/$AJ$247)*100000)</f>
        <v>0</v>
      </c>
      <c r="AL247" s="157">
        <f>' B_Populations'!G252</f>
        <v>0</v>
      </c>
      <c r="AM247" s="157">
        <f>IF(AL247=0,0,($E$247/$AL$247)*100000)</f>
        <v>0</v>
      </c>
      <c r="AN247" s="157">
        <f>' B_Populations'!I252</f>
        <v>0</v>
      </c>
      <c r="AO247" s="157">
        <f>IF(AN247=0,0,($F$247/$AN$247)*100000)</f>
        <v>0</v>
      </c>
      <c r="AP247" s="157">
        <f>' B_Populations'!K252</f>
        <v>0</v>
      </c>
      <c r="AQ247" s="157">
        <f>IF(AP247=0,0,($G$247/$AP$247)*100000)</f>
        <v>0</v>
      </c>
      <c r="AR247" s="157">
        <f>' B_Populations'!M252</f>
        <v>0</v>
      </c>
      <c r="AS247" s="157">
        <f>IF(AR247=0,0,($H$247/$AR$247)*100000)</f>
        <v>0</v>
      </c>
      <c r="AT247" s="157">
        <f>' B_Populations'!O252</f>
        <v>0</v>
      </c>
      <c r="AU247" s="157">
        <f>IF(AT247=0,0,($I$247/$AT$247)*100000)</f>
        <v>0</v>
      </c>
      <c r="AV247" s="157">
        <f>' B_Populations'!Q252</f>
        <v>0</v>
      </c>
      <c r="AW247" s="157">
        <f>IF(AV247=0,0,($J$247/$AV$247)*100000)</f>
        <v>0</v>
      </c>
      <c r="AX247" s="157">
        <f>' B_Populations'!S252</f>
        <v>0</v>
      </c>
      <c r="AY247" s="157">
        <f>IF(AX247=0,0,($K$247/$AX$247)*100000)</f>
        <v>0</v>
      </c>
      <c r="AZ247" s="157">
        <f>' B_Populations'!U252</f>
        <v>0</v>
      </c>
      <c r="BA247" s="157">
        <f>IF(AZ247=0,0,($L$247/$AZ$247)*100000)</f>
        <v>0</v>
      </c>
      <c r="CQ247" s="110"/>
      <c r="CR247" s="158"/>
      <c r="CS247" s="159">
        <v>0.135573</v>
      </c>
      <c r="CT247" s="110"/>
      <c r="CU247" s="108" t="str">
        <f>' B_Populations'!$B$12</f>
        <v>25-34</v>
      </c>
      <c r="CV247" s="160">
        <f t="shared" si="240"/>
        <v>0</v>
      </c>
      <c r="CW247" s="161">
        <f t="shared" si="241"/>
        <v>0</v>
      </c>
      <c r="CX247" s="161">
        <f t="shared" si="242"/>
        <v>0</v>
      </c>
      <c r="CY247" s="162">
        <f t="shared" si="243"/>
        <v>0</v>
      </c>
      <c r="CZ247" s="162">
        <f t="shared" si="244"/>
        <v>0</v>
      </c>
      <c r="DA247" s="162">
        <f t="shared" si="245"/>
        <v>0</v>
      </c>
      <c r="DB247" s="162">
        <f t="shared" si="246"/>
        <v>0</v>
      </c>
      <c r="DC247" s="162">
        <f t="shared" si="247"/>
        <v>0</v>
      </c>
      <c r="DD247" s="162">
        <f t="shared" si="248"/>
        <v>0</v>
      </c>
      <c r="DE247" s="178">
        <f t="shared" si="249"/>
        <v>0</v>
      </c>
    </row>
    <row r="248" spans="1:109">
      <c r="B248" s="108" t="str">
        <f>' B_Populations'!$B$13</f>
        <v>35-44</v>
      </c>
      <c r="C248" s="301"/>
      <c r="D248" s="302"/>
      <c r="E248" s="302"/>
      <c r="F248" s="155"/>
      <c r="G248" s="155"/>
      <c r="H248" s="155"/>
      <c r="I248" s="155"/>
      <c r="J248" s="155"/>
      <c r="K248" s="155"/>
      <c r="L248" s="155"/>
      <c r="M248" s="110"/>
      <c r="N248" s="110"/>
      <c r="O248" s="110"/>
      <c r="P248" s="110"/>
      <c r="Q248" s="110"/>
      <c r="R248" s="110"/>
      <c r="S248" s="110"/>
      <c r="T248" s="110"/>
      <c r="U248" s="110"/>
      <c r="V248" s="110"/>
      <c r="W248" s="110"/>
      <c r="X248" s="110"/>
      <c r="Y248" s="110"/>
      <c r="Z248" s="177"/>
      <c r="AA248" s="177"/>
      <c r="AB248" s="177"/>
      <c r="AC248" s="177"/>
      <c r="AD248" s="177"/>
      <c r="AE248" s="177"/>
      <c r="AF248" s="177"/>
      <c r="AG248" s="110"/>
      <c r="AH248" s="157">
        <f>' B_Populations'!C253</f>
        <v>0</v>
      </c>
      <c r="AI248" s="157">
        <f>IF(AH248=0,0,($C$248/$AH$248)*100000)</f>
        <v>0</v>
      </c>
      <c r="AJ248" s="157">
        <f>' B_Populations'!E253</f>
        <v>0</v>
      </c>
      <c r="AK248" s="157">
        <f>IF(AJ248=0,0,($D$248/$AJ$248)*100000)</f>
        <v>0</v>
      </c>
      <c r="AL248" s="157">
        <f>' B_Populations'!G253</f>
        <v>0</v>
      </c>
      <c r="AM248" s="157">
        <f>IF(AL248=0,0,($E$248/$AL$248)*100000)</f>
        <v>0</v>
      </c>
      <c r="AN248" s="157">
        <f>' B_Populations'!I253</f>
        <v>0</v>
      </c>
      <c r="AO248" s="157">
        <f>IF(AN248=0,0,($F$248/$AN$248)*100000)</f>
        <v>0</v>
      </c>
      <c r="AP248" s="157">
        <f>' B_Populations'!K253</f>
        <v>0</v>
      </c>
      <c r="AQ248" s="157">
        <f>IF(AP248=0,0,($G$248/$AP$248)*100000)</f>
        <v>0</v>
      </c>
      <c r="AR248" s="157">
        <f>' B_Populations'!M253</f>
        <v>0</v>
      </c>
      <c r="AS248" s="157">
        <f>IF(AR248=0,0,($H$248/$AR$248)*100000)</f>
        <v>0</v>
      </c>
      <c r="AT248" s="157">
        <f>' B_Populations'!O253</f>
        <v>0</v>
      </c>
      <c r="AU248" s="157">
        <f>IF(AT248=0,0,($I$248/$AT$248)*100000)</f>
        <v>0</v>
      </c>
      <c r="AV248" s="157">
        <f>' B_Populations'!Q253</f>
        <v>0</v>
      </c>
      <c r="AW248" s="157">
        <f>IF(AV248=0,0,($J$248/$AV$248)*100000)</f>
        <v>0</v>
      </c>
      <c r="AX248" s="157">
        <f>' B_Populations'!S253</f>
        <v>0</v>
      </c>
      <c r="AY248" s="157">
        <f>IF(AX248=0,0,($K$248/$AX$248)*100000)</f>
        <v>0</v>
      </c>
      <c r="AZ248" s="157">
        <f>' B_Populations'!U253</f>
        <v>0</v>
      </c>
      <c r="BA248" s="157">
        <f>IF(AZ248=0,0,($L$248/$AZ$248)*100000)</f>
        <v>0</v>
      </c>
      <c r="CQ248" s="110"/>
      <c r="CR248" s="158"/>
      <c r="CS248" s="159">
        <v>0.16261300000000001</v>
      </c>
      <c r="CT248" s="110"/>
      <c r="CU248" s="108" t="str">
        <f>' B_Populations'!$B$13</f>
        <v>35-44</v>
      </c>
      <c r="CV248" s="160">
        <f t="shared" si="240"/>
        <v>0</v>
      </c>
      <c r="CW248" s="161">
        <f t="shared" si="241"/>
        <v>0</v>
      </c>
      <c r="CX248" s="161">
        <f t="shared" si="242"/>
        <v>0</v>
      </c>
      <c r="CY248" s="162">
        <f t="shared" si="243"/>
        <v>0</v>
      </c>
      <c r="CZ248" s="162">
        <f t="shared" si="244"/>
        <v>0</v>
      </c>
      <c r="DA248" s="162">
        <f t="shared" si="245"/>
        <v>0</v>
      </c>
      <c r="DB248" s="162">
        <f t="shared" si="246"/>
        <v>0</v>
      </c>
      <c r="DC248" s="162">
        <f t="shared" si="247"/>
        <v>0</v>
      </c>
      <c r="DD248" s="162">
        <f t="shared" si="248"/>
        <v>0</v>
      </c>
      <c r="DE248" s="178">
        <f t="shared" si="249"/>
        <v>0</v>
      </c>
    </row>
    <row r="249" spans="1:109">
      <c r="B249" s="108" t="str">
        <f>' B_Populations'!$B$14</f>
        <v>45-54</v>
      </c>
      <c r="C249" s="301"/>
      <c r="D249" s="302"/>
      <c r="E249" s="302"/>
      <c r="F249" s="155"/>
      <c r="G249" s="155"/>
      <c r="H249" s="155"/>
      <c r="I249" s="155"/>
      <c r="J249" s="155"/>
      <c r="K249" s="155"/>
      <c r="L249" s="155"/>
      <c r="M249" s="110"/>
      <c r="N249" s="110"/>
      <c r="O249" s="110"/>
      <c r="P249" s="110"/>
      <c r="Q249" s="110"/>
      <c r="R249" s="110"/>
      <c r="S249" s="110"/>
      <c r="T249" s="110"/>
      <c r="U249" s="110"/>
      <c r="V249" s="110"/>
      <c r="W249" s="110"/>
      <c r="X249" s="110"/>
      <c r="Y249" s="110"/>
      <c r="Z249" s="177"/>
      <c r="AA249" s="177"/>
      <c r="AB249" s="177"/>
      <c r="AC249" s="177"/>
      <c r="AD249" s="177"/>
      <c r="AE249" s="177"/>
      <c r="AF249" s="177"/>
      <c r="AG249" s="110"/>
      <c r="AH249" s="157">
        <f>' B_Populations'!C254</f>
        <v>0</v>
      </c>
      <c r="AI249" s="157">
        <f>IF(AH249=0,0,($C$249/$AH$249)*100000)</f>
        <v>0</v>
      </c>
      <c r="AJ249" s="157">
        <f>' B_Populations'!E254</f>
        <v>0</v>
      </c>
      <c r="AK249" s="157">
        <f>IF(AJ249=0,0,($D$249/$AJ$249)*100000)</f>
        <v>0</v>
      </c>
      <c r="AL249" s="157">
        <f>' B_Populations'!G254</f>
        <v>0</v>
      </c>
      <c r="AM249" s="157">
        <f>IF(AL249=0,0,($E$249/$AL$249)*100000)</f>
        <v>0</v>
      </c>
      <c r="AN249" s="157">
        <f>' B_Populations'!I254</f>
        <v>0</v>
      </c>
      <c r="AO249" s="157">
        <f>IF(AN249=0,0,($F$249/$AN$249)*100000)</f>
        <v>0</v>
      </c>
      <c r="AP249" s="157">
        <f>' B_Populations'!K254</f>
        <v>0</v>
      </c>
      <c r="AQ249" s="157">
        <f>IF(AP249=0,0,($G$249/$AP$249)*100000)</f>
        <v>0</v>
      </c>
      <c r="AR249" s="157">
        <f>' B_Populations'!M254</f>
        <v>0</v>
      </c>
      <c r="AS249" s="157">
        <f>IF(AR249=0,0,($H$249/$AR$249)*100000)</f>
        <v>0</v>
      </c>
      <c r="AT249" s="157">
        <f>' B_Populations'!O254</f>
        <v>0</v>
      </c>
      <c r="AU249" s="157">
        <f>IF(AT249=0,0,($I$249/$AT$249)*100000)</f>
        <v>0</v>
      </c>
      <c r="AV249" s="157">
        <f>' B_Populations'!Q254</f>
        <v>0</v>
      </c>
      <c r="AW249" s="157">
        <f>IF(AV249=0,0,($J$249/$AV$249)*100000)</f>
        <v>0</v>
      </c>
      <c r="AX249" s="157">
        <f>' B_Populations'!S254</f>
        <v>0</v>
      </c>
      <c r="AY249" s="157">
        <f>IF(AX249=0,0,($K$249/$AX$249)*100000)</f>
        <v>0</v>
      </c>
      <c r="AZ249" s="157">
        <f>' B_Populations'!U254</f>
        <v>0</v>
      </c>
      <c r="BA249" s="157">
        <f>IF(AZ249=0,0,($L$249/$AZ$249)*100000)</f>
        <v>0</v>
      </c>
      <c r="CQ249" s="110"/>
      <c r="CR249" s="158"/>
      <c r="CS249" s="159">
        <v>0.13483400000000001</v>
      </c>
      <c r="CT249" s="110"/>
      <c r="CU249" s="108" t="str">
        <f>' B_Populations'!$B$14</f>
        <v>45-54</v>
      </c>
      <c r="CV249" s="160">
        <f t="shared" si="240"/>
        <v>0</v>
      </c>
      <c r="CW249" s="161">
        <f t="shared" si="241"/>
        <v>0</v>
      </c>
      <c r="CX249" s="161">
        <f t="shared" si="242"/>
        <v>0</v>
      </c>
      <c r="CY249" s="162">
        <f t="shared" si="243"/>
        <v>0</v>
      </c>
      <c r="CZ249" s="162">
        <f t="shared" si="244"/>
        <v>0</v>
      </c>
      <c r="DA249" s="162">
        <f t="shared" si="245"/>
        <v>0</v>
      </c>
      <c r="DB249" s="162">
        <f t="shared" si="246"/>
        <v>0</v>
      </c>
      <c r="DC249" s="162">
        <f t="shared" si="247"/>
        <v>0</v>
      </c>
      <c r="DD249" s="162">
        <f t="shared" si="248"/>
        <v>0</v>
      </c>
      <c r="DE249" s="178">
        <f t="shared" si="249"/>
        <v>0</v>
      </c>
    </row>
    <row r="250" spans="1:109">
      <c r="B250" s="108" t="str">
        <f>' B_Populations'!$B$15</f>
        <v>55-64</v>
      </c>
      <c r="C250" s="301"/>
      <c r="D250" s="302"/>
      <c r="E250" s="302"/>
      <c r="F250" s="155"/>
      <c r="G250" s="155"/>
      <c r="H250" s="155"/>
      <c r="I250" s="155"/>
      <c r="J250" s="155"/>
      <c r="K250" s="155"/>
      <c r="L250" s="155"/>
      <c r="M250" s="110"/>
      <c r="N250" s="110"/>
      <c r="O250" s="110"/>
      <c r="P250" s="110"/>
      <c r="Q250" s="110"/>
      <c r="R250" s="110"/>
      <c r="S250" s="110"/>
      <c r="T250" s="110"/>
      <c r="U250" s="110"/>
      <c r="V250" s="110"/>
      <c r="W250" s="110"/>
      <c r="X250" s="110"/>
      <c r="Y250" s="110"/>
      <c r="Z250" s="177"/>
      <c r="AA250" s="177"/>
      <c r="AB250" s="177"/>
      <c r="AC250" s="177"/>
      <c r="AD250" s="177"/>
      <c r="AE250" s="177"/>
      <c r="AF250" s="177"/>
      <c r="AG250" s="110"/>
      <c r="AH250" s="157">
        <f>' B_Populations'!C255</f>
        <v>0</v>
      </c>
      <c r="AI250" s="157">
        <f>IF(AH250=0,0,($C$250/$AH$250)*100000)</f>
        <v>0</v>
      </c>
      <c r="AJ250" s="157">
        <f>' B_Populations'!E255</f>
        <v>0</v>
      </c>
      <c r="AK250" s="157">
        <f>IF(AJ250=0,0,($D$250/$AJ$250)*100000)</f>
        <v>0</v>
      </c>
      <c r="AL250" s="157">
        <f>' B_Populations'!G255</f>
        <v>0</v>
      </c>
      <c r="AM250" s="157">
        <f>IF(AL250=0,0,($E$250/$AL$250)*100000)</f>
        <v>0</v>
      </c>
      <c r="AN250" s="157">
        <f>' B_Populations'!I255</f>
        <v>0</v>
      </c>
      <c r="AO250" s="157">
        <f>IF(AN250=0,0,($F$250/$AN$250)*100000)</f>
        <v>0</v>
      </c>
      <c r="AP250" s="157">
        <f>' B_Populations'!K255</f>
        <v>0</v>
      </c>
      <c r="AQ250" s="157">
        <f>IF(AP250=0,0,($G$250/$AP$250)*100000)</f>
        <v>0</v>
      </c>
      <c r="AR250" s="157">
        <f>' B_Populations'!M255</f>
        <v>0</v>
      </c>
      <c r="AS250" s="157">
        <f>IF(AR250=0,0,($H$250/$AR$250)*100000)</f>
        <v>0</v>
      </c>
      <c r="AT250" s="157">
        <f>' B_Populations'!O255</f>
        <v>0</v>
      </c>
      <c r="AU250" s="157">
        <f>IF(AT250=0,0,($I$250/$AT$250)*100000)</f>
        <v>0</v>
      </c>
      <c r="AV250" s="157">
        <f>' B_Populations'!Q255</f>
        <v>0</v>
      </c>
      <c r="AW250" s="157">
        <f>IF(AV250=0,0,($J$250/$AV$250)*100000)</f>
        <v>0</v>
      </c>
      <c r="AX250" s="157">
        <f>' B_Populations'!S255</f>
        <v>0</v>
      </c>
      <c r="AY250" s="157">
        <f>IF(AX250=0,0,($K$250/$AX$250)*100000)</f>
        <v>0</v>
      </c>
      <c r="AZ250" s="157">
        <f>' B_Populations'!U255</f>
        <v>0</v>
      </c>
      <c r="BA250" s="157">
        <f>IF(AZ250=0,0,($L$250/$AZ$250)*100000)</f>
        <v>0</v>
      </c>
      <c r="CQ250" s="110"/>
      <c r="CR250" s="158"/>
      <c r="CS250" s="159">
        <v>8.7247000000000005E-2</v>
      </c>
      <c r="CT250" s="110"/>
      <c r="CU250" s="108" t="str">
        <f>' B_Populations'!$B$15</f>
        <v>55-64</v>
      </c>
      <c r="CV250" s="160">
        <f t="shared" si="240"/>
        <v>0</v>
      </c>
      <c r="CW250" s="161">
        <f t="shared" si="241"/>
        <v>0</v>
      </c>
      <c r="CX250" s="161">
        <f t="shared" si="242"/>
        <v>0</v>
      </c>
      <c r="CY250" s="162">
        <f t="shared" si="243"/>
        <v>0</v>
      </c>
      <c r="CZ250" s="162">
        <f t="shared" si="244"/>
        <v>0</v>
      </c>
      <c r="DA250" s="162">
        <f t="shared" si="245"/>
        <v>0</v>
      </c>
      <c r="DB250" s="162">
        <f t="shared" si="246"/>
        <v>0</v>
      </c>
      <c r="DC250" s="162">
        <f t="shared" si="247"/>
        <v>0</v>
      </c>
      <c r="DD250" s="162">
        <f t="shared" si="248"/>
        <v>0</v>
      </c>
      <c r="DE250" s="178">
        <f t="shared" si="249"/>
        <v>0</v>
      </c>
    </row>
    <row r="251" spans="1:109">
      <c r="B251" s="108" t="str">
        <f>' B_Populations'!$B$16</f>
        <v>65-74</v>
      </c>
      <c r="C251" s="301"/>
      <c r="D251" s="302"/>
      <c r="E251" s="302"/>
      <c r="F251" s="155"/>
      <c r="G251" s="155"/>
      <c r="H251" s="155"/>
      <c r="I251" s="155"/>
      <c r="J251" s="155"/>
      <c r="K251" s="155"/>
      <c r="L251" s="155"/>
      <c r="M251" s="110"/>
      <c r="N251" s="110"/>
      <c r="O251" s="110"/>
      <c r="P251" s="110"/>
      <c r="Q251" s="110"/>
      <c r="R251" s="110"/>
      <c r="S251" s="110"/>
      <c r="T251" s="110"/>
      <c r="U251" s="110"/>
      <c r="V251" s="110"/>
      <c r="W251" s="110"/>
      <c r="X251" s="110"/>
      <c r="Y251" s="110"/>
      <c r="Z251" s="177"/>
      <c r="AA251" s="177"/>
      <c r="AB251" s="177"/>
      <c r="AC251" s="177"/>
      <c r="AD251" s="177"/>
      <c r="AE251" s="177"/>
      <c r="AF251" s="177"/>
      <c r="AG251" s="110"/>
      <c r="AH251" s="157">
        <f>' B_Populations'!C256</f>
        <v>0</v>
      </c>
      <c r="AI251" s="157">
        <f>IF(AH251=0,0,($C$251/$AH$251)*100000)</f>
        <v>0</v>
      </c>
      <c r="AJ251" s="157">
        <f>' B_Populations'!E256</f>
        <v>0</v>
      </c>
      <c r="AK251" s="157">
        <f>IF(AJ251=0,0,($D$251/$AJ$251)*100000)</f>
        <v>0</v>
      </c>
      <c r="AL251" s="157">
        <f>' B_Populations'!G256</f>
        <v>0</v>
      </c>
      <c r="AM251" s="157">
        <f>IF(AL251=0,0,($E$251/$AL$251)*100000)</f>
        <v>0</v>
      </c>
      <c r="AN251" s="157">
        <f>' B_Populations'!I256</f>
        <v>0</v>
      </c>
      <c r="AO251" s="157">
        <f>IF(AN251=0,0,($F$251/$AN$251)*100000)</f>
        <v>0</v>
      </c>
      <c r="AP251" s="157">
        <f>' B_Populations'!K256</f>
        <v>0</v>
      </c>
      <c r="AQ251" s="157">
        <f>IF(AP251=0,0,($G$251/$AP$251)*100000)</f>
        <v>0</v>
      </c>
      <c r="AR251" s="157">
        <f>' B_Populations'!M256</f>
        <v>0</v>
      </c>
      <c r="AS251" s="157">
        <f>IF(AR251=0,0,($H$251/$AR$251)*100000)</f>
        <v>0</v>
      </c>
      <c r="AT251" s="157">
        <f>' B_Populations'!O256</f>
        <v>0</v>
      </c>
      <c r="AU251" s="157">
        <f>IF(AT251=0,0,($I$251/$AT$251)*100000)</f>
        <v>0</v>
      </c>
      <c r="AV251" s="157">
        <f>' B_Populations'!Q256</f>
        <v>0</v>
      </c>
      <c r="AW251" s="157">
        <f>IF(AV251=0,0,($J$251/$AV$251)*100000)</f>
        <v>0</v>
      </c>
      <c r="AX251" s="157">
        <f>' B_Populations'!S256</f>
        <v>0</v>
      </c>
      <c r="AY251" s="157">
        <f>IF(AX251=0,0,($K$251/$AX$251)*100000)</f>
        <v>0</v>
      </c>
      <c r="AZ251" s="157">
        <f>' B_Populations'!U256</f>
        <v>0</v>
      </c>
      <c r="BA251" s="157">
        <f>IF(AZ251=0,0,($L$251/$AZ$251)*100000)</f>
        <v>0</v>
      </c>
      <c r="CQ251" s="110"/>
      <c r="CR251" s="158"/>
      <c r="CS251" s="159">
        <v>6.6036999999999998E-2</v>
      </c>
      <c r="CT251" s="110"/>
      <c r="CU251" s="108" t="str">
        <f>' B_Populations'!$B$16</f>
        <v>65-74</v>
      </c>
      <c r="CV251" s="160">
        <f t="shared" si="240"/>
        <v>0</v>
      </c>
      <c r="CW251" s="161">
        <f t="shared" si="241"/>
        <v>0</v>
      </c>
      <c r="CX251" s="161">
        <f t="shared" si="242"/>
        <v>0</v>
      </c>
      <c r="CY251" s="162">
        <f t="shared" si="243"/>
        <v>0</v>
      </c>
      <c r="CZ251" s="162">
        <f t="shared" si="244"/>
        <v>0</v>
      </c>
      <c r="DA251" s="162">
        <f t="shared" si="245"/>
        <v>0</v>
      </c>
      <c r="DB251" s="162">
        <f t="shared" si="246"/>
        <v>0</v>
      </c>
      <c r="DC251" s="162">
        <f t="shared" si="247"/>
        <v>0</v>
      </c>
      <c r="DD251" s="162">
        <f t="shared" si="248"/>
        <v>0</v>
      </c>
      <c r="DE251" s="178">
        <f t="shared" si="249"/>
        <v>0</v>
      </c>
    </row>
    <row r="252" spans="1:109">
      <c r="B252" s="108" t="str">
        <f>' B_Populations'!$B$17</f>
        <v>75-84</v>
      </c>
      <c r="C252" s="301"/>
      <c r="D252" s="302"/>
      <c r="E252" s="302"/>
      <c r="F252" s="155"/>
      <c r="G252" s="155"/>
      <c r="H252" s="155"/>
      <c r="I252" s="155"/>
      <c r="J252" s="155"/>
      <c r="K252" s="155"/>
      <c r="L252" s="155"/>
      <c r="M252" s="110"/>
      <c r="N252" s="110"/>
      <c r="O252" s="110"/>
      <c r="P252" s="110"/>
      <c r="Q252" s="110"/>
      <c r="R252" s="110"/>
      <c r="S252" s="110"/>
      <c r="T252" s="110"/>
      <c r="U252" s="110"/>
      <c r="V252" s="110"/>
      <c r="W252" s="110"/>
      <c r="X252" s="110"/>
      <c r="Y252" s="110"/>
      <c r="Z252" s="177"/>
      <c r="AA252" s="177"/>
      <c r="AB252" s="177"/>
      <c r="AC252" s="177"/>
      <c r="AD252" s="177"/>
      <c r="AE252" s="177"/>
      <c r="AF252" s="177"/>
      <c r="AG252" s="110"/>
      <c r="AH252" s="157">
        <f>' B_Populations'!C257</f>
        <v>0</v>
      </c>
      <c r="AI252" s="157">
        <f>IF(AH252=0,0,($C$252/$AH$252)*100000)</f>
        <v>0</v>
      </c>
      <c r="AJ252" s="157">
        <f>' B_Populations'!E257</f>
        <v>0</v>
      </c>
      <c r="AK252" s="157">
        <f>IF(AJ252=0,0,($D$252/$AJ$252)*100000)</f>
        <v>0</v>
      </c>
      <c r="AL252" s="157">
        <f>' B_Populations'!G257</f>
        <v>0</v>
      </c>
      <c r="AM252" s="157">
        <f>IF(AL252=0,0,($E$252/$AL$252)*100000)</f>
        <v>0</v>
      </c>
      <c r="AN252" s="157">
        <f>' B_Populations'!I257</f>
        <v>0</v>
      </c>
      <c r="AO252" s="157">
        <f>IF(AN252=0,0,($F$252/$AN$252)*100000)</f>
        <v>0</v>
      </c>
      <c r="AP252" s="157">
        <f>' B_Populations'!K257</f>
        <v>0</v>
      </c>
      <c r="AQ252" s="157">
        <f>IF(AP252=0,0,($G$252/$AP$252)*100000)</f>
        <v>0</v>
      </c>
      <c r="AR252" s="157">
        <f>' B_Populations'!M257</f>
        <v>0</v>
      </c>
      <c r="AS252" s="157">
        <f>IF(AR252=0,0,($H$252/$AR$252)*100000)</f>
        <v>0</v>
      </c>
      <c r="AT252" s="157">
        <f>' B_Populations'!O257</f>
        <v>0</v>
      </c>
      <c r="AU252" s="157">
        <f>IF(AT252=0,0,($I$252/$AT$252)*100000)</f>
        <v>0</v>
      </c>
      <c r="AV252" s="157">
        <f>' B_Populations'!Q257</f>
        <v>0</v>
      </c>
      <c r="AW252" s="157">
        <f>IF(AV252=0,0,($J$252/$AV$252)*100000)</f>
        <v>0</v>
      </c>
      <c r="AX252" s="157">
        <f>' B_Populations'!S257</f>
        <v>0</v>
      </c>
      <c r="AY252" s="157">
        <f>IF(AX252=0,0,($K$252/$AX$252)*100000)</f>
        <v>0</v>
      </c>
      <c r="AZ252" s="157">
        <f>' B_Populations'!U257</f>
        <v>0</v>
      </c>
      <c r="BA252" s="157">
        <f>IF(AZ252=0,0,($L$252/$AZ$252)*100000)</f>
        <v>0</v>
      </c>
      <c r="CQ252" s="110"/>
      <c r="CR252" s="158"/>
      <c r="CS252" s="159">
        <v>4.4840999999999999E-2</v>
      </c>
      <c r="CT252" s="110"/>
      <c r="CU252" s="108" t="str">
        <f>' B_Populations'!$B$17</f>
        <v>75-84</v>
      </c>
      <c r="CV252" s="160">
        <f t="shared" si="240"/>
        <v>0</v>
      </c>
      <c r="CW252" s="161">
        <f t="shared" si="241"/>
        <v>0</v>
      </c>
      <c r="CX252" s="161">
        <f t="shared" si="242"/>
        <v>0</v>
      </c>
      <c r="CY252" s="162">
        <f t="shared" si="243"/>
        <v>0</v>
      </c>
      <c r="CZ252" s="162">
        <f t="shared" si="244"/>
        <v>0</v>
      </c>
      <c r="DA252" s="162">
        <f t="shared" si="245"/>
        <v>0</v>
      </c>
      <c r="DB252" s="162">
        <f t="shared" si="246"/>
        <v>0</v>
      </c>
      <c r="DC252" s="162">
        <f t="shared" si="247"/>
        <v>0</v>
      </c>
      <c r="DD252" s="162">
        <f t="shared" si="248"/>
        <v>0</v>
      </c>
      <c r="DE252" s="178">
        <f t="shared" si="249"/>
        <v>0</v>
      </c>
    </row>
    <row r="253" spans="1:109">
      <c r="B253" s="108" t="str">
        <f>' B_Populations'!$B$18</f>
        <v>85+</v>
      </c>
      <c r="C253" s="301"/>
      <c r="D253" s="302"/>
      <c r="E253" s="302"/>
      <c r="F253" s="155"/>
      <c r="G253" s="155"/>
      <c r="H253" s="155"/>
      <c r="I253" s="155"/>
      <c r="J253" s="155"/>
      <c r="K253" s="155"/>
      <c r="L253" s="155"/>
      <c r="M253" s="110"/>
      <c r="N253" s="110"/>
      <c r="O253" s="110"/>
      <c r="P253" s="110"/>
      <c r="Q253" s="110"/>
      <c r="R253" s="110"/>
      <c r="S253" s="110"/>
      <c r="T253" s="110"/>
      <c r="U253" s="110"/>
      <c r="V253" s="110"/>
      <c r="W253" s="110"/>
      <c r="X253" s="110"/>
      <c r="Y253" s="110"/>
      <c r="Z253" s="177"/>
      <c r="AA253" s="177"/>
      <c r="AB253" s="177"/>
      <c r="AC253" s="177"/>
      <c r="AD253" s="177"/>
      <c r="AE253" s="177"/>
      <c r="AF253" s="177"/>
      <c r="AG253" s="110"/>
      <c r="AH253" s="157">
        <f>' B_Populations'!C258</f>
        <v>0</v>
      </c>
      <c r="AI253" s="157">
        <f>IF(AH253=0,0,($C$253/$AH$253)*100000)</f>
        <v>0</v>
      </c>
      <c r="AJ253" s="157">
        <f>' B_Populations'!E258</f>
        <v>0</v>
      </c>
      <c r="AK253" s="157">
        <f>IF(AJ253=0,0,($D$253/$AJ$253)*100000)</f>
        <v>0</v>
      </c>
      <c r="AL253" s="157">
        <f>' B_Populations'!G258</f>
        <v>0</v>
      </c>
      <c r="AM253" s="157">
        <f>IF(AL253=0,0,($E$253/$AL$253)*100000)</f>
        <v>0</v>
      </c>
      <c r="AN253" s="157">
        <f>' B_Populations'!I258</f>
        <v>0</v>
      </c>
      <c r="AO253" s="157">
        <f>IF(AN253=0,0,($F$253/$AN$253)*100000)</f>
        <v>0</v>
      </c>
      <c r="AP253" s="157">
        <f>' B_Populations'!K258</f>
        <v>0</v>
      </c>
      <c r="AQ253" s="157">
        <f>IF(AP253=0,0,($G$253/$AP$253)*100000)</f>
        <v>0</v>
      </c>
      <c r="AR253" s="157">
        <f>' B_Populations'!M258</f>
        <v>0</v>
      </c>
      <c r="AS253" s="157">
        <f>IF(AR253=0,0,($H$253/$AR$253)*100000)</f>
        <v>0</v>
      </c>
      <c r="AT253" s="157">
        <f>' B_Populations'!O258</f>
        <v>0</v>
      </c>
      <c r="AU253" s="157">
        <f>IF(AT253=0,0,($I$253/$AT$253)*100000)</f>
        <v>0</v>
      </c>
      <c r="AV253" s="157">
        <f>' B_Populations'!Q258</f>
        <v>0</v>
      </c>
      <c r="AW253" s="157">
        <f>IF(AV253=0,0,($J$253/$AV$253)*100000)</f>
        <v>0</v>
      </c>
      <c r="AX253" s="157">
        <f>' B_Populations'!S258</f>
        <v>0</v>
      </c>
      <c r="AY253" s="157">
        <f>IF(AX253=0,0,($K$253/$AX$253)*100000)</f>
        <v>0</v>
      </c>
      <c r="AZ253" s="157">
        <f>' B_Populations'!U258</f>
        <v>0</v>
      </c>
      <c r="BA253" s="157">
        <f>IF(AZ253=0,0,($L$253/$AZ$253)*100000)</f>
        <v>0</v>
      </c>
      <c r="CQ253" s="110"/>
      <c r="CR253" s="158"/>
      <c r="CS253" s="159">
        <v>1.5507999999999999E-2</v>
      </c>
      <c r="CT253" s="110"/>
      <c r="CU253" s="108" t="str">
        <f>' B_Populations'!$B$18</f>
        <v>85+</v>
      </c>
      <c r="CV253" s="160">
        <f t="shared" si="240"/>
        <v>0</v>
      </c>
      <c r="CW253" s="161">
        <f t="shared" si="241"/>
        <v>0</v>
      </c>
      <c r="CX253" s="161">
        <f t="shared" si="242"/>
        <v>0</v>
      </c>
      <c r="CY253" s="162">
        <f t="shared" si="243"/>
        <v>0</v>
      </c>
      <c r="CZ253" s="162">
        <f t="shared" si="244"/>
        <v>0</v>
      </c>
      <c r="DA253" s="162">
        <f t="shared" si="245"/>
        <v>0</v>
      </c>
      <c r="DB253" s="162">
        <f t="shared" si="246"/>
        <v>0</v>
      </c>
      <c r="DC253" s="162">
        <f t="shared" si="247"/>
        <v>0</v>
      </c>
      <c r="DD253" s="162">
        <f t="shared" si="248"/>
        <v>0</v>
      </c>
      <c r="DE253" s="178">
        <f t="shared" si="249"/>
        <v>0</v>
      </c>
    </row>
    <row r="254" spans="1:109">
      <c r="B254" s="163" t="s">
        <v>115</v>
      </c>
      <c r="C254" s="164">
        <f t="shared" ref="C254:L254" si="250">SUM(C244:C253)</f>
        <v>0</v>
      </c>
      <c r="D254" s="165">
        <f t="shared" si="250"/>
        <v>0</v>
      </c>
      <c r="E254" s="165">
        <f t="shared" si="250"/>
        <v>0</v>
      </c>
      <c r="F254" s="167">
        <f t="shared" si="250"/>
        <v>0</v>
      </c>
      <c r="G254" s="167">
        <f t="shared" si="250"/>
        <v>0</v>
      </c>
      <c r="H254" s="167">
        <f t="shared" si="250"/>
        <v>0</v>
      </c>
      <c r="I254" s="167">
        <f t="shared" si="250"/>
        <v>0</v>
      </c>
      <c r="J254" s="167">
        <f t="shared" si="250"/>
        <v>0</v>
      </c>
      <c r="K254" s="167">
        <f t="shared" si="250"/>
        <v>0</v>
      </c>
      <c r="L254" s="179">
        <f t="shared" si="250"/>
        <v>0</v>
      </c>
      <c r="M254" s="98"/>
      <c r="AH254" s="170">
        <f t="shared" ref="AH254:BA254" si="251">SUM(AH244:AH253)</f>
        <v>0</v>
      </c>
      <c r="AI254" s="157">
        <f t="shared" si="251"/>
        <v>0</v>
      </c>
      <c r="AJ254" s="157">
        <f t="shared" si="251"/>
        <v>0</v>
      </c>
      <c r="AK254" s="157">
        <f t="shared" si="251"/>
        <v>0</v>
      </c>
      <c r="AL254" s="157">
        <f t="shared" si="251"/>
        <v>0</v>
      </c>
      <c r="AM254" s="157">
        <f t="shared" si="251"/>
        <v>0</v>
      </c>
      <c r="AN254" s="157">
        <f t="shared" si="251"/>
        <v>0</v>
      </c>
      <c r="AO254" s="157">
        <f t="shared" si="251"/>
        <v>0</v>
      </c>
      <c r="AP254" s="157">
        <f t="shared" si="251"/>
        <v>0</v>
      </c>
      <c r="AQ254" s="157">
        <f t="shared" si="251"/>
        <v>0</v>
      </c>
      <c r="AR254" s="157">
        <f t="shared" si="251"/>
        <v>0</v>
      </c>
      <c r="AS254" s="157">
        <f t="shared" si="251"/>
        <v>0</v>
      </c>
      <c r="AT254" s="157">
        <f t="shared" si="251"/>
        <v>0</v>
      </c>
      <c r="AU254" s="157">
        <f t="shared" si="251"/>
        <v>0</v>
      </c>
      <c r="AV254" s="157">
        <f t="shared" si="251"/>
        <v>0</v>
      </c>
      <c r="AW254" s="157">
        <f t="shared" si="251"/>
        <v>0</v>
      </c>
      <c r="AX254" s="157">
        <f t="shared" si="251"/>
        <v>0</v>
      </c>
      <c r="AY254" s="157">
        <f t="shared" si="251"/>
        <v>0</v>
      </c>
      <c r="AZ254" s="157">
        <f t="shared" si="251"/>
        <v>0</v>
      </c>
      <c r="BA254" s="157">
        <f t="shared" si="251"/>
        <v>0</v>
      </c>
      <c r="CS254" s="171"/>
      <c r="CU254" s="157" t="s">
        <v>115</v>
      </c>
      <c r="CV254" s="160">
        <f t="shared" ref="CV254:DE254" si="252">SUM(CV244:CV253)</f>
        <v>0</v>
      </c>
      <c r="CW254" s="161">
        <f t="shared" si="252"/>
        <v>0</v>
      </c>
      <c r="CX254" s="161">
        <f t="shared" si="252"/>
        <v>0</v>
      </c>
      <c r="CY254" s="172">
        <f t="shared" si="252"/>
        <v>0</v>
      </c>
      <c r="CZ254" s="172">
        <f t="shared" si="252"/>
        <v>0</v>
      </c>
      <c r="DA254" s="172">
        <f t="shared" si="252"/>
        <v>0</v>
      </c>
      <c r="DB254" s="172">
        <f t="shared" si="252"/>
        <v>0</v>
      </c>
      <c r="DC254" s="172">
        <f t="shared" si="252"/>
        <v>0</v>
      </c>
      <c r="DD254" s="172">
        <f t="shared" si="252"/>
        <v>0</v>
      </c>
      <c r="DE254" s="180">
        <f t="shared" si="252"/>
        <v>0</v>
      </c>
    </row>
    <row r="256" spans="1:109" ht="12.95" thickBot="1"/>
    <row r="257" spans="1:109" ht="13.5" thickBot="1">
      <c r="A257" s="136" t="s">
        <v>116</v>
      </c>
      <c r="B257" s="173"/>
      <c r="C257" s="174">
        <f>' B_Populations'!A265</f>
        <v>0</v>
      </c>
      <c r="D257" s="139" t="s">
        <v>103</v>
      </c>
      <c r="E257" s="139"/>
      <c r="F257" s="140" t="s">
        <v>104</v>
      </c>
      <c r="G257" s="141"/>
      <c r="H257" s="141"/>
      <c r="I257" s="141"/>
      <c r="J257" s="141"/>
      <c r="K257" s="141"/>
      <c r="L257" s="141"/>
      <c r="M257" s="98"/>
      <c r="N257" s="98"/>
      <c r="O257" s="98"/>
      <c r="P257" s="98"/>
      <c r="Q257" s="98"/>
      <c r="R257" s="98"/>
      <c r="S257" s="98"/>
      <c r="T257" s="98"/>
      <c r="U257" s="98"/>
      <c r="V257" s="98"/>
      <c r="W257" s="98"/>
      <c r="X257" s="98"/>
      <c r="Y257" s="98"/>
      <c r="CV257" s="98" t="s">
        <v>106</v>
      </c>
      <c r="CW257" s="98"/>
      <c r="CX257" s="98"/>
      <c r="CY257" s="98"/>
    </row>
    <row r="258" spans="1:109" ht="39">
      <c r="B258" s="144" t="s">
        <v>32</v>
      </c>
      <c r="C258" s="145" t="s">
        <v>107</v>
      </c>
      <c r="D258" s="146" t="s">
        <v>108</v>
      </c>
      <c r="E258" s="146" t="s">
        <v>109</v>
      </c>
      <c r="F258" s="148" t="str">
        <f>' B_Populations'!$I$8</f>
        <v>White-Not Hispanic</v>
      </c>
      <c r="G258" s="148" t="str">
        <f>' B_Populations'!$K$8</f>
        <v>Hispanic</v>
      </c>
      <c r="H258" s="148" t="str">
        <f>' B_Populations'!$M$8</f>
        <v>Black-Not Hispanic</v>
      </c>
      <c r="I258" s="148" t="str">
        <f>' B_Populations'!$O$8</f>
        <v>Asian</v>
      </c>
      <c r="J258" s="148" t="str">
        <f>' B_Populations'!$Q$8</f>
        <v>American Indian/Alaska Native</v>
      </c>
      <c r="K258" s="148" t="str">
        <f>' B_Populations'!$S$8</f>
        <v>Other</v>
      </c>
      <c r="L258" s="175" t="str">
        <f>' B_Populations'!$U$8</f>
        <v>Other</v>
      </c>
      <c r="M258" s="102"/>
      <c r="N258" s="102"/>
      <c r="O258" s="102"/>
      <c r="P258" s="102"/>
      <c r="Q258" s="102"/>
      <c r="R258" s="102"/>
      <c r="S258" s="102"/>
      <c r="T258" s="102"/>
      <c r="U258" s="102"/>
      <c r="V258" s="102"/>
      <c r="W258" s="102"/>
      <c r="X258" s="102"/>
      <c r="Y258" s="102"/>
      <c r="Z258" s="102"/>
      <c r="AA258" s="102"/>
      <c r="AB258" s="102"/>
      <c r="AC258" s="102"/>
      <c r="AD258" s="102"/>
      <c r="AE258" s="102"/>
      <c r="AF258" s="102"/>
      <c r="AH258" s="150" t="s">
        <v>110</v>
      </c>
      <c r="AI258" s="150" t="s">
        <v>111</v>
      </c>
      <c r="AJ258" s="150" t="s">
        <v>112</v>
      </c>
      <c r="AK258" s="150" t="s">
        <v>111</v>
      </c>
      <c r="AL258" s="150" t="s">
        <v>113</v>
      </c>
      <c r="AM258" s="150" t="s">
        <v>111</v>
      </c>
      <c r="AN258" s="150" t="str">
        <f>' B_Populations'!$I$8</f>
        <v>White-Not Hispanic</v>
      </c>
      <c r="AO258" s="150" t="s">
        <v>111</v>
      </c>
      <c r="AP258" s="150" t="str">
        <f>' B_Populations'!$K$8</f>
        <v>Hispanic</v>
      </c>
      <c r="AQ258" s="150" t="s">
        <v>111</v>
      </c>
      <c r="AR258" s="150" t="str">
        <f>' B_Populations'!$M$8</f>
        <v>Black-Not Hispanic</v>
      </c>
      <c r="AS258" s="150" t="s">
        <v>111</v>
      </c>
      <c r="AT258" s="150" t="str">
        <f>' B_Populations'!$O$8</f>
        <v>Asian</v>
      </c>
      <c r="AU258" s="150" t="s">
        <v>111</v>
      </c>
      <c r="AV258" s="150" t="str">
        <f>' B_Populations'!$Q$8</f>
        <v>American Indian/Alaska Native</v>
      </c>
      <c r="AW258" s="150" t="s">
        <v>111</v>
      </c>
      <c r="AX258" s="150" t="str">
        <f>' B_Populations'!$S$8</f>
        <v>Other</v>
      </c>
      <c r="AY258" s="150" t="s">
        <v>111</v>
      </c>
      <c r="AZ258" s="150" t="str">
        <f>' B_Populations'!$U$8</f>
        <v>Other</v>
      </c>
      <c r="BA258" s="150" t="s">
        <v>111</v>
      </c>
      <c r="BB258" s="102"/>
      <c r="BC258" s="102"/>
      <c r="BD258" s="102"/>
      <c r="BE258" s="102"/>
      <c r="BF258" s="102"/>
      <c r="BG258" s="102"/>
      <c r="BH258" s="102"/>
      <c r="BI258" s="102"/>
      <c r="BJ258" s="102"/>
      <c r="BK258" s="102"/>
      <c r="BL258" s="102"/>
      <c r="BM258" s="102"/>
      <c r="BN258" s="102"/>
      <c r="BO258" s="102"/>
      <c r="BP258" s="102"/>
      <c r="BQ258" s="102"/>
      <c r="BR258" s="102"/>
      <c r="BS258" s="102"/>
      <c r="BT258" s="102"/>
      <c r="BU258" s="102"/>
      <c r="BV258" s="102"/>
      <c r="BW258" s="102"/>
      <c r="BX258" s="102"/>
      <c r="BY258" s="102"/>
      <c r="BZ258" s="102"/>
      <c r="CA258" s="102"/>
      <c r="CB258" s="102"/>
      <c r="CC258" s="102"/>
      <c r="CD258" s="102"/>
      <c r="CE258" s="102"/>
      <c r="CF258" s="102"/>
      <c r="CG258" s="102"/>
      <c r="CH258" s="102"/>
      <c r="CI258" s="102"/>
      <c r="CJ258" s="102"/>
      <c r="CK258" s="102"/>
      <c r="CL258" s="102"/>
      <c r="CM258" s="102"/>
      <c r="CN258" s="102"/>
      <c r="CO258" s="102"/>
      <c r="CP258" s="102"/>
      <c r="CQ258" s="102"/>
      <c r="CR258" s="102"/>
      <c r="CS258" s="151" t="s">
        <v>114</v>
      </c>
      <c r="CU258" s="150" t="s">
        <v>32</v>
      </c>
      <c r="CV258" s="152" t="s">
        <v>33</v>
      </c>
      <c r="CW258" s="153" t="s">
        <v>34</v>
      </c>
      <c r="CX258" s="153" t="s">
        <v>35</v>
      </c>
      <c r="CY258" s="148" t="str">
        <f>' B_Populations'!$I$8</f>
        <v>White-Not Hispanic</v>
      </c>
      <c r="CZ258" s="148" t="str">
        <f>' B_Populations'!$K$8</f>
        <v>Hispanic</v>
      </c>
      <c r="DA258" s="148" t="str">
        <f>' B_Populations'!$M$8</f>
        <v>Black-Not Hispanic</v>
      </c>
      <c r="DB258" s="148" t="str">
        <f>' B_Populations'!$O$8</f>
        <v>Asian</v>
      </c>
      <c r="DC258" s="148" t="str">
        <f>' B_Populations'!$Q$8</f>
        <v>American Indian/Alaska Native</v>
      </c>
      <c r="DD258" s="148" t="str">
        <f>' B_Populations'!$S$8</f>
        <v>Other</v>
      </c>
      <c r="DE258" s="175" t="str">
        <f>' B_Populations'!$U$8</f>
        <v>Other</v>
      </c>
    </row>
    <row r="259" spans="1:109">
      <c r="B259" s="108" t="str">
        <f>' B_Populations'!$B$9</f>
        <v>10-14</v>
      </c>
      <c r="C259" s="301"/>
      <c r="D259" s="302"/>
      <c r="E259" s="302"/>
      <c r="F259" s="155"/>
      <c r="G259" s="155"/>
      <c r="H259" s="155"/>
      <c r="I259" s="155"/>
      <c r="J259" s="155"/>
      <c r="K259" s="155"/>
      <c r="L259" s="155"/>
      <c r="M259" s="110"/>
      <c r="N259" s="110"/>
      <c r="O259" s="110"/>
      <c r="P259" s="110"/>
      <c r="Q259" s="110"/>
      <c r="R259" s="110"/>
      <c r="S259" s="110"/>
      <c r="T259" s="110"/>
      <c r="U259" s="110"/>
      <c r="V259" s="110"/>
      <c r="W259" s="110"/>
      <c r="X259" s="110"/>
      <c r="Y259" s="110"/>
      <c r="Z259" s="177"/>
      <c r="AA259" s="177"/>
      <c r="AB259" s="177"/>
      <c r="AC259" s="177"/>
      <c r="AD259" s="177"/>
      <c r="AE259" s="177"/>
      <c r="AF259" s="177"/>
      <c r="AG259" s="110"/>
      <c r="AH259" s="157">
        <f>' B_Populations'!C264</f>
        <v>0</v>
      </c>
      <c r="AI259" s="157">
        <f>IF(AH259=0,0,($C$259/$AH$259)*100000)</f>
        <v>0</v>
      </c>
      <c r="AJ259" s="157">
        <f>' B_Populations'!E264</f>
        <v>0</v>
      </c>
      <c r="AK259" s="157">
        <f>IF(AJ259=0,0,($D$259/$AJ$259)*100000)</f>
        <v>0</v>
      </c>
      <c r="AL259" s="157">
        <f>' B_Populations'!G264</f>
        <v>0</v>
      </c>
      <c r="AM259" s="157">
        <f>IF(AL259=0,0,($E$259/$AL$259)*100000)</f>
        <v>0</v>
      </c>
      <c r="AN259" s="157">
        <f>' B_Populations'!I264</f>
        <v>0</v>
      </c>
      <c r="AO259" s="157">
        <f>IF(AN259=0,0,($F$259/$AN$259)*100000)</f>
        <v>0</v>
      </c>
      <c r="AP259" s="157">
        <f>' B_Populations'!K264</f>
        <v>0</v>
      </c>
      <c r="AQ259" s="157">
        <f>IF(AP259=0,0,($G$259/$AP$259)*100000)</f>
        <v>0</v>
      </c>
      <c r="AR259" s="157">
        <f>' B_Populations'!M264</f>
        <v>0</v>
      </c>
      <c r="AS259" s="157">
        <f>IF(AR259=0,0,($H$259/$AR$259)*100000)</f>
        <v>0</v>
      </c>
      <c r="AT259" s="157">
        <f>' B_Populations'!O264</f>
        <v>0</v>
      </c>
      <c r="AU259" s="157">
        <f>IF(AT259=0,0,($I$259/$AT$259)*100000)</f>
        <v>0</v>
      </c>
      <c r="AV259" s="157">
        <f>' B_Populations'!Q264</f>
        <v>0</v>
      </c>
      <c r="AW259" s="157">
        <f>IF(AV259=0,0,($J$259/$AV$259)*100000)</f>
        <v>0</v>
      </c>
      <c r="AX259" s="157">
        <f>' B_Populations'!S264</f>
        <v>0</v>
      </c>
      <c r="AY259" s="157">
        <f>IF(AX259=0,0,($K$259/$AX$259)*100000)</f>
        <v>0</v>
      </c>
      <c r="AZ259" s="157">
        <f>' B_Populations'!U264</f>
        <v>0</v>
      </c>
      <c r="BA259" s="157">
        <f>IF(AZ259=0,0,($L$259/$AZ$259)*100000)</f>
        <v>0</v>
      </c>
      <c r="CQ259" s="110"/>
      <c r="CR259" s="158"/>
      <c r="CS259" s="159">
        <v>7.3032E-2</v>
      </c>
      <c r="CT259" s="110"/>
      <c r="CU259" s="108" t="str">
        <f>' B_Populations'!$B$9</f>
        <v>10-14</v>
      </c>
      <c r="CV259" s="160">
        <f t="shared" ref="CV259:CV268" si="253">AI259*CS259</f>
        <v>0</v>
      </c>
      <c r="CW259" s="161">
        <f t="shared" ref="CW259:CW268" si="254">AK259*CS259</f>
        <v>0</v>
      </c>
      <c r="CX259" s="161">
        <f t="shared" ref="CX259:CX268" si="255">AM259*CS259</f>
        <v>0</v>
      </c>
      <c r="CY259" s="162">
        <f t="shared" ref="CY259:CY268" si="256">AO259*CS259</f>
        <v>0</v>
      </c>
      <c r="CZ259" s="162">
        <f t="shared" ref="CZ259:CZ268" si="257">AQ259*CS259</f>
        <v>0</v>
      </c>
      <c r="DA259" s="162">
        <f t="shared" ref="DA259:DA268" si="258">AS259*CS259</f>
        <v>0</v>
      </c>
      <c r="DB259" s="162">
        <f t="shared" ref="DB259:DB268" si="259">AU259*CS259</f>
        <v>0</v>
      </c>
      <c r="DC259" s="162">
        <f t="shared" ref="DC259:DC268" si="260">AW259*CS259</f>
        <v>0</v>
      </c>
      <c r="DD259" s="162">
        <f t="shared" ref="DD259:DD268" si="261">AY259*CS259</f>
        <v>0</v>
      </c>
      <c r="DE259" s="178">
        <f t="shared" ref="DE259:DE268" si="262">BA259*CS259</f>
        <v>0</v>
      </c>
    </row>
    <row r="260" spans="1:109">
      <c r="B260" s="108" t="str">
        <f>' B_Populations'!$B$10</f>
        <v>15-19</v>
      </c>
      <c r="C260" s="301"/>
      <c r="D260" s="302"/>
      <c r="E260" s="302"/>
      <c r="F260" s="155"/>
      <c r="G260" s="155"/>
      <c r="H260" s="155"/>
      <c r="I260" s="155"/>
      <c r="J260" s="155"/>
      <c r="K260" s="155"/>
      <c r="L260" s="155"/>
      <c r="M260" s="110"/>
      <c r="N260" s="110"/>
      <c r="O260" s="110"/>
      <c r="P260" s="110"/>
      <c r="Q260" s="110"/>
      <c r="R260" s="110"/>
      <c r="S260" s="110"/>
      <c r="T260" s="110"/>
      <c r="U260" s="110"/>
      <c r="V260" s="110"/>
      <c r="W260" s="110"/>
      <c r="X260" s="110"/>
      <c r="Y260" s="110"/>
      <c r="Z260" s="177"/>
      <c r="AA260" s="177"/>
      <c r="AB260" s="177"/>
      <c r="AC260" s="177"/>
      <c r="AD260" s="177"/>
      <c r="AE260" s="177"/>
      <c r="AF260" s="177"/>
      <c r="AG260" s="110"/>
      <c r="AH260" s="157">
        <f>' B_Populations'!C265</f>
        <v>0</v>
      </c>
      <c r="AI260" s="157">
        <f>IF(AH260=0,0,($C$260/$AH$260)*100000)</f>
        <v>0</v>
      </c>
      <c r="AJ260" s="157">
        <f>' B_Populations'!E265</f>
        <v>0</v>
      </c>
      <c r="AK260" s="157">
        <f>IF(AJ260=0,0,($D$260/$AJ$260)*100000)</f>
        <v>0</v>
      </c>
      <c r="AL260" s="157">
        <f>' B_Populations'!G265</f>
        <v>0</v>
      </c>
      <c r="AM260" s="157">
        <f>IF(AL260=0,0,($E$260/$AL$260)*100000)</f>
        <v>0</v>
      </c>
      <c r="AN260" s="157">
        <f>' B_Populations'!I265</f>
        <v>0</v>
      </c>
      <c r="AO260" s="157">
        <f>IF(AN260=0,0,($F$260/$AN$260)*100000)</f>
        <v>0</v>
      </c>
      <c r="AP260" s="157">
        <f>' B_Populations'!K265</f>
        <v>0</v>
      </c>
      <c r="AQ260" s="157">
        <f>IF(AP260=0,0,($G$260/$AP$260)*100000)</f>
        <v>0</v>
      </c>
      <c r="AR260" s="157">
        <f>' B_Populations'!M265</f>
        <v>0</v>
      </c>
      <c r="AS260" s="157">
        <f>IF(AR260=0,0,($H$260/$AR$260)*100000)</f>
        <v>0</v>
      </c>
      <c r="AT260" s="157">
        <f>' B_Populations'!O265</f>
        <v>0</v>
      </c>
      <c r="AU260" s="157">
        <f>IF(AT260=0,0,($I$260/$AT$260)*100000)</f>
        <v>0</v>
      </c>
      <c r="AV260" s="157">
        <f>' B_Populations'!Q265</f>
        <v>0</v>
      </c>
      <c r="AW260" s="157">
        <f>IF(AV260=0,0,($J$260/$AV$260)*100000)</f>
        <v>0</v>
      </c>
      <c r="AX260" s="157">
        <f>' B_Populations'!S265</f>
        <v>0</v>
      </c>
      <c r="AY260" s="157">
        <f>IF(AX260=0,0,($K$260/$AX$260)*100000)</f>
        <v>0</v>
      </c>
      <c r="AZ260" s="157">
        <f>' B_Populations'!U265</f>
        <v>0</v>
      </c>
      <c r="BA260" s="157">
        <f>IF(AZ260=0,0,($L$260/$AZ$260)*100000)</f>
        <v>0</v>
      </c>
      <c r="CQ260" s="110"/>
      <c r="CR260" s="158"/>
      <c r="CS260" s="159">
        <v>7.2168999999999997E-2</v>
      </c>
      <c r="CT260" s="110"/>
      <c r="CU260" s="108" t="str">
        <f>' B_Populations'!$B$10</f>
        <v>15-19</v>
      </c>
      <c r="CV260" s="160">
        <f t="shared" si="253"/>
        <v>0</v>
      </c>
      <c r="CW260" s="161">
        <f t="shared" si="254"/>
        <v>0</v>
      </c>
      <c r="CX260" s="161">
        <f t="shared" si="255"/>
        <v>0</v>
      </c>
      <c r="CY260" s="162">
        <f t="shared" si="256"/>
        <v>0</v>
      </c>
      <c r="CZ260" s="162">
        <f t="shared" si="257"/>
        <v>0</v>
      </c>
      <c r="DA260" s="162">
        <f t="shared" si="258"/>
        <v>0</v>
      </c>
      <c r="DB260" s="162">
        <f t="shared" si="259"/>
        <v>0</v>
      </c>
      <c r="DC260" s="162">
        <f t="shared" si="260"/>
        <v>0</v>
      </c>
      <c r="DD260" s="162">
        <f t="shared" si="261"/>
        <v>0</v>
      </c>
      <c r="DE260" s="178">
        <f t="shared" si="262"/>
        <v>0</v>
      </c>
    </row>
    <row r="261" spans="1:109">
      <c r="B261" s="108" t="str">
        <f>' B_Populations'!$B$11</f>
        <v>20-24</v>
      </c>
      <c r="C261" s="301"/>
      <c r="D261" s="302"/>
      <c r="E261" s="302"/>
      <c r="F261" s="155"/>
      <c r="G261" s="155"/>
      <c r="H261" s="155"/>
      <c r="I261" s="155"/>
      <c r="J261" s="155"/>
      <c r="K261" s="155"/>
      <c r="L261" s="155"/>
      <c r="M261" s="110"/>
      <c r="N261" s="110"/>
      <c r="O261" s="110"/>
      <c r="P261" s="110"/>
      <c r="Q261" s="110"/>
      <c r="R261" s="110"/>
      <c r="S261" s="110"/>
      <c r="T261" s="110"/>
      <c r="U261" s="110"/>
      <c r="V261" s="110"/>
      <c r="W261" s="110"/>
      <c r="X261" s="110"/>
      <c r="Y261" s="110"/>
      <c r="Z261" s="177"/>
      <c r="AA261" s="177"/>
      <c r="AB261" s="177"/>
      <c r="AC261" s="177"/>
      <c r="AD261" s="177"/>
      <c r="AE261" s="177"/>
      <c r="AF261" s="177"/>
      <c r="AG261" s="110"/>
      <c r="AH261" s="157">
        <f>' B_Populations'!C266</f>
        <v>0</v>
      </c>
      <c r="AI261" s="157">
        <f>IF(AH261=0,0,($C$261/$AH$261)*100000)</f>
        <v>0</v>
      </c>
      <c r="AJ261" s="157">
        <f>' B_Populations'!E266</f>
        <v>0</v>
      </c>
      <c r="AK261" s="157">
        <f>IF(AJ261=0,0,($D$261/$AJ$261)*100000)</f>
        <v>0</v>
      </c>
      <c r="AL261" s="157">
        <f>' B_Populations'!G266</f>
        <v>0</v>
      </c>
      <c r="AM261" s="157">
        <f>IF(AL261=0,0,($E$261/$AL$261)*100000)</f>
        <v>0</v>
      </c>
      <c r="AN261" s="157">
        <f>' B_Populations'!I266</f>
        <v>0</v>
      </c>
      <c r="AO261" s="157">
        <f>IF(AN261=0,0,($F$261/$AN$261)*100000)</f>
        <v>0</v>
      </c>
      <c r="AP261" s="157">
        <f>' B_Populations'!K266</f>
        <v>0</v>
      </c>
      <c r="AQ261" s="157">
        <f>IF(AP261=0,0,($G$261/$AP$261)*100000)</f>
        <v>0</v>
      </c>
      <c r="AR261" s="157">
        <f>' B_Populations'!M266</f>
        <v>0</v>
      </c>
      <c r="AS261" s="157">
        <f>IF(AR261=0,0,($H$261/$AR$261)*100000)</f>
        <v>0</v>
      </c>
      <c r="AT261" s="157">
        <f>' B_Populations'!O266</f>
        <v>0</v>
      </c>
      <c r="AU261" s="157">
        <f>IF(AT261=0,0,($I$261/$AT$261)*100000)</f>
        <v>0</v>
      </c>
      <c r="AV261" s="157">
        <f>' B_Populations'!Q266</f>
        <v>0</v>
      </c>
      <c r="AW261" s="157">
        <f>IF(AV261=0,0,($J$261/$AV$261)*100000)</f>
        <v>0</v>
      </c>
      <c r="AX261" s="157">
        <f>' B_Populations'!S266</f>
        <v>0</v>
      </c>
      <c r="AY261" s="157">
        <f>IF(AX261=0,0,($K$261/$AX$261)*100000)</f>
        <v>0</v>
      </c>
      <c r="AZ261" s="157">
        <f>' B_Populations'!U266</f>
        <v>0</v>
      </c>
      <c r="BA261" s="157">
        <f>IF(AZ261=0,0,($L$261/$AZ$261)*100000)</f>
        <v>0</v>
      </c>
      <c r="CQ261" s="110"/>
      <c r="CR261" s="158"/>
      <c r="CS261" s="159">
        <v>6.6477999999999995E-2</v>
      </c>
      <c r="CT261" s="110"/>
      <c r="CU261" s="108" t="str">
        <f>' B_Populations'!$B$11</f>
        <v>20-24</v>
      </c>
      <c r="CV261" s="160">
        <f t="shared" si="253"/>
        <v>0</v>
      </c>
      <c r="CW261" s="161">
        <f t="shared" si="254"/>
        <v>0</v>
      </c>
      <c r="CX261" s="161">
        <f t="shared" si="255"/>
        <v>0</v>
      </c>
      <c r="CY261" s="162">
        <f t="shared" si="256"/>
        <v>0</v>
      </c>
      <c r="CZ261" s="162">
        <f t="shared" si="257"/>
        <v>0</v>
      </c>
      <c r="DA261" s="162">
        <f t="shared" si="258"/>
        <v>0</v>
      </c>
      <c r="DB261" s="162">
        <f t="shared" si="259"/>
        <v>0</v>
      </c>
      <c r="DC261" s="162">
        <f t="shared" si="260"/>
        <v>0</v>
      </c>
      <c r="DD261" s="162">
        <f t="shared" si="261"/>
        <v>0</v>
      </c>
      <c r="DE261" s="178">
        <f t="shared" si="262"/>
        <v>0</v>
      </c>
    </row>
    <row r="262" spans="1:109">
      <c r="B262" s="108" t="str">
        <f>' B_Populations'!$B$12</f>
        <v>25-34</v>
      </c>
      <c r="C262" s="301"/>
      <c r="D262" s="302"/>
      <c r="E262" s="302"/>
      <c r="F262" s="155"/>
      <c r="G262" s="155"/>
      <c r="H262" s="155"/>
      <c r="I262" s="155"/>
      <c r="J262" s="155"/>
      <c r="K262" s="155"/>
      <c r="L262" s="155"/>
      <c r="M262" s="110"/>
      <c r="N262" s="110"/>
      <c r="O262" s="110"/>
      <c r="P262" s="110"/>
      <c r="Q262" s="110"/>
      <c r="R262" s="110"/>
      <c r="S262" s="110"/>
      <c r="T262" s="110"/>
      <c r="U262" s="110"/>
      <c r="V262" s="110"/>
      <c r="W262" s="110"/>
      <c r="X262" s="110"/>
      <c r="Y262" s="110"/>
      <c r="Z262" s="177"/>
      <c r="AA262" s="177"/>
      <c r="AB262" s="177"/>
      <c r="AC262" s="177"/>
      <c r="AD262" s="177"/>
      <c r="AE262" s="177"/>
      <c r="AF262" s="177"/>
      <c r="AG262" s="110"/>
      <c r="AH262" s="157">
        <f>' B_Populations'!C267</f>
        <v>0</v>
      </c>
      <c r="AI262" s="157">
        <f>IF(AH262=0,0,($C$262/$AH$262)*100000)</f>
        <v>0</v>
      </c>
      <c r="AJ262" s="157">
        <f>' B_Populations'!E267</f>
        <v>0</v>
      </c>
      <c r="AK262" s="157">
        <f>IF(AJ262=0,0,($D$262/$AJ$262)*100000)</f>
        <v>0</v>
      </c>
      <c r="AL262" s="157">
        <f>' B_Populations'!G267</f>
        <v>0</v>
      </c>
      <c r="AM262" s="157">
        <f>IF(AL262=0,0,($E$262/$AL$262)*100000)</f>
        <v>0</v>
      </c>
      <c r="AN262" s="157">
        <f>' B_Populations'!I267</f>
        <v>0</v>
      </c>
      <c r="AO262" s="157">
        <f>IF(AN262=0,0,($F$262/$AN$262)*100000)</f>
        <v>0</v>
      </c>
      <c r="AP262" s="157">
        <f>' B_Populations'!K267</f>
        <v>0</v>
      </c>
      <c r="AQ262" s="157">
        <f>IF(AP262=0,0,($G$262/$AP$262)*100000)</f>
        <v>0</v>
      </c>
      <c r="AR262" s="157">
        <f>' B_Populations'!M267</f>
        <v>0</v>
      </c>
      <c r="AS262" s="157">
        <f>IF(AR262=0,0,($H$262/$AR$262)*100000)</f>
        <v>0</v>
      </c>
      <c r="AT262" s="157">
        <f>' B_Populations'!O267</f>
        <v>0</v>
      </c>
      <c r="AU262" s="157">
        <f>IF(AT262=0,0,($I$262/$AT$262)*100000)</f>
        <v>0</v>
      </c>
      <c r="AV262" s="157">
        <f>' B_Populations'!Q267</f>
        <v>0</v>
      </c>
      <c r="AW262" s="157">
        <f>IF(AV262=0,0,($J$262/$AV$262)*100000)</f>
        <v>0</v>
      </c>
      <c r="AX262" s="157">
        <f>' B_Populations'!S267</f>
        <v>0</v>
      </c>
      <c r="AY262" s="157">
        <f>IF(AX262=0,0,($K$262/$AX$262)*100000)</f>
        <v>0</v>
      </c>
      <c r="AZ262" s="157">
        <f>' B_Populations'!U267</f>
        <v>0</v>
      </c>
      <c r="BA262" s="157">
        <f>IF(AZ262=0,0,($L$262/$AZ$262)*100000)</f>
        <v>0</v>
      </c>
      <c r="CQ262" s="110"/>
      <c r="CR262" s="158"/>
      <c r="CS262" s="159">
        <v>0.135573</v>
      </c>
      <c r="CT262" s="110"/>
      <c r="CU262" s="108" t="str">
        <f>' B_Populations'!$B$12</f>
        <v>25-34</v>
      </c>
      <c r="CV262" s="160">
        <f t="shared" si="253"/>
        <v>0</v>
      </c>
      <c r="CW262" s="161">
        <f t="shared" si="254"/>
        <v>0</v>
      </c>
      <c r="CX262" s="161">
        <f t="shared" si="255"/>
        <v>0</v>
      </c>
      <c r="CY262" s="162">
        <f t="shared" si="256"/>
        <v>0</v>
      </c>
      <c r="CZ262" s="162">
        <f t="shared" si="257"/>
        <v>0</v>
      </c>
      <c r="DA262" s="162">
        <f t="shared" si="258"/>
        <v>0</v>
      </c>
      <c r="DB262" s="162">
        <f t="shared" si="259"/>
        <v>0</v>
      </c>
      <c r="DC262" s="162">
        <f t="shared" si="260"/>
        <v>0</v>
      </c>
      <c r="DD262" s="162">
        <f t="shared" si="261"/>
        <v>0</v>
      </c>
      <c r="DE262" s="178">
        <f t="shared" si="262"/>
        <v>0</v>
      </c>
    </row>
    <row r="263" spans="1:109">
      <c r="B263" s="108" t="str">
        <f>' B_Populations'!$B$13</f>
        <v>35-44</v>
      </c>
      <c r="C263" s="301"/>
      <c r="D263" s="302"/>
      <c r="E263" s="302"/>
      <c r="F263" s="155"/>
      <c r="G263" s="155"/>
      <c r="H263" s="155"/>
      <c r="I263" s="155"/>
      <c r="J263" s="155"/>
      <c r="K263" s="155"/>
      <c r="L263" s="155"/>
      <c r="M263" s="110"/>
      <c r="N263" s="110"/>
      <c r="O263" s="110"/>
      <c r="P263" s="110"/>
      <c r="Q263" s="110"/>
      <c r="R263" s="110"/>
      <c r="S263" s="110"/>
      <c r="T263" s="110"/>
      <c r="U263" s="110"/>
      <c r="V263" s="110"/>
      <c r="W263" s="110"/>
      <c r="X263" s="110"/>
      <c r="Y263" s="110"/>
      <c r="Z263" s="177"/>
      <c r="AA263" s="177"/>
      <c r="AB263" s="177"/>
      <c r="AC263" s="177"/>
      <c r="AD263" s="177"/>
      <c r="AE263" s="177"/>
      <c r="AF263" s="177"/>
      <c r="AG263" s="110"/>
      <c r="AH263" s="157">
        <f>' B_Populations'!C268</f>
        <v>0</v>
      </c>
      <c r="AI263" s="157">
        <f>IF(AH263=0,0,($C$263/$AH$263)*100000)</f>
        <v>0</v>
      </c>
      <c r="AJ263" s="157">
        <f>' B_Populations'!E268</f>
        <v>0</v>
      </c>
      <c r="AK263" s="157">
        <f>IF(AJ263=0,0,($D$263/$AJ$263)*100000)</f>
        <v>0</v>
      </c>
      <c r="AL263" s="157">
        <f>' B_Populations'!G268</f>
        <v>0</v>
      </c>
      <c r="AM263" s="157">
        <f>IF(AL263=0,0,($E$263/$AL$263)*100000)</f>
        <v>0</v>
      </c>
      <c r="AN263" s="157">
        <f>' B_Populations'!I268</f>
        <v>0</v>
      </c>
      <c r="AO263" s="157">
        <f>IF(AN263=0,0,($F$263/$AN$263)*100000)</f>
        <v>0</v>
      </c>
      <c r="AP263" s="157">
        <f>' B_Populations'!K268</f>
        <v>0</v>
      </c>
      <c r="AQ263" s="157">
        <f>IF(AP263=0,0,($G$263/$AP$263)*100000)</f>
        <v>0</v>
      </c>
      <c r="AR263" s="157">
        <f>' B_Populations'!M268</f>
        <v>0</v>
      </c>
      <c r="AS263" s="157">
        <f>IF(AR263=0,0,($H$263/$AR$263)*100000)</f>
        <v>0</v>
      </c>
      <c r="AT263" s="157">
        <f>' B_Populations'!O268</f>
        <v>0</v>
      </c>
      <c r="AU263" s="157">
        <f>IF(AT263=0,0,($I$263/$AT$263)*100000)</f>
        <v>0</v>
      </c>
      <c r="AV263" s="157">
        <f>' B_Populations'!Q268</f>
        <v>0</v>
      </c>
      <c r="AW263" s="157">
        <f>IF(AV263=0,0,($J$263/$AV$263)*100000)</f>
        <v>0</v>
      </c>
      <c r="AX263" s="157">
        <f>' B_Populations'!S268</f>
        <v>0</v>
      </c>
      <c r="AY263" s="157">
        <f>IF(AX263=0,0,($K$263/$AX$263)*100000)</f>
        <v>0</v>
      </c>
      <c r="AZ263" s="157">
        <f>' B_Populations'!U268</f>
        <v>0</v>
      </c>
      <c r="BA263" s="157">
        <f>IF(AZ263=0,0,($L$263/$AZ$263)*100000)</f>
        <v>0</v>
      </c>
      <c r="CQ263" s="110"/>
      <c r="CR263" s="158"/>
      <c r="CS263" s="159">
        <v>0.16261300000000001</v>
      </c>
      <c r="CT263" s="110"/>
      <c r="CU263" s="108" t="str">
        <f>' B_Populations'!$B$13</f>
        <v>35-44</v>
      </c>
      <c r="CV263" s="160">
        <f t="shared" si="253"/>
        <v>0</v>
      </c>
      <c r="CW263" s="161">
        <f t="shared" si="254"/>
        <v>0</v>
      </c>
      <c r="CX263" s="161">
        <f t="shared" si="255"/>
        <v>0</v>
      </c>
      <c r="CY263" s="162">
        <f t="shared" si="256"/>
        <v>0</v>
      </c>
      <c r="CZ263" s="162">
        <f t="shared" si="257"/>
        <v>0</v>
      </c>
      <c r="DA263" s="162">
        <f t="shared" si="258"/>
        <v>0</v>
      </c>
      <c r="DB263" s="162">
        <f t="shared" si="259"/>
        <v>0</v>
      </c>
      <c r="DC263" s="162">
        <f t="shared" si="260"/>
        <v>0</v>
      </c>
      <c r="DD263" s="162">
        <f t="shared" si="261"/>
        <v>0</v>
      </c>
      <c r="DE263" s="178">
        <f t="shared" si="262"/>
        <v>0</v>
      </c>
    </row>
    <row r="264" spans="1:109">
      <c r="B264" s="108" t="str">
        <f>' B_Populations'!$B$14</f>
        <v>45-54</v>
      </c>
      <c r="C264" s="301"/>
      <c r="D264" s="302"/>
      <c r="E264" s="302"/>
      <c r="F264" s="155"/>
      <c r="G264" s="155"/>
      <c r="H264" s="155"/>
      <c r="I264" s="155"/>
      <c r="J264" s="155"/>
      <c r="K264" s="155"/>
      <c r="L264" s="155"/>
      <c r="M264" s="110"/>
      <c r="N264" s="110"/>
      <c r="O264" s="110"/>
      <c r="P264" s="110"/>
      <c r="Q264" s="110"/>
      <c r="R264" s="110"/>
      <c r="S264" s="110"/>
      <c r="T264" s="110"/>
      <c r="U264" s="110"/>
      <c r="V264" s="110"/>
      <c r="W264" s="110"/>
      <c r="X264" s="110"/>
      <c r="Y264" s="110"/>
      <c r="Z264" s="177"/>
      <c r="AA264" s="177"/>
      <c r="AB264" s="177"/>
      <c r="AC264" s="177"/>
      <c r="AD264" s="177"/>
      <c r="AE264" s="177"/>
      <c r="AF264" s="177"/>
      <c r="AG264" s="110"/>
      <c r="AH264" s="157">
        <f>' B_Populations'!C269</f>
        <v>0</v>
      </c>
      <c r="AI264" s="157">
        <f>IF(AH264=0,0,($C$264/$AH$264)*100000)</f>
        <v>0</v>
      </c>
      <c r="AJ264" s="157">
        <f>' B_Populations'!E269</f>
        <v>0</v>
      </c>
      <c r="AK264" s="157">
        <f>IF(AJ264=0,0,($D$264/$AJ$264)*100000)</f>
        <v>0</v>
      </c>
      <c r="AL264" s="157">
        <f>' B_Populations'!G269</f>
        <v>0</v>
      </c>
      <c r="AM264" s="157">
        <f>IF(AL264=0,0,($E$264/$AL$264)*100000)</f>
        <v>0</v>
      </c>
      <c r="AN264" s="157">
        <f>' B_Populations'!I269</f>
        <v>0</v>
      </c>
      <c r="AO264" s="157">
        <f>IF(AN264=0,0,($F$264/$AN$264)*100000)</f>
        <v>0</v>
      </c>
      <c r="AP264" s="157">
        <f>' B_Populations'!K269</f>
        <v>0</v>
      </c>
      <c r="AQ264" s="157">
        <f>IF(AP264=0,0,($G$264/$AP$264)*100000)</f>
        <v>0</v>
      </c>
      <c r="AR264" s="157">
        <f>' B_Populations'!M269</f>
        <v>0</v>
      </c>
      <c r="AS264" s="157">
        <f>IF(AR264=0,0,($H$264/$AR$264)*100000)</f>
        <v>0</v>
      </c>
      <c r="AT264" s="157">
        <f>' B_Populations'!O269</f>
        <v>0</v>
      </c>
      <c r="AU264" s="157">
        <f>IF(AT264=0,0,($I$264/$AT$264)*100000)</f>
        <v>0</v>
      </c>
      <c r="AV264" s="157">
        <f>' B_Populations'!Q269</f>
        <v>0</v>
      </c>
      <c r="AW264" s="157">
        <f>IF(AV264=0,0,($J$264/$AV$264)*100000)</f>
        <v>0</v>
      </c>
      <c r="AX264" s="157">
        <f>' B_Populations'!S269</f>
        <v>0</v>
      </c>
      <c r="AY264" s="157">
        <f>IF(AX264=0,0,($K$264/$AX$264)*100000)</f>
        <v>0</v>
      </c>
      <c r="AZ264" s="157">
        <f>' B_Populations'!U269</f>
        <v>0</v>
      </c>
      <c r="BA264" s="157">
        <f>IF(AZ264=0,0,($L$264/$AZ$264)*100000)</f>
        <v>0</v>
      </c>
      <c r="CQ264" s="110"/>
      <c r="CR264" s="158"/>
      <c r="CS264" s="159">
        <v>0.13483400000000001</v>
      </c>
      <c r="CT264" s="110"/>
      <c r="CU264" s="108" t="str">
        <f>' B_Populations'!$B$14</f>
        <v>45-54</v>
      </c>
      <c r="CV264" s="160">
        <f t="shared" si="253"/>
        <v>0</v>
      </c>
      <c r="CW264" s="161">
        <f t="shared" si="254"/>
        <v>0</v>
      </c>
      <c r="CX264" s="161">
        <f t="shared" si="255"/>
        <v>0</v>
      </c>
      <c r="CY264" s="162">
        <f t="shared" si="256"/>
        <v>0</v>
      </c>
      <c r="CZ264" s="162">
        <f t="shared" si="257"/>
        <v>0</v>
      </c>
      <c r="DA264" s="162">
        <f t="shared" si="258"/>
        <v>0</v>
      </c>
      <c r="DB264" s="162">
        <f t="shared" si="259"/>
        <v>0</v>
      </c>
      <c r="DC264" s="162">
        <f t="shared" si="260"/>
        <v>0</v>
      </c>
      <c r="DD264" s="162">
        <f t="shared" si="261"/>
        <v>0</v>
      </c>
      <c r="DE264" s="178">
        <f t="shared" si="262"/>
        <v>0</v>
      </c>
    </row>
    <row r="265" spans="1:109">
      <c r="B265" s="108" t="str">
        <f>' B_Populations'!$B$15</f>
        <v>55-64</v>
      </c>
      <c r="C265" s="301"/>
      <c r="D265" s="302"/>
      <c r="E265" s="302"/>
      <c r="F265" s="155"/>
      <c r="G265" s="155"/>
      <c r="H265" s="155"/>
      <c r="I265" s="155"/>
      <c r="J265" s="155"/>
      <c r="K265" s="155"/>
      <c r="L265" s="155"/>
      <c r="M265" s="110"/>
      <c r="N265" s="110"/>
      <c r="O265" s="110"/>
      <c r="P265" s="110"/>
      <c r="Q265" s="110"/>
      <c r="R265" s="110"/>
      <c r="S265" s="110"/>
      <c r="T265" s="110"/>
      <c r="U265" s="110"/>
      <c r="V265" s="110"/>
      <c r="W265" s="110"/>
      <c r="X265" s="110"/>
      <c r="Y265" s="110"/>
      <c r="Z265" s="177"/>
      <c r="AA265" s="177"/>
      <c r="AB265" s="177"/>
      <c r="AC265" s="177"/>
      <c r="AD265" s="177"/>
      <c r="AE265" s="177"/>
      <c r="AF265" s="177"/>
      <c r="AG265" s="110"/>
      <c r="AH265" s="157">
        <f>' B_Populations'!C270</f>
        <v>0</v>
      </c>
      <c r="AI265" s="157">
        <f>IF(AH265=0,0,($C$265/$AH$265)*100000)</f>
        <v>0</v>
      </c>
      <c r="AJ265" s="157">
        <f>' B_Populations'!E270</f>
        <v>0</v>
      </c>
      <c r="AK265" s="157">
        <f>IF(AJ265=0,0,($D$265/$AJ$265)*100000)</f>
        <v>0</v>
      </c>
      <c r="AL265" s="157">
        <f>' B_Populations'!G270</f>
        <v>0</v>
      </c>
      <c r="AM265" s="157">
        <f>IF(AL265=0,0,($E$265/$AL$265)*100000)</f>
        <v>0</v>
      </c>
      <c r="AN265" s="157">
        <f>' B_Populations'!I270</f>
        <v>0</v>
      </c>
      <c r="AO265" s="157">
        <f>IF(AN265=0,0,($F$265/$AN$265)*100000)</f>
        <v>0</v>
      </c>
      <c r="AP265" s="157">
        <f>' B_Populations'!K270</f>
        <v>0</v>
      </c>
      <c r="AQ265" s="157">
        <f>IF(AP265=0,0,($G$265/$AP$265)*100000)</f>
        <v>0</v>
      </c>
      <c r="AR265" s="157">
        <f>' B_Populations'!M270</f>
        <v>0</v>
      </c>
      <c r="AS265" s="157">
        <f>IF(AR265=0,0,($H$265/$AR$265)*100000)</f>
        <v>0</v>
      </c>
      <c r="AT265" s="157">
        <f>' B_Populations'!O270</f>
        <v>0</v>
      </c>
      <c r="AU265" s="157">
        <f>IF(AT265=0,0,($I$265/$AT$265)*100000)</f>
        <v>0</v>
      </c>
      <c r="AV265" s="157">
        <f>' B_Populations'!Q270</f>
        <v>0</v>
      </c>
      <c r="AW265" s="157">
        <f>IF(AV265=0,0,($J$265/$AV$265)*100000)</f>
        <v>0</v>
      </c>
      <c r="AX265" s="157">
        <f>' B_Populations'!S270</f>
        <v>0</v>
      </c>
      <c r="AY265" s="157">
        <f>IF(AX265=0,0,($K$265/$AX$265)*100000)</f>
        <v>0</v>
      </c>
      <c r="AZ265" s="157">
        <f>' B_Populations'!U270</f>
        <v>0</v>
      </c>
      <c r="BA265" s="157">
        <f>IF(AZ265=0,0,($L$265/$AZ$265)*100000)</f>
        <v>0</v>
      </c>
      <c r="CQ265" s="110"/>
      <c r="CR265" s="158"/>
      <c r="CS265" s="159">
        <v>8.7247000000000005E-2</v>
      </c>
      <c r="CT265" s="110"/>
      <c r="CU265" s="108" t="str">
        <f>' B_Populations'!$B$15</f>
        <v>55-64</v>
      </c>
      <c r="CV265" s="160">
        <f t="shared" si="253"/>
        <v>0</v>
      </c>
      <c r="CW265" s="161">
        <f t="shared" si="254"/>
        <v>0</v>
      </c>
      <c r="CX265" s="161">
        <f t="shared" si="255"/>
        <v>0</v>
      </c>
      <c r="CY265" s="162">
        <f t="shared" si="256"/>
        <v>0</v>
      </c>
      <c r="CZ265" s="162">
        <f t="shared" si="257"/>
        <v>0</v>
      </c>
      <c r="DA265" s="162">
        <f t="shared" si="258"/>
        <v>0</v>
      </c>
      <c r="DB265" s="162">
        <f t="shared" si="259"/>
        <v>0</v>
      </c>
      <c r="DC265" s="162">
        <f t="shared" si="260"/>
        <v>0</v>
      </c>
      <c r="DD265" s="162">
        <f t="shared" si="261"/>
        <v>0</v>
      </c>
      <c r="DE265" s="178">
        <f t="shared" si="262"/>
        <v>0</v>
      </c>
    </row>
    <row r="266" spans="1:109">
      <c r="B266" s="108" t="str">
        <f>' B_Populations'!$B$16</f>
        <v>65-74</v>
      </c>
      <c r="C266" s="301"/>
      <c r="D266" s="302"/>
      <c r="E266" s="302"/>
      <c r="F266" s="155"/>
      <c r="G266" s="155"/>
      <c r="H266" s="155"/>
      <c r="I266" s="155"/>
      <c r="J266" s="155"/>
      <c r="K266" s="155"/>
      <c r="L266" s="155"/>
      <c r="M266" s="110"/>
      <c r="N266" s="110"/>
      <c r="O266" s="110"/>
      <c r="P266" s="110"/>
      <c r="Q266" s="110"/>
      <c r="R266" s="110"/>
      <c r="S266" s="110"/>
      <c r="T266" s="110"/>
      <c r="U266" s="110"/>
      <c r="V266" s="110"/>
      <c r="W266" s="110"/>
      <c r="X266" s="110"/>
      <c r="Y266" s="110"/>
      <c r="Z266" s="177"/>
      <c r="AA266" s="177"/>
      <c r="AB266" s="177"/>
      <c r="AC266" s="177"/>
      <c r="AD266" s="177"/>
      <c r="AE266" s="177"/>
      <c r="AF266" s="177"/>
      <c r="AG266" s="110"/>
      <c r="AH266" s="157">
        <f>' B_Populations'!C271</f>
        <v>0</v>
      </c>
      <c r="AI266" s="157">
        <f>IF(AH266=0,0,($C$266/$AH$266)*100000)</f>
        <v>0</v>
      </c>
      <c r="AJ266" s="157">
        <f>' B_Populations'!E271</f>
        <v>0</v>
      </c>
      <c r="AK266" s="157">
        <f>IF(AJ266=0,0,($D$266/$AJ$266)*100000)</f>
        <v>0</v>
      </c>
      <c r="AL266" s="157">
        <f>' B_Populations'!G271</f>
        <v>0</v>
      </c>
      <c r="AM266" s="157">
        <f>IF(AL266=0,0,($E$266/$AL$266)*100000)</f>
        <v>0</v>
      </c>
      <c r="AN266" s="157">
        <f>' B_Populations'!I271</f>
        <v>0</v>
      </c>
      <c r="AO266" s="157">
        <f>IF(AN266=0,0,($F$266/$AN$266)*100000)</f>
        <v>0</v>
      </c>
      <c r="AP266" s="157">
        <f>' B_Populations'!K271</f>
        <v>0</v>
      </c>
      <c r="AQ266" s="157">
        <f>IF(AP266=0,0,($G$266/$AP$266)*100000)</f>
        <v>0</v>
      </c>
      <c r="AR266" s="157">
        <f>' B_Populations'!M271</f>
        <v>0</v>
      </c>
      <c r="AS266" s="157">
        <f>IF(AR266=0,0,($H$266/$AR$266)*100000)</f>
        <v>0</v>
      </c>
      <c r="AT266" s="157">
        <f>' B_Populations'!O271</f>
        <v>0</v>
      </c>
      <c r="AU266" s="157">
        <f>IF(AT266=0,0,($I$266/$AT$266)*100000)</f>
        <v>0</v>
      </c>
      <c r="AV266" s="157">
        <f>' B_Populations'!Q271</f>
        <v>0</v>
      </c>
      <c r="AW266" s="157">
        <f>IF(AV266=0,0,($J$266/$AV$266)*100000)</f>
        <v>0</v>
      </c>
      <c r="AX266" s="157">
        <f>' B_Populations'!S271</f>
        <v>0</v>
      </c>
      <c r="AY266" s="157">
        <f>IF(AX266=0,0,($K$266/$AX$266)*100000)</f>
        <v>0</v>
      </c>
      <c r="AZ266" s="157">
        <f>' B_Populations'!U271</f>
        <v>0</v>
      </c>
      <c r="BA266" s="157">
        <f>IF(AZ266=0,0,($L$266/$AZ$266)*100000)</f>
        <v>0</v>
      </c>
      <c r="CQ266" s="110"/>
      <c r="CR266" s="158"/>
      <c r="CS266" s="159">
        <v>6.6036999999999998E-2</v>
      </c>
      <c r="CT266" s="110"/>
      <c r="CU266" s="108" t="str">
        <f>' B_Populations'!$B$16</f>
        <v>65-74</v>
      </c>
      <c r="CV266" s="160">
        <f t="shared" si="253"/>
        <v>0</v>
      </c>
      <c r="CW266" s="161">
        <f t="shared" si="254"/>
        <v>0</v>
      </c>
      <c r="CX266" s="161">
        <f t="shared" si="255"/>
        <v>0</v>
      </c>
      <c r="CY266" s="162">
        <f t="shared" si="256"/>
        <v>0</v>
      </c>
      <c r="CZ266" s="162">
        <f t="shared" si="257"/>
        <v>0</v>
      </c>
      <c r="DA266" s="162">
        <f t="shared" si="258"/>
        <v>0</v>
      </c>
      <c r="DB266" s="162">
        <f t="shared" si="259"/>
        <v>0</v>
      </c>
      <c r="DC266" s="162">
        <f t="shared" si="260"/>
        <v>0</v>
      </c>
      <c r="DD266" s="162">
        <f t="shared" si="261"/>
        <v>0</v>
      </c>
      <c r="DE266" s="178">
        <f t="shared" si="262"/>
        <v>0</v>
      </c>
    </row>
    <row r="267" spans="1:109">
      <c r="B267" s="108" t="str">
        <f>' B_Populations'!$B$17</f>
        <v>75-84</v>
      </c>
      <c r="C267" s="301"/>
      <c r="D267" s="302"/>
      <c r="E267" s="302"/>
      <c r="F267" s="155"/>
      <c r="G267" s="155"/>
      <c r="H267" s="155"/>
      <c r="I267" s="155"/>
      <c r="J267" s="155"/>
      <c r="K267" s="155"/>
      <c r="L267" s="155"/>
      <c r="M267" s="110"/>
      <c r="N267" s="110"/>
      <c r="O267" s="110"/>
      <c r="P267" s="110"/>
      <c r="Q267" s="110"/>
      <c r="R267" s="110"/>
      <c r="S267" s="110"/>
      <c r="T267" s="110"/>
      <c r="U267" s="110"/>
      <c r="V267" s="110"/>
      <c r="W267" s="110"/>
      <c r="X267" s="110"/>
      <c r="Y267" s="110"/>
      <c r="Z267" s="177"/>
      <c r="AA267" s="177"/>
      <c r="AB267" s="177"/>
      <c r="AC267" s="177"/>
      <c r="AD267" s="177"/>
      <c r="AE267" s="177"/>
      <c r="AF267" s="177"/>
      <c r="AG267" s="110"/>
      <c r="AH267" s="157">
        <f>' B_Populations'!C272</f>
        <v>0</v>
      </c>
      <c r="AI267" s="157">
        <f>IF(AH267=0,0,($C$267/$AH$267)*100000)</f>
        <v>0</v>
      </c>
      <c r="AJ267" s="157">
        <f>' B_Populations'!E272</f>
        <v>0</v>
      </c>
      <c r="AK267" s="157">
        <f>IF(AJ267=0,0,($D$267/$AJ$267)*100000)</f>
        <v>0</v>
      </c>
      <c r="AL267" s="157">
        <f>' B_Populations'!G272</f>
        <v>0</v>
      </c>
      <c r="AM267" s="157">
        <f>IF(AL267=0,0,($E$267/$AL$267)*100000)</f>
        <v>0</v>
      </c>
      <c r="AN267" s="157">
        <f>' B_Populations'!I272</f>
        <v>0</v>
      </c>
      <c r="AO267" s="157">
        <f>IF(AN267=0,0,($F$267/$AN$267)*100000)</f>
        <v>0</v>
      </c>
      <c r="AP267" s="157">
        <f>' B_Populations'!K272</f>
        <v>0</v>
      </c>
      <c r="AQ267" s="157">
        <f>IF(AP267=0,0,($G$267/$AP$267)*100000)</f>
        <v>0</v>
      </c>
      <c r="AR267" s="157">
        <f>' B_Populations'!M272</f>
        <v>0</v>
      </c>
      <c r="AS267" s="157">
        <f>IF(AR267=0,0,($H$267/$AR$267)*100000)</f>
        <v>0</v>
      </c>
      <c r="AT267" s="157">
        <f>' B_Populations'!O272</f>
        <v>0</v>
      </c>
      <c r="AU267" s="157">
        <f>IF(AT267=0,0,($I$267/$AT$267)*100000)</f>
        <v>0</v>
      </c>
      <c r="AV267" s="157">
        <f>' B_Populations'!Q272</f>
        <v>0</v>
      </c>
      <c r="AW267" s="157">
        <f>IF(AV267=0,0,($J$267/$AV$267)*100000)</f>
        <v>0</v>
      </c>
      <c r="AX267" s="157">
        <f>' B_Populations'!S272</f>
        <v>0</v>
      </c>
      <c r="AY267" s="157">
        <f>IF(AX267=0,0,($K$267/$AX$267)*100000)</f>
        <v>0</v>
      </c>
      <c r="AZ267" s="157">
        <f>' B_Populations'!U272</f>
        <v>0</v>
      </c>
      <c r="BA267" s="157">
        <f>IF(AZ267=0,0,($L$267/$AZ$267)*100000)</f>
        <v>0</v>
      </c>
      <c r="CQ267" s="110"/>
      <c r="CR267" s="158"/>
      <c r="CS267" s="159">
        <v>4.4840999999999999E-2</v>
      </c>
      <c r="CT267" s="110"/>
      <c r="CU267" s="108" t="str">
        <f>' B_Populations'!$B$17</f>
        <v>75-84</v>
      </c>
      <c r="CV267" s="160">
        <f t="shared" si="253"/>
        <v>0</v>
      </c>
      <c r="CW267" s="161">
        <f t="shared" si="254"/>
        <v>0</v>
      </c>
      <c r="CX267" s="161">
        <f t="shared" si="255"/>
        <v>0</v>
      </c>
      <c r="CY267" s="162">
        <f t="shared" si="256"/>
        <v>0</v>
      </c>
      <c r="CZ267" s="162">
        <f t="shared" si="257"/>
        <v>0</v>
      </c>
      <c r="DA267" s="162">
        <f t="shared" si="258"/>
        <v>0</v>
      </c>
      <c r="DB267" s="162">
        <f t="shared" si="259"/>
        <v>0</v>
      </c>
      <c r="DC267" s="162">
        <f t="shared" si="260"/>
        <v>0</v>
      </c>
      <c r="DD267" s="162">
        <f t="shared" si="261"/>
        <v>0</v>
      </c>
      <c r="DE267" s="178">
        <f t="shared" si="262"/>
        <v>0</v>
      </c>
    </row>
    <row r="268" spans="1:109">
      <c r="B268" s="108" t="str">
        <f>' B_Populations'!$B$18</f>
        <v>85+</v>
      </c>
      <c r="C268" s="301"/>
      <c r="D268" s="302"/>
      <c r="E268" s="302"/>
      <c r="F268" s="155"/>
      <c r="G268" s="155"/>
      <c r="H268" s="155"/>
      <c r="I268" s="155"/>
      <c r="J268" s="155"/>
      <c r="K268" s="155"/>
      <c r="L268" s="155"/>
      <c r="M268" s="110"/>
      <c r="N268" s="110"/>
      <c r="O268" s="110"/>
      <c r="P268" s="110"/>
      <c r="Q268" s="110"/>
      <c r="R268" s="110"/>
      <c r="S268" s="110"/>
      <c r="T268" s="110"/>
      <c r="U268" s="110"/>
      <c r="V268" s="110"/>
      <c r="W268" s="110"/>
      <c r="X268" s="110"/>
      <c r="Y268" s="110"/>
      <c r="Z268" s="177"/>
      <c r="AA268" s="177"/>
      <c r="AB268" s="177"/>
      <c r="AC268" s="177"/>
      <c r="AD268" s="177"/>
      <c r="AE268" s="177"/>
      <c r="AF268" s="177"/>
      <c r="AG268" s="110"/>
      <c r="AH268" s="157">
        <f>' B_Populations'!C273</f>
        <v>0</v>
      </c>
      <c r="AI268" s="157">
        <f>IF(AH268=0,0,($C$268/$AH$268)*100000)</f>
        <v>0</v>
      </c>
      <c r="AJ268" s="157">
        <f>' B_Populations'!E273</f>
        <v>0</v>
      </c>
      <c r="AK268" s="157">
        <f>IF(AJ268=0,0,($D$268/$AJ$268)*100000)</f>
        <v>0</v>
      </c>
      <c r="AL268" s="157">
        <f>' B_Populations'!G273</f>
        <v>0</v>
      </c>
      <c r="AM268" s="157">
        <f>IF(AL268=0,0,($E$268/$AL$268)*100000)</f>
        <v>0</v>
      </c>
      <c r="AN268" s="157">
        <f>' B_Populations'!I273</f>
        <v>0</v>
      </c>
      <c r="AO268" s="157">
        <f>IF(AN268=0,0,($F$268/$AN$268)*100000)</f>
        <v>0</v>
      </c>
      <c r="AP268" s="157">
        <f>' B_Populations'!K273</f>
        <v>0</v>
      </c>
      <c r="AQ268" s="157">
        <f>IF(AP268=0,0,($G$268/$AP$268)*100000)</f>
        <v>0</v>
      </c>
      <c r="AR268" s="157">
        <f>' B_Populations'!M273</f>
        <v>0</v>
      </c>
      <c r="AS268" s="157">
        <f>IF(AR268=0,0,($H$268/$AR$268)*100000)</f>
        <v>0</v>
      </c>
      <c r="AT268" s="157">
        <f>' B_Populations'!O273</f>
        <v>0</v>
      </c>
      <c r="AU268" s="157">
        <f>IF(AT268=0,0,($I$268/$AT$268)*100000)</f>
        <v>0</v>
      </c>
      <c r="AV268" s="157">
        <f>' B_Populations'!Q273</f>
        <v>0</v>
      </c>
      <c r="AW268" s="157">
        <f>IF(AV268=0,0,($J$268/$AV$268)*100000)</f>
        <v>0</v>
      </c>
      <c r="AX268" s="157">
        <f>' B_Populations'!S273</f>
        <v>0</v>
      </c>
      <c r="AY268" s="157">
        <f>IF(AX268=0,0,($K$268/$AX$268)*100000)</f>
        <v>0</v>
      </c>
      <c r="AZ268" s="157">
        <f>' B_Populations'!U273</f>
        <v>0</v>
      </c>
      <c r="BA268" s="157">
        <f>IF(AZ268=0,0,($L$268/$AZ$268)*100000)</f>
        <v>0</v>
      </c>
      <c r="CQ268" s="110"/>
      <c r="CR268" s="158"/>
      <c r="CS268" s="159">
        <v>1.5507999999999999E-2</v>
      </c>
      <c r="CT268" s="110"/>
      <c r="CU268" s="108" t="str">
        <f>' B_Populations'!$B$18</f>
        <v>85+</v>
      </c>
      <c r="CV268" s="160">
        <f t="shared" si="253"/>
        <v>0</v>
      </c>
      <c r="CW268" s="161">
        <f t="shared" si="254"/>
        <v>0</v>
      </c>
      <c r="CX268" s="161">
        <f t="shared" si="255"/>
        <v>0</v>
      </c>
      <c r="CY268" s="162">
        <f t="shared" si="256"/>
        <v>0</v>
      </c>
      <c r="CZ268" s="162">
        <f t="shared" si="257"/>
        <v>0</v>
      </c>
      <c r="DA268" s="162">
        <f t="shared" si="258"/>
        <v>0</v>
      </c>
      <c r="DB268" s="162">
        <f t="shared" si="259"/>
        <v>0</v>
      </c>
      <c r="DC268" s="162">
        <f t="shared" si="260"/>
        <v>0</v>
      </c>
      <c r="DD268" s="162">
        <f t="shared" si="261"/>
        <v>0</v>
      </c>
      <c r="DE268" s="178">
        <f t="shared" si="262"/>
        <v>0</v>
      </c>
    </row>
    <row r="269" spans="1:109">
      <c r="B269" s="163" t="s">
        <v>115</v>
      </c>
      <c r="C269" s="164">
        <f t="shared" ref="C269:L269" si="263">SUM(C259:C268)</f>
        <v>0</v>
      </c>
      <c r="D269" s="165">
        <f t="shared" si="263"/>
        <v>0</v>
      </c>
      <c r="E269" s="165">
        <f t="shared" si="263"/>
        <v>0</v>
      </c>
      <c r="F269" s="167">
        <f t="shared" si="263"/>
        <v>0</v>
      </c>
      <c r="G269" s="167">
        <f t="shared" si="263"/>
        <v>0</v>
      </c>
      <c r="H269" s="167">
        <f t="shared" si="263"/>
        <v>0</v>
      </c>
      <c r="I269" s="167">
        <f t="shared" si="263"/>
        <v>0</v>
      </c>
      <c r="J269" s="167">
        <f t="shared" si="263"/>
        <v>0</v>
      </c>
      <c r="K269" s="167">
        <f t="shared" si="263"/>
        <v>0</v>
      </c>
      <c r="L269" s="179">
        <f t="shared" si="263"/>
        <v>0</v>
      </c>
      <c r="M269" s="98"/>
      <c r="AH269" s="170">
        <f t="shared" ref="AH269:BA269" si="264">SUM(AH259:AH268)</f>
        <v>0</v>
      </c>
      <c r="AI269" s="157">
        <f t="shared" si="264"/>
        <v>0</v>
      </c>
      <c r="AJ269" s="157">
        <f t="shared" si="264"/>
        <v>0</v>
      </c>
      <c r="AK269" s="157">
        <f t="shared" si="264"/>
        <v>0</v>
      </c>
      <c r="AL269" s="157">
        <f t="shared" si="264"/>
        <v>0</v>
      </c>
      <c r="AM269" s="157">
        <f t="shared" si="264"/>
        <v>0</v>
      </c>
      <c r="AN269" s="157">
        <f t="shared" si="264"/>
        <v>0</v>
      </c>
      <c r="AO269" s="157">
        <f t="shared" si="264"/>
        <v>0</v>
      </c>
      <c r="AP269" s="157">
        <f t="shared" si="264"/>
        <v>0</v>
      </c>
      <c r="AQ269" s="157">
        <f t="shared" si="264"/>
        <v>0</v>
      </c>
      <c r="AR269" s="157">
        <f t="shared" si="264"/>
        <v>0</v>
      </c>
      <c r="AS269" s="157">
        <f t="shared" si="264"/>
        <v>0</v>
      </c>
      <c r="AT269" s="157">
        <f t="shared" si="264"/>
        <v>0</v>
      </c>
      <c r="AU269" s="157">
        <f t="shared" si="264"/>
        <v>0</v>
      </c>
      <c r="AV269" s="157">
        <f t="shared" si="264"/>
        <v>0</v>
      </c>
      <c r="AW269" s="157">
        <f t="shared" si="264"/>
        <v>0</v>
      </c>
      <c r="AX269" s="157">
        <f t="shared" si="264"/>
        <v>0</v>
      </c>
      <c r="AY269" s="157">
        <f t="shared" si="264"/>
        <v>0</v>
      </c>
      <c r="AZ269" s="157">
        <f t="shared" si="264"/>
        <v>0</v>
      </c>
      <c r="BA269" s="157">
        <f t="shared" si="264"/>
        <v>0</v>
      </c>
      <c r="CS269" s="171"/>
      <c r="CU269" s="157" t="s">
        <v>115</v>
      </c>
      <c r="CV269" s="160">
        <f t="shared" ref="CV269:DE269" si="265">SUM(CV259:CV268)</f>
        <v>0</v>
      </c>
      <c r="CW269" s="161">
        <f t="shared" si="265"/>
        <v>0</v>
      </c>
      <c r="CX269" s="161">
        <f t="shared" si="265"/>
        <v>0</v>
      </c>
      <c r="CY269" s="172">
        <f t="shared" si="265"/>
        <v>0</v>
      </c>
      <c r="CZ269" s="172">
        <f t="shared" si="265"/>
        <v>0</v>
      </c>
      <c r="DA269" s="172">
        <f t="shared" si="265"/>
        <v>0</v>
      </c>
      <c r="DB269" s="172">
        <f t="shared" si="265"/>
        <v>0</v>
      </c>
      <c r="DC269" s="172">
        <f t="shared" si="265"/>
        <v>0</v>
      </c>
      <c r="DD269" s="172">
        <f t="shared" si="265"/>
        <v>0</v>
      </c>
      <c r="DE269" s="180">
        <f t="shared" si="265"/>
        <v>0</v>
      </c>
    </row>
    <row r="271" spans="1:109" ht="12.95" thickBot="1"/>
    <row r="272" spans="1:109" ht="13.5" thickBot="1">
      <c r="A272" s="136" t="s">
        <v>116</v>
      </c>
      <c r="B272" s="173"/>
      <c r="C272" s="174">
        <f>' B_Populations'!A280</f>
        <v>0</v>
      </c>
      <c r="D272" s="139" t="s">
        <v>103</v>
      </c>
      <c r="E272" s="139"/>
      <c r="F272" s="140" t="s">
        <v>104</v>
      </c>
      <c r="G272" s="141"/>
      <c r="H272" s="141"/>
      <c r="I272" s="141"/>
      <c r="J272" s="141"/>
      <c r="K272" s="141"/>
      <c r="L272" s="141"/>
      <c r="M272" s="98"/>
      <c r="N272" s="98"/>
      <c r="O272" s="98"/>
      <c r="P272" s="98"/>
      <c r="Q272" s="98"/>
      <c r="R272" s="98"/>
      <c r="S272" s="98"/>
      <c r="T272" s="98"/>
      <c r="U272" s="98"/>
      <c r="V272" s="98"/>
      <c r="W272" s="98"/>
      <c r="X272" s="98"/>
      <c r="Y272" s="98"/>
      <c r="CV272" s="98" t="s">
        <v>106</v>
      </c>
      <c r="CW272" s="98"/>
      <c r="CX272" s="98"/>
      <c r="CY272" s="98"/>
    </row>
    <row r="273" spans="1:109" ht="39">
      <c r="B273" s="144" t="s">
        <v>32</v>
      </c>
      <c r="C273" s="145" t="s">
        <v>107</v>
      </c>
      <c r="D273" s="146" t="s">
        <v>108</v>
      </c>
      <c r="E273" s="146" t="s">
        <v>109</v>
      </c>
      <c r="F273" s="148" t="str">
        <f>' B_Populations'!$I$8</f>
        <v>White-Not Hispanic</v>
      </c>
      <c r="G273" s="148" t="str">
        <f>' B_Populations'!$K$8</f>
        <v>Hispanic</v>
      </c>
      <c r="H273" s="148" t="str">
        <f>' B_Populations'!$M$8</f>
        <v>Black-Not Hispanic</v>
      </c>
      <c r="I273" s="148" t="str">
        <f>' B_Populations'!$O$8</f>
        <v>Asian</v>
      </c>
      <c r="J273" s="148" t="str">
        <f>' B_Populations'!$Q$8</f>
        <v>American Indian/Alaska Native</v>
      </c>
      <c r="K273" s="148" t="str">
        <f>' B_Populations'!$S$8</f>
        <v>Other</v>
      </c>
      <c r="L273" s="175" t="str">
        <f>' B_Populations'!$U$8</f>
        <v>Other</v>
      </c>
      <c r="M273" s="102"/>
      <c r="N273" s="102"/>
      <c r="O273" s="102"/>
      <c r="P273" s="102"/>
      <c r="Q273" s="102"/>
      <c r="R273" s="102"/>
      <c r="S273" s="102"/>
      <c r="T273" s="102"/>
      <c r="U273" s="102"/>
      <c r="V273" s="102"/>
      <c r="W273" s="102"/>
      <c r="X273" s="102"/>
      <c r="Y273" s="102"/>
      <c r="Z273" s="102"/>
      <c r="AA273" s="102"/>
      <c r="AB273" s="102"/>
      <c r="AC273" s="102"/>
      <c r="AD273" s="102"/>
      <c r="AE273" s="102"/>
      <c r="AF273" s="102"/>
      <c r="AH273" s="150" t="s">
        <v>110</v>
      </c>
      <c r="AI273" s="150" t="s">
        <v>111</v>
      </c>
      <c r="AJ273" s="150" t="s">
        <v>112</v>
      </c>
      <c r="AK273" s="150" t="s">
        <v>111</v>
      </c>
      <c r="AL273" s="150" t="s">
        <v>113</v>
      </c>
      <c r="AM273" s="150" t="s">
        <v>111</v>
      </c>
      <c r="AN273" s="150" t="str">
        <f>' B_Populations'!$I$8</f>
        <v>White-Not Hispanic</v>
      </c>
      <c r="AO273" s="150" t="s">
        <v>111</v>
      </c>
      <c r="AP273" s="150" t="str">
        <f>' B_Populations'!$K$8</f>
        <v>Hispanic</v>
      </c>
      <c r="AQ273" s="150" t="s">
        <v>111</v>
      </c>
      <c r="AR273" s="150" t="str">
        <f>' B_Populations'!$M$8</f>
        <v>Black-Not Hispanic</v>
      </c>
      <c r="AS273" s="150" t="s">
        <v>111</v>
      </c>
      <c r="AT273" s="150" t="str">
        <f>' B_Populations'!$O$8</f>
        <v>Asian</v>
      </c>
      <c r="AU273" s="150" t="s">
        <v>111</v>
      </c>
      <c r="AV273" s="150" t="str">
        <f>' B_Populations'!$Q$8</f>
        <v>American Indian/Alaska Native</v>
      </c>
      <c r="AW273" s="150" t="s">
        <v>111</v>
      </c>
      <c r="AX273" s="150" t="str">
        <f>' B_Populations'!$S$8</f>
        <v>Other</v>
      </c>
      <c r="AY273" s="150" t="s">
        <v>111</v>
      </c>
      <c r="AZ273" s="150" t="str">
        <f>' B_Populations'!$U$8</f>
        <v>Other</v>
      </c>
      <c r="BA273" s="150" t="s">
        <v>111</v>
      </c>
      <c r="BB273" s="102"/>
      <c r="BC273" s="102"/>
      <c r="BD273" s="102"/>
      <c r="BE273" s="102"/>
      <c r="BF273" s="102"/>
      <c r="BG273" s="102"/>
      <c r="BH273" s="102"/>
      <c r="BI273" s="102"/>
      <c r="BJ273" s="102"/>
      <c r="BK273" s="102"/>
      <c r="BL273" s="102"/>
      <c r="BM273" s="102"/>
      <c r="BN273" s="102"/>
      <c r="BO273" s="102"/>
      <c r="BP273" s="102"/>
      <c r="BQ273" s="102"/>
      <c r="BR273" s="102"/>
      <c r="BS273" s="102"/>
      <c r="BT273" s="102"/>
      <c r="BU273" s="102"/>
      <c r="BV273" s="102"/>
      <c r="BW273" s="102"/>
      <c r="BX273" s="102"/>
      <c r="BY273" s="102"/>
      <c r="BZ273" s="102"/>
      <c r="CA273" s="102"/>
      <c r="CB273" s="102"/>
      <c r="CC273" s="102"/>
      <c r="CD273" s="102"/>
      <c r="CE273" s="102"/>
      <c r="CF273" s="102"/>
      <c r="CG273" s="102"/>
      <c r="CH273" s="102"/>
      <c r="CI273" s="102"/>
      <c r="CJ273" s="102"/>
      <c r="CK273" s="102"/>
      <c r="CL273" s="102"/>
      <c r="CM273" s="102"/>
      <c r="CN273" s="102"/>
      <c r="CO273" s="102"/>
      <c r="CP273" s="102"/>
      <c r="CQ273" s="102"/>
      <c r="CR273" s="102"/>
      <c r="CS273" s="151" t="s">
        <v>114</v>
      </c>
      <c r="CU273" s="150" t="s">
        <v>32</v>
      </c>
      <c r="CV273" s="152" t="s">
        <v>33</v>
      </c>
      <c r="CW273" s="153" t="s">
        <v>34</v>
      </c>
      <c r="CX273" s="153" t="s">
        <v>35</v>
      </c>
      <c r="CY273" s="148" t="str">
        <f>' B_Populations'!$I$8</f>
        <v>White-Not Hispanic</v>
      </c>
      <c r="CZ273" s="148" t="str">
        <f>' B_Populations'!$K$8</f>
        <v>Hispanic</v>
      </c>
      <c r="DA273" s="148" t="str">
        <f>' B_Populations'!$M$8</f>
        <v>Black-Not Hispanic</v>
      </c>
      <c r="DB273" s="148" t="str">
        <f>' B_Populations'!$O$8</f>
        <v>Asian</v>
      </c>
      <c r="DC273" s="148" t="str">
        <f>' B_Populations'!$Q$8</f>
        <v>American Indian/Alaska Native</v>
      </c>
      <c r="DD273" s="148" t="str">
        <f>' B_Populations'!$S$8</f>
        <v>Other</v>
      </c>
      <c r="DE273" s="175" t="str">
        <f>' B_Populations'!$U$8</f>
        <v>Other</v>
      </c>
    </row>
    <row r="274" spans="1:109">
      <c r="B274" s="108" t="str">
        <f>' B_Populations'!$B$9</f>
        <v>10-14</v>
      </c>
      <c r="C274" s="301"/>
      <c r="D274" s="302"/>
      <c r="E274" s="302"/>
      <c r="F274" s="155"/>
      <c r="G274" s="155"/>
      <c r="H274" s="155"/>
      <c r="I274" s="155"/>
      <c r="J274" s="155"/>
      <c r="K274" s="155"/>
      <c r="L274" s="155"/>
      <c r="M274" s="110"/>
      <c r="N274" s="110"/>
      <c r="O274" s="110"/>
      <c r="P274" s="110"/>
      <c r="Q274" s="110"/>
      <c r="R274" s="110"/>
      <c r="S274" s="110"/>
      <c r="T274" s="110"/>
      <c r="U274" s="110"/>
      <c r="V274" s="110"/>
      <c r="W274" s="110"/>
      <c r="X274" s="110"/>
      <c r="Y274" s="110"/>
      <c r="Z274" s="177"/>
      <c r="AA274" s="177"/>
      <c r="AB274" s="177"/>
      <c r="AC274" s="177"/>
      <c r="AD274" s="177"/>
      <c r="AE274" s="177"/>
      <c r="AF274" s="177"/>
      <c r="AG274" s="110"/>
      <c r="AH274" s="157">
        <f>' B_Populations'!C279</f>
        <v>0</v>
      </c>
      <c r="AI274" s="157">
        <f>IF(AH274=0,0,($C$274/$AH$274)*100000)</f>
        <v>0</v>
      </c>
      <c r="AJ274" s="157">
        <f>' B_Populations'!E279</f>
        <v>0</v>
      </c>
      <c r="AK274" s="157">
        <f>IF(AJ274=0,0,($D$274/$AJ$274)*100000)</f>
        <v>0</v>
      </c>
      <c r="AL274" s="157">
        <f>' B_Populations'!G279</f>
        <v>0</v>
      </c>
      <c r="AM274" s="157">
        <f>IF(AL274=0,0,($E$274/$AL$274)*100000)</f>
        <v>0</v>
      </c>
      <c r="AN274" s="157">
        <f>' B_Populations'!I279</f>
        <v>0</v>
      </c>
      <c r="AO274" s="157">
        <f>IF(AN274=0,0,($F$274/$AN$274)*100000)</f>
        <v>0</v>
      </c>
      <c r="AP274" s="157">
        <f>' B_Populations'!K279</f>
        <v>0</v>
      </c>
      <c r="AQ274" s="157">
        <f>IF(AP274=0,0,($G$274/$AP$274)*100000)</f>
        <v>0</v>
      </c>
      <c r="AR274" s="157">
        <f>' B_Populations'!M279</f>
        <v>0</v>
      </c>
      <c r="AS274" s="157">
        <f>IF(AR274=0,0,($H$274/$AR$274)*100000)</f>
        <v>0</v>
      </c>
      <c r="AT274" s="157">
        <f>' B_Populations'!O279</f>
        <v>0</v>
      </c>
      <c r="AU274" s="157">
        <f>IF(AT274=0,0,($I$274/$AT$274)*100000)</f>
        <v>0</v>
      </c>
      <c r="AV274" s="157">
        <f>' B_Populations'!Q279</f>
        <v>0</v>
      </c>
      <c r="AW274" s="157">
        <f>IF(AV274=0,0,($J$274/$AV$274)*100000)</f>
        <v>0</v>
      </c>
      <c r="AX274" s="157">
        <f>' B_Populations'!S279</f>
        <v>0</v>
      </c>
      <c r="AY274" s="157">
        <f>IF(AX274=0,0,($K$274/$AX$274)*100000)</f>
        <v>0</v>
      </c>
      <c r="AZ274" s="157">
        <f>' B_Populations'!U279</f>
        <v>0</v>
      </c>
      <c r="BA274" s="157">
        <f>IF(AZ274=0,0,($L$274/$AZ$274)*100000)</f>
        <v>0</v>
      </c>
      <c r="CQ274" s="110"/>
      <c r="CR274" s="158"/>
      <c r="CS274" s="159">
        <v>7.3032E-2</v>
      </c>
      <c r="CT274" s="110"/>
      <c r="CU274" s="108" t="str">
        <f>' B_Populations'!$B$9</f>
        <v>10-14</v>
      </c>
      <c r="CV274" s="160">
        <f t="shared" ref="CV274:CV283" si="266">AI274*CS274</f>
        <v>0</v>
      </c>
      <c r="CW274" s="161">
        <f t="shared" ref="CW274:CW283" si="267">AK274*CS274</f>
        <v>0</v>
      </c>
      <c r="CX274" s="161">
        <f t="shared" ref="CX274:CX283" si="268">AM274*CS274</f>
        <v>0</v>
      </c>
      <c r="CY274" s="162">
        <f t="shared" ref="CY274:CY283" si="269">AO274*CS274</f>
        <v>0</v>
      </c>
      <c r="CZ274" s="162">
        <f t="shared" ref="CZ274:CZ283" si="270">AQ274*CS274</f>
        <v>0</v>
      </c>
      <c r="DA274" s="162">
        <f t="shared" ref="DA274:DA283" si="271">AS274*CS274</f>
        <v>0</v>
      </c>
      <c r="DB274" s="162">
        <f t="shared" ref="DB274:DB283" si="272">AU274*CS274</f>
        <v>0</v>
      </c>
      <c r="DC274" s="162">
        <f t="shared" ref="DC274:DC283" si="273">AW274*CS274</f>
        <v>0</v>
      </c>
      <c r="DD274" s="162">
        <f t="shared" ref="DD274:DD283" si="274">AY274*CS274</f>
        <v>0</v>
      </c>
      <c r="DE274" s="178">
        <f t="shared" ref="DE274:DE283" si="275">BA274*CS274</f>
        <v>0</v>
      </c>
    </row>
    <row r="275" spans="1:109">
      <c r="B275" s="108" t="str">
        <f>' B_Populations'!$B$10</f>
        <v>15-19</v>
      </c>
      <c r="C275" s="301"/>
      <c r="D275" s="302"/>
      <c r="E275" s="302"/>
      <c r="F275" s="155"/>
      <c r="G275" s="155"/>
      <c r="H275" s="155"/>
      <c r="I275" s="155"/>
      <c r="J275" s="155"/>
      <c r="K275" s="155"/>
      <c r="L275" s="155"/>
      <c r="M275" s="110"/>
      <c r="N275" s="110"/>
      <c r="O275" s="110"/>
      <c r="P275" s="110"/>
      <c r="Q275" s="110"/>
      <c r="R275" s="110"/>
      <c r="S275" s="110"/>
      <c r="T275" s="110"/>
      <c r="U275" s="110"/>
      <c r="V275" s="110"/>
      <c r="W275" s="110"/>
      <c r="X275" s="110"/>
      <c r="Y275" s="110"/>
      <c r="Z275" s="177"/>
      <c r="AA275" s="177"/>
      <c r="AB275" s="177"/>
      <c r="AC275" s="177"/>
      <c r="AD275" s="177"/>
      <c r="AE275" s="177"/>
      <c r="AF275" s="177"/>
      <c r="AG275" s="110"/>
      <c r="AH275" s="157">
        <f>' B_Populations'!C280</f>
        <v>0</v>
      </c>
      <c r="AI275" s="157">
        <f>IF(AH275=0,0,($C$275/$AH$275)*100000)</f>
        <v>0</v>
      </c>
      <c r="AJ275" s="157">
        <f>' B_Populations'!E280</f>
        <v>0</v>
      </c>
      <c r="AK275" s="157">
        <f>IF(AJ275=0,0,($D$275/$AJ$275)*100000)</f>
        <v>0</v>
      </c>
      <c r="AL275" s="157">
        <f>' B_Populations'!G280</f>
        <v>0</v>
      </c>
      <c r="AM275" s="157">
        <f>IF(AL275=0,0,($E$275/$AL$275)*100000)</f>
        <v>0</v>
      </c>
      <c r="AN275" s="157">
        <f>' B_Populations'!I280</f>
        <v>0</v>
      </c>
      <c r="AO275" s="157">
        <f>IF(AN275=0,0,($F$275/$AN$275)*100000)</f>
        <v>0</v>
      </c>
      <c r="AP275" s="157">
        <f>' B_Populations'!K280</f>
        <v>0</v>
      </c>
      <c r="AQ275" s="157">
        <f>IF(AP275=0,0,($G$275/$AP$275)*100000)</f>
        <v>0</v>
      </c>
      <c r="AR275" s="157">
        <f>' B_Populations'!M280</f>
        <v>0</v>
      </c>
      <c r="AS275" s="157">
        <f>IF(AR275=0,0,($H$275/$AR$275)*100000)</f>
        <v>0</v>
      </c>
      <c r="AT275" s="157">
        <f>' B_Populations'!O280</f>
        <v>0</v>
      </c>
      <c r="AU275" s="157">
        <f>IF(AT275=0,0,($I$275/$AT$275)*100000)</f>
        <v>0</v>
      </c>
      <c r="AV275" s="157">
        <f>' B_Populations'!Q280</f>
        <v>0</v>
      </c>
      <c r="AW275" s="157">
        <f>IF(AV275=0,0,($J$275/$AV$275)*100000)</f>
        <v>0</v>
      </c>
      <c r="AX275" s="157">
        <f>' B_Populations'!S280</f>
        <v>0</v>
      </c>
      <c r="AY275" s="157">
        <f>IF(AX275=0,0,($K$275/$AX$275)*100000)</f>
        <v>0</v>
      </c>
      <c r="AZ275" s="157">
        <f>' B_Populations'!U280</f>
        <v>0</v>
      </c>
      <c r="BA275" s="157">
        <f>IF(AZ275=0,0,($L$275/$AZ$275)*100000)</f>
        <v>0</v>
      </c>
      <c r="CQ275" s="110"/>
      <c r="CR275" s="158"/>
      <c r="CS275" s="159">
        <v>7.2168999999999997E-2</v>
      </c>
      <c r="CT275" s="110"/>
      <c r="CU275" s="108" t="str">
        <f>' B_Populations'!$B$10</f>
        <v>15-19</v>
      </c>
      <c r="CV275" s="160">
        <f t="shared" si="266"/>
        <v>0</v>
      </c>
      <c r="CW275" s="161">
        <f t="shared" si="267"/>
        <v>0</v>
      </c>
      <c r="CX275" s="161">
        <f t="shared" si="268"/>
        <v>0</v>
      </c>
      <c r="CY275" s="162">
        <f t="shared" si="269"/>
        <v>0</v>
      </c>
      <c r="CZ275" s="162">
        <f t="shared" si="270"/>
        <v>0</v>
      </c>
      <c r="DA275" s="162">
        <f t="shared" si="271"/>
        <v>0</v>
      </c>
      <c r="DB275" s="162">
        <f t="shared" si="272"/>
        <v>0</v>
      </c>
      <c r="DC275" s="162">
        <f t="shared" si="273"/>
        <v>0</v>
      </c>
      <c r="DD275" s="162">
        <f t="shared" si="274"/>
        <v>0</v>
      </c>
      <c r="DE275" s="178">
        <f t="shared" si="275"/>
        <v>0</v>
      </c>
    </row>
    <row r="276" spans="1:109">
      <c r="B276" s="108" t="str">
        <f>' B_Populations'!$B$11</f>
        <v>20-24</v>
      </c>
      <c r="C276" s="301"/>
      <c r="D276" s="302"/>
      <c r="E276" s="302"/>
      <c r="F276" s="155"/>
      <c r="G276" s="155"/>
      <c r="H276" s="155"/>
      <c r="I276" s="155"/>
      <c r="J276" s="155"/>
      <c r="K276" s="155"/>
      <c r="L276" s="155"/>
      <c r="M276" s="110"/>
      <c r="N276" s="110"/>
      <c r="O276" s="110"/>
      <c r="P276" s="110"/>
      <c r="Q276" s="110"/>
      <c r="R276" s="110"/>
      <c r="S276" s="110"/>
      <c r="T276" s="110"/>
      <c r="U276" s="110"/>
      <c r="V276" s="110"/>
      <c r="W276" s="110"/>
      <c r="X276" s="110"/>
      <c r="Y276" s="110"/>
      <c r="Z276" s="177"/>
      <c r="AA276" s="177"/>
      <c r="AB276" s="177"/>
      <c r="AC276" s="177"/>
      <c r="AD276" s="177"/>
      <c r="AE276" s="177"/>
      <c r="AF276" s="177"/>
      <c r="AG276" s="110"/>
      <c r="AH276" s="157">
        <f>' B_Populations'!C281</f>
        <v>0</v>
      </c>
      <c r="AI276" s="157">
        <f>IF(AH276=0,0,($C$276/$AH$276)*100000)</f>
        <v>0</v>
      </c>
      <c r="AJ276" s="157">
        <f>' B_Populations'!E281</f>
        <v>0</v>
      </c>
      <c r="AK276" s="157">
        <f>IF(AJ276=0,0,($D$276/$AJ$276)*100000)</f>
        <v>0</v>
      </c>
      <c r="AL276" s="157">
        <f>' B_Populations'!G281</f>
        <v>0</v>
      </c>
      <c r="AM276" s="157">
        <f>IF(AL276=0,0,($E$276/$AL$276)*100000)</f>
        <v>0</v>
      </c>
      <c r="AN276" s="157">
        <f>' B_Populations'!I281</f>
        <v>0</v>
      </c>
      <c r="AO276" s="157">
        <f>IF(AN276=0,0,($F$276/$AN$276)*100000)</f>
        <v>0</v>
      </c>
      <c r="AP276" s="157">
        <f>' B_Populations'!K281</f>
        <v>0</v>
      </c>
      <c r="AQ276" s="157">
        <f>IF(AP276=0,0,($G$276/$AP$276)*100000)</f>
        <v>0</v>
      </c>
      <c r="AR276" s="157">
        <f>' B_Populations'!M281</f>
        <v>0</v>
      </c>
      <c r="AS276" s="157">
        <f>IF(AR276=0,0,($H$276/$AR$276)*100000)</f>
        <v>0</v>
      </c>
      <c r="AT276" s="157">
        <f>' B_Populations'!O281</f>
        <v>0</v>
      </c>
      <c r="AU276" s="157">
        <f>IF(AT276=0,0,($I$276/$AT$276)*100000)</f>
        <v>0</v>
      </c>
      <c r="AV276" s="157">
        <f>' B_Populations'!Q281</f>
        <v>0</v>
      </c>
      <c r="AW276" s="157">
        <f>IF(AV276=0,0,($J$276/$AV$276)*100000)</f>
        <v>0</v>
      </c>
      <c r="AX276" s="157">
        <f>' B_Populations'!S281</f>
        <v>0</v>
      </c>
      <c r="AY276" s="157">
        <f>IF(AX276=0,0,($K$276/$AX$276)*100000)</f>
        <v>0</v>
      </c>
      <c r="AZ276" s="157">
        <f>' B_Populations'!U281</f>
        <v>0</v>
      </c>
      <c r="BA276" s="157">
        <f>IF(AZ276=0,0,($L$276/$AZ$276)*100000)</f>
        <v>0</v>
      </c>
      <c r="CQ276" s="110"/>
      <c r="CR276" s="158"/>
      <c r="CS276" s="159">
        <v>6.6477999999999995E-2</v>
      </c>
      <c r="CT276" s="110"/>
      <c r="CU276" s="108" t="str">
        <f>' B_Populations'!$B$11</f>
        <v>20-24</v>
      </c>
      <c r="CV276" s="160">
        <f t="shared" si="266"/>
        <v>0</v>
      </c>
      <c r="CW276" s="161">
        <f t="shared" si="267"/>
        <v>0</v>
      </c>
      <c r="CX276" s="161">
        <f t="shared" si="268"/>
        <v>0</v>
      </c>
      <c r="CY276" s="162">
        <f t="shared" si="269"/>
        <v>0</v>
      </c>
      <c r="CZ276" s="162">
        <f t="shared" si="270"/>
        <v>0</v>
      </c>
      <c r="DA276" s="162">
        <f t="shared" si="271"/>
        <v>0</v>
      </c>
      <c r="DB276" s="162">
        <f t="shared" si="272"/>
        <v>0</v>
      </c>
      <c r="DC276" s="162">
        <f t="shared" si="273"/>
        <v>0</v>
      </c>
      <c r="DD276" s="162">
        <f t="shared" si="274"/>
        <v>0</v>
      </c>
      <c r="DE276" s="178">
        <f t="shared" si="275"/>
        <v>0</v>
      </c>
    </row>
    <row r="277" spans="1:109">
      <c r="B277" s="108" t="str">
        <f>' B_Populations'!$B$12</f>
        <v>25-34</v>
      </c>
      <c r="C277" s="301"/>
      <c r="D277" s="302"/>
      <c r="E277" s="302"/>
      <c r="F277" s="155"/>
      <c r="G277" s="155"/>
      <c r="H277" s="155"/>
      <c r="I277" s="155"/>
      <c r="J277" s="155"/>
      <c r="K277" s="155"/>
      <c r="L277" s="155"/>
      <c r="M277" s="110"/>
      <c r="N277" s="110"/>
      <c r="O277" s="110"/>
      <c r="P277" s="110"/>
      <c r="Q277" s="110"/>
      <c r="R277" s="110"/>
      <c r="S277" s="110"/>
      <c r="T277" s="110"/>
      <c r="U277" s="110"/>
      <c r="V277" s="110"/>
      <c r="W277" s="110"/>
      <c r="X277" s="110"/>
      <c r="Y277" s="110"/>
      <c r="Z277" s="177"/>
      <c r="AA277" s="177"/>
      <c r="AB277" s="177"/>
      <c r="AC277" s="177"/>
      <c r="AD277" s="177"/>
      <c r="AE277" s="177"/>
      <c r="AF277" s="177"/>
      <c r="AG277" s="110"/>
      <c r="AH277" s="157">
        <f>' B_Populations'!C282</f>
        <v>0</v>
      </c>
      <c r="AI277" s="157">
        <f>IF(AH277=0,0,($C$277/$AH$277)*100000)</f>
        <v>0</v>
      </c>
      <c r="AJ277" s="157">
        <f>' B_Populations'!E282</f>
        <v>0</v>
      </c>
      <c r="AK277" s="157">
        <f>IF(AJ277=0,0,($D$277/$AJ$277)*100000)</f>
        <v>0</v>
      </c>
      <c r="AL277" s="157">
        <f>' B_Populations'!G282</f>
        <v>0</v>
      </c>
      <c r="AM277" s="157">
        <f>IF(AL277=0,0,($E$277/$AL$277)*100000)</f>
        <v>0</v>
      </c>
      <c r="AN277" s="157">
        <f>' B_Populations'!I282</f>
        <v>0</v>
      </c>
      <c r="AO277" s="157">
        <f>IF(AN277=0,0,($F$277/$AN$277)*100000)</f>
        <v>0</v>
      </c>
      <c r="AP277" s="157">
        <f>' B_Populations'!K282</f>
        <v>0</v>
      </c>
      <c r="AQ277" s="157">
        <f>IF(AP277=0,0,($G$277/$AP$277)*100000)</f>
        <v>0</v>
      </c>
      <c r="AR277" s="157">
        <f>' B_Populations'!M282</f>
        <v>0</v>
      </c>
      <c r="AS277" s="157">
        <f>IF(AR277=0,0,($H$277/$AR$277)*100000)</f>
        <v>0</v>
      </c>
      <c r="AT277" s="157">
        <f>' B_Populations'!O282</f>
        <v>0</v>
      </c>
      <c r="AU277" s="157">
        <f>IF(AT277=0,0,($I$277/$AT$277)*100000)</f>
        <v>0</v>
      </c>
      <c r="AV277" s="157">
        <f>' B_Populations'!Q282</f>
        <v>0</v>
      </c>
      <c r="AW277" s="157">
        <f>IF(AV277=0,0,($J$277/$AV$277)*100000)</f>
        <v>0</v>
      </c>
      <c r="AX277" s="157">
        <f>' B_Populations'!S282</f>
        <v>0</v>
      </c>
      <c r="AY277" s="157">
        <f>IF(AX277=0,0,($K$277/$AX$277)*100000)</f>
        <v>0</v>
      </c>
      <c r="AZ277" s="157">
        <f>' B_Populations'!U282</f>
        <v>0</v>
      </c>
      <c r="BA277" s="157">
        <f>IF(AZ277=0,0,($L$277/$AZ$277)*100000)</f>
        <v>0</v>
      </c>
      <c r="CQ277" s="110"/>
      <c r="CR277" s="158"/>
      <c r="CS277" s="159">
        <v>0.135573</v>
      </c>
      <c r="CT277" s="110"/>
      <c r="CU277" s="108" t="str">
        <f>' B_Populations'!$B$12</f>
        <v>25-34</v>
      </c>
      <c r="CV277" s="160">
        <f t="shared" si="266"/>
        <v>0</v>
      </c>
      <c r="CW277" s="161">
        <f t="shared" si="267"/>
        <v>0</v>
      </c>
      <c r="CX277" s="161">
        <f t="shared" si="268"/>
        <v>0</v>
      </c>
      <c r="CY277" s="162">
        <f t="shared" si="269"/>
        <v>0</v>
      </c>
      <c r="CZ277" s="162">
        <f t="shared" si="270"/>
        <v>0</v>
      </c>
      <c r="DA277" s="162">
        <f t="shared" si="271"/>
        <v>0</v>
      </c>
      <c r="DB277" s="162">
        <f t="shared" si="272"/>
        <v>0</v>
      </c>
      <c r="DC277" s="162">
        <f t="shared" si="273"/>
        <v>0</v>
      </c>
      <c r="DD277" s="162">
        <f t="shared" si="274"/>
        <v>0</v>
      </c>
      <c r="DE277" s="178">
        <f t="shared" si="275"/>
        <v>0</v>
      </c>
    </row>
    <row r="278" spans="1:109">
      <c r="B278" s="108" t="str">
        <f>' B_Populations'!$B$13</f>
        <v>35-44</v>
      </c>
      <c r="C278" s="301"/>
      <c r="D278" s="302"/>
      <c r="E278" s="302"/>
      <c r="F278" s="155"/>
      <c r="G278" s="155"/>
      <c r="H278" s="155"/>
      <c r="I278" s="155"/>
      <c r="J278" s="155"/>
      <c r="K278" s="155"/>
      <c r="L278" s="155"/>
      <c r="M278" s="110"/>
      <c r="N278" s="110"/>
      <c r="O278" s="110"/>
      <c r="P278" s="110"/>
      <c r="Q278" s="110"/>
      <c r="R278" s="110"/>
      <c r="S278" s="110"/>
      <c r="T278" s="110"/>
      <c r="U278" s="110"/>
      <c r="V278" s="110"/>
      <c r="W278" s="110"/>
      <c r="X278" s="110"/>
      <c r="Y278" s="110"/>
      <c r="Z278" s="177"/>
      <c r="AA278" s="177"/>
      <c r="AB278" s="177"/>
      <c r="AC278" s="177"/>
      <c r="AD278" s="177"/>
      <c r="AE278" s="177"/>
      <c r="AF278" s="177"/>
      <c r="AG278" s="110"/>
      <c r="AH278" s="157">
        <f>' B_Populations'!C283</f>
        <v>0</v>
      </c>
      <c r="AI278" s="157">
        <f>IF(AH278=0,0,($C$278/$AH$278)*100000)</f>
        <v>0</v>
      </c>
      <c r="AJ278" s="157">
        <f>' B_Populations'!E283</f>
        <v>0</v>
      </c>
      <c r="AK278" s="157">
        <f>IF(AJ278=0,0,($D$278/$AJ$278)*100000)</f>
        <v>0</v>
      </c>
      <c r="AL278" s="157">
        <f>' B_Populations'!G283</f>
        <v>0</v>
      </c>
      <c r="AM278" s="157">
        <f>IF(AL278=0,0,($E$278/$AL$278)*100000)</f>
        <v>0</v>
      </c>
      <c r="AN278" s="157">
        <f>' B_Populations'!I283</f>
        <v>0</v>
      </c>
      <c r="AO278" s="157">
        <f>IF(AN278=0,0,($F$278/$AN$278)*100000)</f>
        <v>0</v>
      </c>
      <c r="AP278" s="157">
        <f>' B_Populations'!K283</f>
        <v>0</v>
      </c>
      <c r="AQ278" s="157">
        <f>IF(AP278=0,0,($G$278/$AP$278)*100000)</f>
        <v>0</v>
      </c>
      <c r="AR278" s="157">
        <f>' B_Populations'!M283</f>
        <v>0</v>
      </c>
      <c r="AS278" s="157">
        <f>IF(AR278=0,0,($H$278/$AR$278)*100000)</f>
        <v>0</v>
      </c>
      <c r="AT278" s="157">
        <f>' B_Populations'!O283</f>
        <v>0</v>
      </c>
      <c r="AU278" s="157">
        <f>IF(AT278=0,0,($I$278/$AT$278)*100000)</f>
        <v>0</v>
      </c>
      <c r="AV278" s="157">
        <f>' B_Populations'!Q283</f>
        <v>0</v>
      </c>
      <c r="AW278" s="157">
        <f>IF(AV278=0,0,($J$278/$AV$278)*100000)</f>
        <v>0</v>
      </c>
      <c r="AX278" s="157">
        <f>' B_Populations'!S283</f>
        <v>0</v>
      </c>
      <c r="AY278" s="157">
        <f>IF(AX278=0,0,($K$278/$AX$278)*100000)</f>
        <v>0</v>
      </c>
      <c r="AZ278" s="157">
        <f>' B_Populations'!U283</f>
        <v>0</v>
      </c>
      <c r="BA278" s="157">
        <f>IF(AZ278=0,0,($L$278/$AZ$278)*100000)</f>
        <v>0</v>
      </c>
      <c r="CQ278" s="110"/>
      <c r="CR278" s="158"/>
      <c r="CS278" s="159">
        <v>0.16261300000000001</v>
      </c>
      <c r="CT278" s="110"/>
      <c r="CU278" s="108" t="str">
        <f>' B_Populations'!$B$13</f>
        <v>35-44</v>
      </c>
      <c r="CV278" s="160">
        <f t="shared" si="266"/>
        <v>0</v>
      </c>
      <c r="CW278" s="161">
        <f t="shared" si="267"/>
        <v>0</v>
      </c>
      <c r="CX278" s="161">
        <f t="shared" si="268"/>
        <v>0</v>
      </c>
      <c r="CY278" s="162">
        <f t="shared" si="269"/>
        <v>0</v>
      </c>
      <c r="CZ278" s="162">
        <f t="shared" si="270"/>
        <v>0</v>
      </c>
      <c r="DA278" s="162">
        <f t="shared" si="271"/>
        <v>0</v>
      </c>
      <c r="DB278" s="162">
        <f t="shared" si="272"/>
        <v>0</v>
      </c>
      <c r="DC278" s="162">
        <f t="shared" si="273"/>
        <v>0</v>
      </c>
      <c r="DD278" s="162">
        <f t="shared" si="274"/>
        <v>0</v>
      </c>
      <c r="DE278" s="178">
        <f t="shared" si="275"/>
        <v>0</v>
      </c>
    </row>
    <row r="279" spans="1:109">
      <c r="B279" s="108" t="str">
        <f>' B_Populations'!$B$14</f>
        <v>45-54</v>
      </c>
      <c r="C279" s="301"/>
      <c r="D279" s="302"/>
      <c r="E279" s="302"/>
      <c r="F279" s="155"/>
      <c r="G279" s="155"/>
      <c r="H279" s="155"/>
      <c r="I279" s="155"/>
      <c r="J279" s="155"/>
      <c r="K279" s="155"/>
      <c r="L279" s="155"/>
      <c r="M279" s="110"/>
      <c r="N279" s="110"/>
      <c r="O279" s="110"/>
      <c r="P279" s="110"/>
      <c r="Q279" s="110"/>
      <c r="R279" s="110"/>
      <c r="S279" s="110"/>
      <c r="T279" s="110"/>
      <c r="U279" s="110"/>
      <c r="V279" s="110"/>
      <c r="W279" s="110"/>
      <c r="X279" s="110"/>
      <c r="Y279" s="110"/>
      <c r="Z279" s="177"/>
      <c r="AA279" s="177"/>
      <c r="AB279" s="177"/>
      <c r="AC279" s="177"/>
      <c r="AD279" s="177"/>
      <c r="AE279" s="177"/>
      <c r="AF279" s="177"/>
      <c r="AG279" s="110"/>
      <c r="AH279" s="157">
        <f>' B_Populations'!C284</f>
        <v>0</v>
      </c>
      <c r="AI279" s="157">
        <f>IF(AH279=0,0,($C$279/$AH$279)*100000)</f>
        <v>0</v>
      </c>
      <c r="AJ279" s="157">
        <f>' B_Populations'!E284</f>
        <v>0</v>
      </c>
      <c r="AK279" s="157">
        <f>IF(AJ279=0,0,($D$279/$AJ$279)*100000)</f>
        <v>0</v>
      </c>
      <c r="AL279" s="157">
        <f>' B_Populations'!G284</f>
        <v>0</v>
      </c>
      <c r="AM279" s="157">
        <f>IF(AL279=0,0,($E$279/$AL$279)*100000)</f>
        <v>0</v>
      </c>
      <c r="AN279" s="157">
        <f>' B_Populations'!I284</f>
        <v>0</v>
      </c>
      <c r="AO279" s="157">
        <f>IF(AN279=0,0,($F$279/$AN$279)*100000)</f>
        <v>0</v>
      </c>
      <c r="AP279" s="157">
        <f>' B_Populations'!K284</f>
        <v>0</v>
      </c>
      <c r="AQ279" s="157">
        <f>IF(AP279=0,0,($G$279/$AP$279)*100000)</f>
        <v>0</v>
      </c>
      <c r="AR279" s="157">
        <f>' B_Populations'!M284</f>
        <v>0</v>
      </c>
      <c r="AS279" s="157">
        <f>IF(AR279=0,0,($H$279/$AR$279)*100000)</f>
        <v>0</v>
      </c>
      <c r="AT279" s="157">
        <f>' B_Populations'!O284</f>
        <v>0</v>
      </c>
      <c r="AU279" s="157">
        <f>IF(AT279=0,0,($I$279/$AT$279)*100000)</f>
        <v>0</v>
      </c>
      <c r="AV279" s="157">
        <f>' B_Populations'!Q284</f>
        <v>0</v>
      </c>
      <c r="AW279" s="157">
        <f>IF(AV279=0,0,($J$279/$AV$279)*100000)</f>
        <v>0</v>
      </c>
      <c r="AX279" s="157">
        <f>' B_Populations'!S284</f>
        <v>0</v>
      </c>
      <c r="AY279" s="157">
        <f>IF(AX279=0,0,($K$279/$AX$279)*100000)</f>
        <v>0</v>
      </c>
      <c r="AZ279" s="157">
        <f>' B_Populations'!U284</f>
        <v>0</v>
      </c>
      <c r="BA279" s="157">
        <f>IF(AZ279=0,0,($L$279/$AZ$279)*100000)</f>
        <v>0</v>
      </c>
      <c r="CQ279" s="110"/>
      <c r="CR279" s="158"/>
      <c r="CS279" s="159">
        <v>0.13483400000000001</v>
      </c>
      <c r="CT279" s="110"/>
      <c r="CU279" s="108" t="str">
        <f>' B_Populations'!$B$14</f>
        <v>45-54</v>
      </c>
      <c r="CV279" s="160">
        <f t="shared" si="266"/>
        <v>0</v>
      </c>
      <c r="CW279" s="161">
        <f t="shared" si="267"/>
        <v>0</v>
      </c>
      <c r="CX279" s="161">
        <f t="shared" si="268"/>
        <v>0</v>
      </c>
      <c r="CY279" s="162">
        <f t="shared" si="269"/>
        <v>0</v>
      </c>
      <c r="CZ279" s="162">
        <f t="shared" si="270"/>
        <v>0</v>
      </c>
      <c r="DA279" s="162">
        <f t="shared" si="271"/>
        <v>0</v>
      </c>
      <c r="DB279" s="162">
        <f t="shared" si="272"/>
        <v>0</v>
      </c>
      <c r="DC279" s="162">
        <f t="shared" si="273"/>
        <v>0</v>
      </c>
      <c r="DD279" s="162">
        <f t="shared" si="274"/>
        <v>0</v>
      </c>
      <c r="DE279" s="178">
        <f t="shared" si="275"/>
        <v>0</v>
      </c>
    </row>
    <row r="280" spans="1:109">
      <c r="B280" s="108" t="str">
        <f>' B_Populations'!$B$15</f>
        <v>55-64</v>
      </c>
      <c r="C280" s="301"/>
      <c r="D280" s="302"/>
      <c r="E280" s="302"/>
      <c r="F280" s="155"/>
      <c r="G280" s="155"/>
      <c r="H280" s="155"/>
      <c r="I280" s="155"/>
      <c r="J280" s="155"/>
      <c r="K280" s="155"/>
      <c r="L280" s="155"/>
      <c r="M280" s="110"/>
      <c r="N280" s="110"/>
      <c r="O280" s="110"/>
      <c r="P280" s="110"/>
      <c r="Q280" s="110"/>
      <c r="R280" s="110"/>
      <c r="S280" s="110"/>
      <c r="T280" s="110"/>
      <c r="U280" s="110"/>
      <c r="V280" s="110"/>
      <c r="W280" s="110"/>
      <c r="X280" s="110"/>
      <c r="Y280" s="110"/>
      <c r="Z280" s="177"/>
      <c r="AA280" s="177"/>
      <c r="AB280" s="177"/>
      <c r="AC280" s="177"/>
      <c r="AD280" s="177"/>
      <c r="AE280" s="177"/>
      <c r="AF280" s="177"/>
      <c r="AG280" s="110"/>
      <c r="AH280" s="157">
        <f>' B_Populations'!C285</f>
        <v>0</v>
      </c>
      <c r="AI280" s="157">
        <f>IF(AH280=0,0,($C$280/$AH$280)*100000)</f>
        <v>0</v>
      </c>
      <c r="AJ280" s="157">
        <f>' B_Populations'!E285</f>
        <v>0</v>
      </c>
      <c r="AK280" s="157">
        <f>IF(AJ280=0,0,($D$280/$AJ$280)*100000)</f>
        <v>0</v>
      </c>
      <c r="AL280" s="157">
        <f>' B_Populations'!G285</f>
        <v>0</v>
      </c>
      <c r="AM280" s="157">
        <f>IF(AL280=0,0,($E$280/$AL$280)*100000)</f>
        <v>0</v>
      </c>
      <c r="AN280" s="157">
        <f>' B_Populations'!I285</f>
        <v>0</v>
      </c>
      <c r="AO280" s="157">
        <f>IF(AN280=0,0,($F$280/$AN$280)*100000)</f>
        <v>0</v>
      </c>
      <c r="AP280" s="157">
        <f>' B_Populations'!K285</f>
        <v>0</v>
      </c>
      <c r="AQ280" s="157">
        <f>IF(AP280=0,0,($G$280/$AP$280)*100000)</f>
        <v>0</v>
      </c>
      <c r="AR280" s="157">
        <f>' B_Populations'!M285</f>
        <v>0</v>
      </c>
      <c r="AS280" s="157">
        <f>IF(AR280=0,0,($H$280/$AR$280)*100000)</f>
        <v>0</v>
      </c>
      <c r="AT280" s="157">
        <f>' B_Populations'!O285</f>
        <v>0</v>
      </c>
      <c r="AU280" s="157">
        <f>IF(AT280=0,0,($I$280/$AT$280)*100000)</f>
        <v>0</v>
      </c>
      <c r="AV280" s="157">
        <f>' B_Populations'!Q285</f>
        <v>0</v>
      </c>
      <c r="AW280" s="157">
        <f>IF(AV280=0,0,($J$280/$AV$280)*100000)</f>
        <v>0</v>
      </c>
      <c r="AX280" s="157">
        <f>' B_Populations'!S285</f>
        <v>0</v>
      </c>
      <c r="AY280" s="157">
        <f>IF(AX280=0,0,($K$280/$AX$280)*100000)</f>
        <v>0</v>
      </c>
      <c r="AZ280" s="157">
        <f>' B_Populations'!U285</f>
        <v>0</v>
      </c>
      <c r="BA280" s="157">
        <f>IF(AZ280=0,0,($L$280/$AZ$280)*100000)</f>
        <v>0</v>
      </c>
      <c r="CQ280" s="110"/>
      <c r="CR280" s="158"/>
      <c r="CS280" s="159">
        <v>8.7247000000000005E-2</v>
      </c>
      <c r="CT280" s="110"/>
      <c r="CU280" s="108" t="str">
        <f>' B_Populations'!$B$15</f>
        <v>55-64</v>
      </c>
      <c r="CV280" s="160">
        <f t="shared" si="266"/>
        <v>0</v>
      </c>
      <c r="CW280" s="161">
        <f t="shared" si="267"/>
        <v>0</v>
      </c>
      <c r="CX280" s="161">
        <f t="shared" si="268"/>
        <v>0</v>
      </c>
      <c r="CY280" s="162">
        <f t="shared" si="269"/>
        <v>0</v>
      </c>
      <c r="CZ280" s="162">
        <f t="shared" si="270"/>
        <v>0</v>
      </c>
      <c r="DA280" s="162">
        <f t="shared" si="271"/>
        <v>0</v>
      </c>
      <c r="DB280" s="162">
        <f t="shared" si="272"/>
        <v>0</v>
      </c>
      <c r="DC280" s="162">
        <f t="shared" si="273"/>
        <v>0</v>
      </c>
      <c r="DD280" s="162">
        <f t="shared" si="274"/>
        <v>0</v>
      </c>
      <c r="DE280" s="178">
        <f t="shared" si="275"/>
        <v>0</v>
      </c>
    </row>
    <row r="281" spans="1:109">
      <c r="B281" s="108" t="str">
        <f>' B_Populations'!$B$16</f>
        <v>65-74</v>
      </c>
      <c r="C281" s="301"/>
      <c r="D281" s="302"/>
      <c r="E281" s="302"/>
      <c r="F281" s="155"/>
      <c r="G281" s="155"/>
      <c r="H281" s="155"/>
      <c r="I281" s="155"/>
      <c r="J281" s="155"/>
      <c r="K281" s="155"/>
      <c r="L281" s="155"/>
      <c r="M281" s="110"/>
      <c r="N281" s="110"/>
      <c r="O281" s="110"/>
      <c r="P281" s="110"/>
      <c r="Q281" s="110"/>
      <c r="R281" s="110"/>
      <c r="S281" s="110"/>
      <c r="T281" s="110"/>
      <c r="U281" s="110"/>
      <c r="V281" s="110"/>
      <c r="W281" s="110"/>
      <c r="X281" s="110"/>
      <c r="Y281" s="110"/>
      <c r="Z281" s="177"/>
      <c r="AA281" s="177"/>
      <c r="AB281" s="177"/>
      <c r="AC281" s="177"/>
      <c r="AD281" s="177"/>
      <c r="AE281" s="177"/>
      <c r="AF281" s="177"/>
      <c r="AG281" s="110"/>
      <c r="AH281" s="157">
        <f>' B_Populations'!C286</f>
        <v>0</v>
      </c>
      <c r="AI281" s="157">
        <f>IF(AH281=0,0,($C$281/$AH$281)*100000)</f>
        <v>0</v>
      </c>
      <c r="AJ281" s="157">
        <f>' B_Populations'!E286</f>
        <v>0</v>
      </c>
      <c r="AK281" s="157">
        <f>IF(AJ281=0,0,($D$281/$AJ$281)*100000)</f>
        <v>0</v>
      </c>
      <c r="AL281" s="157">
        <f>' B_Populations'!G286</f>
        <v>0</v>
      </c>
      <c r="AM281" s="157">
        <f>IF(AL281=0,0,($E$281/$AL$281)*100000)</f>
        <v>0</v>
      </c>
      <c r="AN281" s="157">
        <f>' B_Populations'!I286</f>
        <v>0</v>
      </c>
      <c r="AO281" s="157">
        <f>IF(AN281=0,0,($F$281/$AN$281)*100000)</f>
        <v>0</v>
      </c>
      <c r="AP281" s="157">
        <f>' B_Populations'!K286</f>
        <v>0</v>
      </c>
      <c r="AQ281" s="157">
        <f>IF(AP281=0,0,($G$281/$AP$281)*100000)</f>
        <v>0</v>
      </c>
      <c r="AR281" s="157">
        <f>' B_Populations'!M286</f>
        <v>0</v>
      </c>
      <c r="AS281" s="157">
        <f>IF(AR281=0,0,($H$281/$AR$281)*100000)</f>
        <v>0</v>
      </c>
      <c r="AT281" s="157">
        <f>' B_Populations'!O286</f>
        <v>0</v>
      </c>
      <c r="AU281" s="157">
        <f>IF(AT281=0,0,($I$281/$AT$281)*100000)</f>
        <v>0</v>
      </c>
      <c r="AV281" s="157">
        <f>' B_Populations'!Q286</f>
        <v>0</v>
      </c>
      <c r="AW281" s="157">
        <f>IF(AV281=0,0,($J$281/$AV$281)*100000)</f>
        <v>0</v>
      </c>
      <c r="AX281" s="157">
        <f>' B_Populations'!S286</f>
        <v>0</v>
      </c>
      <c r="AY281" s="157">
        <f>IF(AX281=0,0,($K$281/$AX$281)*100000)</f>
        <v>0</v>
      </c>
      <c r="AZ281" s="157">
        <f>' B_Populations'!U286</f>
        <v>0</v>
      </c>
      <c r="BA281" s="157">
        <f>IF(AZ281=0,0,($L$281/$AZ$281)*100000)</f>
        <v>0</v>
      </c>
      <c r="CQ281" s="110"/>
      <c r="CR281" s="158"/>
      <c r="CS281" s="159">
        <v>6.6036999999999998E-2</v>
      </c>
      <c r="CT281" s="110"/>
      <c r="CU281" s="108" t="str">
        <f>' B_Populations'!$B$16</f>
        <v>65-74</v>
      </c>
      <c r="CV281" s="160">
        <f t="shared" si="266"/>
        <v>0</v>
      </c>
      <c r="CW281" s="161">
        <f t="shared" si="267"/>
        <v>0</v>
      </c>
      <c r="CX281" s="161">
        <f t="shared" si="268"/>
        <v>0</v>
      </c>
      <c r="CY281" s="162">
        <f t="shared" si="269"/>
        <v>0</v>
      </c>
      <c r="CZ281" s="162">
        <f t="shared" si="270"/>
        <v>0</v>
      </c>
      <c r="DA281" s="162">
        <f t="shared" si="271"/>
        <v>0</v>
      </c>
      <c r="DB281" s="162">
        <f t="shared" si="272"/>
        <v>0</v>
      </c>
      <c r="DC281" s="162">
        <f t="shared" si="273"/>
        <v>0</v>
      </c>
      <c r="DD281" s="162">
        <f t="shared" si="274"/>
        <v>0</v>
      </c>
      <c r="DE281" s="178">
        <f t="shared" si="275"/>
        <v>0</v>
      </c>
    </row>
    <row r="282" spans="1:109">
      <c r="B282" s="108" t="str">
        <f>' B_Populations'!$B$17</f>
        <v>75-84</v>
      </c>
      <c r="C282" s="301"/>
      <c r="D282" s="302"/>
      <c r="E282" s="302"/>
      <c r="F282" s="155"/>
      <c r="G282" s="155"/>
      <c r="H282" s="155"/>
      <c r="I282" s="155"/>
      <c r="J282" s="155"/>
      <c r="K282" s="155"/>
      <c r="L282" s="155"/>
      <c r="M282" s="110"/>
      <c r="N282" s="110"/>
      <c r="O282" s="110"/>
      <c r="P282" s="110"/>
      <c r="Q282" s="110"/>
      <c r="R282" s="110"/>
      <c r="S282" s="110"/>
      <c r="T282" s="110"/>
      <c r="U282" s="110"/>
      <c r="V282" s="110"/>
      <c r="W282" s="110"/>
      <c r="X282" s="110"/>
      <c r="Y282" s="110"/>
      <c r="Z282" s="177"/>
      <c r="AA282" s="177"/>
      <c r="AB282" s="177"/>
      <c r="AC282" s="177"/>
      <c r="AD282" s="177"/>
      <c r="AE282" s="177"/>
      <c r="AF282" s="177"/>
      <c r="AG282" s="110"/>
      <c r="AH282" s="157">
        <f>' B_Populations'!C287</f>
        <v>0</v>
      </c>
      <c r="AI282" s="157">
        <f>IF(AH282=0,0,($C$282/$AH$282)*100000)</f>
        <v>0</v>
      </c>
      <c r="AJ282" s="157">
        <f>' B_Populations'!E287</f>
        <v>0</v>
      </c>
      <c r="AK282" s="157">
        <f>IF(AJ282=0,0,($D$282/$AJ$282)*100000)</f>
        <v>0</v>
      </c>
      <c r="AL282" s="157">
        <f>' B_Populations'!G287</f>
        <v>0</v>
      </c>
      <c r="AM282" s="157">
        <f>IF(AL282=0,0,($E$282/$AL$282)*100000)</f>
        <v>0</v>
      </c>
      <c r="AN282" s="157">
        <f>' B_Populations'!I287</f>
        <v>0</v>
      </c>
      <c r="AO282" s="157">
        <f>IF(AN282=0,0,($F$282/$AN$282)*100000)</f>
        <v>0</v>
      </c>
      <c r="AP282" s="157">
        <f>' B_Populations'!K287</f>
        <v>0</v>
      </c>
      <c r="AQ282" s="157">
        <f>IF(AP282=0,0,($G$282/$AP$282)*100000)</f>
        <v>0</v>
      </c>
      <c r="AR282" s="157">
        <f>' B_Populations'!M287</f>
        <v>0</v>
      </c>
      <c r="AS282" s="157">
        <f>IF(AR282=0,0,($H$282/$AR$282)*100000)</f>
        <v>0</v>
      </c>
      <c r="AT282" s="157">
        <f>' B_Populations'!O287</f>
        <v>0</v>
      </c>
      <c r="AU282" s="157">
        <f>IF(AT282=0,0,($I$282/$AT$282)*100000)</f>
        <v>0</v>
      </c>
      <c r="AV282" s="157">
        <f>' B_Populations'!Q287</f>
        <v>0</v>
      </c>
      <c r="AW282" s="157">
        <f>IF(AV282=0,0,($J$282/$AV$282)*100000)</f>
        <v>0</v>
      </c>
      <c r="AX282" s="157">
        <f>' B_Populations'!S287</f>
        <v>0</v>
      </c>
      <c r="AY282" s="157">
        <f>IF(AX282=0,0,($K$282/$AX$282)*100000)</f>
        <v>0</v>
      </c>
      <c r="AZ282" s="157">
        <f>' B_Populations'!U287</f>
        <v>0</v>
      </c>
      <c r="BA282" s="157">
        <f>IF(AZ282=0,0,($L$282/$AZ$282)*100000)</f>
        <v>0</v>
      </c>
      <c r="CQ282" s="110"/>
      <c r="CR282" s="158"/>
      <c r="CS282" s="159">
        <v>4.4840999999999999E-2</v>
      </c>
      <c r="CT282" s="110"/>
      <c r="CU282" s="108" t="str">
        <f>' B_Populations'!$B$17</f>
        <v>75-84</v>
      </c>
      <c r="CV282" s="160">
        <f t="shared" si="266"/>
        <v>0</v>
      </c>
      <c r="CW282" s="161">
        <f t="shared" si="267"/>
        <v>0</v>
      </c>
      <c r="CX282" s="161">
        <f t="shared" si="268"/>
        <v>0</v>
      </c>
      <c r="CY282" s="162">
        <f t="shared" si="269"/>
        <v>0</v>
      </c>
      <c r="CZ282" s="162">
        <f t="shared" si="270"/>
        <v>0</v>
      </c>
      <c r="DA282" s="162">
        <f t="shared" si="271"/>
        <v>0</v>
      </c>
      <c r="DB282" s="162">
        <f t="shared" si="272"/>
        <v>0</v>
      </c>
      <c r="DC282" s="162">
        <f t="shared" si="273"/>
        <v>0</v>
      </c>
      <c r="DD282" s="162">
        <f t="shared" si="274"/>
        <v>0</v>
      </c>
      <c r="DE282" s="178">
        <f t="shared" si="275"/>
        <v>0</v>
      </c>
    </row>
    <row r="283" spans="1:109">
      <c r="B283" s="108" t="str">
        <f>' B_Populations'!$B$18</f>
        <v>85+</v>
      </c>
      <c r="C283" s="301"/>
      <c r="D283" s="302"/>
      <c r="E283" s="302"/>
      <c r="F283" s="155"/>
      <c r="G283" s="155"/>
      <c r="H283" s="155"/>
      <c r="I283" s="155"/>
      <c r="J283" s="155"/>
      <c r="K283" s="155"/>
      <c r="L283" s="155"/>
      <c r="M283" s="110"/>
      <c r="N283" s="110"/>
      <c r="O283" s="110"/>
      <c r="P283" s="110"/>
      <c r="Q283" s="110"/>
      <c r="R283" s="110"/>
      <c r="S283" s="110"/>
      <c r="T283" s="110"/>
      <c r="U283" s="110"/>
      <c r="V283" s="110"/>
      <c r="W283" s="110"/>
      <c r="X283" s="110"/>
      <c r="Y283" s="110"/>
      <c r="Z283" s="177"/>
      <c r="AA283" s="177"/>
      <c r="AB283" s="177"/>
      <c r="AC283" s="177"/>
      <c r="AD283" s="177"/>
      <c r="AE283" s="177"/>
      <c r="AF283" s="177"/>
      <c r="AG283" s="110"/>
      <c r="AH283" s="157">
        <f>' B_Populations'!C288</f>
        <v>0</v>
      </c>
      <c r="AI283" s="157">
        <f>IF(AH283=0,0,($C$283/$AH$283)*100000)</f>
        <v>0</v>
      </c>
      <c r="AJ283" s="157">
        <f>' B_Populations'!E288</f>
        <v>0</v>
      </c>
      <c r="AK283" s="157">
        <f>IF(AJ283=0,0,($D$283/$AJ$283)*100000)</f>
        <v>0</v>
      </c>
      <c r="AL283" s="157">
        <f>' B_Populations'!G288</f>
        <v>0</v>
      </c>
      <c r="AM283" s="157">
        <f>IF(AL283=0,0,($E$283/$AL$283)*100000)</f>
        <v>0</v>
      </c>
      <c r="AN283" s="157">
        <f>' B_Populations'!I288</f>
        <v>0</v>
      </c>
      <c r="AO283" s="157">
        <f>IF(AN283=0,0,($F$283/$AN$283)*100000)</f>
        <v>0</v>
      </c>
      <c r="AP283" s="157">
        <f>' B_Populations'!K288</f>
        <v>0</v>
      </c>
      <c r="AQ283" s="157">
        <f>IF(AP283=0,0,($G$283/$AP$283)*100000)</f>
        <v>0</v>
      </c>
      <c r="AR283" s="157">
        <f>' B_Populations'!M288</f>
        <v>0</v>
      </c>
      <c r="AS283" s="157">
        <f>IF(AR283=0,0,($H$283/$AR$283)*100000)</f>
        <v>0</v>
      </c>
      <c r="AT283" s="157">
        <f>' B_Populations'!O288</f>
        <v>0</v>
      </c>
      <c r="AU283" s="157">
        <f>IF(AT283=0,0,($I$283/$AT$283)*100000)</f>
        <v>0</v>
      </c>
      <c r="AV283" s="157">
        <f>' B_Populations'!Q288</f>
        <v>0</v>
      </c>
      <c r="AW283" s="157">
        <f>IF(AV283=0,0,($J$283/$AV$283)*100000)</f>
        <v>0</v>
      </c>
      <c r="AX283" s="157">
        <f>' B_Populations'!S288</f>
        <v>0</v>
      </c>
      <c r="AY283" s="157">
        <f>IF(AX283=0,0,($K$283/$AX$283)*100000)</f>
        <v>0</v>
      </c>
      <c r="AZ283" s="157">
        <f>' B_Populations'!U288</f>
        <v>0</v>
      </c>
      <c r="BA283" s="157">
        <f>IF(AZ283=0,0,($L$283/$AZ$283)*100000)</f>
        <v>0</v>
      </c>
      <c r="CQ283" s="110"/>
      <c r="CR283" s="158"/>
      <c r="CS283" s="159">
        <v>1.5507999999999999E-2</v>
      </c>
      <c r="CT283" s="110"/>
      <c r="CU283" s="108" t="str">
        <f>' B_Populations'!$B$18</f>
        <v>85+</v>
      </c>
      <c r="CV283" s="160">
        <f t="shared" si="266"/>
        <v>0</v>
      </c>
      <c r="CW283" s="161">
        <f t="shared" si="267"/>
        <v>0</v>
      </c>
      <c r="CX283" s="161">
        <f t="shared" si="268"/>
        <v>0</v>
      </c>
      <c r="CY283" s="162">
        <f t="shared" si="269"/>
        <v>0</v>
      </c>
      <c r="CZ283" s="162">
        <f t="shared" si="270"/>
        <v>0</v>
      </c>
      <c r="DA283" s="162">
        <f t="shared" si="271"/>
        <v>0</v>
      </c>
      <c r="DB283" s="162">
        <f t="shared" si="272"/>
        <v>0</v>
      </c>
      <c r="DC283" s="162">
        <f t="shared" si="273"/>
        <v>0</v>
      </c>
      <c r="DD283" s="162">
        <f t="shared" si="274"/>
        <v>0</v>
      </c>
      <c r="DE283" s="178">
        <f t="shared" si="275"/>
        <v>0</v>
      </c>
    </row>
    <row r="284" spans="1:109">
      <c r="B284" s="163" t="s">
        <v>115</v>
      </c>
      <c r="C284" s="164">
        <f t="shared" ref="C284:L284" si="276">SUM(C274:C283)</f>
        <v>0</v>
      </c>
      <c r="D284" s="165">
        <f t="shared" si="276"/>
        <v>0</v>
      </c>
      <c r="E284" s="165">
        <f t="shared" si="276"/>
        <v>0</v>
      </c>
      <c r="F284" s="167">
        <f t="shared" si="276"/>
        <v>0</v>
      </c>
      <c r="G284" s="167">
        <f t="shared" si="276"/>
        <v>0</v>
      </c>
      <c r="H284" s="167">
        <f t="shared" si="276"/>
        <v>0</v>
      </c>
      <c r="I284" s="167">
        <f t="shared" si="276"/>
        <v>0</v>
      </c>
      <c r="J284" s="167">
        <f t="shared" si="276"/>
        <v>0</v>
      </c>
      <c r="K284" s="167">
        <f t="shared" si="276"/>
        <v>0</v>
      </c>
      <c r="L284" s="179">
        <f t="shared" si="276"/>
        <v>0</v>
      </c>
      <c r="M284" s="98"/>
      <c r="AH284" s="170">
        <f t="shared" ref="AH284:BA284" si="277">SUM(AH274:AH283)</f>
        <v>0</v>
      </c>
      <c r="AI284" s="157">
        <f t="shared" si="277"/>
        <v>0</v>
      </c>
      <c r="AJ284" s="157">
        <f t="shared" si="277"/>
        <v>0</v>
      </c>
      <c r="AK284" s="157">
        <f t="shared" si="277"/>
        <v>0</v>
      </c>
      <c r="AL284" s="157">
        <f t="shared" si="277"/>
        <v>0</v>
      </c>
      <c r="AM284" s="157">
        <f t="shared" si="277"/>
        <v>0</v>
      </c>
      <c r="AN284" s="157">
        <f t="shared" si="277"/>
        <v>0</v>
      </c>
      <c r="AO284" s="157">
        <f t="shared" si="277"/>
        <v>0</v>
      </c>
      <c r="AP284" s="157">
        <f t="shared" si="277"/>
        <v>0</v>
      </c>
      <c r="AQ284" s="157">
        <f t="shared" si="277"/>
        <v>0</v>
      </c>
      <c r="AR284" s="157">
        <f t="shared" si="277"/>
        <v>0</v>
      </c>
      <c r="AS284" s="157">
        <f t="shared" si="277"/>
        <v>0</v>
      </c>
      <c r="AT284" s="157">
        <f t="shared" si="277"/>
        <v>0</v>
      </c>
      <c r="AU284" s="157">
        <f t="shared" si="277"/>
        <v>0</v>
      </c>
      <c r="AV284" s="157">
        <f t="shared" si="277"/>
        <v>0</v>
      </c>
      <c r="AW284" s="157">
        <f t="shared" si="277"/>
        <v>0</v>
      </c>
      <c r="AX284" s="157">
        <f t="shared" si="277"/>
        <v>0</v>
      </c>
      <c r="AY284" s="157">
        <f t="shared" si="277"/>
        <v>0</v>
      </c>
      <c r="AZ284" s="157">
        <f t="shared" si="277"/>
        <v>0</v>
      </c>
      <c r="BA284" s="157">
        <f t="shared" si="277"/>
        <v>0</v>
      </c>
      <c r="CS284" s="171"/>
      <c r="CU284" s="157" t="s">
        <v>115</v>
      </c>
      <c r="CV284" s="160">
        <f t="shared" ref="CV284:DE284" si="278">SUM(CV274:CV283)</f>
        <v>0</v>
      </c>
      <c r="CW284" s="161">
        <f t="shared" si="278"/>
        <v>0</v>
      </c>
      <c r="CX284" s="161">
        <f t="shared" si="278"/>
        <v>0</v>
      </c>
      <c r="CY284" s="172">
        <f t="shared" si="278"/>
        <v>0</v>
      </c>
      <c r="CZ284" s="172">
        <f t="shared" si="278"/>
        <v>0</v>
      </c>
      <c r="DA284" s="172">
        <f t="shared" si="278"/>
        <v>0</v>
      </c>
      <c r="DB284" s="172">
        <f t="shared" si="278"/>
        <v>0</v>
      </c>
      <c r="DC284" s="172">
        <f t="shared" si="278"/>
        <v>0</v>
      </c>
      <c r="DD284" s="172">
        <f t="shared" si="278"/>
        <v>0</v>
      </c>
      <c r="DE284" s="180">
        <f t="shared" si="278"/>
        <v>0</v>
      </c>
    </row>
    <row r="286" spans="1:109" ht="12.95" thickBot="1"/>
    <row r="287" spans="1:109" ht="13.5" thickBot="1">
      <c r="A287" s="136" t="s">
        <v>116</v>
      </c>
      <c r="B287" s="173"/>
      <c r="C287" s="174">
        <f>' B_Populations'!A295</f>
        <v>0</v>
      </c>
      <c r="D287" s="139" t="s">
        <v>103</v>
      </c>
      <c r="E287" s="139"/>
      <c r="F287" s="140" t="s">
        <v>104</v>
      </c>
      <c r="G287" s="141"/>
      <c r="H287" s="141"/>
      <c r="I287" s="141"/>
      <c r="J287" s="141"/>
      <c r="K287" s="141"/>
      <c r="L287" s="141"/>
      <c r="M287" s="98"/>
      <c r="N287" s="98"/>
      <c r="O287" s="98"/>
      <c r="P287" s="98"/>
      <c r="Q287" s="98"/>
      <c r="R287" s="98"/>
      <c r="S287" s="98"/>
      <c r="T287" s="98"/>
      <c r="U287" s="98"/>
      <c r="V287" s="98"/>
      <c r="W287" s="98"/>
      <c r="X287" s="98"/>
      <c r="Y287" s="98"/>
      <c r="CV287" s="98" t="s">
        <v>106</v>
      </c>
      <c r="CW287" s="98"/>
      <c r="CX287" s="98"/>
      <c r="CY287" s="98"/>
    </row>
    <row r="288" spans="1:109" ht="39">
      <c r="B288" s="144" t="s">
        <v>32</v>
      </c>
      <c r="C288" s="145" t="s">
        <v>107</v>
      </c>
      <c r="D288" s="146" t="s">
        <v>108</v>
      </c>
      <c r="E288" s="146" t="s">
        <v>109</v>
      </c>
      <c r="F288" s="148" t="str">
        <f>' B_Populations'!$I$8</f>
        <v>White-Not Hispanic</v>
      </c>
      <c r="G288" s="148" t="str">
        <f>' B_Populations'!$K$8</f>
        <v>Hispanic</v>
      </c>
      <c r="H288" s="148" t="str">
        <f>' B_Populations'!$M$8</f>
        <v>Black-Not Hispanic</v>
      </c>
      <c r="I288" s="148" t="str">
        <f>' B_Populations'!$O$8</f>
        <v>Asian</v>
      </c>
      <c r="J288" s="148" t="str">
        <f>' B_Populations'!$Q$8</f>
        <v>American Indian/Alaska Native</v>
      </c>
      <c r="K288" s="148" t="str">
        <f>' B_Populations'!$S$8</f>
        <v>Other</v>
      </c>
      <c r="L288" s="175" t="str">
        <f>' B_Populations'!$U$8</f>
        <v>Other</v>
      </c>
      <c r="M288" s="102"/>
      <c r="N288" s="102"/>
      <c r="O288" s="102"/>
      <c r="P288" s="102"/>
      <c r="Q288" s="102"/>
      <c r="R288" s="102"/>
      <c r="S288" s="102"/>
      <c r="T288" s="102"/>
      <c r="U288" s="102"/>
      <c r="V288" s="102"/>
      <c r="W288" s="102"/>
      <c r="X288" s="102"/>
      <c r="Y288" s="102"/>
      <c r="Z288" s="102"/>
      <c r="AA288" s="102"/>
      <c r="AB288" s="102"/>
      <c r="AC288" s="102"/>
      <c r="AD288" s="102"/>
      <c r="AE288" s="102"/>
      <c r="AF288" s="102"/>
      <c r="AH288" s="150" t="s">
        <v>110</v>
      </c>
      <c r="AI288" s="150" t="s">
        <v>111</v>
      </c>
      <c r="AJ288" s="150" t="s">
        <v>112</v>
      </c>
      <c r="AK288" s="150" t="s">
        <v>111</v>
      </c>
      <c r="AL288" s="150" t="s">
        <v>113</v>
      </c>
      <c r="AM288" s="150" t="s">
        <v>111</v>
      </c>
      <c r="AN288" s="150" t="str">
        <f>' B_Populations'!$I$8</f>
        <v>White-Not Hispanic</v>
      </c>
      <c r="AO288" s="150" t="s">
        <v>111</v>
      </c>
      <c r="AP288" s="150" t="str">
        <f>' B_Populations'!$K$8</f>
        <v>Hispanic</v>
      </c>
      <c r="AQ288" s="150" t="s">
        <v>111</v>
      </c>
      <c r="AR288" s="150" t="str">
        <f>' B_Populations'!$M$8</f>
        <v>Black-Not Hispanic</v>
      </c>
      <c r="AS288" s="150" t="s">
        <v>111</v>
      </c>
      <c r="AT288" s="150" t="str">
        <f>' B_Populations'!$O$8</f>
        <v>Asian</v>
      </c>
      <c r="AU288" s="150" t="s">
        <v>111</v>
      </c>
      <c r="AV288" s="150" t="str">
        <f>' B_Populations'!$Q$8</f>
        <v>American Indian/Alaska Native</v>
      </c>
      <c r="AW288" s="150" t="s">
        <v>111</v>
      </c>
      <c r="AX288" s="150" t="str">
        <f>' B_Populations'!$S$8</f>
        <v>Other</v>
      </c>
      <c r="AY288" s="150" t="s">
        <v>111</v>
      </c>
      <c r="AZ288" s="150" t="str">
        <f>' B_Populations'!$U$8</f>
        <v>Other</v>
      </c>
      <c r="BA288" s="150" t="s">
        <v>111</v>
      </c>
      <c r="BB288" s="102"/>
      <c r="BC288" s="102"/>
      <c r="BD288" s="102"/>
      <c r="BE288" s="102"/>
      <c r="BF288" s="102"/>
      <c r="BG288" s="102"/>
      <c r="BH288" s="102"/>
      <c r="BI288" s="102"/>
      <c r="BJ288" s="102"/>
      <c r="BK288" s="102"/>
      <c r="BL288" s="102"/>
      <c r="BM288" s="102"/>
      <c r="BN288" s="102"/>
      <c r="BO288" s="102"/>
      <c r="BP288" s="102"/>
      <c r="BQ288" s="102"/>
      <c r="BR288" s="102"/>
      <c r="BS288" s="102"/>
      <c r="BT288" s="102"/>
      <c r="BU288" s="102"/>
      <c r="BV288" s="102"/>
      <c r="BW288" s="102"/>
      <c r="BX288" s="102"/>
      <c r="BY288" s="102"/>
      <c r="BZ288" s="102"/>
      <c r="CA288" s="102"/>
      <c r="CB288" s="102"/>
      <c r="CC288" s="102"/>
      <c r="CD288" s="102"/>
      <c r="CE288" s="102"/>
      <c r="CF288" s="102"/>
      <c r="CG288" s="102"/>
      <c r="CH288" s="102"/>
      <c r="CI288" s="102"/>
      <c r="CJ288" s="102"/>
      <c r="CK288" s="102"/>
      <c r="CL288" s="102"/>
      <c r="CM288" s="102"/>
      <c r="CN288" s="102"/>
      <c r="CO288" s="102"/>
      <c r="CP288" s="102"/>
      <c r="CQ288" s="102"/>
      <c r="CR288" s="102"/>
      <c r="CS288" s="151" t="s">
        <v>114</v>
      </c>
      <c r="CU288" s="150" t="s">
        <v>32</v>
      </c>
      <c r="CV288" s="152" t="s">
        <v>33</v>
      </c>
      <c r="CW288" s="153" t="s">
        <v>34</v>
      </c>
      <c r="CX288" s="153" t="s">
        <v>35</v>
      </c>
      <c r="CY288" s="148" t="str">
        <f>' B_Populations'!$I$8</f>
        <v>White-Not Hispanic</v>
      </c>
      <c r="CZ288" s="148" t="str">
        <f>' B_Populations'!$K$8</f>
        <v>Hispanic</v>
      </c>
      <c r="DA288" s="148" t="str">
        <f>' B_Populations'!$M$8</f>
        <v>Black-Not Hispanic</v>
      </c>
      <c r="DB288" s="148" t="str">
        <f>' B_Populations'!$O$8</f>
        <v>Asian</v>
      </c>
      <c r="DC288" s="148" t="str">
        <f>' B_Populations'!$Q$8</f>
        <v>American Indian/Alaska Native</v>
      </c>
      <c r="DD288" s="148" t="str">
        <f>' B_Populations'!$S$8</f>
        <v>Other</v>
      </c>
      <c r="DE288" s="175" t="str">
        <f>' B_Populations'!$U$8</f>
        <v>Other</v>
      </c>
    </row>
    <row r="289" spans="1:129">
      <c r="B289" s="108" t="str">
        <f>' B_Populations'!$B$9</f>
        <v>10-14</v>
      </c>
      <c r="C289" s="301"/>
      <c r="D289" s="302"/>
      <c r="E289" s="302"/>
      <c r="F289" s="155"/>
      <c r="G289" s="155"/>
      <c r="H289" s="155"/>
      <c r="I289" s="155"/>
      <c r="J289" s="155"/>
      <c r="K289" s="155"/>
      <c r="L289" s="155"/>
      <c r="M289" s="110"/>
      <c r="N289" s="110"/>
      <c r="O289" s="110"/>
      <c r="P289" s="110"/>
      <c r="Q289" s="110"/>
      <c r="R289" s="110"/>
      <c r="S289" s="110"/>
      <c r="T289" s="110"/>
      <c r="U289" s="110"/>
      <c r="V289" s="110"/>
      <c r="W289" s="110"/>
      <c r="X289" s="110"/>
      <c r="Y289" s="110"/>
      <c r="Z289" s="177"/>
      <c r="AA289" s="177"/>
      <c r="AB289" s="177"/>
      <c r="AC289" s="177"/>
      <c r="AD289" s="177"/>
      <c r="AE289" s="177"/>
      <c r="AF289" s="177"/>
      <c r="AG289" s="110"/>
      <c r="AH289" s="157">
        <f>' B_Populations'!C293</f>
        <v>0</v>
      </c>
      <c r="AI289" s="157">
        <f>IF(AH289=0,0,($C$289/$AH$289)*100000)</f>
        <v>0</v>
      </c>
      <c r="AJ289" s="157">
        <f>' B_Populations'!E293</f>
        <v>0</v>
      </c>
      <c r="AK289" s="157">
        <f>IF(AJ289=0,0,($D$289/$AJ$289)*100000)</f>
        <v>0</v>
      </c>
      <c r="AL289" s="157">
        <f>' B_Populations'!G293</f>
        <v>0</v>
      </c>
      <c r="AM289" s="157">
        <f>IF(AL289=0,0,($E$289/$AL$289)*100000)</f>
        <v>0</v>
      </c>
      <c r="AN289" s="157">
        <f>' B_Populations'!I293</f>
        <v>0</v>
      </c>
      <c r="AO289" s="157">
        <f>IF(AN289=0,0,($F$289/$AN$289)*100000)</f>
        <v>0</v>
      </c>
      <c r="AP289" s="157">
        <f>' B_Populations'!K293</f>
        <v>0</v>
      </c>
      <c r="AQ289" s="157">
        <f>IF(AP289=0,0,($G$289/$AP$289)*100000)</f>
        <v>0</v>
      </c>
      <c r="AR289" s="157">
        <f>' B_Populations'!M293</f>
        <v>0</v>
      </c>
      <c r="AS289" s="157">
        <f>IF(AR289=0,0,($H$289/$AR$289)*100000)</f>
        <v>0</v>
      </c>
      <c r="AT289" s="157">
        <f>' B_Populations'!O293</f>
        <v>0</v>
      </c>
      <c r="AU289" s="157">
        <f>IF(AT289=0,0,($I$289/$AT$289)*100000)</f>
        <v>0</v>
      </c>
      <c r="AV289" s="157">
        <f>' B_Populations'!Q293</f>
        <v>0</v>
      </c>
      <c r="AW289" s="157">
        <f>IF(AV289=0,0,($J$289/$AV$289)*100000)</f>
        <v>0</v>
      </c>
      <c r="AX289" s="157">
        <f>' B_Populations'!S293</f>
        <v>0</v>
      </c>
      <c r="AY289" s="157">
        <f>IF(AX289=0,0,($K$289/$AX$289)*100000)</f>
        <v>0</v>
      </c>
      <c r="AZ289" s="157">
        <f>' B_Populations'!U293</f>
        <v>0</v>
      </c>
      <c r="BA289" s="157">
        <f>IF(AZ289=0,0,($L$289/$AZ$289)*100000)</f>
        <v>0</v>
      </c>
      <c r="CQ289" s="110"/>
      <c r="CR289" s="158"/>
      <c r="CS289" s="159">
        <v>7.3032E-2</v>
      </c>
      <c r="CT289" s="110"/>
      <c r="CU289" s="108" t="str">
        <f>' B_Populations'!$B$9</f>
        <v>10-14</v>
      </c>
      <c r="CV289" s="160">
        <f t="shared" ref="CV289:CV298" si="279">AI289*CS289</f>
        <v>0</v>
      </c>
      <c r="CW289" s="161">
        <f t="shared" ref="CW289:CW298" si="280">AK289*CS289</f>
        <v>0</v>
      </c>
      <c r="CX289" s="161">
        <f t="shared" ref="CX289:CX298" si="281">AM289*CS289</f>
        <v>0</v>
      </c>
      <c r="CY289" s="162">
        <f t="shared" ref="CY289:CY298" si="282">AO289*CS289</f>
        <v>0</v>
      </c>
      <c r="CZ289" s="162">
        <f t="shared" ref="CZ289:CZ298" si="283">AQ289*CS289</f>
        <v>0</v>
      </c>
      <c r="DA289" s="162">
        <f t="shared" ref="DA289:DA298" si="284">AS289*CS289</f>
        <v>0</v>
      </c>
      <c r="DB289" s="162">
        <f t="shared" ref="DB289:DB298" si="285">AU289*CS289</f>
        <v>0</v>
      </c>
      <c r="DC289" s="162">
        <f t="shared" ref="DC289:DC298" si="286">AW289*CS289</f>
        <v>0</v>
      </c>
      <c r="DD289" s="162">
        <f t="shared" ref="DD289:DD298" si="287">AY289*CS289</f>
        <v>0</v>
      </c>
      <c r="DE289" s="178">
        <f t="shared" ref="DE289:DE298" si="288">BA289*CS289</f>
        <v>0</v>
      </c>
    </row>
    <row r="290" spans="1:129">
      <c r="B290" s="108" t="str">
        <f>' B_Populations'!$B$10</f>
        <v>15-19</v>
      </c>
      <c r="C290" s="301"/>
      <c r="D290" s="302"/>
      <c r="E290" s="302"/>
      <c r="F290" s="155"/>
      <c r="G290" s="155"/>
      <c r="H290" s="155"/>
      <c r="I290" s="155"/>
      <c r="J290" s="155"/>
      <c r="K290" s="155"/>
      <c r="L290" s="155"/>
      <c r="M290" s="110"/>
      <c r="N290" s="110"/>
      <c r="O290" s="110"/>
      <c r="P290" s="110"/>
      <c r="Q290" s="110"/>
      <c r="R290" s="110"/>
      <c r="S290" s="110"/>
      <c r="T290" s="110"/>
      <c r="U290" s="110"/>
      <c r="V290" s="110"/>
      <c r="W290" s="110"/>
      <c r="X290" s="110"/>
      <c r="Y290" s="110"/>
      <c r="Z290" s="177"/>
      <c r="AA290" s="177"/>
      <c r="AB290" s="177"/>
      <c r="AC290" s="177"/>
      <c r="AD290" s="177"/>
      <c r="AE290" s="177"/>
      <c r="AF290" s="177"/>
      <c r="AG290" s="110"/>
      <c r="AH290" s="157">
        <f>' B_Populations'!C294</f>
        <v>0</v>
      </c>
      <c r="AI290" s="157">
        <f>IF(AH290=0,0,($C$290/$AH$290)*100000)</f>
        <v>0</v>
      </c>
      <c r="AJ290" s="157">
        <f>' B_Populations'!E294</f>
        <v>0</v>
      </c>
      <c r="AK290" s="157">
        <f>IF(AJ290=0,0,($D$290/$AJ$290)*100000)</f>
        <v>0</v>
      </c>
      <c r="AL290" s="157">
        <f>' B_Populations'!G294</f>
        <v>0</v>
      </c>
      <c r="AM290" s="157">
        <f>IF(AL290=0,0,($E$290/$AL$290)*100000)</f>
        <v>0</v>
      </c>
      <c r="AN290" s="157">
        <f>' B_Populations'!I294</f>
        <v>0</v>
      </c>
      <c r="AO290" s="157">
        <f>IF(AN290=0,0,($F$290/$AN$290)*100000)</f>
        <v>0</v>
      </c>
      <c r="AP290" s="157">
        <f>' B_Populations'!K294</f>
        <v>0</v>
      </c>
      <c r="AQ290" s="157">
        <f>IF(AP290=0,0,($G$290/$AP$290)*100000)</f>
        <v>0</v>
      </c>
      <c r="AR290" s="157">
        <f>' B_Populations'!M294</f>
        <v>0</v>
      </c>
      <c r="AS290" s="157">
        <f>IF(AR290=0,0,($H$290/$AR$290)*100000)</f>
        <v>0</v>
      </c>
      <c r="AT290" s="157">
        <f>' B_Populations'!O294</f>
        <v>0</v>
      </c>
      <c r="AU290" s="157">
        <f>IF(AT290=0,0,($I$290/$AT$290)*100000)</f>
        <v>0</v>
      </c>
      <c r="AV290" s="157">
        <f>' B_Populations'!Q294</f>
        <v>0</v>
      </c>
      <c r="AW290" s="157">
        <f>IF(AV290=0,0,($J$290/$AV$290)*100000)</f>
        <v>0</v>
      </c>
      <c r="AX290" s="157">
        <f>' B_Populations'!S294</f>
        <v>0</v>
      </c>
      <c r="AY290" s="157">
        <f>IF(AX290=0,0,($K$290/$AX$290)*100000)</f>
        <v>0</v>
      </c>
      <c r="AZ290" s="157">
        <f>' B_Populations'!U294</f>
        <v>0</v>
      </c>
      <c r="BA290" s="157">
        <f>IF(AZ290=0,0,($L$290/$AZ$290)*100000)</f>
        <v>0</v>
      </c>
      <c r="CQ290" s="110"/>
      <c r="CR290" s="158"/>
      <c r="CS290" s="159">
        <v>7.2168999999999997E-2</v>
      </c>
      <c r="CT290" s="110"/>
      <c r="CU290" s="108" t="str">
        <f>' B_Populations'!$B$10</f>
        <v>15-19</v>
      </c>
      <c r="CV290" s="160">
        <f t="shared" si="279"/>
        <v>0</v>
      </c>
      <c r="CW290" s="161">
        <f t="shared" si="280"/>
        <v>0</v>
      </c>
      <c r="CX290" s="161">
        <f t="shared" si="281"/>
        <v>0</v>
      </c>
      <c r="CY290" s="162">
        <f t="shared" si="282"/>
        <v>0</v>
      </c>
      <c r="CZ290" s="162">
        <f t="shared" si="283"/>
        <v>0</v>
      </c>
      <c r="DA290" s="162">
        <f t="shared" si="284"/>
        <v>0</v>
      </c>
      <c r="DB290" s="162">
        <f t="shared" si="285"/>
        <v>0</v>
      </c>
      <c r="DC290" s="162">
        <f t="shared" si="286"/>
        <v>0</v>
      </c>
      <c r="DD290" s="162">
        <f t="shared" si="287"/>
        <v>0</v>
      </c>
      <c r="DE290" s="178">
        <f t="shared" si="288"/>
        <v>0</v>
      </c>
    </row>
    <row r="291" spans="1:129">
      <c r="B291" s="108" t="str">
        <f>' B_Populations'!$B$11</f>
        <v>20-24</v>
      </c>
      <c r="C291" s="301"/>
      <c r="D291" s="302"/>
      <c r="E291" s="302"/>
      <c r="F291" s="155"/>
      <c r="G291" s="155"/>
      <c r="H291" s="155"/>
      <c r="I291" s="155"/>
      <c r="J291" s="155"/>
      <c r="K291" s="155"/>
      <c r="L291" s="155"/>
      <c r="M291" s="110"/>
      <c r="N291" s="110"/>
      <c r="O291" s="110"/>
      <c r="P291" s="110"/>
      <c r="Q291" s="110"/>
      <c r="R291" s="110"/>
      <c r="S291" s="110"/>
      <c r="T291" s="110"/>
      <c r="U291" s="110"/>
      <c r="V291" s="110"/>
      <c r="W291" s="110"/>
      <c r="X291" s="110"/>
      <c r="Y291" s="110"/>
      <c r="Z291" s="177"/>
      <c r="AA291" s="177"/>
      <c r="AB291" s="177"/>
      <c r="AC291" s="177"/>
      <c r="AD291" s="177"/>
      <c r="AE291" s="177"/>
      <c r="AF291" s="177"/>
      <c r="AG291" s="110"/>
      <c r="AH291" s="157">
        <f>' B_Populations'!C295</f>
        <v>0</v>
      </c>
      <c r="AI291" s="157">
        <f>IF(AH291=0,0,($C$291/$AH$291)*100000)</f>
        <v>0</v>
      </c>
      <c r="AJ291" s="157">
        <f>' B_Populations'!E295</f>
        <v>0</v>
      </c>
      <c r="AK291" s="157">
        <f>IF(AJ291=0,0,($D$291/$AJ$291)*100000)</f>
        <v>0</v>
      </c>
      <c r="AL291" s="157">
        <f>' B_Populations'!G295</f>
        <v>0</v>
      </c>
      <c r="AM291" s="157">
        <f>IF(AL291=0,0,($E$291/$AL$291)*100000)</f>
        <v>0</v>
      </c>
      <c r="AN291" s="157">
        <f>' B_Populations'!I295</f>
        <v>0</v>
      </c>
      <c r="AO291" s="157">
        <f>IF(AN291=0,0,($F$291/$AN$291)*100000)</f>
        <v>0</v>
      </c>
      <c r="AP291" s="157">
        <f>' B_Populations'!K295</f>
        <v>0</v>
      </c>
      <c r="AQ291" s="157">
        <f>IF(AP291=0,0,($G$291/$AP$291)*100000)</f>
        <v>0</v>
      </c>
      <c r="AR291" s="157">
        <f>' B_Populations'!M295</f>
        <v>0</v>
      </c>
      <c r="AS291" s="157">
        <f>IF(AR291=0,0,($H$291/$AR$291)*100000)</f>
        <v>0</v>
      </c>
      <c r="AT291" s="157">
        <f>' B_Populations'!O295</f>
        <v>0</v>
      </c>
      <c r="AU291" s="157">
        <f>IF(AT291=0,0,($I$291/$AT$291)*100000)</f>
        <v>0</v>
      </c>
      <c r="AV291" s="157">
        <f>' B_Populations'!Q295</f>
        <v>0</v>
      </c>
      <c r="AW291" s="157">
        <f>IF(AV291=0,0,($J$291/$AV$291)*100000)</f>
        <v>0</v>
      </c>
      <c r="AX291" s="157">
        <f>' B_Populations'!S295</f>
        <v>0</v>
      </c>
      <c r="AY291" s="157">
        <f>IF(AX291=0,0,($K$291/$AX$291)*100000)</f>
        <v>0</v>
      </c>
      <c r="AZ291" s="157">
        <f>' B_Populations'!U295</f>
        <v>0</v>
      </c>
      <c r="BA291" s="157">
        <f>IF(AZ291=0,0,($L$291/$AZ$291)*100000)</f>
        <v>0</v>
      </c>
      <c r="CQ291" s="110"/>
      <c r="CR291" s="158"/>
      <c r="CS291" s="159">
        <v>6.6477999999999995E-2</v>
      </c>
      <c r="CT291" s="110"/>
      <c r="CU291" s="108" t="str">
        <f>' B_Populations'!$B$11</f>
        <v>20-24</v>
      </c>
      <c r="CV291" s="160">
        <f t="shared" si="279"/>
        <v>0</v>
      </c>
      <c r="CW291" s="161">
        <f t="shared" si="280"/>
        <v>0</v>
      </c>
      <c r="CX291" s="161">
        <f t="shared" si="281"/>
        <v>0</v>
      </c>
      <c r="CY291" s="162">
        <f t="shared" si="282"/>
        <v>0</v>
      </c>
      <c r="CZ291" s="162">
        <f t="shared" si="283"/>
        <v>0</v>
      </c>
      <c r="DA291" s="162">
        <f t="shared" si="284"/>
        <v>0</v>
      </c>
      <c r="DB291" s="162">
        <f t="shared" si="285"/>
        <v>0</v>
      </c>
      <c r="DC291" s="162">
        <f t="shared" si="286"/>
        <v>0</v>
      </c>
      <c r="DD291" s="162">
        <f t="shared" si="287"/>
        <v>0</v>
      </c>
      <c r="DE291" s="178">
        <f t="shared" si="288"/>
        <v>0</v>
      </c>
    </row>
    <row r="292" spans="1:129">
      <c r="B292" s="108" t="str">
        <f>' B_Populations'!$B$12</f>
        <v>25-34</v>
      </c>
      <c r="C292" s="301"/>
      <c r="D292" s="302"/>
      <c r="E292" s="302"/>
      <c r="F292" s="155"/>
      <c r="G292" s="155"/>
      <c r="H292" s="155"/>
      <c r="I292" s="155"/>
      <c r="J292" s="155"/>
      <c r="K292" s="155"/>
      <c r="L292" s="155"/>
      <c r="M292" s="110"/>
      <c r="N292" s="110"/>
      <c r="O292" s="110"/>
      <c r="P292" s="110"/>
      <c r="Q292" s="110"/>
      <c r="R292" s="110"/>
      <c r="S292" s="110"/>
      <c r="T292" s="110"/>
      <c r="U292" s="110"/>
      <c r="V292" s="110"/>
      <c r="W292" s="110"/>
      <c r="X292" s="110"/>
      <c r="Y292" s="110"/>
      <c r="Z292" s="177"/>
      <c r="AA292" s="177"/>
      <c r="AB292" s="177"/>
      <c r="AC292" s="177"/>
      <c r="AD292" s="177"/>
      <c r="AE292" s="177"/>
      <c r="AF292" s="177"/>
      <c r="AG292" s="110"/>
      <c r="AH292" s="157">
        <f>' B_Populations'!C296</f>
        <v>0</v>
      </c>
      <c r="AI292" s="157">
        <f>IF(AH292=0,0,($C$292/$AH$292)*100000)</f>
        <v>0</v>
      </c>
      <c r="AJ292" s="157">
        <f>' B_Populations'!E296</f>
        <v>0</v>
      </c>
      <c r="AK292" s="157">
        <f>IF(AJ292=0,0,($D$292/$AJ$292)*100000)</f>
        <v>0</v>
      </c>
      <c r="AL292" s="157">
        <f>' B_Populations'!G296</f>
        <v>0</v>
      </c>
      <c r="AM292" s="157">
        <f>IF(AL292=0,0,($E$292/$AL$292)*100000)</f>
        <v>0</v>
      </c>
      <c r="AN292" s="157">
        <f>' B_Populations'!I296</f>
        <v>0</v>
      </c>
      <c r="AO292" s="157">
        <f>IF(AN292=0,0,($F$292/$AN$292)*100000)</f>
        <v>0</v>
      </c>
      <c r="AP292" s="157">
        <f>' B_Populations'!K296</f>
        <v>0</v>
      </c>
      <c r="AQ292" s="157">
        <f>IF(AP292=0,0,($G$292/$AP$292)*100000)</f>
        <v>0</v>
      </c>
      <c r="AR292" s="157">
        <f>' B_Populations'!M296</f>
        <v>0</v>
      </c>
      <c r="AS292" s="157">
        <f>IF(AR292=0,0,($H$292/$AR$292)*100000)</f>
        <v>0</v>
      </c>
      <c r="AT292" s="157">
        <f>' B_Populations'!O296</f>
        <v>0</v>
      </c>
      <c r="AU292" s="157">
        <f>IF(AT292=0,0,($I$292/$AT$292)*100000)</f>
        <v>0</v>
      </c>
      <c r="AV292" s="157">
        <f>' B_Populations'!Q296</f>
        <v>0</v>
      </c>
      <c r="AW292" s="157">
        <f>IF(AV292=0,0,($J$292/$AV$292)*100000)</f>
        <v>0</v>
      </c>
      <c r="AX292" s="157">
        <f>' B_Populations'!S296</f>
        <v>0</v>
      </c>
      <c r="AY292" s="157">
        <f>IF(AX292=0,0,($K$292/$AX$292)*100000)</f>
        <v>0</v>
      </c>
      <c r="AZ292" s="157">
        <f>' B_Populations'!U296</f>
        <v>0</v>
      </c>
      <c r="BA292" s="157">
        <f>IF(AZ292=0,0,($L$292/$AZ$292)*100000)</f>
        <v>0</v>
      </c>
      <c r="CQ292" s="110"/>
      <c r="CR292" s="158"/>
      <c r="CS292" s="159">
        <v>0.135573</v>
      </c>
      <c r="CT292" s="110"/>
      <c r="CU292" s="108" t="str">
        <f>' B_Populations'!$B$12</f>
        <v>25-34</v>
      </c>
      <c r="CV292" s="160">
        <f t="shared" si="279"/>
        <v>0</v>
      </c>
      <c r="CW292" s="161">
        <f t="shared" si="280"/>
        <v>0</v>
      </c>
      <c r="CX292" s="161">
        <f t="shared" si="281"/>
        <v>0</v>
      </c>
      <c r="CY292" s="162">
        <f t="shared" si="282"/>
        <v>0</v>
      </c>
      <c r="CZ292" s="162">
        <f t="shared" si="283"/>
        <v>0</v>
      </c>
      <c r="DA292" s="162">
        <f t="shared" si="284"/>
        <v>0</v>
      </c>
      <c r="DB292" s="162">
        <f t="shared" si="285"/>
        <v>0</v>
      </c>
      <c r="DC292" s="162">
        <f t="shared" si="286"/>
        <v>0</v>
      </c>
      <c r="DD292" s="162">
        <f t="shared" si="287"/>
        <v>0</v>
      </c>
      <c r="DE292" s="178">
        <f t="shared" si="288"/>
        <v>0</v>
      </c>
    </row>
    <row r="293" spans="1:129">
      <c r="B293" s="108" t="str">
        <f>' B_Populations'!$B$13</f>
        <v>35-44</v>
      </c>
      <c r="C293" s="301"/>
      <c r="D293" s="302"/>
      <c r="E293" s="302"/>
      <c r="F293" s="155"/>
      <c r="G293" s="155"/>
      <c r="H293" s="155"/>
      <c r="I293" s="155"/>
      <c r="J293" s="155"/>
      <c r="K293" s="155"/>
      <c r="L293" s="155"/>
      <c r="M293" s="110"/>
      <c r="N293" s="110"/>
      <c r="O293" s="110"/>
      <c r="P293" s="110"/>
      <c r="Q293" s="110"/>
      <c r="R293" s="110"/>
      <c r="S293" s="110"/>
      <c r="T293" s="110"/>
      <c r="U293" s="110"/>
      <c r="V293" s="110"/>
      <c r="W293" s="110"/>
      <c r="X293" s="110"/>
      <c r="Y293" s="110"/>
      <c r="Z293" s="177"/>
      <c r="AA293" s="177"/>
      <c r="AB293" s="177"/>
      <c r="AC293" s="177"/>
      <c r="AD293" s="177"/>
      <c r="AE293" s="177"/>
      <c r="AF293" s="177"/>
      <c r="AG293" s="110"/>
      <c r="AH293" s="157">
        <f>' B_Populations'!C297</f>
        <v>0</v>
      </c>
      <c r="AI293" s="157">
        <f>IF(AH293=0,0,($C$293/$AH$293)*100000)</f>
        <v>0</v>
      </c>
      <c r="AJ293" s="157">
        <f>' B_Populations'!E297</f>
        <v>0</v>
      </c>
      <c r="AK293" s="157">
        <f>IF(AJ293=0,0,($D$293/$AJ$293)*100000)</f>
        <v>0</v>
      </c>
      <c r="AL293" s="157">
        <f>' B_Populations'!G297</f>
        <v>0</v>
      </c>
      <c r="AM293" s="157">
        <f>IF(AL293=0,0,($E$293/$AL$293)*100000)</f>
        <v>0</v>
      </c>
      <c r="AN293" s="157">
        <f>' B_Populations'!I297</f>
        <v>0</v>
      </c>
      <c r="AO293" s="157">
        <f>IF(AN293=0,0,($F$293/$AN$293)*100000)</f>
        <v>0</v>
      </c>
      <c r="AP293" s="157">
        <f>' B_Populations'!K297</f>
        <v>0</v>
      </c>
      <c r="AQ293" s="157">
        <f>IF(AP293=0,0,($G$293/$AP$293)*100000)</f>
        <v>0</v>
      </c>
      <c r="AR293" s="157">
        <f>' B_Populations'!M297</f>
        <v>0</v>
      </c>
      <c r="AS293" s="157">
        <f>IF(AR293=0,0,($H$293/$AR$293)*100000)</f>
        <v>0</v>
      </c>
      <c r="AT293" s="157">
        <f>' B_Populations'!O297</f>
        <v>0</v>
      </c>
      <c r="AU293" s="157">
        <f>IF(AT293=0,0,($I$293/$AT$293)*100000)</f>
        <v>0</v>
      </c>
      <c r="AV293" s="157">
        <f>' B_Populations'!Q297</f>
        <v>0</v>
      </c>
      <c r="AW293" s="157">
        <f>IF(AV293=0,0,($J$293/$AV$293)*100000)</f>
        <v>0</v>
      </c>
      <c r="AX293" s="157">
        <f>' B_Populations'!S297</f>
        <v>0</v>
      </c>
      <c r="AY293" s="157">
        <f>IF(AX293=0,0,($K$293/$AX$293)*100000)</f>
        <v>0</v>
      </c>
      <c r="AZ293" s="157">
        <f>' B_Populations'!U297</f>
        <v>0</v>
      </c>
      <c r="BA293" s="157">
        <f>IF(AZ293=0,0,($L$293/$AZ$293)*100000)</f>
        <v>0</v>
      </c>
      <c r="CQ293" s="110"/>
      <c r="CR293" s="158"/>
      <c r="CS293" s="159">
        <v>0.16261300000000001</v>
      </c>
      <c r="CT293" s="110"/>
      <c r="CU293" s="108" t="str">
        <f>' B_Populations'!$B$13</f>
        <v>35-44</v>
      </c>
      <c r="CV293" s="160">
        <f t="shared" si="279"/>
        <v>0</v>
      </c>
      <c r="CW293" s="161">
        <f t="shared" si="280"/>
        <v>0</v>
      </c>
      <c r="CX293" s="161">
        <f t="shared" si="281"/>
        <v>0</v>
      </c>
      <c r="CY293" s="162">
        <f t="shared" si="282"/>
        <v>0</v>
      </c>
      <c r="CZ293" s="162">
        <f t="shared" si="283"/>
        <v>0</v>
      </c>
      <c r="DA293" s="162">
        <f t="shared" si="284"/>
        <v>0</v>
      </c>
      <c r="DB293" s="162">
        <f t="shared" si="285"/>
        <v>0</v>
      </c>
      <c r="DC293" s="162">
        <f t="shared" si="286"/>
        <v>0</v>
      </c>
      <c r="DD293" s="162">
        <f t="shared" si="287"/>
        <v>0</v>
      </c>
      <c r="DE293" s="178">
        <f t="shared" si="288"/>
        <v>0</v>
      </c>
    </row>
    <row r="294" spans="1:129">
      <c r="B294" s="108" t="str">
        <f>' B_Populations'!$B$14</f>
        <v>45-54</v>
      </c>
      <c r="C294" s="301"/>
      <c r="D294" s="302"/>
      <c r="E294" s="302"/>
      <c r="F294" s="155"/>
      <c r="G294" s="155"/>
      <c r="H294" s="155"/>
      <c r="I294" s="155"/>
      <c r="J294" s="155"/>
      <c r="K294" s="155"/>
      <c r="L294" s="155"/>
      <c r="M294" s="110"/>
      <c r="N294" s="110"/>
      <c r="O294" s="110"/>
      <c r="P294" s="110"/>
      <c r="Q294" s="110"/>
      <c r="R294" s="110"/>
      <c r="S294" s="110"/>
      <c r="T294" s="110"/>
      <c r="U294" s="110"/>
      <c r="V294" s="110"/>
      <c r="W294" s="110"/>
      <c r="X294" s="110"/>
      <c r="Y294" s="110"/>
      <c r="Z294" s="177"/>
      <c r="AA294" s="177"/>
      <c r="AB294" s="177"/>
      <c r="AC294" s="177"/>
      <c r="AD294" s="177"/>
      <c r="AE294" s="177"/>
      <c r="AF294" s="177"/>
      <c r="AG294" s="110"/>
      <c r="AH294" s="157">
        <f>' B_Populations'!C298</f>
        <v>0</v>
      </c>
      <c r="AI294" s="157">
        <f>IF(AH294=0,0,($C$294/$AH$294)*100000)</f>
        <v>0</v>
      </c>
      <c r="AJ294" s="157">
        <f>' B_Populations'!E298</f>
        <v>0</v>
      </c>
      <c r="AK294" s="157">
        <f>IF(AJ294=0,0,($D$294/$AJ$294)*100000)</f>
        <v>0</v>
      </c>
      <c r="AL294" s="157">
        <f>' B_Populations'!G298</f>
        <v>0</v>
      </c>
      <c r="AM294" s="157">
        <f>IF(AL294=0,0,($E$294/$AL$294)*100000)</f>
        <v>0</v>
      </c>
      <c r="AN294" s="157">
        <f>' B_Populations'!I298</f>
        <v>0</v>
      </c>
      <c r="AO294" s="157">
        <f>IF(AN294=0,0,($F$294/$AN$294)*100000)</f>
        <v>0</v>
      </c>
      <c r="AP294" s="157">
        <f>' B_Populations'!K298</f>
        <v>0</v>
      </c>
      <c r="AQ294" s="157">
        <f>IF(AP294=0,0,($G$294/$AP$294)*100000)</f>
        <v>0</v>
      </c>
      <c r="AR294" s="157">
        <f>' B_Populations'!M298</f>
        <v>0</v>
      </c>
      <c r="AS294" s="157">
        <f>IF(AR294=0,0,($H$294/$AR$294)*100000)</f>
        <v>0</v>
      </c>
      <c r="AT294" s="157">
        <f>' B_Populations'!O298</f>
        <v>0</v>
      </c>
      <c r="AU294" s="157">
        <f>IF(AT294=0,0,($I$294/$AT$294)*100000)</f>
        <v>0</v>
      </c>
      <c r="AV294" s="157">
        <f>' B_Populations'!Q298</f>
        <v>0</v>
      </c>
      <c r="AW294" s="157">
        <f>IF(AV294=0,0,($J$294/$AV$294)*100000)</f>
        <v>0</v>
      </c>
      <c r="AX294" s="157">
        <f>' B_Populations'!S298</f>
        <v>0</v>
      </c>
      <c r="AY294" s="157">
        <f>IF(AX294=0,0,($K$294/$AX$294)*100000)</f>
        <v>0</v>
      </c>
      <c r="AZ294" s="157">
        <f>' B_Populations'!U298</f>
        <v>0</v>
      </c>
      <c r="BA294" s="157">
        <f>IF(AZ294=0,0,($L$294/$AZ$294)*100000)</f>
        <v>0</v>
      </c>
      <c r="CQ294" s="110"/>
      <c r="CR294" s="158"/>
      <c r="CS294" s="159">
        <v>0.13483400000000001</v>
      </c>
      <c r="CT294" s="110"/>
      <c r="CU294" s="108" t="str">
        <f>' B_Populations'!$B$14</f>
        <v>45-54</v>
      </c>
      <c r="CV294" s="160">
        <f t="shared" si="279"/>
        <v>0</v>
      </c>
      <c r="CW294" s="161">
        <f t="shared" si="280"/>
        <v>0</v>
      </c>
      <c r="CX294" s="161">
        <f t="shared" si="281"/>
        <v>0</v>
      </c>
      <c r="CY294" s="162">
        <f t="shared" si="282"/>
        <v>0</v>
      </c>
      <c r="CZ294" s="162">
        <f t="shared" si="283"/>
        <v>0</v>
      </c>
      <c r="DA294" s="162">
        <f t="shared" si="284"/>
        <v>0</v>
      </c>
      <c r="DB294" s="162">
        <f t="shared" si="285"/>
        <v>0</v>
      </c>
      <c r="DC294" s="162">
        <f t="shared" si="286"/>
        <v>0</v>
      </c>
      <c r="DD294" s="162">
        <f t="shared" si="287"/>
        <v>0</v>
      </c>
      <c r="DE294" s="178">
        <f t="shared" si="288"/>
        <v>0</v>
      </c>
    </row>
    <row r="295" spans="1:129">
      <c r="B295" s="108" t="str">
        <f>' B_Populations'!$B$15</f>
        <v>55-64</v>
      </c>
      <c r="C295" s="301"/>
      <c r="D295" s="302"/>
      <c r="E295" s="302"/>
      <c r="F295" s="155"/>
      <c r="G295" s="155"/>
      <c r="H295" s="155"/>
      <c r="I295" s="155"/>
      <c r="J295" s="155"/>
      <c r="K295" s="155"/>
      <c r="L295" s="155"/>
      <c r="M295" s="110"/>
      <c r="N295" s="110"/>
      <c r="O295" s="110"/>
      <c r="P295" s="110"/>
      <c r="Q295" s="110"/>
      <c r="R295" s="110"/>
      <c r="S295" s="110"/>
      <c r="T295" s="110"/>
      <c r="U295" s="110"/>
      <c r="V295" s="110"/>
      <c r="W295" s="110"/>
      <c r="X295" s="110"/>
      <c r="Y295" s="110"/>
      <c r="Z295" s="177"/>
      <c r="AA295" s="177"/>
      <c r="AB295" s="177"/>
      <c r="AC295" s="177"/>
      <c r="AD295" s="177"/>
      <c r="AE295" s="177"/>
      <c r="AF295" s="177"/>
      <c r="AG295" s="110"/>
      <c r="AH295" s="157">
        <f>' B_Populations'!C299</f>
        <v>0</v>
      </c>
      <c r="AI295" s="157">
        <f>IF(AH295=0,0,($C$295/$AH$295)*100000)</f>
        <v>0</v>
      </c>
      <c r="AJ295" s="157">
        <f>' B_Populations'!E299</f>
        <v>0</v>
      </c>
      <c r="AK295" s="157">
        <f>IF(AJ295=0,0,($D$295/$AJ$295)*100000)</f>
        <v>0</v>
      </c>
      <c r="AL295" s="157">
        <f>' B_Populations'!G299</f>
        <v>0</v>
      </c>
      <c r="AM295" s="157">
        <f>IF(AL295=0,0,($E$295/$AL$295)*100000)</f>
        <v>0</v>
      </c>
      <c r="AN295" s="157">
        <f>' B_Populations'!I299</f>
        <v>0</v>
      </c>
      <c r="AO295" s="157">
        <f>IF(AN295=0,0,($F$295/$AN$295)*100000)</f>
        <v>0</v>
      </c>
      <c r="AP295" s="157">
        <f>' B_Populations'!K299</f>
        <v>0</v>
      </c>
      <c r="AQ295" s="157">
        <f>IF(AP295=0,0,($G$295/$AP$295)*100000)</f>
        <v>0</v>
      </c>
      <c r="AR295" s="157">
        <f>' B_Populations'!M299</f>
        <v>0</v>
      </c>
      <c r="AS295" s="157">
        <f>IF(AR295=0,0,($H$295/$AR$295)*100000)</f>
        <v>0</v>
      </c>
      <c r="AT295" s="157">
        <f>' B_Populations'!O299</f>
        <v>0</v>
      </c>
      <c r="AU295" s="157">
        <f>IF(AT295=0,0,($I$295/$AT$295)*100000)</f>
        <v>0</v>
      </c>
      <c r="AV295" s="157">
        <f>' B_Populations'!Q299</f>
        <v>0</v>
      </c>
      <c r="AW295" s="157">
        <f>IF(AV295=0,0,($J$295/$AV$295)*100000)</f>
        <v>0</v>
      </c>
      <c r="AX295" s="157">
        <f>' B_Populations'!S299</f>
        <v>0</v>
      </c>
      <c r="AY295" s="157">
        <f>IF(AX295=0,0,($K$295/$AX$295)*100000)</f>
        <v>0</v>
      </c>
      <c r="AZ295" s="157">
        <f>' B_Populations'!U299</f>
        <v>0</v>
      </c>
      <c r="BA295" s="157">
        <f>IF(AZ295=0,0,($L$295/$AZ$295)*100000)</f>
        <v>0</v>
      </c>
      <c r="CQ295" s="110"/>
      <c r="CR295" s="158"/>
      <c r="CS295" s="159">
        <v>8.7247000000000005E-2</v>
      </c>
      <c r="CT295" s="110"/>
      <c r="CU295" s="108" t="str">
        <f>' B_Populations'!$B$15</f>
        <v>55-64</v>
      </c>
      <c r="CV295" s="160">
        <f t="shared" si="279"/>
        <v>0</v>
      </c>
      <c r="CW295" s="161">
        <f t="shared" si="280"/>
        <v>0</v>
      </c>
      <c r="CX295" s="161">
        <f t="shared" si="281"/>
        <v>0</v>
      </c>
      <c r="CY295" s="162">
        <f t="shared" si="282"/>
        <v>0</v>
      </c>
      <c r="CZ295" s="162">
        <f t="shared" si="283"/>
        <v>0</v>
      </c>
      <c r="DA295" s="162">
        <f t="shared" si="284"/>
        <v>0</v>
      </c>
      <c r="DB295" s="162">
        <f t="shared" si="285"/>
        <v>0</v>
      </c>
      <c r="DC295" s="162">
        <f t="shared" si="286"/>
        <v>0</v>
      </c>
      <c r="DD295" s="162">
        <f t="shared" si="287"/>
        <v>0</v>
      </c>
      <c r="DE295" s="178">
        <f t="shared" si="288"/>
        <v>0</v>
      </c>
    </row>
    <row r="296" spans="1:129">
      <c r="B296" s="108" t="str">
        <f>' B_Populations'!$B$16</f>
        <v>65-74</v>
      </c>
      <c r="C296" s="301"/>
      <c r="D296" s="302"/>
      <c r="E296" s="302"/>
      <c r="F296" s="155"/>
      <c r="G296" s="155"/>
      <c r="H296" s="155"/>
      <c r="I296" s="155"/>
      <c r="J296" s="155"/>
      <c r="K296" s="155"/>
      <c r="L296" s="155"/>
      <c r="M296" s="110"/>
      <c r="N296" s="110"/>
      <c r="O296" s="110"/>
      <c r="P296" s="110"/>
      <c r="Q296" s="110"/>
      <c r="R296" s="110"/>
      <c r="S296" s="110"/>
      <c r="T296" s="110"/>
      <c r="U296" s="110"/>
      <c r="V296" s="110"/>
      <c r="W296" s="110"/>
      <c r="X296" s="110"/>
      <c r="Y296" s="110"/>
      <c r="Z296" s="177"/>
      <c r="AA296" s="177"/>
      <c r="AB296" s="177"/>
      <c r="AC296" s="177"/>
      <c r="AD296" s="177"/>
      <c r="AE296" s="177"/>
      <c r="AF296" s="177"/>
      <c r="AG296" s="110"/>
      <c r="AH296" s="157">
        <f>' B_Populations'!C300</f>
        <v>0</v>
      </c>
      <c r="AI296" s="157">
        <f>IF(AH296=0,0,($C$296/$AH$296)*100000)</f>
        <v>0</v>
      </c>
      <c r="AJ296" s="157">
        <f>' B_Populations'!E300</f>
        <v>0</v>
      </c>
      <c r="AK296" s="157">
        <f>IF(AJ296=0,0,($D$296/$AJ$296)*100000)</f>
        <v>0</v>
      </c>
      <c r="AL296" s="157">
        <f>' B_Populations'!G300</f>
        <v>0</v>
      </c>
      <c r="AM296" s="157">
        <f>IF(AL296=0,0,($E$296/$AL$296)*100000)</f>
        <v>0</v>
      </c>
      <c r="AN296" s="157">
        <f>' B_Populations'!I300</f>
        <v>0</v>
      </c>
      <c r="AO296" s="157">
        <f>IF(AN296=0,0,($F$296/$AN$296)*100000)</f>
        <v>0</v>
      </c>
      <c r="AP296" s="157">
        <f>' B_Populations'!K300</f>
        <v>0</v>
      </c>
      <c r="AQ296" s="157">
        <f>IF(AP296=0,0,($G$296/$AP$296)*100000)</f>
        <v>0</v>
      </c>
      <c r="AR296" s="157">
        <f>' B_Populations'!M300</f>
        <v>0</v>
      </c>
      <c r="AS296" s="157">
        <f>IF(AR296=0,0,($H$296/$AR$296)*100000)</f>
        <v>0</v>
      </c>
      <c r="AT296" s="157">
        <f>' B_Populations'!O300</f>
        <v>0</v>
      </c>
      <c r="AU296" s="157">
        <f>IF(AT296=0,0,($I$296/$AT$296)*100000)</f>
        <v>0</v>
      </c>
      <c r="AV296" s="157">
        <f>' B_Populations'!Q300</f>
        <v>0</v>
      </c>
      <c r="AW296" s="157">
        <f>IF(AV296=0,0,($J$296/$AV$296)*100000)</f>
        <v>0</v>
      </c>
      <c r="AX296" s="157">
        <f>' B_Populations'!S300</f>
        <v>0</v>
      </c>
      <c r="AY296" s="157">
        <f>IF(AX296=0,0,($K$296/$AX$296)*100000)</f>
        <v>0</v>
      </c>
      <c r="AZ296" s="157">
        <f>' B_Populations'!U300</f>
        <v>0</v>
      </c>
      <c r="BA296" s="157">
        <f>IF(AZ296=0,0,($L$296/$AZ$296)*100000)</f>
        <v>0</v>
      </c>
      <c r="CQ296" s="110"/>
      <c r="CR296" s="158"/>
      <c r="CS296" s="159">
        <v>6.6036999999999998E-2</v>
      </c>
      <c r="CT296" s="110"/>
      <c r="CU296" s="108" t="str">
        <f>' B_Populations'!$B$16</f>
        <v>65-74</v>
      </c>
      <c r="CV296" s="160">
        <f t="shared" si="279"/>
        <v>0</v>
      </c>
      <c r="CW296" s="161">
        <f t="shared" si="280"/>
        <v>0</v>
      </c>
      <c r="CX296" s="161">
        <f t="shared" si="281"/>
        <v>0</v>
      </c>
      <c r="CY296" s="162">
        <f t="shared" si="282"/>
        <v>0</v>
      </c>
      <c r="CZ296" s="162">
        <f t="shared" si="283"/>
        <v>0</v>
      </c>
      <c r="DA296" s="162">
        <f t="shared" si="284"/>
        <v>0</v>
      </c>
      <c r="DB296" s="162">
        <f t="shared" si="285"/>
        <v>0</v>
      </c>
      <c r="DC296" s="162">
        <f t="shared" si="286"/>
        <v>0</v>
      </c>
      <c r="DD296" s="162">
        <f t="shared" si="287"/>
        <v>0</v>
      </c>
      <c r="DE296" s="178">
        <f t="shared" si="288"/>
        <v>0</v>
      </c>
    </row>
    <row r="297" spans="1:129">
      <c r="B297" s="108" t="str">
        <f>' B_Populations'!$B$17</f>
        <v>75-84</v>
      </c>
      <c r="C297" s="301"/>
      <c r="D297" s="302"/>
      <c r="E297" s="302"/>
      <c r="F297" s="155"/>
      <c r="G297" s="155"/>
      <c r="H297" s="155"/>
      <c r="I297" s="155"/>
      <c r="J297" s="155"/>
      <c r="K297" s="155"/>
      <c r="L297" s="155"/>
      <c r="M297" s="110"/>
      <c r="N297" s="110"/>
      <c r="O297" s="110"/>
      <c r="P297" s="110"/>
      <c r="Q297" s="110"/>
      <c r="R297" s="110"/>
      <c r="S297" s="110"/>
      <c r="T297" s="110"/>
      <c r="U297" s="110"/>
      <c r="V297" s="110"/>
      <c r="W297" s="110"/>
      <c r="X297" s="110"/>
      <c r="Y297" s="110"/>
      <c r="Z297" s="177"/>
      <c r="AA297" s="177"/>
      <c r="AB297" s="177"/>
      <c r="AC297" s="177"/>
      <c r="AD297" s="177"/>
      <c r="AE297" s="177"/>
      <c r="AF297" s="177"/>
      <c r="AG297" s="110"/>
      <c r="AH297" s="157">
        <f>' B_Populations'!C301</f>
        <v>0</v>
      </c>
      <c r="AI297" s="157">
        <f>IF(AH297=0,0,($C$297/$AH$297)*100000)</f>
        <v>0</v>
      </c>
      <c r="AJ297" s="157">
        <f>' B_Populations'!E301</f>
        <v>0</v>
      </c>
      <c r="AK297" s="157">
        <f>IF(AJ297=0,0,($D$297/$AJ$297)*100000)</f>
        <v>0</v>
      </c>
      <c r="AL297" s="157">
        <f>' B_Populations'!G301</f>
        <v>0</v>
      </c>
      <c r="AM297" s="157">
        <f>IF(AL297=0,0,($E$297/$AL$297)*100000)</f>
        <v>0</v>
      </c>
      <c r="AN297" s="157">
        <f>' B_Populations'!I301</f>
        <v>0</v>
      </c>
      <c r="AO297" s="157">
        <f>IF(AN297=0,0,($F$297/$AN$297)*100000)</f>
        <v>0</v>
      </c>
      <c r="AP297" s="157">
        <f>' B_Populations'!K301</f>
        <v>0</v>
      </c>
      <c r="AQ297" s="157">
        <f>IF(AP297=0,0,($G$297/$AP$297)*100000)</f>
        <v>0</v>
      </c>
      <c r="AR297" s="157">
        <f>' B_Populations'!M301</f>
        <v>0</v>
      </c>
      <c r="AS297" s="157">
        <f>IF(AR297=0,0,($H$297/$AR$297)*100000)</f>
        <v>0</v>
      </c>
      <c r="AT297" s="157">
        <f>' B_Populations'!O301</f>
        <v>0</v>
      </c>
      <c r="AU297" s="157">
        <f>IF(AT297=0,0,($I$297/$AT$297)*100000)</f>
        <v>0</v>
      </c>
      <c r="AV297" s="157">
        <f>' B_Populations'!Q301</f>
        <v>0</v>
      </c>
      <c r="AW297" s="157">
        <f>IF(AV297=0,0,($J$297/$AV$297)*100000)</f>
        <v>0</v>
      </c>
      <c r="AX297" s="157">
        <f>' B_Populations'!S301</f>
        <v>0</v>
      </c>
      <c r="AY297" s="157">
        <f>IF(AX297=0,0,($K$297/$AX$297)*100000)</f>
        <v>0</v>
      </c>
      <c r="AZ297" s="157">
        <f>' B_Populations'!U301</f>
        <v>0</v>
      </c>
      <c r="BA297" s="157">
        <f>IF(AZ297=0,0,($L$297/$AZ$297)*100000)</f>
        <v>0</v>
      </c>
      <c r="CQ297" s="110"/>
      <c r="CR297" s="158"/>
      <c r="CS297" s="159">
        <v>4.4840999999999999E-2</v>
      </c>
      <c r="CT297" s="110"/>
      <c r="CU297" s="108" t="str">
        <f>' B_Populations'!$B$17</f>
        <v>75-84</v>
      </c>
      <c r="CV297" s="160">
        <f t="shared" si="279"/>
        <v>0</v>
      </c>
      <c r="CW297" s="161">
        <f t="shared" si="280"/>
        <v>0</v>
      </c>
      <c r="CX297" s="161">
        <f t="shared" si="281"/>
        <v>0</v>
      </c>
      <c r="CY297" s="162">
        <f t="shared" si="282"/>
        <v>0</v>
      </c>
      <c r="CZ297" s="162">
        <f t="shared" si="283"/>
        <v>0</v>
      </c>
      <c r="DA297" s="162">
        <f t="shared" si="284"/>
        <v>0</v>
      </c>
      <c r="DB297" s="162">
        <f t="shared" si="285"/>
        <v>0</v>
      </c>
      <c r="DC297" s="162">
        <f t="shared" si="286"/>
        <v>0</v>
      </c>
      <c r="DD297" s="162">
        <f t="shared" si="287"/>
        <v>0</v>
      </c>
      <c r="DE297" s="178">
        <f t="shared" si="288"/>
        <v>0</v>
      </c>
    </row>
    <row r="298" spans="1:129">
      <c r="B298" s="108" t="str">
        <f>' B_Populations'!$B$18</f>
        <v>85+</v>
      </c>
      <c r="C298" s="301"/>
      <c r="D298" s="302"/>
      <c r="E298" s="302"/>
      <c r="F298" s="155"/>
      <c r="G298" s="155"/>
      <c r="H298" s="155"/>
      <c r="I298" s="155"/>
      <c r="J298" s="155"/>
      <c r="K298" s="155"/>
      <c r="L298" s="155"/>
      <c r="M298" s="110"/>
      <c r="N298" s="110"/>
      <c r="O298" s="110"/>
      <c r="P298" s="110"/>
      <c r="Q298" s="110"/>
      <c r="R298" s="110"/>
      <c r="S298" s="110"/>
      <c r="T298" s="110"/>
      <c r="U298" s="110"/>
      <c r="V298" s="110"/>
      <c r="W298" s="110"/>
      <c r="X298" s="110"/>
      <c r="Y298" s="110"/>
      <c r="Z298" s="177"/>
      <c r="AA298" s="177"/>
      <c r="AB298" s="177"/>
      <c r="AC298" s="177"/>
      <c r="AD298" s="177"/>
      <c r="AE298" s="177"/>
      <c r="AF298" s="177"/>
      <c r="AG298" s="110"/>
      <c r="AH298" s="157">
        <f>' B_Populations'!C302</f>
        <v>0</v>
      </c>
      <c r="AI298" s="157">
        <f>IF(AH298=0,0,($C$298/$AH$298)*100000)</f>
        <v>0</v>
      </c>
      <c r="AJ298" s="157">
        <f>' B_Populations'!E302</f>
        <v>0</v>
      </c>
      <c r="AK298" s="157">
        <f>IF(AJ298=0,0,($D$298/$AJ$298)*100000)</f>
        <v>0</v>
      </c>
      <c r="AL298" s="157">
        <f>' B_Populations'!G302</f>
        <v>0</v>
      </c>
      <c r="AM298" s="157">
        <f>IF(AL298=0,0,($E$298/$AL$298)*100000)</f>
        <v>0</v>
      </c>
      <c r="AN298" s="157">
        <f>' B_Populations'!I302</f>
        <v>0</v>
      </c>
      <c r="AO298" s="157">
        <f>IF(AN298=0,0,($F$298/$AN$298)*100000)</f>
        <v>0</v>
      </c>
      <c r="AP298" s="157">
        <f>' B_Populations'!K302</f>
        <v>0</v>
      </c>
      <c r="AQ298" s="157">
        <f>IF(AP298=0,0,($G$298/$AP$298)*100000)</f>
        <v>0</v>
      </c>
      <c r="AR298" s="157">
        <f>' B_Populations'!M302</f>
        <v>0</v>
      </c>
      <c r="AS298" s="157">
        <f>IF(AR298=0,0,($H$298/$AR$298)*100000)</f>
        <v>0</v>
      </c>
      <c r="AT298" s="157">
        <f>' B_Populations'!O302</f>
        <v>0</v>
      </c>
      <c r="AU298" s="157">
        <f>IF(AT298=0,0,($I$298/$AT$298)*100000)</f>
        <v>0</v>
      </c>
      <c r="AV298" s="157">
        <f>' B_Populations'!Q302</f>
        <v>0</v>
      </c>
      <c r="AW298" s="157">
        <f>IF(AV298=0,0,($J$298/$AV$298)*100000)</f>
        <v>0</v>
      </c>
      <c r="AX298" s="157">
        <f>' B_Populations'!S302</f>
        <v>0</v>
      </c>
      <c r="AY298" s="157">
        <f>IF(AX298=0,0,($K$298/$AX$298)*100000)</f>
        <v>0</v>
      </c>
      <c r="AZ298" s="157">
        <f>' B_Populations'!U302</f>
        <v>0</v>
      </c>
      <c r="BA298" s="157">
        <f>IF(AZ298=0,0,($L$298/$AZ$298)*100000)</f>
        <v>0</v>
      </c>
      <c r="CQ298" s="110"/>
      <c r="CR298" s="158"/>
      <c r="CS298" s="159">
        <v>1.5507999999999999E-2</v>
      </c>
      <c r="CT298" s="110"/>
      <c r="CU298" s="108" t="str">
        <f>' B_Populations'!$B$18</f>
        <v>85+</v>
      </c>
      <c r="CV298" s="160">
        <f t="shared" si="279"/>
        <v>0</v>
      </c>
      <c r="CW298" s="161">
        <f t="shared" si="280"/>
        <v>0</v>
      </c>
      <c r="CX298" s="161">
        <f t="shared" si="281"/>
        <v>0</v>
      </c>
      <c r="CY298" s="162">
        <f t="shared" si="282"/>
        <v>0</v>
      </c>
      <c r="CZ298" s="162">
        <f t="shared" si="283"/>
        <v>0</v>
      </c>
      <c r="DA298" s="162">
        <f t="shared" si="284"/>
        <v>0</v>
      </c>
      <c r="DB298" s="162">
        <f t="shared" si="285"/>
        <v>0</v>
      </c>
      <c r="DC298" s="162">
        <f t="shared" si="286"/>
        <v>0</v>
      </c>
      <c r="DD298" s="162">
        <f t="shared" si="287"/>
        <v>0</v>
      </c>
      <c r="DE298" s="178">
        <f t="shared" si="288"/>
        <v>0</v>
      </c>
    </row>
    <row r="299" spans="1:129">
      <c r="B299" s="163" t="s">
        <v>115</v>
      </c>
      <c r="C299" s="164">
        <f t="shared" ref="C299:L299" si="289">SUM(C289:C298)</f>
        <v>0</v>
      </c>
      <c r="D299" s="165">
        <f t="shared" si="289"/>
        <v>0</v>
      </c>
      <c r="E299" s="165">
        <f t="shared" si="289"/>
        <v>0</v>
      </c>
      <c r="F299" s="167">
        <f t="shared" si="289"/>
        <v>0</v>
      </c>
      <c r="G299" s="167">
        <f t="shared" si="289"/>
        <v>0</v>
      </c>
      <c r="H299" s="167">
        <f t="shared" si="289"/>
        <v>0</v>
      </c>
      <c r="I299" s="167">
        <f t="shared" si="289"/>
        <v>0</v>
      </c>
      <c r="J299" s="167">
        <f t="shared" si="289"/>
        <v>0</v>
      </c>
      <c r="K299" s="167">
        <f t="shared" si="289"/>
        <v>0</v>
      </c>
      <c r="L299" s="179">
        <f t="shared" si="289"/>
        <v>0</v>
      </c>
      <c r="M299" s="98"/>
      <c r="AH299" s="170">
        <f t="shared" ref="AH299:BA299" si="290">SUM(AH289:AH298)</f>
        <v>0</v>
      </c>
      <c r="AI299" s="157">
        <f t="shared" si="290"/>
        <v>0</v>
      </c>
      <c r="AJ299" s="157">
        <f t="shared" si="290"/>
        <v>0</v>
      </c>
      <c r="AK299" s="157">
        <f t="shared" si="290"/>
        <v>0</v>
      </c>
      <c r="AL299" s="157">
        <f t="shared" si="290"/>
        <v>0</v>
      </c>
      <c r="AM299" s="157">
        <f t="shared" si="290"/>
        <v>0</v>
      </c>
      <c r="AN299" s="157">
        <f t="shared" si="290"/>
        <v>0</v>
      </c>
      <c r="AO299" s="157">
        <f t="shared" si="290"/>
        <v>0</v>
      </c>
      <c r="AP299" s="157">
        <f t="shared" si="290"/>
        <v>0</v>
      </c>
      <c r="AQ299" s="157">
        <f t="shared" si="290"/>
        <v>0</v>
      </c>
      <c r="AR299" s="157">
        <f t="shared" si="290"/>
        <v>0</v>
      </c>
      <c r="AS299" s="157">
        <f t="shared" si="290"/>
        <v>0</v>
      </c>
      <c r="AT299" s="157">
        <f t="shared" si="290"/>
        <v>0</v>
      </c>
      <c r="AU299" s="157">
        <f t="shared" si="290"/>
        <v>0</v>
      </c>
      <c r="AV299" s="157">
        <f t="shared" si="290"/>
        <v>0</v>
      </c>
      <c r="AW299" s="157">
        <f t="shared" si="290"/>
        <v>0</v>
      </c>
      <c r="AX299" s="157">
        <f t="shared" si="290"/>
        <v>0</v>
      </c>
      <c r="AY299" s="157">
        <f t="shared" si="290"/>
        <v>0</v>
      </c>
      <c r="AZ299" s="157">
        <f t="shared" si="290"/>
        <v>0</v>
      </c>
      <c r="BA299" s="157">
        <f t="shared" si="290"/>
        <v>0</v>
      </c>
      <c r="CS299" s="171"/>
      <c r="CU299" s="157" t="s">
        <v>115</v>
      </c>
      <c r="CV299" s="160">
        <f t="shared" ref="CV299:DE299" si="291">SUM(CV289:CV298)</f>
        <v>0</v>
      </c>
      <c r="CW299" s="161">
        <f t="shared" si="291"/>
        <v>0</v>
      </c>
      <c r="CX299" s="161">
        <f t="shared" si="291"/>
        <v>0</v>
      </c>
      <c r="CY299" s="172">
        <f t="shared" si="291"/>
        <v>0</v>
      </c>
      <c r="CZ299" s="172">
        <f t="shared" si="291"/>
        <v>0</v>
      </c>
      <c r="DA299" s="172">
        <f t="shared" si="291"/>
        <v>0</v>
      </c>
      <c r="DB299" s="172">
        <f t="shared" si="291"/>
        <v>0</v>
      </c>
      <c r="DC299" s="172">
        <f t="shared" si="291"/>
        <v>0</v>
      </c>
      <c r="DD299" s="172">
        <f t="shared" si="291"/>
        <v>0</v>
      </c>
      <c r="DE299" s="180">
        <f t="shared" si="291"/>
        <v>0</v>
      </c>
    </row>
    <row r="301" spans="1:129" ht="12.95" thickBot="1"/>
    <row r="302" spans="1:129" ht="13.5" thickBot="1">
      <c r="A302" s="136" t="s">
        <v>117</v>
      </c>
      <c r="B302" s="137"/>
      <c r="C302" s="181" t="str">
        <f>' B_Populations'!A70&amp;"-"&amp;' B_Populations'!A10</f>
        <v>2017-2021</v>
      </c>
      <c r="D302" s="182"/>
      <c r="E302" s="183"/>
      <c r="F302" s="140" t="s">
        <v>104</v>
      </c>
      <c r="G302" s="141"/>
      <c r="H302" s="141"/>
      <c r="I302" s="141"/>
      <c r="J302" s="141"/>
      <c r="K302" s="141"/>
      <c r="L302" s="141"/>
      <c r="M302" s="98"/>
      <c r="N302" s="98"/>
      <c r="O302" s="98"/>
      <c r="P302" s="98"/>
      <c r="Q302" s="98"/>
      <c r="R302" s="98"/>
      <c r="S302" s="98"/>
      <c r="T302" s="98"/>
      <c r="U302" s="98"/>
      <c r="V302" s="98"/>
      <c r="W302" s="98"/>
      <c r="X302" s="98"/>
      <c r="Y302" s="98"/>
      <c r="CV302" s="98" t="s">
        <v>106</v>
      </c>
      <c r="CW302" s="98"/>
      <c r="CX302" s="98"/>
      <c r="CY302" s="98"/>
    </row>
    <row r="303" spans="1:129" ht="12.75">
      <c r="B303" s="144" t="s">
        <v>32</v>
      </c>
      <c r="C303" s="216"/>
      <c r="D303" s="217"/>
      <c r="E303" s="218"/>
      <c r="F303" s="184" t="str">
        <f>' B_Populations'!$I$8</f>
        <v>White-Not Hispanic</v>
      </c>
      <c r="G303" s="147" t="str">
        <f>' B_Populations'!$K$8</f>
        <v>Hispanic</v>
      </c>
      <c r="H303" s="148" t="str">
        <f>' B_Populations'!$M$8</f>
        <v>Black-Not Hispanic</v>
      </c>
      <c r="I303" s="148" t="str">
        <f>' B_Populations'!$O$8</f>
        <v>Asian</v>
      </c>
      <c r="J303" s="148" t="str">
        <f>' B_Populations'!$Q$8</f>
        <v>American Indian/Alaska Native</v>
      </c>
      <c r="K303" s="148" t="str">
        <f>' B_Populations'!$S$8</f>
        <v>Other</v>
      </c>
      <c r="L303" s="175" t="str">
        <f>' B_Populations'!$U$8</f>
        <v>Other</v>
      </c>
      <c r="M303" s="102"/>
      <c r="N303" s="102"/>
      <c r="O303" s="102"/>
      <c r="P303" s="102"/>
      <c r="Q303" s="102"/>
      <c r="R303" s="102"/>
      <c r="S303" s="102"/>
      <c r="T303" s="102"/>
      <c r="U303" s="102"/>
      <c r="V303" s="102"/>
      <c r="W303" s="102"/>
      <c r="X303" s="102"/>
      <c r="Y303" s="102"/>
      <c r="Z303" s="102"/>
      <c r="AA303" s="102"/>
      <c r="AB303" s="102"/>
      <c r="AC303" s="102"/>
      <c r="AD303" s="102"/>
      <c r="AE303" s="102"/>
      <c r="AF303" s="102"/>
      <c r="AH303" s="102"/>
      <c r="AI303" s="102"/>
      <c r="AJ303" s="102"/>
      <c r="AK303" s="102"/>
      <c r="AL303" s="102"/>
      <c r="AM303" s="102"/>
      <c r="AN303" s="303" t="str">
        <f>' B_Populations'!$I$8</f>
        <v>White-Not Hispanic</v>
      </c>
      <c r="AO303" s="186" t="s">
        <v>111</v>
      </c>
      <c r="AP303" s="150" t="str">
        <f>' B_Populations'!$K$8</f>
        <v>Hispanic</v>
      </c>
      <c r="AQ303" s="150" t="s">
        <v>111</v>
      </c>
      <c r="AR303" s="150" t="str">
        <f>' B_Populations'!$M$8</f>
        <v>Black-Not Hispanic</v>
      </c>
      <c r="AS303" s="150" t="s">
        <v>111</v>
      </c>
      <c r="AT303" s="150" t="str">
        <f>' B_Populations'!$O$8</f>
        <v>Asian</v>
      </c>
      <c r="AU303" s="150" t="s">
        <v>111</v>
      </c>
      <c r="AV303" s="150" t="str">
        <f>' B_Populations'!$Q$8</f>
        <v>American Indian/Alaska Native</v>
      </c>
      <c r="AW303" s="150" t="s">
        <v>111</v>
      </c>
      <c r="AX303" s="150" t="str">
        <f>' B_Populations'!$S$8</f>
        <v>Other</v>
      </c>
      <c r="AY303" s="150" t="s">
        <v>111</v>
      </c>
      <c r="AZ303" s="150" t="str">
        <f>' B_Populations'!$U$8</f>
        <v>Other</v>
      </c>
      <c r="BA303" s="150" t="s">
        <v>111</v>
      </c>
      <c r="BB303" s="102"/>
      <c r="BC303" s="102"/>
      <c r="BD303" s="102"/>
      <c r="BE303" s="102"/>
      <c r="BF303" s="102"/>
      <c r="BG303" s="102"/>
      <c r="BH303" s="102"/>
      <c r="BI303" s="102"/>
      <c r="BJ303" s="102"/>
      <c r="BK303" s="102"/>
      <c r="BL303" s="102"/>
      <c r="BM303" s="102"/>
      <c r="BN303" s="102"/>
      <c r="BO303" s="102"/>
      <c r="BP303" s="102"/>
      <c r="BQ303" s="102"/>
      <c r="BR303" s="102"/>
      <c r="BS303" s="102"/>
      <c r="BT303" s="102"/>
      <c r="BU303" s="102"/>
      <c r="BV303" s="102"/>
      <c r="BW303" s="102"/>
      <c r="BX303" s="102"/>
      <c r="BY303" s="102"/>
      <c r="BZ303" s="102"/>
      <c r="CA303" s="102"/>
      <c r="CB303" s="102"/>
      <c r="CC303" s="102"/>
      <c r="CD303" s="102"/>
      <c r="CE303" s="102"/>
      <c r="CF303" s="102"/>
      <c r="CG303" s="102"/>
      <c r="CH303" s="102"/>
      <c r="CI303" s="102"/>
      <c r="CJ303" s="102"/>
      <c r="CK303" s="102"/>
      <c r="CL303" s="102"/>
      <c r="CM303" s="102"/>
      <c r="CN303" s="102"/>
      <c r="CO303" s="102"/>
      <c r="CP303" s="102"/>
      <c r="CQ303" s="102"/>
      <c r="CR303" s="102"/>
      <c r="CS303" s="151" t="s">
        <v>114</v>
      </c>
      <c r="CU303" s="150" t="s">
        <v>32</v>
      </c>
      <c r="CV303" s="150"/>
      <c r="CW303" s="150"/>
      <c r="CX303" s="150"/>
      <c r="CY303" s="148" t="str">
        <f>' B_Populations'!$I$8</f>
        <v>White-Not Hispanic</v>
      </c>
      <c r="CZ303" s="148" t="str">
        <f>' B_Populations'!$K$8</f>
        <v>Hispanic</v>
      </c>
      <c r="DA303" s="148" t="str">
        <f>' B_Populations'!$M$8</f>
        <v>Black-Not Hispanic</v>
      </c>
      <c r="DB303" s="148" t="str">
        <f>' B_Populations'!$O$8</f>
        <v>Asian</v>
      </c>
      <c r="DC303" s="148" t="str">
        <f>' B_Populations'!$Q$8</f>
        <v>American Indian/Alaska Native</v>
      </c>
      <c r="DD303" s="148" t="str">
        <f>' B_Populations'!$S$8</f>
        <v>Other</v>
      </c>
      <c r="DE303" s="175" t="str">
        <f>' B_Populations'!$U$8</f>
        <v>Other</v>
      </c>
      <c r="DF303" s="102"/>
      <c r="DG303" s="102"/>
      <c r="DH303" s="102"/>
      <c r="DI303" s="102"/>
      <c r="DJ303" s="102"/>
      <c r="DK303" s="102"/>
      <c r="DL303" s="102"/>
      <c r="DM303" s="102"/>
      <c r="DN303" s="102"/>
      <c r="DO303" s="102"/>
      <c r="DP303" s="102"/>
      <c r="DQ303" s="102"/>
      <c r="DR303" s="102"/>
      <c r="DS303" s="102"/>
      <c r="DT303" s="102"/>
      <c r="DU303" s="102"/>
      <c r="DV303" s="102"/>
      <c r="DW303" s="102"/>
      <c r="DX303" s="102"/>
      <c r="DY303" s="102"/>
    </row>
    <row r="304" spans="1:129" ht="12.6" customHeight="1">
      <c r="B304" s="108" t="str">
        <f>' B_Populations'!$B$9</f>
        <v>10-14</v>
      </c>
      <c r="C304" s="266">
        <f>C4+C19+C34+C49+C64</f>
        <v>4</v>
      </c>
      <c r="D304" s="267"/>
      <c r="E304" s="268"/>
      <c r="F304" s="187"/>
      <c r="G304" s="155"/>
      <c r="H304" s="155"/>
      <c r="I304" s="155"/>
      <c r="J304" s="155"/>
      <c r="K304" s="155"/>
      <c r="L304" s="197"/>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N304" s="304">
        <f>SUM(' B_Populations'!I9+' B_Populations'!I24+' B_Populations'!I39+' B_Populations'!I54+' B_Populations'!I69)</f>
        <v>0</v>
      </c>
      <c r="AO304" s="189">
        <f>IF(AN304=0,0,($F$304/$AN$304)*100000)</f>
        <v>0</v>
      </c>
      <c r="AP304" s="157">
        <f>SUM(' B_Populations'!K9+' B_Populations'!K24+' B_Populations'!K39+' B_Populations'!K54+' B_Populations'!K69)</f>
        <v>0</v>
      </c>
      <c r="AQ304" s="157">
        <f>IF(AP304=0,0,($G$304/$AP$304)*100000)</f>
        <v>0</v>
      </c>
      <c r="AR304" s="157">
        <f>SUM(' B_Populations'!M9+' B_Populations'!M24+' B_Populations'!M39+' B_Populations'!M54+' B_Populations'!M69)</f>
        <v>0</v>
      </c>
      <c r="AS304" s="157">
        <f>IF(AR304=0,0,($H$304/$AR$304)*100000)</f>
        <v>0</v>
      </c>
      <c r="AT304" s="157">
        <f>SUM(' B_Populations'!O9+' B_Populations'!O24+' B_Populations'!O39+' B_Populations'!O54+' B_Populations'!O69)</f>
        <v>0</v>
      </c>
      <c r="AU304" s="157">
        <f>IF(AT304=0,0,($I$304/$AT$304)*100000)</f>
        <v>0</v>
      </c>
      <c r="AV304" s="157">
        <f>SUM(' B_Populations'!Q9+' B_Populations'!Q24+' B_Populations'!Q39+' B_Populations'!Q54+' B_Populations'!Q69)</f>
        <v>0</v>
      </c>
      <c r="AW304" s="157">
        <f>IF(AV304=0,0,($J$304/$AV$304)*100000)</f>
        <v>0</v>
      </c>
      <c r="AX304" s="157">
        <f>SUM(' B_Populations'!S9+' B_Populations'!S24+' B_Populations'!S39+' B_Populations'!S54+' B_Populations'!S69)</f>
        <v>0</v>
      </c>
      <c r="AY304" s="157">
        <f>IF(AX304=0,0,($K$304/$AX$304)*100000)</f>
        <v>0</v>
      </c>
      <c r="AZ304" s="157">
        <f>SUM(' B_Populations'!U9+' B_Populations'!U24+' B_Populations'!U39+' B_Populations'!U54+' B_Populations'!U69)</f>
        <v>0</v>
      </c>
      <c r="BA304" s="157">
        <f>IF(AZ304=0,0,($L$304/$AZ$304)*100000)</f>
        <v>0</v>
      </c>
      <c r="CQ304" s="110"/>
      <c r="CR304" s="158"/>
      <c r="CS304" s="159">
        <v>7.3032E-2</v>
      </c>
      <c r="CT304" s="110"/>
      <c r="CU304" s="108" t="str">
        <f>' B_Populations'!$B$9</f>
        <v>10-14</v>
      </c>
      <c r="CV304" s="157">
        <f>(CV4+CV19+CV34+CV49+CV64)/5</f>
        <v>0.13788358111966389</v>
      </c>
      <c r="CW304" s="157">
        <f t="shared" ref="CW304:CX304" si="292">(CW4+CW19+CW34+CW49+CW64)/5</f>
        <v>0.19730379575847629</v>
      </c>
      <c r="CX304" s="157">
        <f t="shared" si="292"/>
        <v>6.9954022988505754E-2</v>
      </c>
      <c r="CY304" s="162">
        <f t="shared" ref="CY304:CY313" si="293">AO304*CS304</f>
        <v>0</v>
      </c>
      <c r="CZ304" s="162">
        <f t="shared" ref="CZ304:CZ313" si="294">AQ304*CS304</f>
        <v>0</v>
      </c>
      <c r="DA304" s="162">
        <f t="shared" ref="DA304:DA313" si="295">AS304*CS304</f>
        <v>0</v>
      </c>
      <c r="DB304" s="162">
        <f t="shared" ref="DB304:DB313" si="296">AU304*CS304</f>
        <v>0</v>
      </c>
      <c r="DC304" s="162">
        <f t="shared" ref="DC304:DC313" si="297">AW304*CS304</f>
        <v>0</v>
      </c>
      <c r="DD304" s="162">
        <f t="shared" ref="DD304:DD313" si="298">AY304*CS304</f>
        <v>0</v>
      </c>
      <c r="DE304" s="178">
        <f t="shared" ref="DE304:DE313" si="299">BA304*CS304</f>
        <v>0</v>
      </c>
      <c r="DF304" s="110"/>
      <c r="DG304" s="110"/>
      <c r="DH304" s="110"/>
      <c r="DI304" s="110"/>
      <c r="DJ304" s="110"/>
      <c r="DK304" s="110"/>
      <c r="DL304" s="110"/>
      <c r="DM304" s="110"/>
      <c r="DN304" s="110"/>
      <c r="DO304" s="110"/>
      <c r="DP304" s="110"/>
      <c r="DQ304" s="110"/>
      <c r="DR304" s="110"/>
      <c r="DS304" s="110"/>
      <c r="DT304" s="110"/>
      <c r="DU304" s="110"/>
      <c r="DV304" s="110"/>
      <c r="DW304" s="110"/>
      <c r="DX304" s="110"/>
      <c r="DY304" s="110"/>
    </row>
    <row r="305" spans="2:129" ht="12.6" customHeight="1">
      <c r="B305" s="108" t="str">
        <f>' B_Populations'!$B$10</f>
        <v>15-19</v>
      </c>
      <c r="C305" s="266">
        <f t="shared" ref="C305:C314" si="300">C5+C20+C35+C50+C65</f>
        <v>54</v>
      </c>
      <c r="D305" s="267"/>
      <c r="E305" s="268"/>
      <c r="F305" s="187"/>
      <c r="G305" s="155"/>
      <c r="H305" s="155"/>
      <c r="I305" s="155"/>
      <c r="J305" s="155"/>
      <c r="K305" s="155"/>
      <c r="L305" s="197"/>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N305" s="304">
        <f>SUM(' B_Populations'!I10+' B_Populations'!I25+' B_Populations'!I40+' B_Populations'!I55+' B_Populations'!I70)</f>
        <v>0</v>
      </c>
      <c r="AO305" s="189">
        <f>IF(AN305=0,0,($F$305/$AN$305)*100000)</f>
        <v>0</v>
      </c>
      <c r="AP305" s="157">
        <f>SUM(' B_Populations'!K10+' B_Populations'!K25+' B_Populations'!K40+' B_Populations'!K55+' B_Populations'!K70)</f>
        <v>0</v>
      </c>
      <c r="AQ305" s="157">
        <f>IF(AP305=0,0,($G$305/$AP$305)*100000)</f>
        <v>0</v>
      </c>
      <c r="AR305" s="157">
        <f>SUM(' B_Populations'!M10+' B_Populations'!M25+' B_Populations'!M40+' B_Populations'!M55+' B_Populations'!M70)</f>
        <v>0</v>
      </c>
      <c r="AS305" s="157">
        <f>IF(AR305=0,0,($H$305/$AR$305)*100000)</f>
        <v>0</v>
      </c>
      <c r="AT305" s="157">
        <f>SUM(' B_Populations'!O10+' B_Populations'!O25+' B_Populations'!O40+' B_Populations'!O55+' B_Populations'!O70)</f>
        <v>0</v>
      </c>
      <c r="AU305" s="157">
        <f>IF(AT305=0,0,($I$305/$AT$305)*100000)</f>
        <v>0</v>
      </c>
      <c r="AV305" s="157">
        <f>SUM(' B_Populations'!Q10+' B_Populations'!Q25+' B_Populations'!Q40+' B_Populations'!Q55+' B_Populations'!Q70)</f>
        <v>0</v>
      </c>
      <c r="AW305" s="157">
        <f>IF(AV305=0,0,($J$305/$AV$305)*100000)</f>
        <v>0</v>
      </c>
      <c r="AX305" s="157">
        <f>SUM(' B_Populations'!S10+' B_Populations'!S25+' B_Populations'!S40+' B_Populations'!S55+' B_Populations'!S70)</f>
        <v>0</v>
      </c>
      <c r="AY305" s="157">
        <f>IF(AX305=0,0,($K$305/$AX$305)*100000)</f>
        <v>0</v>
      </c>
      <c r="AZ305" s="157">
        <f>SUM(' B_Populations'!U10+' B_Populations'!U25+' B_Populations'!U40+' B_Populations'!U55+' B_Populations'!U70)</f>
        <v>0</v>
      </c>
      <c r="BA305" s="157">
        <f>IF(AZ305=0,0,($L$305/$AZ$305)*100000)</f>
        <v>0</v>
      </c>
      <c r="CQ305" s="110"/>
      <c r="CR305" s="158"/>
      <c r="CS305" s="159">
        <v>7.2168999999999997E-2</v>
      </c>
      <c r="CT305" s="110"/>
      <c r="CU305" s="108" t="str">
        <f>' B_Populations'!$B$10</f>
        <v>15-19</v>
      </c>
      <c r="CV305" s="157">
        <f t="shared" ref="CV305:CX314" si="301">(CV5+CV20+CV35+CV50+CV65)/5</f>
        <v>1.9732704246531927</v>
      </c>
      <c r="CW305" s="157">
        <f t="shared" si="301"/>
        <v>2.3966872863369146</v>
      </c>
      <c r="CX305" s="157">
        <f t="shared" si="301"/>
        <v>1.5244430769917556</v>
      </c>
      <c r="CY305" s="162">
        <f t="shared" si="293"/>
        <v>0</v>
      </c>
      <c r="CZ305" s="162">
        <f t="shared" si="294"/>
        <v>0</v>
      </c>
      <c r="DA305" s="162">
        <f t="shared" si="295"/>
        <v>0</v>
      </c>
      <c r="DB305" s="162">
        <f t="shared" si="296"/>
        <v>0</v>
      </c>
      <c r="DC305" s="162">
        <f t="shared" si="297"/>
        <v>0</v>
      </c>
      <c r="DD305" s="162">
        <f t="shared" si="298"/>
        <v>0</v>
      </c>
      <c r="DE305" s="178">
        <f t="shared" si="299"/>
        <v>0</v>
      </c>
      <c r="DF305" s="110"/>
      <c r="DG305" s="110"/>
      <c r="DH305" s="110"/>
      <c r="DI305" s="110"/>
      <c r="DJ305" s="110"/>
      <c r="DK305" s="110"/>
      <c r="DL305" s="110"/>
      <c r="DM305" s="110"/>
      <c r="DN305" s="110"/>
      <c r="DO305" s="110"/>
      <c r="DP305" s="110"/>
      <c r="DQ305" s="110"/>
      <c r="DR305" s="110"/>
      <c r="DS305" s="110"/>
      <c r="DT305" s="110"/>
      <c r="DU305" s="110"/>
      <c r="DV305" s="110"/>
      <c r="DW305" s="110"/>
      <c r="DX305" s="110"/>
      <c r="DY305" s="110"/>
    </row>
    <row r="306" spans="2:129" ht="12.6" customHeight="1">
      <c r="B306" s="108" t="str">
        <f>' B_Populations'!$B$11</f>
        <v>20-24</v>
      </c>
      <c r="C306" s="266">
        <f t="shared" si="300"/>
        <v>107</v>
      </c>
      <c r="D306" s="267"/>
      <c r="E306" s="268"/>
      <c r="F306" s="187"/>
      <c r="G306" s="155"/>
      <c r="H306" s="155"/>
      <c r="I306" s="155"/>
      <c r="J306" s="155"/>
      <c r="K306" s="155"/>
      <c r="L306" s="197"/>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N306" s="304">
        <f>SUM(' B_Populations'!I11+' B_Populations'!I26+' B_Populations'!I41+' B_Populations'!I56+' B_Populations'!I71)</f>
        <v>0</v>
      </c>
      <c r="AO306" s="189">
        <f>IF(AN306=0,0,($F$306/$AN$306)*100000)</f>
        <v>0</v>
      </c>
      <c r="AP306" s="157">
        <f>SUM(' B_Populations'!K11+' B_Populations'!K26+' B_Populations'!K41+' B_Populations'!K56+' B_Populations'!K71)</f>
        <v>0</v>
      </c>
      <c r="AQ306" s="157">
        <f>IF(AP306=0,0,($G$306/$AP$306)*100000)</f>
        <v>0</v>
      </c>
      <c r="AR306" s="157">
        <f>SUM(' B_Populations'!M11+' B_Populations'!M26+' B_Populations'!M41+' B_Populations'!M56+' B_Populations'!M71)</f>
        <v>0</v>
      </c>
      <c r="AS306" s="157">
        <f>IF(AR306=0,0,($H$306/$AR$306)*100000)</f>
        <v>0</v>
      </c>
      <c r="AT306" s="157">
        <f>SUM(' B_Populations'!O11+' B_Populations'!O26+' B_Populations'!O41+' B_Populations'!O56+' B_Populations'!O71)</f>
        <v>0</v>
      </c>
      <c r="AU306" s="157">
        <f>IF(AT306=0,0,($I$306/$AT$306)*100000)</f>
        <v>0</v>
      </c>
      <c r="AV306" s="157">
        <f>SUM(' B_Populations'!Q11+' B_Populations'!Q26+' B_Populations'!Q41+' B_Populations'!Q56+' B_Populations'!Q71)</f>
        <v>0</v>
      </c>
      <c r="AW306" s="157">
        <f>IF(AV306=0,0,($J$306/$AV$306)*100000)</f>
        <v>0</v>
      </c>
      <c r="AX306" s="157">
        <f>SUM(' B_Populations'!S11+' B_Populations'!S26+' B_Populations'!S41+' B_Populations'!S56+' B_Populations'!S71)</f>
        <v>0</v>
      </c>
      <c r="AY306" s="157">
        <f>IF(AX306=0,0,($K$306/$AX$306)*100000)</f>
        <v>0</v>
      </c>
      <c r="AZ306" s="157">
        <f>SUM(' B_Populations'!U11+' B_Populations'!U26+' B_Populations'!U41+' B_Populations'!U56+' B_Populations'!U71)</f>
        <v>0</v>
      </c>
      <c r="BA306" s="157">
        <f>IF(AZ306=0,0,($L$306/$AZ$306)*100000)</f>
        <v>0</v>
      </c>
      <c r="CQ306" s="110"/>
      <c r="CR306" s="158"/>
      <c r="CS306" s="159">
        <v>6.6477999999999995E-2</v>
      </c>
      <c r="CT306" s="110"/>
      <c r="CU306" s="108" t="str">
        <f>' B_Populations'!$B$11</f>
        <v>20-24</v>
      </c>
      <c r="CV306" s="157">
        <f t="shared" si="301"/>
        <v>4.2306958619114301</v>
      </c>
      <c r="CW306" s="157">
        <f t="shared" si="301"/>
        <v>6.6526195414726299</v>
      </c>
      <c r="CX306" s="157">
        <f t="shared" si="301"/>
        <v>1.7010483114007549</v>
      </c>
      <c r="CY306" s="162">
        <f t="shared" si="293"/>
        <v>0</v>
      </c>
      <c r="CZ306" s="162">
        <f t="shared" si="294"/>
        <v>0</v>
      </c>
      <c r="DA306" s="162">
        <f t="shared" si="295"/>
        <v>0</v>
      </c>
      <c r="DB306" s="162">
        <f t="shared" si="296"/>
        <v>0</v>
      </c>
      <c r="DC306" s="162">
        <f t="shared" si="297"/>
        <v>0</v>
      </c>
      <c r="DD306" s="162">
        <f t="shared" si="298"/>
        <v>0</v>
      </c>
      <c r="DE306" s="178">
        <f t="shared" si="299"/>
        <v>0</v>
      </c>
      <c r="DF306" s="110"/>
      <c r="DG306" s="110"/>
      <c r="DH306" s="110"/>
      <c r="DI306" s="110"/>
      <c r="DJ306" s="110"/>
      <c r="DK306" s="110"/>
      <c r="DL306" s="110"/>
      <c r="DM306" s="110"/>
      <c r="DN306" s="110"/>
      <c r="DO306" s="110"/>
      <c r="DP306" s="110"/>
      <c r="DQ306" s="110"/>
      <c r="DR306" s="110"/>
      <c r="DS306" s="110"/>
      <c r="DT306" s="110"/>
      <c r="DU306" s="110"/>
      <c r="DV306" s="110"/>
      <c r="DW306" s="110"/>
      <c r="DX306" s="110"/>
      <c r="DY306" s="110"/>
    </row>
    <row r="307" spans="2:129" ht="12.6" customHeight="1">
      <c r="B307" s="108" t="str">
        <f>' B_Populations'!$B$12</f>
        <v>25-34</v>
      </c>
      <c r="C307" s="266">
        <f t="shared" si="300"/>
        <v>219</v>
      </c>
      <c r="D307" s="267"/>
      <c r="E307" s="268"/>
      <c r="F307" s="187"/>
      <c r="G307" s="155"/>
      <c r="H307" s="155"/>
      <c r="I307" s="155"/>
      <c r="J307" s="155"/>
      <c r="K307" s="155"/>
      <c r="L307" s="197"/>
      <c r="M307" s="110"/>
      <c r="N307" s="110"/>
      <c r="O307" s="110"/>
      <c r="P307" s="110"/>
      <c r="Q307" s="110"/>
      <c r="R307" s="110"/>
      <c r="S307" s="110"/>
      <c r="T307" s="110"/>
      <c r="U307" s="110"/>
      <c r="V307" s="110"/>
      <c r="W307" s="110"/>
      <c r="X307" s="110"/>
      <c r="Y307" s="110"/>
      <c r="Z307" s="110"/>
      <c r="AA307" s="110"/>
      <c r="AB307" s="110"/>
      <c r="AC307" s="110"/>
      <c r="AD307" s="110"/>
      <c r="AE307" s="110"/>
      <c r="AF307" s="110"/>
      <c r="AG307" s="110"/>
      <c r="AN307" s="304">
        <f>SUM(' B_Populations'!I12+' B_Populations'!I27+' B_Populations'!I42+' B_Populations'!I57+' B_Populations'!I72)</f>
        <v>0</v>
      </c>
      <c r="AO307" s="189">
        <f>IF(AN307=0,0,($F$307/$AN$307)*100000)</f>
        <v>0</v>
      </c>
      <c r="AP307" s="157">
        <f>SUM(' B_Populations'!K12+' B_Populations'!K27+' B_Populations'!K42+' B_Populations'!K57+' B_Populations'!K72)</f>
        <v>0</v>
      </c>
      <c r="AQ307" s="157">
        <f>IF(AP307=0,0,($G$307/$AP$307)*100000)</f>
        <v>0</v>
      </c>
      <c r="AR307" s="157">
        <f>SUM(' B_Populations'!M12+' B_Populations'!M27+' B_Populations'!M42+' B_Populations'!M57+' B_Populations'!M72)</f>
        <v>0</v>
      </c>
      <c r="AS307" s="157">
        <f>IF(AR307=0,0,($H$307/$AR$307)*100000)</f>
        <v>0</v>
      </c>
      <c r="AT307" s="157">
        <f>SUM(' B_Populations'!O12+' B_Populations'!O27+' B_Populations'!O42+' B_Populations'!O57+' B_Populations'!O72)</f>
        <v>0</v>
      </c>
      <c r="AU307" s="157">
        <f>IF(AT307=0,0,($I$307/$AT$307)*100000)</f>
        <v>0</v>
      </c>
      <c r="AV307" s="157">
        <f>SUM(' B_Populations'!Q12+' B_Populations'!Q27+' B_Populations'!Q42+' B_Populations'!Q57+' B_Populations'!Q72)</f>
        <v>0</v>
      </c>
      <c r="AW307" s="157">
        <f>IF(AV307=0,0,($J$307/$AV$307)*100000)</f>
        <v>0</v>
      </c>
      <c r="AX307" s="157">
        <f>SUM(' B_Populations'!S12+' B_Populations'!S27+' B_Populations'!S42+' B_Populations'!S57+' B_Populations'!S72)</f>
        <v>0</v>
      </c>
      <c r="AY307" s="157">
        <f>IF(AX307=0,0,($K$307/$AX$307)*100000)</f>
        <v>0</v>
      </c>
      <c r="AZ307" s="157">
        <f>SUM(' B_Populations'!U12+' B_Populations'!U27+' B_Populations'!U42+' B_Populations'!U57+' B_Populations'!U72)</f>
        <v>0</v>
      </c>
      <c r="BA307" s="157">
        <f>IF(AZ307=0,0,($L$307/$AZ$307)*100000)</f>
        <v>0</v>
      </c>
      <c r="CQ307" s="110"/>
      <c r="CR307" s="158"/>
      <c r="CS307" s="159">
        <v>0.135573</v>
      </c>
      <c r="CT307" s="110"/>
      <c r="CU307" s="108" t="str">
        <f>' B_Populations'!$B$12</f>
        <v>25-34</v>
      </c>
      <c r="CV307" s="157">
        <f t="shared" si="301"/>
        <v>9.5239921586597642</v>
      </c>
      <c r="CW307" s="157">
        <f t="shared" si="301"/>
        <v>14.681071299263072</v>
      </c>
      <c r="CX307" s="157">
        <f t="shared" si="301"/>
        <v>4.2059850544442661</v>
      </c>
      <c r="CY307" s="162">
        <f t="shared" si="293"/>
        <v>0</v>
      </c>
      <c r="CZ307" s="162">
        <f t="shared" si="294"/>
        <v>0</v>
      </c>
      <c r="DA307" s="162">
        <f t="shared" si="295"/>
        <v>0</v>
      </c>
      <c r="DB307" s="162">
        <f t="shared" si="296"/>
        <v>0</v>
      </c>
      <c r="DC307" s="162">
        <f t="shared" si="297"/>
        <v>0</v>
      </c>
      <c r="DD307" s="162">
        <f t="shared" si="298"/>
        <v>0</v>
      </c>
      <c r="DE307" s="178">
        <f t="shared" si="299"/>
        <v>0</v>
      </c>
      <c r="DF307" s="110"/>
      <c r="DG307" s="110"/>
      <c r="DH307" s="110"/>
      <c r="DI307" s="110"/>
      <c r="DJ307" s="110"/>
      <c r="DK307" s="110"/>
      <c r="DL307" s="110"/>
      <c r="DM307" s="110"/>
      <c r="DN307" s="110"/>
      <c r="DO307" s="110"/>
      <c r="DP307" s="110"/>
      <c r="DQ307" s="110"/>
      <c r="DR307" s="110"/>
      <c r="DS307" s="110"/>
      <c r="DT307" s="110"/>
      <c r="DU307" s="110"/>
      <c r="DV307" s="110"/>
      <c r="DW307" s="110"/>
      <c r="DX307" s="110"/>
      <c r="DY307" s="110"/>
    </row>
    <row r="308" spans="2:129" ht="12.6" customHeight="1">
      <c r="B308" s="108" t="str">
        <f>' B_Populations'!$B$13</f>
        <v>35-44</v>
      </c>
      <c r="C308" s="266">
        <f t="shared" si="300"/>
        <v>186</v>
      </c>
      <c r="D308" s="267"/>
      <c r="E308" s="268"/>
      <c r="F308" s="187"/>
      <c r="G308" s="155"/>
      <c r="H308" s="155"/>
      <c r="I308" s="155"/>
      <c r="J308" s="155"/>
      <c r="K308" s="155"/>
      <c r="L308" s="197"/>
      <c r="M308" s="110"/>
      <c r="N308" s="110"/>
      <c r="O308" s="110"/>
      <c r="P308" s="110"/>
      <c r="Q308" s="110"/>
      <c r="R308" s="110"/>
      <c r="S308" s="110"/>
      <c r="T308" s="110"/>
      <c r="U308" s="110"/>
      <c r="V308" s="110"/>
      <c r="W308" s="110"/>
      <c r="X308" s="110"/>
      <c r="Y308" s="110"/>
      <c r="Z308" s="110"/>
      <c r="AA308" s="110"/>
      <c r="AB308" s="110"/>
      <c r="AC308" s="110"/>
      <c r="AD308" s="110"/>
      <c r="AE308" s="110"/>
      <c r="AF308" s="110"/>
      <c r="AG308" s="110"/>
      <c r="AN308" s="304">
        <f>SUM(' B_Populations'!I13+' B_Populations'!I28+' B_Populations'!I43+' B_Populations'!I58+' B_Populations'!I73)</f>
        <v>0</v>
      </c>
      <c r="AO308" s="189">
        <f>IF(AN308=0,0,($F$308/$AN$308)*100000)</f>
        <v>0</v>
      </c>
      <c r="AP308" s="157">
        <f>SUM(' B_Populations'!K13+' B_Populations'!K28+' B_Populations'!K43+' B_Populations'!K58+' B_Populations'!K73)</f>
        <v>0</v>
      </c>
      <c r="AQ308" s="157">
        <f>IF(AP308=0,0,($G$308/$AP$308)*100000)</f>
        <v>0</v>
      </c>
      <c r="AR308" s="157">
        <f>SUM(' B_Populations'!M13+' B_Populations'!M28+' B_Populations'!M43+' B_Populations'!M58+' B_Populations'!M73)</f>
        <v>0</v>
      </c>
      <c r="AS308" s="157">
        <f>IF(AR308=0,0,($H$308/$AR$308)*100000)</f>
        <v>0</v>
      </c>
      <c r="AT308" s="157">
        <f>SUM(' B_Populations'!O13+' B_Populations'!O28+' B_Populations'!O43+' B_Populations'!O58+' B_Populations'!O73)</f>
        <v>0</v>
      </c>
      <c r="AU308" s="157">
        <f>IF(AT308=0,0,($I$308/$AT$308)*100000)</f>
        <v>0</v>
      </c>
      <c r="AV308" s="157">
        <f>SUM(' B_Populations'!Q13+' B_Populations'!Q28+' B_Populations'!Q43+' B_Populations'!Q58+' B_Populations'!Q73)</f>
        <v>0</v>
      </c>
      <c r="AW308" s="157">
        <f>IF(AV308=0,0,($J$308/$AV$308)*100000)</f>
        <v>0</v>
      </c>
      <c r="AX308" s="157">
        <f>SUM(' B_Populations'!S13+' B_Populations'!S28+' B_Populations'!S43+' B_Populations'!S58+' B_Populations'!S73)</f>
        <v>0</v>
      </c>
      <c r="AY308" s="157">
        <f>IF(AX308=0,0,($K$308/$AX$308)*100000)</f>
        <v>0</v>
      </c>
      <c r="AZ308" s="157">
        <f>SUM(' B_Populations'!U13+' B_Populations'!U28+' B_Populations'!U43+' B_Populations'!U58+' B_Populations'!U73)</f>
        <v>0</v>
      </c>
      <c r="BA308" s="157">
        <f>IF(AZ308=0,0,($L$308/$AZ$308)*100000)</f>
        <v>0</v>
      </c>
      <c r="CQ308" s="110"/>
      <c r="CR308" s="158"/>
      <c r="CS308" s="159">
        <v>0.16261300000000001</v>
      </c>
      <c r="CT308" s="110"/>
      <c r="CU308" s="108" t="str">
        <f>' B_Populations'!$B$13</f>
        <v>35-44</v>
      </c>
      <c r="CV308" s="157">
        <f t="shared" si="301"/>
        <v>8.5280050932829674</v>
      </c>
      <c r="CW308" s="157">
        <f t="shared" si="301"/>
        <v>11.433786185691144</v>
      </c>
      <c r="CX308" s="157">
        <f t="shared" si="301"/>
        <v>5.5733612178739262</v>
      </c>
      <c r="CY308" s="162">
        <f t="shared" si="293"/>
        <v>0</v>
      </c>
      <c r="CZ308" s="162">
        <f t="shared" si="294"/>
        <v>0</v>
      </c>
      <c r="DA308" s="162">
        <f t="shared" si="295"/>
        <v>0</v>
      </c>
      <c r="DB308" s="162">
        <f t="shared" si="296"/>
        <v>0</v>
      </c>
      <c r="DC308" s="162">
        <f t="shared" si="297"/>
        <v>0</v>
      </c>
      <c r="DD308" s="162">
        <f t="shared" si="298"/>
        <v>0</v>
      </c>
      <c r="DE308" s="178">
        <f t="shared" si="299"/>
        <v>0</v>
      </c>
      <c r="DF308" s="110"/>
      <c r="DG308" s="110"/>
      <c r="DH308" s="110"/>
      <c r="DI308" s="110"/>
      <c r="DJ308" s="110"/>
      <c r="DK308" s="110"/>
      <c r="DL308" s="110"/>
      <c r="DM308" s="110"/>
      <c r="DN308" s="110"/>
      <c r="DO308" s="110"/>
      <c r="DP308" s="110"/>
      <c r="DQ308" s="110"/>
      <c r="DR308" s="110"/>
      <c r="DS308" s="110"/>
      <c r="DT308" s="110"/>
      <c r="DU308" s="110"/>
      <c r="DV308" s="110"/>
      <c r="DW308" s="110"/>
      <c r="DX308" s="110"/>
      <c r="DY308" s="110"/>
    </row>
    <row r="309" spans="2:129" ht="12.6" customHeight="1">
      <c r="B309" s="108" t="str">
        <f>' B_Populations'!$B$14</f>
        <v>45-54</v>
      </c>
      <c r="C309" s="266">
        <f t="shared" si="300"/>
        <v>183</v>
      </c>
      <c r="D309" s="267"/>
      <c r="E309" s="268"/>
      <c r="F309" s="187"/>
      <c r="G309" s="155"/>
      <c r="H309" s="155"/>
      <c r="I309" s="155"/>
      <c r="J309" s="155"/>
      <c r="K309" s="155"/>
      <c r="L309" s="197"/>
      <c r="M309" s="110"/>
      <c r="N309" s="110"/>
      <c r="O309" s="110"/>
      <c r="P309" s="110"/>
      <c r="Q309" s="110"/>
      <c r="R309" s="110"/>
      <c r="S309" s="110"/>
      <c r="T309" s="110"/>
      <c r="U309" s="110"/>
      <c r="V309" s="110"/>
      <c r="W309" s="110"/>
      <c r="X309" s="110"/>
      <c r="Y309" s="110"/>
      <c r="Z309" s="110"/>
      <c r="AA309" s="110"/>
      <c r="AB309" s="110"/>
      <c r="AC309" s="110"/>
      <c r="AD309" s="110"/>
      <c r="AE309" s="110"/>
      <c r="AF309" s="110"/>
      <c r="AG309" s="110"/>
      <c r="AN309" s="304">
        <f>SUM(' B_Populations'!I14+' B_Populations'!I29+' B_Populations'!I44+' B_Populations'!I59+' B_Populations'!I74)</f>
        <v>0</v>
      </c>
      <c r="AO309" s="189">
        <f>IF(AN309=0,0,($F$309/$AN$309)*100000)</f>
        <v>0</v>
      </c>
      <c r="AP309" s="157">
        <f>SUM(' B_Populations'!K14+' B_Populations'!K29+' B_Populations'!K44+' B_Populations'!K59+' B_Populations'!K74)</f>
        <v>0</v>
      </c>
      <c r="AQ309" s="157">
        <f>IF(AP309=0,0,($G$309/$AP$309)*100000)</f>
        <v>0</v>
      </c>
      <c r="AR309" s="157">
        <f>SUM(' B_Populations'!M14+' B_Populations'!M29+' B_Populations'!M44+' B_Populations'!M59+' B_Populations'!M74)</f>
        <v>0</v>
      </c>
      <c r="AS309" s="157">
        <f>IF(AR309=0,0,($H$309/$AR$309)*100000)</f>
        <v>0</v>
      </c>
      <c r="AT309" s="157">
        <f>SUM(' B_Populations'!O14+' B_Populations'!O29+' B_Populations'!O44+' B_Populations'!O59+' B_Populations'!O74)</f>
        <v>0</v>
      </c>
      <c r="AU309" s="157">
        <f>IF(AT309=0,0,($I$309/$AT$309)*100000)</f>
        <v>0</v>
      </c>
      <c r="AV309" s="157">
        <f>SUM(' B_Populations'!Q14+' B_Populations'!Q29+' B_Populations'!Q44+' B_Populations'!Q59+' B_Populations'!Q74)</f>
        <v>0</v>
      </c>
      <c r="AW309" s="157">
        <f>IF(AV309=0,0,($J$309/$AV$309)*100000)</f>
        <v>0</v>
      </c>
      <c r="AX309" s="157">
        <f>SUM(' B_Populations'!S14+' B_Populations'!S29+' B_Populations'!S44+' B_Populations'!S59+' B_Populations'!S74)</f>
        <v>0</v>
      </c>
      <c r="AY309" s="157">
        <f>IF(AX309=0,0,($K$309/$AX$309)*100000)</f>
        <v>0</v>
      </c>
      <c r="AZ309" s="157">
        <f>SUM(' B_Populations'!U14+' B_Populations'!U29+' B_Populations'!U44+' B_Populations'!U59+' B_Populations'!U74)</f>
        <v>0</v>
      </c>
      <c r="BA309" s="157">
        <f>IF(AZ309=0,0,($L$309/$AZ$309)*100000)</f>
        <v>0</v>
      </c>
      <c r="CQ309" s="110"/>
      <c r="CR309" s="158"/>
      <c r="CS309" s="159">
        <v>0.13483400000000001</v>
      </c>
      <c r="CT309" s="110"/>
      <c r="CU309" s="108" t="str">
        <f>' B_Populations'!$B$14</f>
        <v>45-54</v>
      </c>
      <c r="CV309" s="157">
        <f t="shared" si="301"/>
        <v>6.7260198869295449</v>
      </c>
      <c r="CW309" s="157">
        <f t="shared" si="301"/>
        <v>9.9541907289455374</v>
      </c>
      <c r="CX309" s="157">
        <f t="shared" si="301"/>
        <v>3.4668104139354261</v>
      </c>
      <c r="CY309" s="162">
        <f t="shared" si="293"/>
        <v>0</v>
      </c>
      <c r="CZ309" s="162">
        <f t="shared" si="294"/>
        <v>0</v>
      </c>
      <c r="DA309" s="162">
        <f t="shared" si="295"/>
        <v>0</v>
      </c>
      <c r="DB309" s="162">
        <f t="shared" si="296"/>
        <v>0</v>
      </c>
      <c r="DC309" s="162">
        <f t="shared" si="297"/>
        <v>0</v>
      </c>
      <c r="DD309" s="162">
        <f t="shared" si="298"/>
        <v>0</v>
      </c>
      <c r="DE309" s="178">
        <f t="shared" si="299"/>
        <v>0</v>
      </c>
      <c r="DF309" s="110"/>
      <c r="DG309" s="110"/>
      <c r="DH309" s="110"/>
      <c r="DI309" s="110"/>
      <c r="DJ309" s="110"/>
      <c r="DK309" s="110"/>
      <c r="DL309" s="110"/>
      <c r="DM309" s="110"/>
      <c r="DN309" s="110"/>
      <c r="DO309" s="110"/>
      <c r="DP309" s="110"/>
      <c r="DQ309" s="110"/>
      <c r="DR309" s="110"/>
      <c r="DS309" s="110"/>
      <c r="DT309" s="110"/>
      <c r="DU309" s="110"/>
      <c r="DV309" s="110"/>
      <c r="DW309" s="110"/>
      <c r="DX309" s="110"/>
      <c r="DY309" s="110"/>
    </row>
    <row r="310" spans="2:129" ht="12.6" customHeight="1">
      <c r="B310" s="108" t="str">
        <f>' B_Populations'!$B$15</f>
        <v>55-64</v>
      </c>
      <c r="C310" s="266">
        <f t="shared" si="300"/>
        <v>171</v>
      </c>
      <c r="D310" s="267"/>
      <c r="E310" s="268"/>
      <c r="F310" s="187"/>
      <c r="G310" s="155"/>
      <c r="H310" s="155"/>
      <c r="I310" s="155"/>
      <c r="J310" s="155"/>
      <c r="K310" s="155"/>
      <c r="L310" s="197"/>
      <c r="M310" s="110"/>
      <c r="N310" s="110"/>
      <c r="O310" s="110"/>
      <c r="P310" s="110"/>
      <c r="Q310" s="110"/>
      <c r="R310" s="110"/>
      <c r="S310" s="110"/>
      <c r="T310" s="110"/>
      <c r="U310" s="110"/>
      <c r="V310" s="110"/>
      <c r="W310" s="110"/>
      <c r="X310" s="110"/>
      <c r="Y310" s="110"/>
      <c r="Z310" s="110"/>
      <c r="AA310" s="110"/>
      <c r="AB310" s="110"/>
      <c r="AC310" s="110"/>
      <c r="AD310" s="110"/>
      <c r="AE310" s="110"/>
      <c r="AF310" s="110"/>
      <c r="AG310" s="110"/>
      <c r="AN310" s="304">
        <f>SUM(' B_Populations'!I15+' B_Populations'!I30+' B_Populations'!I45+' B_Populations'!I60+' B_Populations'!I75)</f>
        <v>0</v>
      </c>
      <c r="AO310" s="189">
        <f>IF(AN310=0,0,($F$310/$AN$310)*100000)</f>
        <v>0</v>
      </c>
      <c r="AP310" s="157">
        <f>SUM(' B_Populations'!K15+' B_Populations'!K30+' B_Populations'!K45+' B_Populations'!K60+' B_Populations'!K75)</f>
        <v>0</v>
      </c>
      <c r="AQ310" s="157">
        <f>IF(AP310=0,0,($G$310/$AP$310)*100000)</f>
        <v>0</v>
      </c>
      <c r="AR310" s="157">
        <f>SUM(' B_Populations'!M15+' B_Populations'!M30+' B_Populations'!M45+' B_Populations'!M60+' B_Populations'!M75)</f>
        <v>0</v>
      </c>
      <c r="AS310" s="157">
        <f>IF(AR310=0,0,($H$310/$AR$310)*100000)</f>
        <v>0</v>
      </c>
      <c r="AT310" s="157">
        <f>SUM(' B_Populations'!O15+' B_Populations'!O30+' B_Populations'!O45+' B_Populations'!O60+' B_Populations'!O75)</f>
        <v>0</v>
      </c>
      <c r="AU310" s="157">
        <f>IF(AT310=0,0,($I$310/$AT$310)*100000)</f>
        <v>0</v>
      </c>
      <c r="AV310" s="157">
        <f>SUM(' B_Populations'!Q15+' B_Populations'!Q30+' B_Populations'!Q45+' B_Populations'!Q60+' B_Populations'!Q75)</f>
        <v>0</v>
      </c>
      <c r="AW310" s="157">
        <f>IF(AV310=0,0,($J$310/$AV$310)*100000)</f>
        <v>0</v>
      </c>
      <c r="AX310" s="157">
        <f>SUM(' B_Populations'!S15+' B_Populations'!S30+' B_Populations'!S45+' B_Populations'!S60+' B_Populations'!S75)</f>
        <v>0</v>
      </c>
      <c r="AY310" s="157">
        <f>IF(AX310=0,0,($K$310/$AX$310)*100000)</f>
        <v>0</v>
      </c>
      <c r="AZ310" s="157">
        <f>SUM(' B_Populations'!U15+' B_Populations'!U30+' B_Populations'!U45+' B_Populations'!U60+' B_Populations'!U75)</f>
        <v>0</v>
      </c>
      <c r="BA310" s="157">
        <f>IF(AZ310=0,0,($L$310/$AZ$310)*100000)</f>
        <v>0</v>
      </c>
      <c r="CQ310" s="110"/>
      <c r="CR310" s="158"/>
      <c r="CS310" s="159">
        <v>8.7247000000000005E-2</v>
      </c>
      <c r="CT310" s="110"/>
      <c r="CU310" s="108" t="str">
        <f>' B_Populations'!$B$15</f>
        <v>55-64</v>
      </c>
      <c r="CV310" s="157">
        <f t="shared" si="301"/>
        <v>4.4543433835899888</v>
      </c>
      <c r="CW310" s="157">
        <f t="shared" si="301"/>
        <v>5.9368932011470381</v>
      </c>
      <c r="CX310" s="157">
        <f t="shared" si="301"/>
        <v>2.9916807455266068</v>
      </c>
      <c r="CY310" s="162">
        <f t="shared" si="293"/>
        <v>0</v>
      </c>
      <c r="CZ310" s="162">
        <f t="shared" si="294"/>
        <v>0</v>
      </c>
      <c r="DA310" s="162">
        <f t="shared" si="295"/>
        <v>0</v>
      </c>
      <c r="DB310" s="162">
        <f t="shared" si="296"/>
        <v>0</v>
      </c>
      <c r="DC310" s="162">
        <f t="shared" si="297"/>
        <v>0</v>
      </c>
      <c r="DD310" s="162">
        <f t="shared" si="298"/>
        <v>0</v>
      </c>
      <c r="DE310" s="178">
        <f t="shared" si="299"/>
        <v>0</v>
      </c>
      <c r="DF310" s="110"/>
      <c r="DG310" s="110"/>
      <c r="DH310" s="110"/>
      <c r="DI310" s="110"/>
      <c r="DJ310" s="110"/>
      <c r="DK310" s="110"/>
      <c r="DL310" s="110"/>
      <c r="DM310" s="110"/>
      <c r="DN310" s="110"/>
      <c r="DO310" s="110"/>
      <c r="DP310" s="110"/>
      <c r="DQ310" s="110"/>
      <c r="DR310" s="110"/>
      <c r="DS310" s="110"/>
      <c r="DT310" s="110"/>
      <c r="DU310" s="110"/>
      <c r="DV310" s="110"/>
      <c r="DW310" s="110"/>
      <c r="DX310" s="110"/>
      <c r="DY310" s="110"/>
    </row>
    <row r="311" spans="2:129" ht="12.6" customHeight="1">
      <c r="B311" s="108" t="str">
        <f>' B_Populations'!$B$16</f>
        <v>65-74</v>
      </c>
      <c r="C311" s="266">
        <f t="shared" si="300"/>
        <v>94</v>
      </c>
      <c r="D311" s="267"/>
      <c r="E311" s="268"/>
      <c r="F311" s="187"/>
      <c r="G311" s="155"/>
      <c r="H311" s="155"/>
      <c r="I311" s="155"/>
      <c r="J311" s="155"/>
      <c r="K311" s="155"/>
      <c r="L311" s="197"/>
      <c r="M311" s="110"/>
      <c r="N311" s="110"/>
      <c r="O311" s="110"/>
      <c r="P311" s="110"/>
      <c r="Q311" s="110"/>
      <c r="R311" s="110"/>
      <c r="S311" s="110"/>
      <c r="T311" s="110"/>
      <c r="U311" s="110"/>
      <c r="V311" s="110"/>
      <c r="W311" s="110"/>
      <c r="X311" s="110"/>
      <c r="Y311" s="110"/>
      <c r="Z311" s="110"/>
      <c r="AA311" s="110"/>
      <c r="AB311" s="110"/>
      <c r="AC311" s="110"/>
      <c r="AD311" s="110"/>
      <c r="AE311" s="110"/>
      <c r="AF311" s="110"/>
      <c r="AG311" s="110"/>
      <c r="AN311" s="304">
        <f>SUM(' B_Populations'!I16+' B_Populations'!I31+' B_Populations'!I46+' B_Populations'!I61+' B_Populations'!I76)</f>
        <v>0</v>
      </c>
      <c r="AO311" s="189">
        <f>IF(AN311=0,0,($F$311/$AN$311)*100000)</f>
        <v>0</v>
      </c>
      <c r="AP311" s="157">
        <f>SUM(' B_Populations'!K16+' B_Populations'!K31+' B_Populations'!K46+' B_Populations'!K61+' B_Populations'!K76)</f>
        <v>0</v>
      </c>
      <c r="AQ311" s="157">
        <f>IF(AP311=0,0,($G$311/$AP$311)*100000)</f>
        <v>0</v>
      </c>
      <c r="AR311" s="157">
        <f>SUM(' B_Populations'!M16+' B_Populations'!M31+' B_Populations'!M46+' B_Populations'!M61+' B_Populations'!M76)</f>
        <v>0</v>
      </c>
      <c r="AS311" s="157">
        <f>IF(AR311=0,0,($H$311/$AR$311)*100000)</f>
        <v>0</v>
      </c>
      <c r="AT311" s="157">
        <f>SUM(' B_Populations'!O16+' B_Populations'!O31+' B_Populations'!O46+' B_Populations'!O61+' B_Populations'!O76)</f>
        <v>0</v>
      </c>
      <c r="AU311" s="157">
        <f>IF(AT311=0,0,($I$311/$AT$311)*100000)</f>
        <v>0</v>
      </c>
      <c r="AV311" s="157">
        <f>SUM(' B_Populations'!Q16+' B_Populations'!Q31+' B_Populations'!Q46+' B_Populations'!Q61+' B_Populations'!Q76)</f>
        <v>0</v>
      </c>
      <c r="AW311" s="157">
        <f>IF(AV311=0,0,($J$311/$AV$311)*100000)</f>
        <v>0</v>
      </c>
      <c r="AX311" s="157">
        <f>SUM(' B_Populations'!S16+' B_Populations'!S31+' B_Populations'!S46+' B_Populations'!S61+' B_Populations'!S76)</f>
        <v>0</v>
      </c>
      <c r="AY311" s="157">
        <f>IF(AX311=0,0,($K$311/$AX$311)*100000)</f>
        <v>0</v>
      </c>
      <c r="AZ311" s="157">
        <f>SUM(' B_Populations'!U16+' B_Populations'!U31+' B_Populations'!U46+' B_Populations'!U61+' B_Populations'!U76)</f>
        <v>0</v>
      </c>
      <c r="BA311" s="157">
        <f>IF(AZ311=0,0,($L$311/$AZ$311)*100000)</f>
        <v>0</v>
      </c>
      <c r="CQ311" s="110"/>
      <c r="CR311" s="158"/>
      <c r="CS311" s="159">
        <v>6.6036999999999998E-2</v>
      </c>
      <c r="CT311" s="110"/>
      <c r="CU311" s="108" t="str">
        <f>' B_Populations'!$B$16</f>
        <v>65-74</v>
      </c>
      <c r="CV311" s="157">
        <f t="shared" si="301"/>
        <v>2.7551154005951859</v>
      </c>
      <c r="CW311" s="157">
        <f t="shared" si="301"/>
        <v>4.1670921971285049</v>
      </c>
      <c r="CX311" s="157">
        <f t="shared" si="301"/>
        <v>1.4926269579346023</v>
      </c>
      <c r="CY311" s="162">
        <f t="shared" si="293"/>
        <v>0</v>
      </c>
      <c r="CZ311" s="162">
        <f t="shared" si="294"/>
        <v>0</v>
      </c>
      <c r="DA311" s="162">
        <f t="shared" si="295"/>
        <v>0</v>
      </c>
      <c r="DB311" s="162">
        <f t="shared" si="296"/>
        <v>0</v>
      </c>
      <c r="DC311" s="162">
        <f t="shared" si="297"/>
        <v>0</v>
      </c>
      <c r="DD311" s="162">
        <f t="shared" si="298"/>
        <v>0</v>
      </c>
      <c r="DE311" s="178">
        <f t="shared" si="299"/>
        <v>0</v>
      </c>
      <c r="DF311" s="110"/>
      <c r="DG311" s="110"/>
      <c r="DH311" s="110"/>
      <c r="DI311" s="110"/>
      <c r="DJ311" s="110"/>
      <c r="DK311" s="110"/>
      <c r="DL311" s="110"/>
      <c r="DM311" s="110"/>
      <c r="DN311" s="110"/>
      <c r="DO311" s="110"/>
      <c r="DP311" s="110"/>
      <c r="DQ311" s="110"/>
      <c r="DR311" s="110"/>
      <c r="DS311" s="110"/>
      <c r="DT311" s="110"/>
      <c r="DU311" s="110"/>
      <c r="DV311" s="110"/>
      <c r="DW311" s="110"/>
      <c r="DX311" s="110"/>
      <c r="DY311" s="110"/>
    </row>
    <row r="312" spans="2:129" ht="12.6" customHeight="1">
      <c r="B312" s="108" t="str">
        <f>' B_Populations'!$B$17</f>
        <v>75-84</v>
      </c>
      <c r="C312" s="266">
        <f t="shared" si="300"/>
        <v>82</v>
      </c>
      <c r="D312" s="267"/>
      <c r="E312" s="268"/>
      <c r="F312" s="187"/>
      <c r="G312" s="155"/>
      <c r="H312" s="155"/>
      <c r="I312" s="155"/>
      <c r="J312" s="155"/>
      <c r="K312" s="155"/>
      <c r="L312" s="197"/>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N312" s="304">
        <f>SUM(' B_Populations'!I17+' B_Populations'!I32+' B_Populations'!I47+' B_Populations'!I62+' B_Populations'!I77)</f>
        <v>0</v>
      </c>
      <c r="AO312" s="189">
        <f>IF(AN312=0,0,($F$312/$AN$312)*100000)</f>
        <v>0</v>
      </c>
      <c r="AP312" s="157">
        <f>SUM(' B_Populations'!K17+' B_Populations'!K32+' B_Populations'!K47+' B_Populations'!K62+' B_Populations'!K77)</f>
        <v>0</v>
      </c>
      <c r="AQ312" s="157">
        <f>IF(AP312=0,0,($G$312/$AP$312)*100000)</f>
        <v>0</v>
      </c>
      <c r="AR312" s="157">
        <f>SUM(' B_Populations'!M17+' B_Populations'!M32+' B_Populations'!M47+' B_Populations'!M62+' B_Populations'!M77)</f>
        <v>0</v>
      </c>
      <c r="AS312" s="157">
        <f>IF(AR312=0,0,($H$312/$AR$312)*100000)</f>
        <v>0</v>
      </c>
      <c r="AT312" s="157">
        <f>SUM(' B_Populations'!O17+' B_Populations'!O32+' B_Populations'!O47+' B_Populations'!O62+' B_Populations'!O77)</f>
        <v>0</v>
      </c>
      <c r="AU312" s="157">
        <f>IF(AT312=0,0,($I$312/$AT$312)*100000)</f>
        <v>0</v>
      </c>
      <c r="AV312" s="157">
        <f>SUM(' B_Populations'!Q17+' B_Populations'!Q32+' B_Populations'!Q47+' B_Populations'!Q62+' B_Populations'!Q77)</f>
        <v>0</v>
      </c>
      <c r="AW312" s="157">
        <f>IF(AV312=0,0,($J$312/$AV$312)*100000)</f>
        <v>0</v>
      </c>
      <c r="AX312" s="157">
        <f>SUM(' B_Populations'!S17+' B_Populations'!S32+' B_Populations'!S47+' B_Populations'!S62+' B_Populations'!S77)</f>
        <v>0</v>
      </c>
      <c r="AY312" s="157">
        <f>IF(AX312=0,0,($K$312/$AX$312)*100000)</f>
        <v>0</v>
      </c>
      <c r="AZ312" s="157">
        <f>SUM(' B_Populations'!U17+' B_Populations'!U32+' B_Populations'!U47+' B_Populations'!U62+' B_Populations'!U77)</f>
        <v>0</v>
      </c>
      <c r="BA312" s="157">
        <f>IF(AZ312=0,0,($L$312/$AZ$312)*100000)</f>
        <v>0</v>
      </c>
      <c r="CQ312" s="110"/>
      <c r="CR312" s="158"/>
      <c r="CS312" s="159">
        <v>4.4840999999999999E-2</v>
      </c>
      <c r="CT312" s="110"/>
      <c r="CU312" s="108" t="str">
        <f>' B_Populations'!$B$17</f>
        <v>75-84</v>
      </c>
      <c r="CV312" s="157">
        <f t="shared" si="301"/>
        <v>3.4623081556741453</v>
      </c>
      <c r="CW312" s="157">
        <f t="shared" si="301"/>
        <v>5.1645175655940019</v>
      </c>
      <c r="CX312" s="157">
        <f t="shared" si="301"/>
        <v>2.0956715976959828</v>
      </c>
      <c r="CY312" s="162">
        <f t="shared" si="293"/>
        <v>0</v>
      </c>
      <c r="CZ312" s="162">
        <f t="shared" si="294"/>
        <v>0</v>
      </c>
      <c r="DA312" s="162">
        <f t="shared" si="295"/>
        <v>0</v>
      </c>
      <c r="DB312" s="162">
        <f t="shared" si="296"/>
        <v>0</v>
      </c>
      <c r="DC312" s="162">
        <f t="shared" si="297"/>
        <v>0</v>
      </c>
      <c r="DD312" s="162">
        <f t="shared" si="298"/>
        <v>0</v>
      </c>
      <c r="DE312" s="178">
        <f t="shared" si="299"/>
        <v>0</v>
      </c>
      <c r="DF312" s="110"/>
      <c r="DG312" s="110"/>
      <c r="DH312" s="110"/>
      <c r="DI312" s="110"/>
      <c r="DJ312" s="110"/>
      <c r="DK312" s="110"/>
      <c r="DL312" s="110"/>
      <c r="DM312" s="110"/>
      <c r="DN312" s="110"/>
      <c r="DO312" s="110"/>
      <c r="DP312" s="110"/>
      <c r="DQ312" s="110"/>
      <c r="DR312" s="110"/>
      <c r="DS312" s="110"/>
      <c r="DT312" s="110"/>
      <c r="DU312" s="110"/>
      <c r="DV312" s="110"/>
      <c r="DW312" s="110"/>
      <c r="DX312" s="110"/>
      <c r="DY312" s="110"/>
    </row>
    <row r="313" spans="2:129" ht="12.6" customHeight="1">
      <c r="B313" s="108" t="str">
        <f>' B_Populations'!$B$18</f>
        <v>85+</v>
      </c>
      <c r="C313" s="266">
        <f t="shared" si="300"/>
        <v>110</v>
      </c>
      <c r="D313" s="267"/>
      <c r="E313" s="268"/>
      <c r="F313" s="187"/>
      <c r="G313" s="155"/>
      <c r="H313" s="155"/>
      <c r="I313" s="155"/>
      <c r="J313" s="155"/>
      <c r="K313" s="155"/>
      <c r="L313" s="197"/>
      <c r="M313" s="110"/>
      <c r="N313" s="110"/>
      <c r="O313" s="110"/>
      <c r="P313" s="110"/>
      <c r="Q313" s="110"/>
      <c r="R313" s="110"/>
      <c r="S313" s="110"/>
      <c r="T313" s="110"/>
      <c r="U313" s="110"/>
      <c r="V313" s="110"/>
      <c r="W313" s="110"/>
      <c r="X313" s="110"/>
      <c r="Y313" s="110"/>
      <c r="Z313" s="110"/>
      <c r="AA313" s="110"/>
      <c r="AB313" s="110"/>
      <c r="AC313" s="110"/>
      <c r="AD313" s="110"/>
      <c r="AE313" s="110"/>
      <c r="AF313" s="110"/>
      <c r="AG313" s="110"/>
      <c r="AN313" s="304">
        <f>SUM(' B_Populations'!I18+' B_Populations'!I33+' B_Populations'!I48+' B_Populations'!I63+' B_Populations'!I78)</f>
        <v>0</v>
      </c>
      <c r="AO313" s="189">
        <f>IF(AN313=0,0,($F$313/$AN$313)*100000)</f>
        <v>0</v>
      </c>
      <c r="AP313" s="157">
        <f>SUM(' B_Populations'!K18+' B_Populations'!K33+' B_Populations'!K48+' B_Populations'!K63+' B_Populations'!K78)</f>
        <v>0</v>
      </c>
      <c r="AQ313" s="157">
        <f>IF(AP313=0,0,($G$313/$AP$313)*100000)</f>
        <v>0</v>
      </c>
      <c r="AR313" s="157">
        <f>SUM(' B_Populations'!M18+' B_Populations'!M33+' B_Populations'!M48+' B_Populations'!M63+' B_Populations'!M78)</f>
        <v>0</v>
      </c>
      <c r="AS313" s="157">
        <f>IF(AR313=0,0,($H$313/$AR$313)*100000)</f>
        <v>0</v>
      </c>
      <c r="AT313" s="157">
        <f>SUM(' B_Populations'!O18+' B_Populations'!O33+' B_Populations'!O48+' B_Populations'!O63+' B_Populations'!O78)</f>
        <v>0</v>
      </c>
      <c r="AU313" s="157">
        <f>IF(AT313=0,0,($I$313/$AT$313)*100000)</f>
        <v>0</v>
      </c>
      <c r="AV313" s="157">
        <f>SUM(' B_Populations'!Q18+' B_Populations'!Q33+' B_Populations'!Q48+' B_Populations'!Q63+' B_Populations'!Q78)</f>
        <v>0</v>
      </c>
      <c r="AW313" s="157">
        <f>IF(AV313=0,0,($J$313/$AV$313)*100000)</f>
        <v>0</v>
      </c>
      <c r="AX313" s="157">
        <f>SUM(' B_Populations'!S18+' B_Populations'!S33+' B_Populations'!S48+' B_Populations'!S63+' B_Populations'!S78)</f>
        <v>0</v>
      </c>
      <c r="AY313" s="157">
        <f>IF(AX313=0,0,($K$313/$AX$313)*100000)</f>
        <v>0</v>
      </c>
      <c r="AZ313" s="157">
        <f>SUM(' B_Populations'!U18+' B_Populations'!U33+' B_Populations'!U48+' B_Populations'!U63+' B_Populations'!U78)</f>
        <v>0</v>
      </c>
      <c r="BA313" s="157">
        <f>IF(AZ313=0,0,($L$313/$AZ$313)*100000)</f>
        <v>0</v>
      </c>
      <c r="CQ313" s="110"/>
      <c r="CR313" s="158"/>
      <c r="CS313" s="159">
        <v>1.5507999999999999E-2</v>
      </c>
      <c r="CT313" s="110"/>
      <c r="CU313" s="108" t="str">
        <f>' B_Populations'!$B$18</f>
        <v>85+</v>
      </c>
      <c r="CV313" s="157">
        <f t="shared" si="301"/>
        <v>4.6513938057180964</v>
      </c>
      <c r="CW313" s="157">
        <f t="shared" si="301"/>
        <v>4.3121057754134489</v>
      </c>
      <c r="CX313" s="157">
        <f t="shared" si="301"/>
        <v>4.8500612761812727</v>
      </c>
      <c r="CY313" s="162">
        <f t="shared" si="293"/>
        <v>0</v>
      </c>
      <c r="CZ313" s="162">
        <f t="shared" si="294"/>
        <v>0</v>
      </c>
      <c r="DA313" s="162">
        <f t="shared" si="295"/>
        <v>0</v>
      </c>
      <c r="DB313" s="162">
        <f t="shared" si="296"/>
        <v>0</v>
      </c>
      <c r="DC313" s="162">
        <f t="shared" si="297"/>
        <v>0</v>
      </c>
      <c r="DD313" s="162">
        <f t="shared" si="298"/>
        <v>0</v>
      </c>
      <c r="DE313" s="178">
        <f t="shared" si="299"/>
        <v>0</v>
      </c>
      <c r="DF313" s="110"/>
      <c r="DG313" s="110"/>
      <c r="DH313" s="110"/>
      <c r="DI313" s="110"/>
      <c r="DJ313" s="110"/>
      <c r="DK313" s="110"/>
      <c r="DL313" s="110"/>
      <c r="DM313" s="110"/>
      <c r="DN313" s="110"/>
      <c r="DO313" s="110"/>
      <c r="DP313" s="110"/>
      <c r="DQ313" s="110"/>
      <c r="DR313" s="110"/>
      <c r="DS313" s="110"/>
      <c r="DT313" s="110"/>
      <c r="DU313" s="110"/>
      <c r="DV313" s="110"/>
      <c r="DW313" s="110"/>
      <c r="DX313" s="110"/>
      <c r="DY313" s="110"/>
    </row>
    <row r="314" spans="2:129" ht="12.6" customHeight="1">
      <c r="B314" s="163" t="s">
        <v>115</v>
      </c>
      <c r="C314" s="266">
        <f t="shared" si="300"/>
        <v>1210</v>
      </c>
      <c r="D314" s="267"/>
      <c r="E314" s="268"/>
      <c r="F314" s="190">
        <f t="shared" ref="F314:L314" si="302">SUM(F304:F313)</f>
        <v>0</v>
      </c>
      <c r="G314" s="166">
        <f t="shared" si="302"/>
        <v>0</v>
      </c>
      <c r="H314" s="167">
        <f t="shared" si="302"/>
        <v>0</v>
      </c>
      <c r="I314" s="167">
        <f t="shared" si="302"/>
        <v>0</v>
      </c>
      <c r="J314" s="167">
        <f t="shared" si="302"/>
        <v>0</v>
      </c>
      <c r="K314" s="167">
        <f t="shared" si="302"/>
        <v>0</v>
      </c>
      <c r="L314" s="179">
        <f t="shared" si="302"/>
        <v>0</v>
      </c>
      <c r="M314" s="98"/>
      <c r="AN314" s="304">
        <f t="shared" ref="AN314:BA314" si="303">SUM(AN304:AN313)</f>
        <v>0</v>
      </c>
      <c r="AO314" s="189">
        <f t="shared" si="303"/>
        <v>0</v>
      </c>
      <c r="AP314" s="157">
        <f t="shared" si="303"/>
        <v>0</v>
      </c>
      <c r="AQ314" s="157">
        <f t="shared" si="303"/>
        <v>0</v>
      </c>
      <c r="AR314" s="157">
        <f t="shared" si="303"/>
        <v>0</v>
      </c>
      <c r="AS314" s="157">
        <f t="shared" si="303"/>
        <v>0</v>
      </c>
      <c r="AT314" s="157">
        <f t="shared" si="303"/>
        <v>0</v>
      </c>
      <c r="AU314" s="157">
        <f t="shared" si="303"/>
        <v>0</v>
      </c>
      <c r="AV314" s="157">
        <f t="shared" si="303"/>
        <v>0</v>
      </c>
      <c r="AW314" s="157">
        <f t="shared" si="303"/>
        <v>0</v>
      </c>
      <c r="AX314" s="157">
        <f t="shared" si="303"/>
        <v>0</v>
      </c>
      <c r="AY314" s="157">
        <f t="shared" si="303"/>
        <v>0</v>
      </c>
      <c r="AZ314" s="157">
        <f t="shared" si="303"/>
        <v>0</v>
      </c>
      <c r="BA314" s="157">
        <f t="shared" si="303"/>
        <v>0</v>
      </c>
      <c r="CS314" s="171"/>
      <c r="CU314" s="157" t="s">
        <v>115</v>
      </c>
      <c r="CV314" s="157">
        <f t="shared" si="301"/>
        <v>46.443027752133979</v>
      </c>
      <c r="CW314" s="157">
        <f t="shared" si="301"/>
        <v>64.896267576750773</v>
      </c>
      <c r="CX314" s="157">
        <f t="shared" si="301"/>
        <v>27.971642674973094</v>
      </c>
      <c r="CY314" s="172">
        <f t="shared" ref="CY314:DE314" si="304">SUM(CY304:CY313)</f>
        <v>0</v>
      </c>
      <c r="CZ314" s="172">
        <f t="shared" si="304"/>
        <v>0</v>
      </c>
      <c r="DA314" s="172">
        <f t="shared" si="304"/>
        <v>0</v>
      </c>
      <c r="DB314" s="172">
        <f t="shared" si="304"/>
        <v>0</v>
      </c>
      <c r="DC314" s="172">
        <f t="shared" si="304"/>
        <v>0</v>
      </c>
      <c r="DD314" s="172">
        <f t="shared" si="304"/>
        <v>0</v>
      </c>
      <c r="DE314" s="180">
        <f t="shared" si="304"/>
        <v>0</v>
      </c>
      <c r="DU314" s="110"/>
    </row>
    <row r="315" spans="2:129" ht="12.75"/>
  </sheetData>
  <mergeCells count="15">
    <mergeCell ref="C312:E312"/>
    <mergeCell ref="C313:E313"/>
    <mergeCell ref="C314:E314"/>
    <mergeCell ref="C306:E306"/>
    <mergeCell ref="C307:E307"/>
    <mergeCell ref="C308:E308"/>
    <mergeCell ref="C309:E309"/>
    <mergeCell ref="C310:E310"/>
    <mergeCell ref="C311:E311"/>
    <mergeCell ref="C305:E305"/>
    <mergeCell ref="B1:E1"/>
    <mergeCell ref="CU1:CW1"/>
    <mergeCell ref="N18:O18"/>
    <mergeCell ref="C303:E303"/>
    <mergeCell ref="C304:E30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F7FE177427DF41B711E9BA331FDFA2" ma:contentTypeVersion="6" ma:contentTypeDescription="Create a new document." ma:contentTypeScope="" ma:versionID="b658ca535c1e5ce991110a9e16a0bb6e">
  <xsd:schema xmlns:xsd="http://www.w3.org/2001/XMLSchema" xmlns:xs="http://www.w3.org/2001/XMLSchema" xmlns:p="http://schemas.microsoft.com/office/2006/metadata/properties" xmlns:ns2="2F268C32-F5A8-4CF2-8D20-4ED9A23D9D6A" xmlns:ns3="9e60e796-0612-4d21-b42b-f8375543952f" xmlns:ns4="a369dffc-b10b-4e7f-9605-9472120fff0b" xmlns:ns5="e56a9a4a-99a3-4708-b025-cc895b1fb658" xmlns:ns6="9d35be4f-046c-49d8-91e8-e6c6f0e5b7cb" xmlns:ns7="d2b2d159-3ad8-40dc-8c1e-969183b28281" targetNamespace="http://schemas.microsoft.com/office/2006/metadata/properties" ma:root="true" ma:fieldsID="e2cdcfa48e8b2df708d7266328155dcf" ns2:_="" ns3:_="" ns4:_="" ns5:_="" ns6:_="" ns7:_="">
    <xsd:import namespace="2F268C32-F5A8-4CF2-8D20-4ED9A23D9D6A"/>
    <xsd:import namespace="9e60e796-0612-4d21-b42b-f8375543952f"/>
    <xsd:import namespace="a369dffc-b10b-4e7f-9605-9472120fff0b"/>
    <xsd:import namespace="e56a9a4a-99a3-4708-b025-cc895b1fb658"/>
    <xsd:import namespace="9d35be4f-046c-49d8-91e8-e6c6f0e5b7cb"/>
    <xsd:import namespace="d2b2d159-3ad8-40dc-8c1e-969183b28281"/>
    <xsd:element name="properties">
      <xsd:complexType>
        <xsd:sequence>
          <xsd:element name="documentManagement">
            <xsd:complexType>
              <xsd:all>
                <xsd:element ref="ns2:Topic10" minOccurs="0"/>
                <xsd:element ref="ns2:Topic1" minOccurs="0"/>
                <xsd:element ref="ns2:Topic2" minOccurs="0"/>
                <xsd:element ref="ns2:Call_x002f_Meeting_x0020_Date" minOccurs="0"/>
                <xsd:element ref="ns2:Item_x0020_Type" minOccurs="0"/>
                <xsd:element ref="ns3:DocumentStatus" minOccurs="0"/>
                <xsd:element ref="ns2:Notes0" minOccurs="0"/>
                <xsd:element ref="ns2:PrimaryAuthor" minOccurs="0"/>
                <xsd:element ref="ns2:Set_x0020_Project_x0020_Number" minOccurs="0"/>
                <xsd:element ref="ns4:TaxCatchAll" minOccurs="0"/>
                <xsd:element ref="ns2:MediaServiceMetadata" minOccurs="0"/>
                <xsd:element ref="ns4:o56bc1fe91ba4eae8cad7b32a03e9569" minOccurs="0"/>
                <xsd:element ref="ns2:MediaServiceFastMetadata" minOccurs="0"/>
                <xsd:element ref="ns2:MediaServiceAutoTags" minOccurs="0"/>
                <xsd:element ref="ns4:TaxKeywordTaxHTField" minOccurs="0"/>
                <xsd:element ref="ns5:SiteTopic1" minOccurs="0"/>
                <xsd:element ref="ns6:MediaServiceAutoKeyPoints" minOccurs="0"/>
                <xsd:element ref="ns6:MediaServiceKeyPoints" minOccurs="0"/>
                <xsd:element ref="ns7:SharedWithUsers" minOccurs="0"/>
                <xsd:element ref="ns7:SharedWithDetails" minOccurs="0"/>
                <xsd:element ref="ns6:MediaServiceDateTake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68C32-F5A8-4CF2-8D20-4ED9A23D9D6A" elementFormDefault="qualified">
    <xsd:import namespace="http://schemas.microsoft.com/office/2006/documentManagement/types"/>
    <xsd:import namespace="http://schemas.microsoft.com/office/infopath/2007/PartnerControls"/>
    <xsd:element name="Topic10" ma:index="1" nillable="true" ma:displayName="Topic1" ma:description="Use this column to define your top-level organizational structure (e.g., WORKGROUP1:Outreach:Pesticides)" ma:format="Dropdown" ma:indexed="true" ma:internalName="Topic10">
      <xsd:simpleType>
        <xsd:restriction base="dms:Choice">
          <xsd:enumeration value="Enter Choice #1"/>
          <xsd:enumeration value="Enter Choice #2"/>
          <xsd:enumeration value="Enter Choice #3"/>
        </xsd:restriction>
      </xsd:simpleType>
    </xsd:element>
    <xsd:element name="Topic1" ma:index="2" nillable="true" ma:displayName="Topic2" ma:description="Use this column to define your second-level organizational structure (e.g., Workgroup1:OUTREACH:Pesticides)" ma:format="Dropdown" ma:indexed="true" ma:internalName="Topic1">
      <xsd:simpleType>
        <xsd:restriction base="dms:Choice">
          <xsd:enumeration value="Enter Choice #1"/>
          <xsd:enumeration value="Enter Choice #2"/>
          <xsd:enumeration value="Enter Choice #3"/>
        </xsd:restriction>
      </xsd:simpleType>
    </xsd:element>
    <xsd:element name="Topic2" ma:index="3" nillable="true" ma:displayName="Topic3" ma:description="Use this field for your third-level organization (e.g., Workgroup1:Outreach:PESTICIDES).  You can keep adding additional columns if needed" ma:format="Dropdown" ma:internalName="Topic2">
      <xsd:simpleType>
        <xsd:restriction base="dms:Choice">
          <xsd:enumeration value="Enter Choice #1"/>
          <xsd:enumeration value="Enter Choice #2"/>
          <xsd:enumeration value="Enter Choice #3"/>
        </xsd:restriction>
      </xsd:simpleType>
    </xsd:element>
    <xsd:element name="Call_x002f_Meeting_x0020_Date" ma:index="4" nillable="true" ma:displayName="Item Date" ma:description="Use this to flag the date of a call, meeting, webinar, document, etc." ma:format="DateOnly" ma:indexed="true" ma:internalName="Call_x002f_Meeting_x0020_Date">
      <xsd:simpleType>
        <xsd:restriction base="dms:DateTime"/>
      </xsd:simpleType>
    </xsd:element>
    <xsd:element name="Item_x0020_Type" ma:index="5" nillable="true" ma:displayName="Item Type" ma:description="This is a list of common content types.  You can use it to flag individual documents or as on of your major organizational elements.  (You can also enter items from this list into your &quot;topicX&quot; column if that works better for your project" ma:format="Dropdown" ma:internalName="Item_x0020_Type">
      <xsd:simpleType>
        <xsd:restriction base="dms:Choice">
          <xsd:enumeration value="Agenda"/>
          <xsd:enumeration value="Attendee list"/>
          <xsd:enumeration value="Background"/>
          <xsd:enumeration value="Call notes"/>
          <xsd:enumeration value="Fact sheet"/>
          <xsd:enumeration value="Final document"/>
          <xsd:enumeration value="Planning document"/>
          <xsd:enumeration value="Presentation"/>
          <xsd:enumeration value="Primer"/>
          <xsd:enumeration value="Project management"/>
          <xsd:enumeration value="Report"/>
          <xsd:enumeration value="Slides"/>
          <xsd:enumeration value="Template"/>
          <xsd:enumeration value="Webinar recording"/>
          <xsd:enumeration value="Working document"/>
        </xsd:restriction>
      </xsd:simpleType>
    </xsd:element>
    <xsd:element name="Notes0" ma:index="9" nillable="true" ma:displayName="Notes" ma:internalName="Notes0">
      <xsd:simpleType>
        <xsd:restriction base="dms:Note">
          <xsd:maxLength value="255"/>
        </xsd:restriction>
      </xsd:simpleType>
    </xsd:element>
    <xsd:element name="PrimaryAuthor" ma:index="11" nillable="true" ma:displayName="PrimaryAuthor" ma:list="UserInfo" ma:SearchPeopleOnly="false" ma:SharePointGroup="0" ma:internalName="Primary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t_x0020_Project_x0020_Number" ma:index="12" nillable="true" ma:displayName="Set Project Number" ma:internalName="Set_x0020_Project_x0020_Numb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AutoTags" ma:index="21"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0e796-0612-4d21-b42b-f8375543952f" elementFormDefault="qualified">
    <xsd:import namespace="http://schemas.microsoft.com/office/2006/documentManagement/types"/>
    <xsd:import namespace="http://schemas.microsoft.com/office/infopath/2007/PartnerControls"/>
    <xsd:element name="DocumentStatus" ma:index="6" nillable="true" ma:displayName="DocumentStatus" ma:description="This is an example of a choice field.  The contents can be edited, and/or you can have a variety of columns to track different data" ma:format="Dropdown" ma:internalName="DocumentStatus">
      <xsd:simpleType>
        <xsd:restriction base="dms:Choice">
          <xsd:enumeration value="working file"/>
          <xsd:enumeration value="final document"/>
          <xsd:enumeration value="comments"/>
          <xsd:enumeration value="old version"/>
          <xsd:enumeration value="current version"/>
          <xsd:enumeration value="background"/>
        </xsd:restriction>
      </xsd:simpleType>
    </xsd:element>
  </xsd:schema>
  <xsd:schema xmlns:xsd="http://www.w3.org/2001/XMLSchema" xmlns:xs="http://www.w3.org/2001/XMLSchema" xmlns:dms="http://schemas.microsoft.com/office/2006/documentManagement/types" xmlns:pc="http://schemas.microsoft.com/office/infopath/2007/PartnerControls" targetNamespace="a369dffc-b10b-4e7f-9605-9472120fff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33fd2c9-9a0c-4796-bad0-38b4a589c3a4}" ma:internalName="TaxCatchAll" ma:showField="CatchAllData" ma:web="a369dffc-b10b-4e7f-9605-9472120fff0b">
      <xsd:complexType>
        <xsd:complexContent>
          <xsd:extension base="dms:MultiChoiceLookup">
            <xsd:sequence>
              <xsd:element name="Value" type="dms:Lookup" maxOccurs="unbounded" minOccurs="0" nillable="true"/>
            </xsd:sequence>
          </xsd:extension>
        </xsd:complexContent>
      </xsd:complexType>
    </xsd:element>
    <xsd:element name="o56bc1fe91ba4eae8cad7b32a03e9569" ma:index="16" nillable="true" ma:taxonomy="true" ma:internalName="o56bc1fe91ba4eae8cad7b32a03e9569" ma:taxonomyFieldName="Project_x0020_Number" ma:displayName="Project Number" ma:default="" ma:fieldId="{856bc1fe-91ba-4eae-8cad-7b32a03e9569}" ma:sspId="51ec7f0f-d45d-4bc7-a5ce-c293a6b4e0ea" ma:termSetId="884b6708-97cc-4006-b0ca-4d114677a91c" ma:anchorId="00000000-0000-0000-0000-000000000000" ma:open="false" ma:isKeyword="false">
      <xsd:complexType>
        <xsd:sequence>
          <xsd:element ref="pc:Terms" minOccurs="0" maxOccurs="1"/>
        </xsd:sequence>
      </xsd:complexType>
    </xsd:element>
    <xsd:element name="TaxKeywordTaxHTField" ma:index="24"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56a9a4a-99a3-4708-b025-cc895b1fb658" elementFormDefault="qualified">
    <xsd:import namespace="http://schemas.microsoft.com/office/2006/documentManagement/types"/>
    <xsd:import namespace="http://schemas.microsoft.com/office/infopath/2007/PartnerControls"/>
    <xsd:element name="SiteTopic1" ma:index="25" nillable="true" ma:displayName="SiteTopic1" ma:format="Dropdown" ma:internalName="SiteTopic1">
      <xsd:simpleType>
        <xsd:restriction base="dms:Choice">
          <xsd:enumeration value="Enter Choice #1"/>
          <xsd:enumeration value="Enter Choice #2"/>
          <xsd:enumeration value="Enter Choice #3"/>
          <xsd:enumeration value="other"/>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9d35be4f-046c-49d8-91e8-e6c6f0e5b7cb" elementFormDefault="qualified">
    <xsd:import namespace="http://schemas.microsoft.com/office/2006/documentManagement/types"/>
    <xsd:import namespace="http://schemas.microsoft.com/office/infopath/2007/PartnerControls"/>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LengthInSeconds" ma:index="3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b2d159-3ad8-40dc-8c1e-969183b28281"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imaryAuthor xmlns="2F268C32-F5A8-4CF2-8D20-4ED9A23D9D6A">
      <UserInfo>
        <DisplayName/>
        <AccountId xsi:nil="true"/>
        <AccountType/>
      </UserInfo>
    </PrimaryAuthor>
    <Topic2 xmlns="2F268C32-F5A8-4CF2-8D20-4ED9A23D9D6A" xsi:nil="true"/>
    <DocumentStatus xmlns="9e60e796-0612-4d21-b42b-f8375543952f" xsi:nil="true"/>
    <TaxCatchAll xmlns="a369dffc-b10b-4e7f-9605-9472120fff0b" xsi:nil="true"/>
    <Topic10 xmlns="2F268C32-F5A8-4CF2-8D20-4ED9A23D9D6A" xsi:nil="true"/>
    <Notes0 xmlns="2F268C32-F5A8-4CF2-8D20-4ED9A23D9D6A" xsi:nil="true"/>
    <Item_x0020_Type xmlns="2F268C32-F5A8-4CF2-8D20-4ED9A23D9D6A" xsi:nil="true"/>
    <Call_x002f_Meeting_x0020_Date xmlns="2F268C32-F5A8-4CF2-8D20-4ED9A23D9D6A" xsi:nil="true"/>
    <SiteTopic1 xmlns="e56a9a4a-99a3-4708-b025-cc895b1fb658" xsi:nil="true"/>
    <Topic1 xmlns="2F268C32-F5A8-4CF2-8D20-4ED9A23D9D6A" xsi:nil="true"/>
    <TaxKeywordTaxHTField xmlns="a369dffc-b10b-4e7f-9605-9472120fff0b">
      <Terms xmlns="http://schemas.microsoft.com/office/infopath/2007/PartnerControls"/>
    </TaxKeywordTaxHTField>
    <Set_x0020_Project_x0020_Number xmlns="2F268C32-F5A8-4CF2-8D20-4ED9A23D9D6A">
      <Url xsi:nil="true"/>
      <Description xsi:nil="true"/>
    </Set_x0020_Project_x0020_Number>
    <o56bc1fe91ba4eae8cad7b32a03e9569 xmlns="a369dffc-b10b-4e7f-9605-9472120fff0b">
      <Terms xmlns="http://schemas.microsoft.com/office/infopath/2007/PartnerControls"/>
    </o56bc1fe91ba4eae8cad7b32a03e9569>
  </documentManagement>
</p:properties>
</file>

<file path=customXml/itemProps1.xml><?xml version="1.0" encoding="utf-8"?>
<ds:datastoreItem xmlns:ds="http://schemas.openxmlformats.org/officeDocument/2006/customXml" ds:itemID="{9B270DAC-6694-4ECF-9B64-6B7550778CCC}"/>
</file>

<file path=customXml/itemProps2.xml><?xml version="1.0" encoding="utf-8"?>
<ds:datastoreItem xmlns:ds="http://schemas.openxmlformats.org/officeDocument/2006/customXml" ds:itemID="{F19DE780-F2D0-4342-8FFA-A4F4CBEA9FB3}"/>
</file>

<file path=customXml/itemProps3.xml><?xml version="1.0" encoding="utf-8"?>
<ds:datastoreItem xmlns:ds="http://schemas.openxmlformats.org/officeDocument/2006/customXml" ds:itemID="{D3A0B132-C85C-431A-B9F4-E50BDC8889ED}"/>
</file>

<file path=docProps/app.xml><?xml version="1.0" encoding="utf-8"?>
<Properties xmlns="http://schemas.openxmlformats.org/officeDocument/2006/extended-properties" xmlns:vt="http://schemas.openxmlformats.org/officeDocument/2006/docPropsVTypes">
  <Application>Microsoft Excel Online</Application>
  <Manager/>
  <Company>CDC - NCIPC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N. Thomas</dc:creator>
  <cp:keywords/>
  <dc:description/>
  <cp:lastModifiedBy>Guest User</cp:lastModifiedBy>
  <cp:revision/>
  <dcterms:created xsi:type="dcterms:W3CDTF">2002-05-13T15:46:14Z</dcterms:created>
  <dcterms:modified xsi:type="dcterms:W3CDTF">2023-09-18T17:46:30Z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0x01010094F7FE177427DF41B711E9BA331FDFA2</vt:lpwstr>
  </property>
  <property fmtid="{D5CDD505-2E9C-101B-9397-08002B2CF9AE}" pid="3" name="TaxKeyword">
    <vt:lpwstr/>
  </property>
  <property fmtid="{D5CDD505-2E9C-101B-9397-08002B2CF9AE}" pid="4" name="Project Number">
    <vt:lpwstr/>
  </property>
</Properties>
</file>